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Badlav\Trainity\Projects\Hiring Process Analytics\"/>
    </mc:Choice>
  </mc:AlternateContent>
  <bookViews>
    <workbookView xWindow="0" yWindow="0" windowWidth="20490" windowHeight="8940"/>
  </bookViews>
  <sheets>
    <sheet name="Sheet1" sheetId="1" r:id="rId1"/>
  </sheets>
  <definedNames>
    <definedName name="_xlnm._FilterDatabase" localSheetId="0" hidden="1">Sheet1!$A$1:$G$7169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45" i="1" l="1"/>
  <c r="J59" i="1" l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39" i="1"/>
  <c r="J38" i="1"/>
  <c r="J37" i="1"/>
  <c r="J36" i="1"/>
  <c r="J35" i="1"/>
  <c r="J34" i="1"/>
  <c r="J33" i="1"/>
  <c r="J31" i="1"/>
  <c r="J32" i="1"/>
  <c r="J23" i="1"/>
  <c r="J22" i="1"/>
  <c r="J21" i="1"/>
  <c r="J20" i="1"/>
  <c r="J19" i="1"/>
  <c r="J18" i="1"/>
  <c r="J17" i="1"/>
  <c r="J16" i="1"/>
  <c r="J15" i="1"/>
  <c r="J4" i="1"/>
  <c r="J5" i="1"/>
</calcChain>
</file>

<file path=xl/sharedStrings.xml><?xml version="1.0" encoding="utf-8"?>
<sst xmlns="http://schemas.openxmlformats.org/spreadsheetml/2006/main" count="28728" uniqueCount="50">
  <si>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</si>
  <si>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</si>
  <si>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</si>
  <si>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</si>
  <si>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</si>
  <si>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</si>
  <si>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</si>
  <si>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</si>
  <si>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</si>
  <si>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</si>
  <si>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</si>
  <si>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</si>
  <si>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</si>
  <si>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</si>
  <si>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</si>
  <si>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</si>
  <si>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</si>
  <si>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</si>
  <si>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</si>
  <si>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</si>
  <si>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</si>
  <si>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</si>
  <si>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</si>
  <si>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</si>
  <si>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</si>
  <si>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</si>
  <si>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</si>
  <si>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</si>
  <si>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</si>
  <si>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</si>
  <si>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</si>
  <si>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</si>
  <si>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</si>
  <si>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</si>
  <si>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</si>
  <si>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</si>
  <si>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</si>
  <si>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How many males and females were hired?</t>
  </si>
  <si>
    <t>What is the average salary offered by this company? </t>
  </si>
  <si>
    <t>Create class intervals for the salaries in the company. </t>
  </si>
  <si>
    <t>Avg Salary</t>
  </si>
  <si>
    <t>No of people working in different departments.</t>
  </si>
  <si>
    <t>Different position tiers of the people within the company</t>
  </si>
  <si>
    <t xml:space="preserve">Men </t>
  </si>
  <si>
    <t xml:space="preserve">Female </t>
  </si>
  <si>
    <t>Gender</t>
  </si>
  <si>
    <t>Employee</t>
  </si>
  <si>
    <t>Departments</t>
  </si>
  <si>
    <t>Average Salary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</si>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</sst>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 VS Employees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888222687760359"/>
          <c:y val="0.1566966966966967"/>
          <c:w val="0.5748792410123047"/>
          <c:h val="0.734004398098886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Sheet1!$J$30</c:f>
              <c:strCache>
                <c:ptCount val="1"/>
                <c:pt idx="0">
                  <c:v>Employee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Sheet1!$I$31:$I$39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Sheet1!$J$31:$J$39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2-44C6-A4E9-D403B1388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28522335"/>
        <c:axId val="428531071"/>
      </c:barChart>
      <c:catAx>
        <c:axId val="42852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1071"/>
        <c:crosses val="autoZero"/>
        <c:auto val="1"/>
        <c:lblAlgn val="ctr"/>
        <c:lblOffset val="100"/>
        <c:noMultiLvlLbl val="0"/>
      </c:catAx>
      <c:valAx>
        <c:axId val="42853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Employee VS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Employee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Sheet1!$I$45:$I$59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Sheet1!$J$45:$J$59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2-4AC6-8CEF-CE5C5651FC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4043023"/>
        <c:axId val="364053839"/>
        <c:axId val="0"/>
      </c:bar3DChart>
      <c:catAx>
        <c:axId val="3640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53839"/>
        <c:crosses val="autoZero"/>
        <c:auto val="1"/>
        <c:lblAlgn val="ctr"/>
        <c:lblOffset val="100"/>
        <c:noMultiLvlLbl val="0"/>
      </c:catAx>
      <c:valAx>
        <c:axId val="3640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27</xdr:row>
      <xdr:rowOff>171450</xdr:rowOff>
    </xdr:from>
    <xdr:to>
      <xdr:col>15</xdr:col>
      <xdr:colOff>161925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42</xdr:row>
      <xdr:rowOff>9526</xdr:rowOff>
    </xdr:from>
    <xdr:to>
      <xdr:col>16</xdr:col>
      <xdr:colOff>600076</xdr:colOff>
      <xdr:row>58</xdr:row>
      <xdr:rowOff>180976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I3:J5" totalsRowShown="0">
  <autoFilter ref="I3:J5"/>
  <tableColumns count="2">
    <tableColumn id="1" name="Gender"/>
    <tableColumn id="2" name="Employee">
      <calculatedColumnFormula>COUNTIFS(C:C,"Hired",D:D,"Female")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I14:J23" totalsRowShown="0">
  <autoFilter ref="I14:J23"/>
  <tableColumns count="2">
    <tableColumn id="1" name="Departments"/>
    <tableColumn id="2" name="Average Salary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I30:J39" totalsRowShown="0">
  <autoFilter ref="I30:J39"/>
  <tableColumns count="2">
    <tableColumn id="1" name="Department"/>
    <tableColumn id="2" name="Employe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I44:J59" totalsRowShown="0">
  <autoFilter ref="I44:J59"/>
  <tableColumns count="2">
    <tableColumn id="1" name="Position" dataDxfId="0"/>
    <tableColumn id="2" name="Employee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69"/>
  <sheetViews>
    <sheetView tabSelected="1" topLeftCell="G33" workbookViewId="0">
      <selection activeCell="I39" sqref="I39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9" max="9" width="53" bestFit="1" customWidth="1"/>
    <col min="10" max="10" width="16.140625" customWidth="1"/>
    <col min="11" max="11" width="27.5703125" bestFit="1" customWidth="1"/>
  </cols>
  <sheetData>
    <row r="1" spans="1:10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0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 s="5" t="s">
        <v>37</v>
      </c>
      <c r="J2" s="5"/>
    </row>
    <row r="3" spans="1:10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I3" t="s">
        <v>45</v>
      </c>
      <c r="J3" t="s">
        <v>46</v>
      </c>
    </row>
    <row r="4" spans="1:10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t="s">
        <v>43</v>
      </c>
      <c r="J4">
        <f>COUNTIFS(C:C,"Hired",D:D,"Male")</f>
        <v>2563</v>
      </c>
    </row>
    <row r="5" spans="1:10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t="s">
        <v>44</v>
      </c>
      <c r="J5">
        <f>COUNTIFS(C:C,"Hired",D:D,"Female")</f>
        <v>1856</v>
      </c>
    </row>
    <row r="6" spans="1:10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0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I7" s="5" t="s">
        <v>38</v>
      </c>
      <c r="J7" s="5"/>
    </row>
    <row r="8" spans="1:10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I8" s="6" t="s">
        <v>40</v>
      </c>
      <c r="J8" s="6">
        <f>AVERAGE(G:G)</f>
        <v>49983.029021905961</v>
      </c>
    </row>
    <row r="9" spans="1:10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0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0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0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0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 s="5" t="s">
        <v>39</v>
      </c>
      <c r="J13" s="5"/>
    </row>
    <row r="14" spans="1:10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t="s">
        <v>47</v>
      </c>
      <c r="J14" t="s">
        <v>48</v>
      </c>
    </row>
    <row r="15" spans="1:10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t="s">
        <v>13</v>
      </c>
      <c r="J15">
        <f>AVERAGEIF(E:E,"Finance Department",G:G)</f>
        <v>49628.006944444445</v>
      </c>
    </row>
    <row r="16" spans="1:10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t="s">
        <v>19</v>
      </c>
      <c r="J16">
        <f>AVERAGEIF(E:E,"General Management",G:G)</f>
        <v>58722.093023255817</v>
      </c>
    </row>
    <row r="17" spans="1:10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t="s">
        <v>16</v>
      </c>
      <c r="J17">
        <f>AVERAGEIF(E:E,"Human Resource Department",G:G)</f>
        <v>49002.278350515466</v>
      </c>
    </row>
    <row r="18" spans="1:10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 t="s">
        <v>15</v>
      </c>
      <c r="J18">
        <f>AVERAGEIF(E:E,"Marketing Department",G:G)</f>
        <v>48489.935384615383</v>
      </c>
    </row>
    <row r="19" spans="1:10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 t="s">
        <v>17</v>
      </c>
      <c r="J19">
        <f>AVERAGEIF(E:E,"Operations Department",G:G)</f>
        <v>49151.354384698665</v>
      </c>
    </row>
    <row r="20" spans="1:10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 t="s">
        <v>14</v>
      </c>
      <c r="J20">
        <f>AVERAGEIF(E:E,"Production Department",G:G)</f>
        <v>49448.484210526316</v>
      </c>
    </row>
    <row r="21" spans="1:10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t="s">
        <v>18</v>
      </c>
      <c r="J21">
        <f>AVERAGEIF(E:E,"Purchase Department",G:G)</f>
        <v>52564.774774774778</v>
      </c>
    </row>
    <row r="22" spans="1:10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t="s">
        <v>12</v>
      </c>
      <c r="J22">
        <f>AVERAGEIF(E:E,"Sales Department",G:G)</f>
        <v>49310.380697050939</v>
      </c>
    </row>
    <row r="23" spans="1:10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t="s">
        <v>20</v>
      </c>
      <c r="J23">
        <f>AVERAGEIF(E:E,"Service Department",G:G)</f>
        <v>50629.884184914845</v>
      </c>
    </row>
    <row r="24" spans="1:10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10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10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10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10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10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I29" s="5" t="s">
        <v>41</v>
      </c>
      <c r="J29" s="5"/>
    </row>
    <row r="30" spans="1:10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 t="s">
        <v>27</v>
      </c>
      <c r="J30" t="s">
        <v>46</v>
      </c>
    </row>
    <row r="31" spans="1:10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t="s">
        <v>13</v>
      </c>
      <c r="J31">
        <f>COUNTIFS(E:E,"Finance Department", C:C, "Hired")</f>
        <v>176</v>
      </c>
    </row>
    <row r="32" spans="1:10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 t="s">
        <v>19</v>
      </c>
      <c r="J32">
        <f>COUNTIFS(E:E,"General Management", C:C, "Hired")</f>
        <v>113</v>
      </c>
    </row>
    <row r="33" spans="1:10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t="s">
        <v>16</v>
      </c>
      <c r="J33">
        <f>COUNTIFS(E:E,"Human Resource Department", C:C, "Hired")</f>
        <v>70</v>
      </c>
    </row>
    <row r="34" spans="1:10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t="s">
        <v>15</v>
      </c>
      <c r="J34">
        <f>COUNTIFS(E:E,"Marketing Department", C:C, "Hired")</f>
        <v>202</v>
      </c>
    </row>
    <row r="35" spans="1:10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I35" t="s">
        <v>17</v>
      </c>
      <c r="J35">
        <f>COUNTIFS(E:E,"Operations Department", C:C, "Hired")</f>
        <v>1843</v>
      </c>
    </row>
    <row r="36" spans="1:10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 t="s">
        <v>14</v>
      </c>
      <c r="J36">
        <f>COUNTIFS(E:E,"Production Department", C:C, "Hired")</f>
        <v>246</v>
      </c>
    </row>
    <row r="37" spans="1:10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 t="s">
        <v>18</v>
      </c>
      <c r="J37">
        <f>COUNTIFS(E:E,"Purchase Department", C:C, "Hired")</f>
        <v>230</v>
      </c>
    </row>
    <row r="38" spans="1:10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I38" t="s">
        <v>12</v>
      </c>
      <c r="J38">
        <f>COUNTIFS(E:E,"Sales Department", C:C, "Hired")</f>
        <v>485</v>
      </c>
    </row>
    <row r="39" spans="1:10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I39" t="s">
        <v>20</v>
      </c>
      <c r="J39">
        <f>COUNTIFS(E:E,"Service Department", C:C, "Hired")</f>
        <v>1332</v>
      </c>
    </row>
    <row r="40" spans="1:10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10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10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10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I43" s="5" t="s">
        <v>42</v>
      </c>
      <c r="J43" s="5"/>
    </row>
    <row r="44" spans="1:10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I44" s="3" t="s">
        <v>49</v>
      </c>
      <c r="J44" t="s">
        <v>46</v>
      </c>
    </row>
    <row r="45" spans="1:10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I45" s="4" t="s">
        <v>5</v>
      </c>
      <c r="J45">
        <f>COUNTIF(F:F,"b9")</f>
        <v>463</v>
      </c>
    </row>
    <row r="46" spans="1:10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I46" s="4" t="s">
        <v>9</v>
      </c>
      <c r="J46">
        <f>COUNTIF(F:F,"c-10")</f>
        <v>232</v>
      </c>
    </row>
    <row r="47" spans="1:10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I47" s="4" t="s">
        <v>2</v>
      </c>
      <c r="J47">
        <f>COUNTIF(F:F,"c5")</f>
        <v>1747</v>
      </c>
    </row>
    <row r="48" spans="1:10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I48" s="4" t="s">
        <v>1</v>
      </c>
      <c r="J48">
        <f>COUNTIF(F:F,"c8")</f>
        <v>320</v>
      </c>
    </row>
    <row r="49" spans="1:10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I49" s="4" t="s">
        <v>10</v>
      </c>
      <c r="J49">
        <f>COUNTIF(F:F,"c9")</f>
        <v>1792</v>
      </c>
    </row>
    <row r="50" spans="1:10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I50" s="4" t="s">
        <v>7</v>
      </c>
      <c r="J50">
        <f>COUNTIF(F:F,"i1")</f>
        <v>222</v>
      </c>
    </row>
    <row r="51" spans="1:10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I51" s="4" t="s">
        <v>3</v>
      </c>
      <c r="J51">
        <f>COUNTIF(F:F,"i4")</f>
        <v>88</v>
      </c>
    </row>
    <row r="52" spans="1:10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I52" s="4" t="s">
        <v>6</v>
      </c>
      <c r="J52">
        <f>COUNTIF(F:F,"i5")</f>
        <v>787</v>
      </c>
    </row>
    <row r="53" spans="1:10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I53" s="4" t="s">
        <v>8</v>
      </c>
      <c r="J53">
        <f>COUNTIF(F:F,"i6")</f>
        <v>527</v>
      </c>
    </row>
    <row r="54" spans="1:10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I54" s="4" t="s">
        <v>4</v>
      </c>
      <c r="J54">
        <f>COUNTIF(F:F,"i7")</f>
        <v>982</v>
      </c>
    </row>
    <row r="55" spans="1:10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I55" s="4" t="s">
        <v>23</v>
      </c>
      <c r="J55">
        <f>COUNTIF(F:F,"m6")</f>
        <v>3</v>
      </c>
    </row>
    <row r="56" spans="1:10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I56" s="4" t="s">
        <v>24</v>
      </c>
      <c r="J56">
        <f>COUNTIF(F:F,"m7")</f>
        <v>1</v>
      </c>
    </row>
    <row r="57" spans="1:10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I57" s="4" t="s">
        <v>22</v>
      </c>
      <c r="J57">
        <f>COUNTIF(F:F,"n10")</f>
        <v>1</v>
      </c>
    </row>
    <row r="58" spans="1:10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I58" s="4" t="s">
        <v>26</v>
      </c>
      <c r="J58">
        <f>COUNTIF(F:F,"n6")</f>
        <v>1</v>
      </c>
    </row>
    <row r="59" spans="1:10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I59" s="4" t="s">
        <v>25</v>
      </c>
      <c r="J59">
        <f>COUNTIF(F:F,"n9")</f>
        <v>1</v>
      </c>
    </row>
    <row r="60" spans="1:10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10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10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10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10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G7169"/>
  <mergeCells count="5">
    <mergeCell ref="I2:J2"/>
    <mergeCell ref="I7:J7"/>
    <mergeCell ref="I13:J13"/>
    <mergeCell ref="I29:J29"/>
    <mergeCell ref="I43:J43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win10</cp:lastModifiedBy>
  <dcterms:created xsi:type="dcterms:W3CDTF">2021-08-03T05:37:34Z</dcterms:created>
  <dcterms:modified xsi:type="dcterms:W3CDTF">2025-05-18T01:12:33Z</dcterms:modified>
</cp:coreProperties>
</file>