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Kalkulator" sheetId="1" r:id="rId1"/>
    <sheet name="obliczeniowy" sheetId="5" state="hidden" r:id="rId2"/>
    <sheet name="wykresy" sheetId="7" state="hidden" r:id="rId3"/>
    <sheet name="tabele" sheetId="8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7" l="1"/>
  <c r="D33" i="7"/>
  <c r="D30" i="7"/>
  <c r="C31" i="7"/>
  <c r="C32" i="7"/>
  <c r="C33" i="7"/>
  <c r="C30" i="7"/>
  <c r="D29" i="7"/>
  <c r="C29" i="7"/>
  <c r="I38" i="1"/>
  <c r="I39" i="1"/>
  <c r="I40" i="1"/>
  <c r="I37" i="1"/>
  <c r="I36" i="1"/>
  <c r="E39" i="1"/>
  <c r="E40" i="1"/>
  <c r="E37" i="1"/>
  <c r="K33" i="5"/>
  <c r="M33" i="5" s="1"/>
  <c r="K32" i="5"/>
  <c r="M32" i="5" s="1"/>
  <c r="K31" i="5"/>
  <c r="M31" i="5" s="1"/>
  <c r="D31" i="7" s="1"/>
  <c r="K30" i="5"/>
  <c r="M30" i="5" s="1"/>
  <c r="K29" i="5"/>
  <c r="M29" i="5" s="1"/>
  <c r="I30" i="5"/>
  <c r="I33" i="5"/>
  <c r="G30" i="5"/>
  <c r="G31" i="5"/>
  <c r="I31" i="5" s="1"/>
  <c r="E38" i="1" s="1"/>
  <c r="G32" i="5"/>
  <c r="I32" i="5" s="1"/>
  <c r="G33" i="5"/>
  <c r="G29" i="5"/>
  <c r="I29" i="5" s="1"/>
  <c r="E36" i="1" s="1"/>
  <c r="D11" i="7"/>
  <c r="C20" i="7"/>
  <c r="C11" i="7"/>
  <c r="I41" i="1" l="1"/>
  <c r="E41" i="1"/>
  <c r="L5" i="5"/>
  <c r="L6" i="5"/>
  <c r="L9" i="5"/>
  <c r="L10" i="5"/>
  <c r="L11" i="5"/>
  <c r="L12" i="5"/>
  <c r="L13" i="5"/>
  <c r="L14" i="5"/>
  <c r="L15" i="5"/>
  <c r="L16" i="5"/>
  <c r="L17" i="5"/>
  <c r="L18" i="5"/>
  <c r="L19" i="5"/>
  <c r="L20" i="5"/>
  <c r="K5" i="5"/>
  <c r="K6" i="5"/>
  <c r="K9" i="5"/>
  <c r="K10" i="5"/>
  <c r="K11" i="5"/>
  <c r="K12" i="5"/>
  <c r="M12" i="5" s="1"/>
  <c r="D15" i="7" s="1"/>
  <c r="K13" i="5"/>
  <c r="K14" i="5"/>
  <c r="K15" i="5"/>
  <c r="K16" i="5"/>
  <c r="K17" i="5"/>
  <c r="K18" i="5"/>
  <c r="M18" i="5" s="1"/>
  <c r="D21" i="7" s="1"/>
  <c r="K19" i="5"/>
  <c r="K20" i="5"/>
  <c r="M20" i="5" s="1"/>
  <c r="D23" i="7" s="1"/>
  <c r="L4" i="5"/>
  <c r="K4" i="5"/>
  <c r="J20" i="5"/>
  <c r="J19" i="5"/>
  <c r="J18" i="5"/>
  <c r="J17" i="5"/>
  <c r="J16" i="5"/>
  <c r="J15" i="5"/>
  <c r="J14" i="5"/>
  <c r="J13" i="5"/>
  <c r="J12" i="5"/>
  <c r="J11" i="5"/>
  <c r="J10" i="5"/>
  <c r="J9" i="5"/>
  <c r="J6" i="5"/>
  <c r="J5" i="5"/>
  <c r="J4" i="5"/>
  <c r="H9" i="5"/>
  <c r="H10" i="5"/>
  <c r="H4" i="5"/>
  <c r="H5" i="5"/>
  <c r="H6" i="5"/>
  <c r="G5" i="5"/>
  <c r="G6" i="5"/>
  <c r="G9" i="5"/>
  <c r="G10" i="5"/>
  <c r="G4" i="5"/>
  <c r="I5" i="5" l="1"/>
  <c r="E5" i="1" s="1"/>
  <c r="M19" i="5"/>
  <c r="D22" i="7" s="1"/>
  <c r="M13" i="5"/>
  <c r="D16" i="7" s="1"/>
  <c r="M5" i="5"/>
  <c r="I5" i="1" s="1"/>
  <c r="M9" i="5"/>
  <c r="D12" i="7" s="1"/>
  <c r="M4" i="5"/>
  <c r="I4" i="1" s="1"/>
  <c r="I6" i="5"/>
  <c r="E6" i="1" s="1"/>
  <c r="M14" i="5"/>
  <c r="D17" i="7" s="1"/>
  <c r="M17" i="5"/>
  <c r="D20" i="7" s="1"/>
  <c r="M11" i="5"/>
  <c r="D14" i="7" s="1"/>
  <c r="M6" i="5"/>
  <c r="I6" i="1" s="1"/>
  <c r="M16" i="5"/>
  <c r="D19" i="7" s="1"/>
  <c r="M10" i="5"/>
  <c r="D13" i="7" s="1"/>
  <c r="I9" i="5"/>
  <c r="C12" i="7" s="1"/>
  <c r="M15" i="5"/>
  <c r="D18" i="7" s="1"/>
  <c r="I20" i="1"/>
  <c r="I12" i="1"/>
  <c r="I4" i="5"/>
  <c r="E4" i="1" s="1"/>
  <c r="I13" i="1"/>
  <c r="I10" i="5"/>
  <c r="H12" i="5"/>
  <c r="H13" i="5"/>
  <c r="H14" i="5"/>
  <c r="H15" i="5"/>
  <c r="H16" i="5"/>
  <c r="H17" i="5"/>
  <c r="H18" i="5"/>
  <c r="H19" i="5"/>
  <c r="H20" i="5"/>
  <c r="H11" i="5"/>
  <c r="G12" i="5"/>
  <c r="G13" i="5"/>
  <c r="G14" i="5"/>
  <c r="G15" i="5"/>
  <c r="G16" i="5"/>
  <c r="G17" i="5"/>
  <c r="G18" i="5"/>
  <c r="G19" i="5"/>
  <c r="G20" i="5"/>
  <c r="I20" i="5" s="1"/>
  <c r="C23" i="7" s="1"/>
  <c r="G11" i="5"/>
  <c r="I9" i="1" l="1"/>
  <c r="I11" i="1"/>
  <c r="I16" i="1"/>
  <c r="E9" i="1"/>
  <c r="I14" i="1"/>
  <c r="I10" i="1"/>
  <c r="I15" i="1"/>
  <c r="E10" i="1"/>
  <c r="C13" i="7"/>
  <c r="E20" i="1"/>
  <c r="I19" i="5"/>
  <c r="I18" i="5"/>
  <c r="I13" i="5"/>
  <c r="I18" i="1"/>
  <c r="I12" i="5"/>
  <c r="I15" i="5"/>
  <c r="C18" i="7" s="1"/>
  <c r="I14" i="5"/>
  <c r="C17" i="7" s="1"/>
  <c r="I11" i="5"/>
  <c r="C14" i="7" s="1"/>
  <c r="I16" i="5"/>
  <c r="C19" i="7" s="1"/>
  <c r="E18" i="1" l="1"/>
  <c r="C21" i="7"/>
  <c r="E19" i="1"/>
  <c r="C22" i="7"/>
  <c r="E13" i="1"/>
  <c r="C16" i="7"/>
  <c r="E12" i="1"/>
  <c r="C15" i="7"/>
  <c r="E11" i="1"/>
  <c r="I19" i="1"/>
  <c r="I22" i="1" s="1"/>
  <c r="E16" i="1"/>
  <c r="E15" i="1"/>
  <c r="E14" i="1"/>
  <c r="E22" i="1" l="1"/>
</calcChain>
</file>

<file path=xl/sharedStrings.xml><?xml version="1.0" encoding="utf-8"?>
<sst xmlns="http://schemas.openxmlformats.org/spreadsheetml/2006/main" count="176" uniqueCount="51">
  <si>
    <t>podatek od nieruchomości</t>
  </si>
  <si>
    <t>podatek od gruntu</t>
  </si>
  <si>
    <t>woda</t>
  </si>
  <si>
    <t>prąd</t>
  </si>
  <si>
    <t>gaz</t>
  </si>
  <si>
    <t>ogrzewanie</t>
  </si>
  <si>
    <t>wywóz śmieci</t>
  </si>
  <si>
    <t>kanalizacja/wywóz nieczystości</t>
  </si>
  <si>
    <t>Koszty stałe</t>
  </si>
  <si>
    <t>Koszty jednorazowe</t>
  </si>
  <si>
    <t>Koszt przyłącza energetycznego</t>
  </si>
  <si>
    <t>Koszt przyłącza wodociągowego/budowa studni</t>
  </si>
  <si>
    <t>Koszt przyłącza gazociągowego</t>
  </si>
  <si>
    <t>podatek od budynków gospodarczych (garaż)</t>
  </si>
  <si>
    <t>Koszt źródła Centralnego ogrzewania (kocioł węglowy, gazowy, pompa ciepła itp.)</t>
  </si>
  <si>
    <t>Miejsce obecnego zamieszkania (Gmina miejska)</t>
  </si>
  <si>
    <t>Miejsce planowego zmaieszkania (suburbie, gmina wiejska)</t>
  </si>
  <si>
    <t>&gt;zimna woda</t>
  </si>
  <si>
    <t>&gt;ciepła woda</t>
  </si>
  <si>
    <t>cena za 1m3</t>
  </si>
  <si>
    <t>&gt;odpady zbierane selektywnie</t>
  </si>
  <si>
    <t>&gt;odpady niesegregowane</t>
  </si>
  <si>
    <t>cena za 1kW</t>
  </si>
  <si>
    <t>Koszt nieruchomości</t>
  </si>
  <si>
    <t>podaj jednostkowy koszt nieruchomości</t>
  </si>
  <si>
    <t>podaj jeśli nie jest wliczony w koszt nieruchomości</t>
  </si>
  <si>
    <t>wprowadzone formuły</t>
  </si>
  <si>
    <t>SUMA</t>
  </si>
  <si>
    <t>Roczny koszt utrzymania:</t>
  </si>
  <si>
    <t>stawka za 1m2</t>
  </si>
  <si>
    <t>Gaz ziemny</t>
  </si>
  <si>
    <t>Olej opałowy</t>
  </si>
  <si>
    <t>Węgiel kamienny</t>
  </si>
  <si>
    <t>Pompa ciepła</t>
  </si>
  <si>
    <t>Zużycie wody</t>
  </si>
  <si>
    <t>Zużycie prądu</t>
  </si>
  <si>
    <t>Zużycie gazu</t>
  </si>
  <si>
    <t>Wywóz śmieci</t>
  </si>
  <si>
    <t>Wybierz typ ogrzewania (lista)</t>
  </si>
  <si>
    <t>powierzchnia w m2</t>
  </si>
  <si>
    <t>Koszty kanalizacji/wywózu nieczystości</t>
  </si>
  <si>
    <t>Typ transportu (lista)</t>
  </si>
  <si>
    <t>Publiczny</t>
  </si>
  <si>
    <t>Prywatny samochodowy</t>
  </si>
  <si>
    <t>Mieszany (prywatny+publiczny)</t>
  </si>
  <si>
    <t>&gt;transport publiczny</t>
  </si>
  <si>
    <t>&gt;indywidualny transport kołowy</t>
  </si>
  <si>
    <t>średni miesięczny koszt na osobę</t>
  </si>
  <si>
    <t>liczba osób</t>
  </si>
  <si>
    <t>średni miesięczny koszt</t>
  </si>
  <si>
    <t>Suma kosztów jednorazowych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</si>
</sst>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44" fontId="0" fillId="0" borderId="0" xfId="1" applyFont="1"/>
    <xf numFmtId="0" fontId="2" fillId="8" borderId="0" xfId="0" applyFont="1" applyFill="1"/>
    <xf numFmtId="0" fontId="2" fillId="9" borderId="0" xfId="0" applyFont="1" applyFill="1"/>
    <xf numFmtId="0" fontId="2" fillId="9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8" borderId="0" xfId="0" applyFill="1"/>
    <xf numFmtId="44" fontId="6" fillId="7" borderId="0" xfId="0" applyNumberFormat="1" applyFont="1" applyFill="1"/>
    <xf numFmtId="0" fontId="2" fillId="8" borderId="0" xfId="0" applyFont="1" applyFill="1" applyAlignment="1">
      <alignment horizontal="right" wrapText="1"/>
    </xf>
    <xf numFmtId="0" fontId="7" fillId="8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right"/>
    </xf>
    <xf numFmtId="0" fontId="5" fillId="8" borderId="0" xfId="0" applyFont="1" applyFill="1" applyAlignment="1">
      <alignment wrapText="1"/>
    </xf>
    <xf numFmtId="44" fontId="2" fillId="4" borderId="0" xfId="1" applyFont="1" applyFill="1" applyAlignment="1">
      <alignment vertical="center"/>
    </xf>
    <xf numFmtId="44" fontId="2" fillId="6" borderId="0" xfId="1" applyFont="1" applyFill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44" fontId="5" fillId="6" borderId="0" xfId="1" applyFont="1" applyFill="1" applyAlignment="1">
      <alignment horizontal="right" vertical="center"/>
    </xf>
    <xf numFmtId="44" fontId="6" fillId="7" borderId="0" xfId="0" applyNumberFormat="1" applyFont="1" applyFill="1" applyAlignment="1">
      <alignment horizontal="right" vertical="center"/>
    </xf>
    <xf numFmtId="0" fontId="5" fillId="9" borderId="0" xfId="0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9" borderId="0" xfId="0" applyFont="1" applyFill="1" applyAlignment="1">
      <alignment vertical="center"/>
    </xf>
    <xf numFmtId="44" fontId="2" fillId="9" borderId="0" xfId="1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 wrapText="1"/>
    </xf>
    <xf numFmtId="0" fontId="7" fillId="9" borderId="0" xfId="0" applyFont="1" applyFill="1" applyAlignment="1">
      <alignment vertical="center" wrapText="1"/>
    </xf>
    <xf numFmtId="44" fontId="6" fillId="7" borderId="0" xfId="0" applyNumberFormat="1" applyFont="1" applyFill="1" applyAlignment="1">
      <alignment vertical="center"/>
    </xf>
    <xf numFmtId="0" fontId="5" fillId="8" borderId="0" xfId="0" applyFont="1" applyFill="1" applyAlignment="1">
      <alignment vertical="center" wrapText="1"/>
    </xf>
    <xf numFmtId="0" fontId="2" fillId="8" borderId="0" xfId="0" applyFont="1" applyFill="1" applyAlignment="1">
      <alignment vertical="center"/>
    </xf>
    <xf numFmtId="44" fontId="2" fillId="11" borderId="0" xfId="1" applyFont="1" applyFill="1" applyAlignment="1">
      <alignment vertical="center" wrapText="1"/>
    </xf>
    <xf numFmtId="44" fontId="6" fillId="6" borderId="0" xfId="1" applyFont="1" applyFill="1" applyAlignment="1">
      <alignment vertical="center"/>
    </xf>
    <xf numFmtId="0" fontId="3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Normalny" xfId="0" builtinId="0"/>
    <cellStyle name="Walutowy" xfId="1" builtinId="4"/>
  </cellStyles>
  <dxfs count="44">
    <dxf>
      <font>
        <b val="0"/>
        <i/>
        <color theme="2"/>
      </font>
    </dxf>
    <dxf>
      <font>
        <b val="0"/>
        <i/>
        <color theme="2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2" tint="-0.24994659260841701"/>
      </font>
    </dxf>
    <dxf>
      <font>
        <b/>
        <i/>
        <u/>
        <color theme="2" tint="-0.24994659260841701"/>
      </font>
    </dxf>
    <dxf>
      <font>
        <b val="0"/>
        <i/>
        <u/>
        <color theme="2" tint="-0.24994659260841701"/>
      </font>
    </dxf>
    <dxf>
      <font>
        <b val="0"/>
        <i/>
        <u/>
        <color theme="2" tint="-0.24994659260841701"/>
      </font>
    </dxf>
    <dxf>
      <font>
        <b/>
        <i/>
        <u/>
      </font>
    </dxf>
    <dxf>
      <font>
        <b/>
        <i/>
        <u/>
      </font>
    </dxf>
    <dxf>
      <font>
        <b val="0"/>
        <i/>
        <u/>
        <color theme="2" tint="-0.24994659260841701"/>
      </font>
    </dxf>
    <dxf>
      <font>
        <b/>
        <i/>
        <u/>
        <color theme="1"/>
      </font>
    </dxf>
    <dxf>
      <font>
        <b/>
        <i/>
        <u/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 tint="-0.24994659260841701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 tint="-0.24994659260841701"/>
      </font>
    </dxf>
    <dxf>
      <font>
        <b val="0"/>
        <i/>
        <color theme="2"/>
      </font>
    </dxf>
    <dxf>
      <font>
        <b val="0"/>
        <i/>
        <color theme="2"/>
      </font>
    </dxf>
    <dxf>
      <font>
        <b val="0"/>
        <i/>
        <color theme="2" tint="-9.9948118533890809E-2"/>
      </font>
    </dxf>
    <dxf>
      <font>
        <b val="0"/>
        <i/>
        <color theme="2" tint="-9.9948118533890809E-2"/>
      </font>
    </dxf>
    <dxf>
      <font>
        <b val="0"/>
        <i/>
        <u/>
        <color theme="2" tint="-9.9948118533890809E-2"/>
      </font>
    </dxf>
    <dxf>
      <font>
        <b val="0"/>
        <i/>
        <u/>
        <color theme="2" tint="-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86227692412235E-2"/>
          <c:y val="0.10784313725490197"/>
          <c:w val="0.81217168242319226"/>
          <c:h val="0.38710273743498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wykresy!$C$10</c:f>
              <c:strCache>
                <c:ptCount val="1"/>
                <c:pt idx="0">
                  <c:v>Miejsce obecnego zamieszkania (Gmina miejska)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wykresy!$B$11:$B$23</c:f>
              <c:strCache>
                <c:ptCount val="13"/>
                <c:pt idx="0">
                  <c:v>Typ transportu (lista)</c:v>
                </c:pt>
                <c:pt idx="1">
                  <c:v>&gt;transport publiczny</c:v>
                </c:pt>
                <c:pt idx="2">
                  <c:v>&gt;indywidualny transport kołowy</c:v>
                </c:pt>
                <c:pt idx="3">
                  <c:v>Zużycie wody</c:v>
                </c:pt>
                <c:pt idx="4">
                  <c:v>&gt;zimna woda</c:v>
                </c:pt>
                <c:pt idx="5">
                  <c:v>&gt;ciepła woda</c:v>
                </c:pt>
                <c:pt idx="6">
                  <c:v>Zużycie prądu</c:v>
                </c:pt>
                <c:pt idx="7">
                  <c:v>Zużycie gazu</c:v>
                </c:pt>
                <c:pt idx="8">
                  <c:v>Wybierz typ ogrzewania (lista)</c:v>
                </c:pt>
                <c:pt idx="9">
                  <c:v>Wywóz śmieci</c:v>
                </c:pt>
                <c:pt idx="10">
                  <c:v>&gt;odpady zbierane selektywnie</c:v>
                </c:pt>
                <c:pt idx="11">
                  <c:v>&gt;odpady niesegregowane</c:v>
                </c:pt>
                <c:pt idx="12">
                  <c:v>Koszty kanalizacji/wywózu nieczystości</c:v>
                </c:pt>
              </c:strCache>
            </c:strRef>
          </c:cat>
          <c:val>
            <c:numRef>
              <c:f>wykresy!$C$11:$C$23</c:f>
              <c:numCache>
                <c:formatCode>_("zł"* #,##0.00_);_("zł"* \(#,##0.00\);_("zł"*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8AD-9ED8-EDCADF3E4270}"/>
            </c:ext>
          </c:extLst>
        </c:ser>
        <c:ser>
          <c:idx val="1"/>
          <c:order val="1"/>
          <c:tx>
            <c:strRef>
              <c:f>wykresy!$D$10</c:f>
              <c:strCache>
                <c:ptCount val="1"/>
                <c:pt idx="0">
                  <c:v>Miejsce planowego zmaieszkania (suburbie, gmina wiejska)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wykresy!$B$11:$B$23</c:f>
              <c:strCache>
                <c:ptCount val="13"/>
                <c:pt idx="0">
                  <c:v>Typ transportu (lista)</c:v>
                </c:pt>
                <c:pt idx="1">
                  <c:v>&gt;transport publiczny</c:v>
                </c:pt>
                <c:pt idx="2">
                  <c:v>&gt;indywidualny transport kołowy</c:v>
                </c:pt>
                <c:pt idx="3">
                  <c:v>Zużycie wody</c:v>
                </c:pt>
                <c:pt idx="4">
                  <c:v>&gt;zimna woda</c:v>
                </c:pt>
                <c:pt idx="5">
                  <c:v>&gt;ciepła woda</c:v>
                </c:pt>
                <c:pt idx="6">
                  <c:v>Zużycie prądu</c:v>
                </c:pt>
                <c:pt idx="7">
                  <c:v>Zużycie gazu</c:v>
                </c:pt>
                <c:pt idx="8">
                  <c:v>Wybierz typ ogrzewania (lista)</c:v>
                </c:pt>
                <c:pt idx="9">
                  <c:v>Wywóz śmieci</c:v>
                </c:pt>
                <c:pt idx="10">
                  <c:v>&gt;odpady zbierane selektywnie</c:v>
                </c:pt>
                <c:pt idx="11">
                  <c:v>&gt;odpady niesegregowane</c:v>
                </c:pt>
                <c:pt idx="12">
                  <c:v>Koszty kanalizacji/wywózu nieczystości</c:v>
                </c:pt>
              </c:strCache>
            </c:strRef>
          </c:cat>
          <c:val>
            <c:numRef>
              <c:f>wykresy!$D$11:$D$23</c:f>
              <c:numCache>
                <c:formatCode>_("zł"* #,##0.00_);_("zł"* \(#,##0.00\);_("zł"*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  <c:pt idx="1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2D2-95E4-5924F640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708367"/>
        <c:axId val="1226713775"/>
      </c:barChart>
      <c:catAx>
        <c:axId val="122670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6713775"/>
        <c:crosses val="autoZero"/>
        <c:auto val="1"/>
        <c:lblAlgn val="ctr"/>
        <c:lblOffset val="100"/>
        <c:noMultiLvlLbl val="0"/>
      </c:catAx>
      <c:valAx>
        <c:axId val="12267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67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46496914625316"/>
          <c:y val="0.15808707735062527"/>
          <c:w val="0.12053503085374688"/>
          <c:h val="0.74387370696310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581327804243905E-2"/>
          <c:y val="0.11890303259446006"/>
          <c:w val="0.83281415841828554"/>
          <c:h val="0.49992923348233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wykresy!$C$28</c:f>
              <c:strCache>
                <c:ptCount val="1"/>
                <c:pt idx="0">
                  <c:v>Miejsce obecnego zamieszkania (Gmina miejska)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wykresy!$B$29:$B$33</c:f>
              <c:strCache>
                <c:ptCount val="5"/>
                <c:pt idx="0">
                  <c:v>Koszt nieruchomości</c:v>
                </c:pt>
                <c:pt idx="1">
                  <c:v>Koszt przyłącza energetycznego</c:v>
                </c:pt>
                <c:pt idx="2">
                  <c:v>Koszt przyłącza wodociągowego/budowa studni</c:v>
                </c:pt>
                <c:pt idx="3">
                  <c:v>Koszt przyłącza gazociągowego</c:v>
                </c:pt>
                <c:pt idx="4">
                  <c:v>Koszt źródła Centralnego ogrzewania (kocioł węglowy, gazowy, pompa ciepła itp.)</c:v>
                </c:pt>
              </c:strCache>
            </c:strRef>
          </c:cat>
          <c:val>
            <c:numRef>
              <c:f>wykresy!$C$29:$C$33</c:f>
              <c:numCache>
                <c:formatCode>_("zł"* #,##0.00_);_("zł"* \(#,##0.00\);_("zł"*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1-41D3-9DD7-F95E4BEC1789}"/>
            </c:ext>
          </c:extLst>
        </c:ser>
        <c:ser>
          <c:idx val="1"/>
          <c:order val="1"/>
          <c:tx>
            <c:strRef>
              <c:f>wykresy!$D$28</c:f>
              <c:strCache>
                <c:ptCount val="1"/>
                <c:pt idx="0">
                  <c:v>Miejsce planowego zmaieszkania (suburbie, gmina wiejska)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wykresy!$B$29:$B$33</c:f>
              <c:strCache>
                <c:ptCount val="5"/>
                <c:pt idx="0">
                  <c:v>Koszt nieruchomości</c:v>
                </c:pt>
                <c:pt idx="1">
                  <c:v>Koszt przyłącza energetycznego</c:v>
                </c:pt>
                <c:pt idx="2">
                  <c:v>Koszt przyłącza wodociągowego/budowa studni</c:v>
                </c:pt>
                <c:pt idx="3">
                  <c:v>Koszt przyłącza gazociągowego</c:v>
                </c:pt>
                <c:pt idx="4">
                  <c:v>Koszt źródła Centralnego ogrzewania (kocioł węglowy, gazowy, pompa ciepła itp.)</c:v>
                </c:pt>
              </c:strCache>
            </c:strRef>
          </c:cat>
          <c:val>
            <c:numRef>
              <c:f>wykresy!$D$29:$D$33</c:f>
              <c:numCache>
                <c:formatCode>_("zł"* #,##0.00_);_("zł"* \(#,##0.00\);_("zł"*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1-41D3-9DD7-F95E4BEC1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4767"/>
        <c:axId val="15985599"/>
      </c:barChart>
      <c:catAx>
        <c:axId val="1598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5599"/>
        <c:crosses val="autoZero"/>
        <c:auto val="1"/>
        <c:lblAlgn val="ctr"/>
        <c:lblOffset val="100"/>
        <c:noMultiLvlLbl val="0"/>
      </c:catAx>
      <c:valAx>
        <c:axId val="159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48535038135911"/>
          <c:y val="7.1053570586112891E-2"/>
          <c:w val="0.11424505714215188"/>
          <c:h val="0.85865235300332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21</xdr:row>
      <xdr:rowOff>228598</xdr:rowOff>
    </xdr:from>
    <xdr:to>
      <xdr:col>9</xdr:col>
      <xdr:colOff>9525</xdr:colOff>
      <xdr:row>33</xdr:row>
      <xdr:rowOff>161925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19050</xdr:rowOff>
    </xdr:from>
    <xdr:to>
      <xdr:col>8</xdr:col>
      <xdr:colOff>990600</xdr:colOff>
      <xdr:row>48</xdr:row>
      <xdr:rowOff>190499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B2:B6" totalsRowShown="0">
  <autoFilter ref="B2:B6"/>
  <tableColumns count="1">
    <tableColumn id="1" name="Wybierz typ ogrzewania (lista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B10:B13" totalsRowShown="0">
  <autoFilter ref="B10:B13"/>
  <tableColumns count="1">
    <tableColumn id="1" name="Typ transportu (list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tabSelected="1" topLeftCell="C1" workbookViewId="0">
      <selection activeCell="I11" sqref="I11"/>
    </sheetView>
  </sheetViews>
  <sheetFormatPr defaultRowHeight="15" x14ac:dyDescent="0.25"/>
  <cols>
    <col min="2" max="2" width="24.5703125" customWidth="1"/>
    <col min="3" max="3" width="27.85546875" bestFit="1" customWidth="1"/>
    <col min="4" max="4" width="23.7109375" bestFit="1" customWidth="1"/>
    <col min="5" max="5" width="17" customWidth="1"/>
    <col min="6" max="6" width="24.7109375" customWidth="1"/>
    <col min="7" max="7" width="27.7109375" customWidth="1"/>
    <col min="8" max="8" width="21.85546875" bestFit="1" customWidth="1"/>
    <col min="9" max="9" width="15" customWidth="1"/>
  </cols>
  <sheetData>
    <row r="1" spans="2:9" ht="41.25" customHeight="1" x14ac:dyDescent="0.25">
      <c r="B1" s="33" t="s">
        <v>15</v>
      </c>
      <c r="C1" s="33"/>
      <c r="D1" s="33"/>
      <c r="E1" s="33"/>
      <c r="F1" s="32" t="s">
        <v>16</v>
      </c>
      <c r="G1" s="32"/>
      <c r="H1" s="32"/>
      <c r="I1" s="32"/>
    </row>
    <row r="2" spans="2:9" ht="28.5" customHeight="1" x14ac:dyDescent="0.25">
      <c r="B2" s="35" t="s">
        <v>8</v>
      </c>
      <c r="C2" s="35"/>
      <c r="D2" s="35"/>
      <c r="E2" s="35"/>
      <c r="F2" s="35" t="s">
        <v>8</v>
      </c>
      <c r="G2" s="35"/>
      <c r="H2" s="35"/>
      <c r="I2" s="35"/>
    </row>
    <row r="3" spans="2:9" x14ac:dyDescent="0.25">
      <c r="B3" s="6"/>
      <c r="C3" s="5"/>
      <c r="D3" s="5"/>
      <c r="E3" s="5" t="s">
        <v>27</v>
      </c>
      <c r="F3" s="8"/>
      <c r="G3" s="4"/>
      <c r="H3" s="4"/>
      <c r="I3" s="4" t="s">
        <v>27</v>
      </c>
    </row>
    <row r="4" spans="2:9" x14ac:dyDescent="0.25">
      <c r="B4" s="20" t="s">
        <v>0</v>
      </c>
      <c r="C4" s="15" t="s">
        <v>29</v>
      </c>
      <c r="D4" s="15" t="s">
        <v>39</v>
      </c>
      <c r="E4" s="16" t="str">
        <f>obliczeniowy!I4</f>
        <v>-</v>
      </c>
      <c r="F4" s="14" t="s">
        <v>0</v>
      </c>
      <c r="G4" s="15" t="s">
        <v>29</v>
      </c>
      <c r="H4" s="15" t="s">
        <v>39</v>
      </c>
      <c r="I4" s="16" t="str">
        <f>obliczeniowy!M4</f>
        <v>-</v>
      </c>
    </row>
    <row r="5" spans="2:9" x14ac:dyDescent="0.25">
      <c r="B5" s="20" t="s">
        <v>1</v>
      </c>
      <c r="C5" s="15" t="s">
        <v>29</v>
      </c>
      <c r="D5" s="15" t="s">
        <v>39</v>
      </c>
      <c r="E5" s="16" t="str">
        <f>obliczeniowy!I5</f>
        <v>-</v>
      </c>
      <c r="F5" s="14" t="s">
        <v>1</v>
      </c>
      <c r="G5" s="15" t="s">
        <v>29</v>
      </c>
      <c r="H5" s="15" t="s">
        <v>39</v>
      </c>
      <c r="I5" s="16" t="str">
        <f>obliczeniowy!M5</f>
        <v>-</v>
      </c>
    </row>
    <row r="6" spans="2:9" ht="24.75" x14ac:dyDescent="0.25">
      <c r="B6" s="20" t="s">
        <v>13</v>
      </c>
      <c r="C6" s="15" t="s">
        <v>29</v>
      </c>
      <c r="D6" s="15" t="s">
        <v>39</v>
      </c>
      <c r="E6" s="16" t="str">
        <f>obliczeniowy!I6</f>
        <v>-</v>
      </c>
      <c r="F6" s="14" t="s">
        <v>13</v>
      </c>
      <c r="G6" s="15" t="s">
        <v>29</v>
      </c>
      <c r="H6" s="15" t="s">
        <v>39</v>
      </c>
      <c r="I6" s="16" t="str">
        <f>obliczeniowy!M6</f>
        <v>-</v>
      </c>
    </row>
    <row r="7" spans="2:9" x14ac:dyDescent="0.25">
      <c r="B7" s="21"/>
      <c r="C7" s="22"/>
      <c r="D7" s="22"/>
      <c r="E7" s="23"/>
      <c r="F7" s="7"/>
      <c r="G7" s="4"/>
      <c r="H7" s="4"/>
      <c r="I7" s="8"/>
    </row>
    <row r="8" spans="2:9" x14ac:dyDescent="0.25">
      <c r="B8" s="21" t="s">
        <v>41</v>
      </c>
      <c r="C8" s="22"/>
      <c r="D8" s="22"/>
      <c r="E8" s="23"/>
      <c r="F8" s="7" t="s">
        <v>41</v>
      </c>
      <c r="G8" s="4"/>
      <c r="H8" s="4"/>
      <c r="I8" s="8"/>
    </row>
    <row r="9" spans="2:9" x14ac:dyDescent="0.25">
      <c r="B9" s="24" t="s">
        <v>45</v>
      </c>
      <c r="C9" s="15" t="s">
        <v>47</v>
      </c>
      <c r="D9" s="15" t="s">
        <v>48</v>
      </c>
      <c r="E9" s="16" t="str">
        <f>obliczeniowy!I9</f>
        <v>-</v>
      </c>
      <c r="F9" s="13" t="s">
        <v>45</v>
      </c>
      <c r="G9" s="15" t="s">
        <v>47</v>
      </c>
      <c r="H9" s="15" t="s">
        <v>48</v>
      </c>
      <c r="I9" s="16" t="str">
        <f>obliczeniowy!M9</f>
        <v>-</v>
      </c>
    </row>
    <row r="10" spans="2:9" ht="24.75" x14ac:dyDescent="0.25">
      <c r="B10" s="25" t="s">
        <v>46</v>
      </c>
      <c r="C10" s="15" t="s">
        <v>47</v>
      </c>
      <c r="D10" s="15" t="s">
        <v>48</v>
      </c>
      <c r="E10" s="16" t="str">
        <f>obliczeniowy!I10</f>
        <v>-</v>
      </c>
      <c r="F10" s="10" t="s">
        <v>46</v>
      </c>
      <c r="G10" s="15" t="s">
        <v>47</v>
      </c>
      <c r="H10" s="15" t="s">
        <v>48</v>
      </c>
      <c r="I10" s="16" t="str">
        <f>obliczeniowy!M10</f>
        <v>-</v>
      </c>
    </row>
    <row r="11" spans="2:9" x14ac:dyDescent="0.25">
      <c r="B11" s="20" t="s">
        <v>34</v>
      </c>
      <c r="C11" s="15" t="s">
        <v>19</v>
      </c>
      <c r="D11" s="15">
        <v>10</v>
      </c>
      <c r="E11" s="18" t="str">
        <f>obliczeniowy!I11</f>
        <v>-</v>
      </c>
      <c r="F11" s="14" t="s">
        <v>34</v>
      </c>
      <c r="G11" s="15">
        <v>20</v>
      </c>
      <c r="H11" s="15">
        <v>20</v>
      </c>
      <c r="I11" s="16">
        <f>obliczeniowy!M11</f>
        <v>400</v>
      </c>
    </row>
    <row r="12" spans="2:9" x14ac:dyDescent="0.25">
      <c r="B12" s="25" t="s">
        <v>17</v>
      </c>
      <c r="C12" s="15" t="s">
        <v>19</v>
      </c>
      <c r="D12" s="15">
        <v>10</v>
      </c>
      <c r="E12" s="18" t="str">
        <f>obliczeniowy!I12</f>
        <v>-</v>
      </c>
      <c r="F12" s="10" t="s">
        <v>17</v>
      </c>
      <c r="G12" s="15">
        <v>20</v>
      </c>
      <c r="H12" s="15">
        <v>20</v>
      </c>
      <c r="I12" s="16">
        <f>obliczeniowy!M12</f>
        <v>400</v>
      </c>
    </row>
    <row r="13" spans="2:9" x14ac:dyDescent="0.25">
      <c r="B13" s="25" t="s">
        <v>18</v>
      </c>
      <c r="C13" s="15" t="s">
        <v>19</v>
      </c>
      <c r="D13" s="15">
        <v>10</v>
      </c>
      <c r="E13" s="18" t="str">
        <f>obliczeniowy!I13</f>
        <v>-</v>
      </c>
      <c r="F13" s="10" t="s">
        <v>18</v>
      </c>
      <c r="G13" s="15">
        <v>20</v>
      </c>
      <c r="H13" s="15">
        <v>20</v>
      </c>
      <c r="I13" s="16">
        <f>obliczeniowy!M13</f>
        <v>400</v>
      </c>
    </row>
    <row r="14" spans="2:9" x14ac:dyDescent="0.25">
      <c r="B14" s="20" t="s">
        <v>35</v>
      </c>
      <c r="C14" s="15" t="s">
        <v>22</v>
      </c>
      <c r="D14" s="15">
        <v>10</v>
      </c>
      <c r="E14" s="18" t="str">
        <f>obliczeniowy!I14</f>
        <v>-</v>
      </c>
      <c r="F14" s="14" t="s">
        <v>35</v>
      </c>
      <c r="G14" s="15">
        <v>20</v>
      </c>
      <c r="H14" s="15">
        <v>20</v>
      </c>
      <c r="I14" s="16">
        <f>obliczeniowy!M14</f>
        <v>400</v>
      </c>
    </row>
    <row r="15" spans="2:9" x14ac:dyDescent="0.25">
      <c r="B15" s="20" t="s">
        <v>36</v>
      </c>
      <c r="C15" s="15" t="s">
        <v>19</v>
      </c>
      <c r="D15" s="15">
        <v>10</v>
      </c>
      <c r="E15" s="18" t="str">
        <f>obliczeniowy!I15</f>
        <v>-</v>
      </c>
      <c r="F15" s="14" t="s">
        <v>36</v>
      </c>
      <c r="G15" s="15">
        <v>20</v>
      </c>
      <c r="H15" s="15">
        <v>20</v>
      </c>
      <c r="I15" s="16">
        <f>obliczeniowy!M15</f>
        <v>400</v>
      </c>
    </row>
    <row r="16" spans="2:9" x14ac:dyDescent="0.25">
      <c r="B16" s="26" t="s">
        <v>38</v>
      </c>
      <c r="C16" s="15">
        <v>10</v>
      </c>
      <c r="D16" s="15">
        <v>10</v>
      </c>
      <c r="E16" s="18">
        <f>obliczeniowy!I16</f>
        <v>100</v>
      </c>
      <c r="F16" s="11" t="s">
        <v>38</v>
      </c>
      <c r="G16" s="15">
        <v>20</v>
      </c>
      <c r="H16" s="15">
        <v>20</v>
      </c>
      <c r="I16" s="16">
        <f>obliczeniowy!M16</f>
        <v>400</v>
      </c>
    </row>
    <row r="17" spans="2:9" x14ac:dyDescent="0.25">
      <c r="B17" s="20" t="s">
        <v>37</v>
      </c>
      <c r="C17" s="22"/>
      <c r="D17" s="22"/>
      <c r="E17" s="24"/>
      <c r="F17" s="14" t="s">
        <v>37</v>
      </c>
      <c r="G17" s="4"/>
      <c r="H17" s="4"/>
      <c r="I17" s="17"/>
    </row>
    <row r="18" spans="2:9" ht="16.5" customHeight="1" x14ac:dyDescent="0.25">
      <c r="B18" s="25" t="s">
        <v>20</v>
      </c>
      <c r="C18" s="15">
        <v>10</v>
      </c>
      <c r="D18" s="15">
        <v>10</v>
      </c>
      <c r="E18" s="18">
        <f>obliczeniowy!I18</f>
        <v>100</v>
      </c>
      <c r="F18" s="10" t="s">
        <v>20</v>
      </c>
      <c r="G18" s="15">
        <v>20</v>
      </c>
      <c r="H18" s="15">
        <v>20</v>
      </c>
      <c r="I18" s="18">
        <f>obliczeniowy!M18</f>
        <v>400</v>
      </c>
    </row>
    <row r="19" spans="2:9" x14ac:dyDescent="0.25">
      <c r="B19" s="25" t="s">
        <v>21</v>
      </c>
      <c r="C19" s="15">
        <v>10</v>
      </c>
      <c r="D19" s="15">
        <v>10</v>
      </c>
      <c r="E19" s="18">
        <f>obliczeniowy!I19</f>
        <v>100</v>
      </c>
      <c r="F19" s="10" t="s">
        <v>21</v>
      </c>
      <c r="G19" s="15">
        <v>20</v>
      </c>
      <c r="H19" s="15">
        <v>20</v>
      </c>
      <c r="I19" s="18">
        <f>obliczeniowy!M19</f>
        <v>400</v>
      </c>
    </row>
    <row r="20" spans="2:9" ht="24.75" x14ac:dyDescent="0.25">
      <c r="B20" s="20" t="s">
        <v>40</v>
      </c>
      <c r="C20" s="15" t="s">
        <v>49</v>
      </c>
      <c r="D20" s="22"/>
      <c r="E20" s="18" t="str">
        <f>obliczeniowy!I20</f>
        <v>-</v>
      </c>
      <c r="F20" s="14" t="s">
        <v>40</v>
      </c>
      <c r="G20" s="15">
        <v>20</v>
      </c>
      <c r="H20" s="4"/>
      <c r="I20" s="18">
        <f>obliczeniowy!M20</f>
        <v>240</v>
      </c>
    </row>
    <row r="21" spans="2:9" x14ac:dyDescent="0.25">
      <c r="B21" s="21"/>
      <c r="C21" s="22"/>
      <c r="D21" s="22"/>
      <c r="E21" s="22"/>
      <c r="F21" s="8"/>
      <c r="G21" s="4"/>
      <c r="H21" s="4"/>
      <c r="I21" s="17"/>
    </row>
    <row r="22" spans="2:9" ht="18.75" x14ac:dyDescent="0.25">
      <c r="B22" s="21"/>
      <c r="C22" s="36" t="s">
        <v>28</v>
      </c>
      <c r="D22" s="36"/>
      <c r="E22" s="27">
        <f>SUM(E4:E6,E11:E16,E18:E20,E9:E10)</f>
        <v>300</v>
      </c>
      <c r="F22" s="8"/>
      <c r="G22" s="36" t="s">
        <v>28</v>
      </c>
      <c r="H22" s="36"/>
      <c r="I22" s="19">
        <f>SUM(I4:I6,I11:I16,I18:I20,I9:I10)</f>
        <v>3440</v>
      </c>
    </row>
    <row r="23" spans="2:9" ht="18.75" x14ac:dyDescent="0.3">
      <c r="B23" s="6"/>
      <c r="C23" s="12"/>
      <c r="D23" s="12"/>
      <c r="E23" s="9"/>
      <c r="F23" s="8"/>
      <c r="G23" s="12"/>
      <c r="H23" s="12"/>
      <c r="I23" s="9"/>
    </row>
    <row r="24" spans="2:9" ht="18.75" x14ac:dyDescent="0.3">
      <c r="B24" s="6"/>
      <c r="C24" s="12"/>
      <c r="D24" s="12"/>
      <c r="E24" s="9"/>
      <c r="F24" s="8"/>
      <c r="G24" s="12"/>
      <c r="H24" s="12"/>
      <c r="I24" s="9"/>
    </row>
    <row r="25" spans="2:9" ht="18.75" x14ac:dyDescent="0.3">
      <c r="B25" s="6"/>
      <c r="C25" s="12"/>
      <c r="D25" s="12"/>
      <c r="E25" s="9"/>
      <c r="F25" s="8"/>
      <c r="G25" s="12"/>
      <c r="H25" s="12"/>
      <c r="I25" s="9"/>
    </row>
    <row r="26" spans="2:9" ht="18.75" x14ac:dyDescent="0.3">
      <c r="B26" s="6"/>
      <c r="C26" s="12"/>
      <c r="D26" s="12"/>
      <c r="E26" s="9"/>
      <c r="F26" s="8"/>
      <c r="G26" s="12"/>
      <c r="H26" s="12"/>
      <c r="I26" s="9"/>
    </row>
    <row r="27" spans="2:9" ht="18.75" x14ac:dyDescent="0.3">
      <c r="B27" s="6"/>
      <c r="C27" s="12"/>
      <c r="D27" s="12"/>
      <c r="E27" s="9"/>
      <c r="F27" s="8"/>
      <c r="G27" s="12"/>
      <c r="H27" s="12"/>
      <c r="I27" s="9"/>
    </row>
    <row r="28" spans="2:9" ht="18.75" x14ac:dyDescent="0.3">
      <c r="B28" s="6"/>
      <c r="C28" s="12"/>
      <c r="D28" s="12"/>
      <c r="E28" s="9"/>
      <c r="F28" s="8"/>
      <c r="G28" s="12"/>
      <c r="H28" s="12"/>
      <c r="I28" s="9"/>
    </row>
    <row r="29" spans="2:9" ht="18.75" x14ac:dyDescent="0.3">
      <c r="B29" s="6"/>
      <c r="C29" s="12"/>
      <c r="D29" s="12"/>
      <c r="E29" s="9"/>
      <c r="F29" s="8"/>
      <c r="G29" s="12"/>
      <c r="H29" s="12"/>
      <c r="I29" s="9"/>
    </row>
    <row r="30" spans="2:9" x14ac:dyDescent="0.25">
      <c r="B30" s="6"/>
      <c r="C30" s="5"/>
      <c r="D30" s="5"/>
      <c r="E30" s="5"/>
      <c r="F30" s="8"/>
      <c r="G30" s="4"/>
      <c r="H30" s="4"/>
      <c r="I30" s="4"/>
    </row>
    <row r="31" spans="2:9" x14ac:dyDescent="0.25">
      <c r="B31" s="6"/>
      <c r="C31" s="5"/>
      <c r="D31" s="5"/>
      <c r="E31" s="5"/>
      <c r="F31" s="8"/>
      <c r="G31" s="4"/>
      <c r="H31" s="4"/>
      <c r="I31" s="4"/>
    </row>
    <row r="32" spans="2:9" x14ac:dyDescent="0.25">
      <c r="B32" s="6"/>
      <c r="C32" s="5"/>
      <c r="D32" s="5"/>
      <c r="E32" s="5"/>
      <c r="F32" s="8"/>
      <c r="G32" s="4"/>
      <c r="H32" s="4"/>
      <c r="I32" s="4"/>
    </row>
    <row r="33" spans="2:9" x14ac:dyDescent="0.25">
      <c r="B33" s="6"/>
      <c r="C33" s="5"/>
      <c r="D33" s="5"/>
      <c r="E33" s="5"/>
      <c r="F33" s="8"/>
      <c r="G33" s="4"/>
      <c r="H33" s="4"/>
      <c r="I33" s="4"/>
    </row>
    <row r="34" spans="2:9" x14ac:dyDescent="0.25">
      <c r="B34" s="6"/>
      <c r="C34" s="5"/>
      <c r="D34" s="5"/>
      <c r="E34" s="5"/>
      <c r="F34" s="8"/>
      <c r="G34" s="4"/>
      <c r="H34" s="4"/>
      <c r="I34" s="4"/>
    </row>
    <row r="35" spans="2:9" ht="18.75" x14ac:dyDescent="0.25">
      <c r="B35" s="35" t="s">
        <v>9</v>
      </c>
      <c r="C35" s="35"/>
      <c r="D35" s="35"/>
      <c r="E35" s="35"/>
      <c r="F35" s="35" t="s">
        <v>9</v>
      </c>
      <c r="G35" s="35"/>
      <c r="H35" s="35"/>
      <c r="I35" s="35"/>
    </row>
    <row r="36" spans="2:9" ht="24" x14ac:dyDescent="0.25">
      <c r="B36" s="20" t="s">
        <v>23</v>
      </c>
      <c r="C36" s="30" t="s">
        <v>24</v>
      </c>
      <c r="D36" s="22"/>
      <c r="E36" s="16" t="str">
        <f>IF(C36 = "Podaj jednostkowy koszt nieruchomości","- zł",obliczeniowy!I29)</f>
        <v>- zł</v>
      </c>
      <c r="F36" s="28" t="s">
        <v>23</v>
      </c>
      <c r="G36" s="30" t="s">
        <v>24</v>
      </c>
      <c r="H36" s="29"/>
      <c r="I36" s="16" t="str">
        <f>IF(G36 = "Podaj jednostkowy koszt nieruchomości","- zł",obliczeniowy!M29)</f>
        <v>- zł</v>
      </c>
    </row>
    <row r="37" spans="2:9" ht="24" x14ac:dyDescent="0.25">
      <c r="B37" s="20" t="s">
        <v>10</v>
      </c>
      <c r="C37" s="30" t="s">
        <v>25</v>
      </c>
      <c r="D37" s="22"/>
      <c r="E37" s="16" t="str">
        <f>IF(C37 = "podaj jeśli nie jest wliczony w koszt nieruchomości","- zł",obliczeniowy!I30)</f>
        <v>- zł</v>
      </c>
      <c r="F37" s="28" t="s">
        <v>10</v>
      </c>
      <c r="G37" s="30" t="s">
        <v>25</v>
      </c>
      <c r="H37" s="29"/>
      <c r="I37" s="16" t="str">
        <f>IF(G37 = "podaj jeśli nie jest wliczony w koszt nieruchomości","- zł",obliczeniowy!M30)</f>
        <v>- zł</v>
      </c>
    </row>
    <row r="38" spans="2:9" ht="24" x14ac:dyDescent="0.25">
      <c r="B38" s="20" t="s">
        <v>11</v>
      </c>
      <c r="C38" s="30" t="s">
        <v>25</v>
      </c>
      <c r="D38" s="22"/>
      <c r="E38" s="16" t="str">
        <f>IF(C38 = "podaj jeśli nie jest wliczony w koszt nieruchomości","- zł",obliczeniowy!I31)</f>
        <v>- zł</v>
      </c>
      <c r="F38" s="28" t="s">
        <v>11</v>
      </c>
      <c r="G38" s="30" t="s">
        <v>25</v>
      </c>
      <c r="H38" s="29"/>
      <c r="I38" s="16" t="str">
        <f>IF(G38 = "podaj jeśli nie jest wliczony w koszt nieruchomości","- zł",obliczeniowy!M31)</f>
        <v>- zł</v>
      </c>
    </row>
    <row r="39" spans="2:9" ht="24" x14ac:dyDescent="0.25">
      <c r="B39" s="20" t="s">
        <v>12</v>
      </c>
      <c r="C39" s="30" t="s">
        <v>25</v>
      </c>
      <c r="D39" s="22"/>
      <c r="E39" s="16" t="str">
        <f>IF(C39 = "podaj jeśli nie jest wliczony w koszt nieruchomości","- zł",obliczeniowy!I32)</f>
        <v>- zł</v>
      </c>
      <c r="F39" s="28" t="s">
        <v>12</v>
      </c>
      <c r="G39" s="30" t="s">
        <v>25</v>
      </c>
      <c r="H39" s="29"/>
      <c r="I39" s="16" t="str">
        <f>IF(G39 = "podaj jeśli nie jest wliczony w koszt nieruchomości","- zł",obliczeniowy!M32)</f>
        <v>- zł</v>
      </c>
    </row>
    <row r="40" spans="2:9" ht="36" x14ac:dyDescent="0.25">
      <c r="B40" s="20" t="s">
        <v>14</v>
      </c>
      <c r="C40" s="30" t="s">
        <v>25</v>
      </c>
      <c r="D40" s="22"/>
      <c r="E40" s="16" t="str">
        <f>IF(C40 = "podaj jeśli nie jest wliczony w koszt nieruchomości","- zł",obliczeniowy!I33)</f>
        <v>- zł</v>
      </c>
      <c r="F40" s="28" t="s">
        <v>14</v>
      </c>
      <c r="G40" s="30" t="s">
        <v>25</v>
      </c>
      <c r="H40" s="29"/>
      <c r="I40" s="16" t="str">
        <f>IF(G40 = "podaj jeśli nie jest wliczony w koszt nieruchomości","- zł",obliczeniowy!M33)</f>
        <v>- zł</v>
      </c>
    </row>
    <row r="41" spans="2:9" ht="18.75" x14ac:dyDescent="0.25">
      <c r="B41" s="34" t="s">
        <v>50</v>
      </c>
      <c r="C41" s="34"/>
      <c r="D41" s="34"/>
      <c r="E41" s="31">
        <f>SUM(E36:E40)</f>
        <v>0</v>
      </c>
      <c r="F41" s="34" t="s">
        <v>50</v>
      </c>
      <c r="G41" s="34"/>
      <c r="H41" s="34"/>
      <c r="I41" s="31">
        <f>SUM(I36:I40)</f>
        <v>0</v>
      </c>
    </row>
  </sheetData>
  <mergeCells count="10">
    <mergeCell ref="F1:I1"/>
    <mergeCell ref="B1:E1"/>
    <mergeCell ref="B41:D41"/>
    <mergeCell ref="F41:H41"/>
    <mergeCell ref="F2:I2"/>
    <mergeCell ref="F35:I35"/>
    <mergeCell ref="B2:E2"/>
    <mergeCell ref="B35:E35"/>
    <mergeCell ref="C22:D22"/>
    <mergeCell ref="G22:H22"/>
  </mergeCells>
  <conditionalFormatting sqref="C4:C6 G4:G6">
    <cfRule type="containsText" dxfId="43" priority="45" operator="containsText" text="stawka za 1m2">
      <formula>NOT(ISERROR(SEARCH("stawka za 1m2",C4)))</formula>
    </cfRule>
  </conditionalFormatting>
  <conditionalFormatting sqref="G4">
    <cfRule type="containsText" dxfId="42" priority="44" operator="containsText" text="wartość domyślna">
      <formula>NOT(ISERROR(SEARCH("wartość domyślna",G4)))</formula>
    </cfRule>
  </conditionalFormatting>
  <conditionalFormatting sqref="C15:C16 G11:G13 G15:G16 C11:C13">
    <cfRule type="cellIs" dxfId="41" priority="43" operator="equal">
      <formula>"cena za 1m3"</formula>
    </cfRule>
  </conditionalFormatting>
  <conditionalFormatting sqref="C14">
    <cfRule type="cellIs" dxfId="40" priority="41" operator="equal">
      <formula>"cena za 1kW"</formula>
    </cfRule>
  </conditionalFormatting>
  <conditionalFormatting sqref="C18">
    <cfRule type="cellIs" dxfId="39" priority="40" operator="equal">
      <formula>"cena za 1m3"</formula>
    </cfRule>
  </conditionalFormatting>
  <conditionalFormatting sqref="C19">
    <cfRule type="cellIs" dxfId="38" priority="39" operator="equal">
      <formula>"cena za 1m3"</formula>
    </cfRule>
  </conditionalFormatting>
  <conditionalFormatting sqref="C20">
    <cfRule type="cellIs" dxfId="37" priority="38" operator="equal">
      <formula>"średni miesięczny koszt"</formula>
    </cfRule>
  </conditionalFormatting>
  <conditionalFormatting sqref="D12">
    <cfRule type="cellIs" dxfId="36" priority="37" operator="equal">
      <formula>"cena za 1m3"</formula>
    </cfRule>
  </conditionalFormatting>
  <conditionalFormatting sqref="D13">
    <cfRule type="cellIs" dxfId="35" priority="36" operator="equal">
      <formula>"cena za 1m3"</formula>
    </cfRule>
  </conditionalFormatting>
  <conditionalFormatting sqref="D14">
    <cfRule type="cellIs" dxfId="34" priority="35" operator="equal">
      <formula>"cena za 1m3"</formula>
    </cfRule>
  </conditionalFormatting>
  <conditionalFormatting sqref="D15">
    <cfRule type="cellIs" dxfId="33" priority="34" operator="equal">
      <formula>"cena za 1m3"</formula>
    </cfRule>
  </conditionalFormatting>
  <conditionalFormatting sqref="D16">
    <cfRule type="cellIs" dxfId="32" priority="33" operator="equal">
      <formula>"cena za 1m3"</formula>
    </cfRule>
  </conditionalFormatting>
  <conditionalFormatting sqref="D18">
    <cfRule type="cellIs" dxfId="31" priority="32" operator="equal">
      <formula>"cena za 1m3"</formula>
    </cfRule>
  </conditionalFormatting>
  <conditionalFormatting sqref="D19">
    <cfRule type="cellIs" dxfId="30" priority="31" operator="equal">
      <formula>"cena za 1m3"</formula>
    </cfRule>
  </conditionalFormatting>
  <conditionalFormatting sqref="G14">
    <cfRule type="cellIs" dxfId="29" priority="30" operator="equal">
      <formula>"cena za 1m3"</formula>
    </cfRule>
  </conditionalFormatting>
  <conditionalFormatting sqref="G18">
    <cfRule type="cellIs" dxfId="28" priority="29" operator="equal">
      <formula>"cena za 1m3"</formula>
    </cfRule>
  </conditionalFormatting>
  <conditionalFormatting sqref="G19">
    <cfRule type="cellIs" dxfId="27" priority="28" operator="equal">
      <formula>"cena za 1m3"</formula>
    </cfRule>
  </conditionalFormatting>
  <conditionalFormatting sqref="G20">
    <cfRule type="cellIs" dxfId="26" priority="27" operator="equal">
      <formula>"średni miesięczny koszt"</formula>
    </cfRule>
  </conditionalFormatting>
  <conditionalFormatting sqref="H12">
    <cfRule type="cellIs" dxfId="25" priority="26" operator="equal">
      <formula>"cena za 1m3"</formula>
    </cfRule>
  </conditionalFormatting>
  <conditionalFormatting sqref="H13">
    <cfRule type="cellIs" dxfId="24" priority="25" operator="equal">
      <formula>"cena za 1m3"</formula>
    </cfRule>
  </conditionalFormatting>
  <conditionalFormatting sqref="H14">
    <cfRule type="cellIs" dxfId="23" priority="24" operator="equal">
      <formula>"cena za 1m3"</formula>
    </cfRule>
  </conditionalFormatting>
  <conditionalFormatting sqref="H15">
    <cfRule type="cellIs" dxfId="22" priority="23" operator="equal">
      <formula>"cena za 1m3"</formula>
    </cfRule>
  </conditionalFormatting>
  <conditionalFormatting sqref="H16">
    <cfRule type="cellIs" dxfId="21" priority="22" operator="equal">
      <formula>"cena za 1m3"</formula>
    </cfRule>
  </conditionalFormatting>
  <conditionalFormatting sqref="H18">
    <cfRule type="cellIs" dxfId="20" priority="21" operator="equal">
      <formula>"cena za 1m3"</formula>
    </cfRule>
  </conditionalFormatting>
  <conditionalFormatting sqref="H19">
    <cfRule type="cellIs" dxfId="19" priority="20" operator="equal">
      <formula>"cena za 1m3"</formula>
    </cfRule>
  </conditionalFormatting>
  <conditionalFormatting sqref="E22:E29">
    <cfRule type="cellIs" dxfId="18" priority="17" operator="lessThan">
      <formula>$I$22</formula>
    </cfRule>
    <cfRule type="cellIs" dxfId="17" priority="18" operator="greaterThan">
      <formula>$I$22</formula>
    </cfRule>
  </conditionalFormatting>
  <conditionalFormatting sqref="I22:I29">
    <cfRule type="cellIs" dxfId="16" priority="15" operator="lessThan">
      <formula>$E$22</formula>
    </cfRule>
    <cfRule type="cellIs" dxfId="15" priority="16" operator="greaterThan">
      <formula>$E$22</formula>
    </cfRule>
  </conditionalFormatting>
  <conditionalFormatting sqref="B16">
    <cfRule type="containsText" dxfId="14" priority="14" operator="containsText" text="Wybierz typ ogrzewania">
      <formula>NOT(ISERROR(SEARCH("Wybierz typ ogrzewania",B16)))</formula>
    </cfRule>
  </conditionalFormatting>
  <conditionalFormatting sqref="F16">
    <cfRule type="containsText" dxfId="13" priority="13" operator="containsText" text="Wybierz typ ogrzewania">
      <formula>NOT(ISERROR(SEARCH("Wybierz typ ogrzewania",F16)))</formula>
    </cfRule>
  </conditionalFormatting>
  <conditionalFormatting sqref="D4:D6 H4:H6">
    <cfRule type="containsText" dxfId="12" priority="12" operator="containsText" text="powierzchnia w m2">
      <formula>NOT(ISERROR(SEARCH("powierzchnia w m2",D4)))</formula>
    </cfRule>
  </conditionalFormatting>
  <conditionalFormatting sqref="B8">
    <cfRule type="containsText" dxfId="11" priority="11" operator="containsText" text="Typ transportu (lista)">
      <formula>NOT(ISERROR(SEARCH("Typ transportu (lista)",B8)))</formula>
    </cfRule>
  </conditionalFormatting>
  <conditionalFormatting sqref="F8">
    <cfRule type="containsText" dxfId="10" priority="10" operator="containsText" text="Typ transportu (lista)">
      <formula>NOT(ISERROR(SEARCH("Typ transportu (lista)",F8)))</formula>
    </cfRule>
  </conditionalFormatting>
  <conditionalFormatting sqref="C9:C10 G9:G10">
    <cfRule type="containsText" dxfId="9" priority="9" operator="containsText" text="średni miesięczny koszt na osobę">
      <formula>NOT(ISERROR(SEARCH("średni miesięczny koszt na osobę",C9)))</formula>
    </cfRule>
  </conditionalFormatting>
  <conditionalFormatting sqref="D9:D10 H9:H10">
    <cfRule type="containsText" dxfId="8" priority="8" operator="containsText" text="liczba osób">
      <formula>NOT(ISERROR(SEARCH("liczba osób",D9)))</formula>
    </cfRule>
  </conditionalFormatting>
  <conditionalFormatting sqref="C36 G36">
    <cfRule type="containsText" dxfId="7" priority="7" operator="containsText" text="Podaj jednostkowy koszt nieruchomości">
      <formula>NOT(ISERROR(SEARCH("Podaj jednostkowy koszt nieruchomości",C36)))</formula>
    </cfRule>
  </conditionalFormatting>
  <conditionalFormatting sqref="C37:C40 G37:G40">
    <cfRule type="containsText" dxfId="6" priority="5" operator="containsText" text="podaj jeśli nie jest wliczony w koszt nieruchomości">
      <formula>NOT(ISERROR(SEARCH("podaj jeśli nie jest wliczony w koszt nieruchomości",C37)))</formula>
    </cfRule>
  </conditionalFormatting>
  <conditionalFormatting sqref="E41">
    <cfRule type="cellIs" dxfId="5" priority="4" operator="greaterThan">
      <formula>$I$41</formula>
    </cfRule>
    <cfRule type="cellIs" dxfId="4" priority="3" operator="lessThan">
      <formula>$I$41</formula>
    </cfRule>
  </conditionalFormatting>
  <conditionalFormatting sqref="I41">
    <cfRule type="cellIs" dxfId="3" priority="2" operator="greaterThan">
      <formula>$E$41</formula>
    </cfRule>
    <cfRule type="cellIs" dxfId="2" priority="1" operator="lessThan">
      <formula>$E$41</formula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tabele!$B$2:$B$6</xm:f>
          </x14:formula1>
          <xm:sqref>B16 F16</xm:sqref>
        </x14:dataValidation>
        <x14:dataValidation type="list" allowBlank="1" showInputMessage="1" showErrorMessage="1">
          <x14:formula1>
            <xm:f>tabele!$B$10:$B$13</xm:f>
          </x14:formula1>
          <xm:sqref>B8 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1" workbookViewId="0">
      <selection activeCell="I29" sqref="I29"/>
    </sheetView>
  </sheetViews>
  <sheetFormatPr defaultRowHeight="15" x14ac:dyDescent="0.25"/>
  <cols>
    <col min="1" max="1" width="41.42578125" bestFit="1" customWidth="1"/>
    <col min="2" max="2" width="40.140625" customWidth="1"/>
    <col min="6" max="6" width="31.28515625" bestFit="1" customWidth="1"/>
    <col min="7" max="7" width="45.140625" bestFit="1" customWidth="1"/>
    <col min="8" max="9" width="45.140625" customWidth="1"/>
    <col min="10" max="10" width="55.140625" bestFit="1" customWidth="1"/>
    <col min="11" max="11" width="55.140625" customWidth="1"/>
    <col min="12" max="12" width="30.7109375" bestFit="1" customWidth="1"/>
    <col min="13" max="13" width="47" bestFit="1" customWidth="1"/>
  </cols>
  <sheetData>
    <row r="1" spans="1:13" x14ac:dyDescent="0.25">
      <c r="I1" s="2" t="s">
        <v>26</v>
      </c>
      <c r="M1" s="2" t="s">
        <v>26</v>
      </c>
    </row>
    <row r="2" spans="1:13" x14ac:dyDescent="0.25">
      <c r="B2" t="s">
        <v>8</v>
      </c>
      <c r="G2" t="s">
        <v>15</v>
      </c>
      <c r="J2" t="s">
        <v>16</v>
      </c>
    </row>
    <row r="4" spans="1:13" x14ac:dyDescent="0.25">
      <c r="A4" t="s">
        <v>0</v>
      </c>
      <c r="B4" t="s">
        <v>0</v>
      </c>
      <c r="G4" t="str">
        <f>Kalkulator!C4</f>
        <v>stawka za 1m2</v>
      </c>
      <c r="H4" t="str">
        <f>Kalkulator!D4</f>
        <v>powierzchnia w m2</v>
      </c>
      <c r="I4" s="2" t="str">
        <f t="shared" ref="I4:I6" si="0">IFERROR(G4*H4,"-")</f>
        <v>-</v>
      </c>
      <c r="J4" t="str">
        <f>Kalkulator!F4</f>
        <v>podatek od nieruchomości</v>
      </c>
      <c r="K4" t="str">
        <f>Kalkulator!G4</f>
        <v>stawka za 1m2</v>
      </c>
      <c r="L4" t="str">
        <f>Kalkulator!H4</f>
        <v>powierzchnia w m2</v>
      </c>
      <c r="M4" s="2" t="str">
        <f>IFERROR(K4*L4,"-")</f>
        <v>-</v>
      </c>
    </row>
    <row r="5" spans="1:13" x14ac:dyDescent="0.25">
      <c r="A5" t="s">
        <v>1</v>
      </c>
      <c r="B5" t="s">
        <v>1</v>
      </c>
      <c r="G5" t="str">
        <f>Kalkulator!C5</f>
        <v>stawka za 1m2</v>
      </c>
      <c r="H5" t="str">
        <f>Kalkulator!D5</f>
        <v>powierzchnia w m2</v>
      </c>
      <c r="I5" s="2" t="str">
        <f t="shared" si="0"/>
        <v>-</v>
      </c>
      <c r="J5" t="str">
        <f>Kalkulator!F5</f>
        <v>podatek od gruntu</v>
      </c>
      <c r="K5" t="str">
        <f>Kalkulator!G5</f>
        <v>stawka za 1m2</v>
      </c>
      <c r="L5" t="str">
        <f>Kalkulator!H5</f>
        <v>powierzchnia w m2</v>
      </c>
      <c r="M5" s="2" t="str">
        <f t="shared" ref="M5:M19" si="1">IFERROR(K5*L5,"-")</f>
        <v>-</v>
      </c>
    </row>
    <row r="6" spans="1:13" x14ac:dyDescent="0.25">
      <c r="A6" t="s">
        <v>13</v>
      </c>
      <c r="B6" t="s">
        <v>13</v>
      </c>
      <c r="G6" t="str">
        <f>Kalkulator!C6</f>
        <v>stawka za 1m2</v>
      </c>
      <c r="H6" t="str">
        <f>Kalkulator!D6</f>
        <v>powierzchnia w m2</v>
      </c>
      <c r="I6" s="2" t="str">
        <f t="shared" si="0"/>
        <v>-</v>
      </c>
      <c r="J6" t="str">
        <f>Kalkulator!F6</f>
        <v>podatek od budynków gospodarczych (garaż)</v>
      </c>
      <c r="K6" t="str">
        <f>Kalkulator!G6</f>
        <v>stawka za 1m2</v>
      </c>
      <c r="L6" t="str">
        <f>Kalkulator!H6</f>
        <v>powierzchnia w m2</v>
      </c>
      <c r="M6" s="2" t="str">
        <f t="shared" si="1"/>
        <v>-</v>
      </c>
    </row>
    <row r="8" spans="1:13" x14ac:dyDescent="0.25">
      <c r="A8" t="s">
        <v>41</v>
      </c>
      <c r="B8" t="s">
        <v>41</v>
      </c>
    </row>
    <row r="9" spans="1:13" x14ac:dyDescent="0.25">
      <c r="A9" t="s">
        <v>45</v>
      </c>
      <c r="B9" t="s">
        <v>45</v>
      </c>
      <c r="G9" t="str">
        <f>Kalkulator!C9</f>
        <v>średni miesięczny koszt na osobę</v>
      </c>
      <c r="H9" t="str">
        <f>Kalkulator!D9</f>
        <v>liczba osób</v>
      </c>
      <c r="I9" s="2" t="str">
        <f>IFERROR(((G9*12)*H9),"-")</f>
        <v>-</v>
      </c>
      <c r="J9" t="str">
        <f>Kalkulator!F9</f>
        <v>&gt;transport publiczny</v>
      </c>
      <c r="K9" t="str">
        <f>Kalkulator!G9</f>
        <v>średni miesięczny koszt na osobę</v>
      </c>
      <c r="L9" t="str">
        <f>Kalkulator!H9</f>
        <v>liczba osób</v>
      </c>
      <c r="M9" s="2" t="str">
        <f>IFERROR(((K9*12)*L9),"-")</f>
        <v>-</v>
      </c>
    </row>
    <row r="10" spans="1:13" x14ac:dyDescent="0.25">
      <c r="A10" t="s">
        <v>46</v>
      </c>
      <c r="B10" t="s">
        <v>46</v>
      </c>
      <c r="G10" t="str">
        <f>Kalkulator!C10</f>
        <v>średni miesięczny koszt na osobę</v>
      </c>
      <c r="H10" t="str">
        <f>Kalkulator!D10</f>
        <v>liczba osób</v>
      </c>
      <c r="I10" s="2" t="str">
        <f>IFERROR(((G10*12)*H10),"-")</f>
        <v>-</v>
      </c>
      <c r="J10" t="str">
        <f>Kalkulator!F10</f>
        <v>&gt;indywidualny transport kołowy</v>
      </c>
      <c r="K10" t="str">
        <f>Kalkulator!G10</f>
        <v>średni miesięczny koszt na osobę</v>
      </c>
      <c r="L10" t="str">
        <f>Kalkulator!H10</f>
        <v>liczba osób</v>
      </c>
      <c r="M10" s="2" t="str">
        <f>IFERROR(((K10*12)*L10),"-")</f>
        <v>-</v>
      </c>
    </row>
    <row r="11" spans="1:13" x14ac:dyDescent="0.25">
      <c r="A11" t="s">
        <v>34</v>
      </c>
      <c r="B11" t="s">
        <v>2</v>
      </c>
      <c r="G11" t="str">
        <f>Kalkulator!C11</f>
        <v>cena za 1m3</v>
      </c>
      <c r="H11">
        <f>Kalkulator!D11</f>
        <v>10</v>
      </c>
      <c r="I11" s="2" t="str">
        <f>IFERROR(G11*H11,"-")</f>
        <v>-</v>
      </c>
      <c r="J11" t="str">
        <f>Kalkulator!F11</f>
        <v>Zużycie wody</v>
      </c>
      <c r="K11">
        <f>Kalkulator!G11</f>
        <v>20</v>
      </c>
      <c r="L11">
        <f>Kalkulator!H11</f>
        <v>20</v>
      </c>
      <c r="M11" s="2">
        <f t="shared" si="1"/>
        <v>400</v>
      </c>
    </row>
    <row r="12" spans="1:13" x14ac:dyDescent="0.25">
      <c r="A12" t="s">
        <v>17</v>
      </c>
      <c r="B12" s="1" t="s">
        <v>17</v>
      </c>
      <c r="G12" t="str">
        <f>Kalkulator!C12</f>
        <v>cena za 1m3</v>
      </c>
      <c r="H12">
        <f>Kalkulator!D12</f>
        <v>10</v>
      </c>
      <c r="I12" s="2" t="str">
        <f t="shared" ref="I12:I19" si="2">IFERROR(G12*H12,"-")</f>
        <v>-</v>
      </c>
      <c r="J12" t="str">
        <f>Kalkulator!F12</f>
        <v>&gt;zimna woda</v>
      </c>
      <c r="K12">
        <f>Kalkulator!G12</f>
        <v>20</v>
      </c>
      <c r="L12">
        <f>Kalkulator!H12</f>
        <v>20</v>
      </c>
      <c r="M12" s="2">
        <f t="shared" si="1"/>
        <v>400</v>
      </c>
    </row>
    <row r="13" spans="1:13" x14ac:dyDescent="0.25">
      <c r="A13" t="s">
        <v>18</v>
      </c>
      <c r="B13" s="1" t="s">
        <v>18</v>
      </c>
      <c r="G13" t="str">
        <f>Kalkulator!C13</f>
        <v>cena za 1m3</v>
      </c>
      <c r="H13">
        <f>Kalkulator!D13</f>
        <v>10</v>
      </c>
      <c r="I13" s="2" t="str">
        <f t="shared" si="2"/>
        <v>-</v>
      </c>
      <c r="J13" t="str">
        <f>Kalkulator!F13</f>
        <v>&gt;ciepła woda</v>
      </c>
      <c r="K13">
        <f>Kalkulator!G13</f>
        <v>20</v>
      </c>
      <c r="L13">
        <f>Kalkulator!H13</f>
        <v>20</v>
      </c>
      <c r="M13" s="2">
        <f t="shared" si="1"/>
        <v>400</v>
      </c>
    </row>
    <row r="14" spans="1:13" x14ac:dyDescent="0.25">
      <c r="A14" t="s">
        <v>35</v>
      </c>
      <c r="B14" t="s">
        <v>3</v>
      </c>
      <c r="G14" t="str">
        <f>Kalkulator!C14</f>
        <v>cena za 1kW</v>
      </c>
      <c r="H14">
        <f>Kalkulator!D14</f>
        <v>10</v>
      </c>
      <c r="I14" s="2" t="str">
        <f t="shared" si="2"/>
        <v>-</v>
      </c>
      <c r="J14" t="str">
        <f>Kalkulator!F14</f>
        <v>Zużycie prądu</v>
      </c>
      <c r="K14">
        <f>Kalkulator!G14</f>
        <v>20</v>
      </c>
      <c r="L14">
        <f>Kalkulator!H14</f>
        <v>20</v>
      </c>
      <c r="M14" s="2">
        <f t="shared" si="1"/>
        <v>400</v>
      </c>
    </row>
    <row r="15" spans="1:13" x14ac:dyDescent="0.25">
      <c r="A15" t="s">
        <v>36</v>
      </c>
      <c r="B15" t="s">
        <v>4</v>
      </c>
      <c r="G15" t="str">
        <f>Kalkulator!C15</f>
        <v>cena za 1m3</v>
      </c>
      <c r="H15">
        <f>Kalkulator!D15</f>
        <v>10</v>
      </c>
      <c r="I15" s="2" t="str">
        <f t="shared" si="2"/>
        <v>-</v>
      </c>
      <c r="J15" t="str">
        <f>Kalkulator!F15</f>
        <v>Zużycie gazu</v>
      </c>
      <c r="K15">
        <f>Kalkulator!G15</f>
        <v>20</v>
      </c>
      <c r="L15">
        <f>Kalkulator!H15</f>
        <v>20</v>
      </c>
      <c r="M15" s="2">
        <f t="shared" si="1"/>
        <v>400</v>
      </c>
    </row>
    <row r="16" spans="1:13" x14ac:dyDescent="0.25">
      <c r="A16" t="s">
        <v>38</v>
      </c>
      <c r="B16" t="s">
        <v>5</v>
      </c>
      <c r="G16">
        <f>Kalkulator!C16</f>
        <v>10</v>
      </c>
      <c r="H16">
        <f>Kalkulator!D16</f>
        <v>10</v>
      </c>
      <c r="I16" s="2">
        <f t="shared" si="2"/>
        <v>100</v>
      </c>
      <c r="J16" t="str">
        <f>Kalkulator!F16</f>
        <v>Wybierz typ ogrzewania (lista)</v>
      </c>
      <c r="K16">
        <f>Kalkulator!G16</f>
        <v>20</v>
      </c>
      <c r="L16">
        <f>Kalkulator!H16</f>
        <v>20</v>
      </c>
      <c r="M16" s="2">
        <f t="shared" si="1"/>
        <v>400</v>
      </c>
    </row>
    <row r="17" spans="1:13" x14ac:dyDescent="0.25">
      <c r="A17" t="s">
        <v>37</v>
      </c>
      <c r="B17" t="s">
        <v>6</v>
      </c>
      <c r="G17">
        <f>Kalkulator!C17</f>
        <v>0</v>
      </c>
      <c r="H17">
        <f>Kalkulator!D17</f>
        <v>0</v>
      </c>
      <c r="I17" s="2"/>
      <c r="J17" t="str">
        <f>Kalkulator!F17</f>
        <v>Wywóz śmieci</v>
      </c>
      <c r="K17">
        <f>Kalkulator!G17</f>
        <v>0</v>
      </c>
      <c r="L17">
        <f>Kalkulator!H17</f>
        <v>0</v>
      </c>
      <c r="M17" s="2">
        <f t="shared" si="1"/>
        <v>0</v>
      </c>
    </row>
    <row r="18" spans="1:13" x14ac:dyDescent="0.25">
      <c r="A18" t="s">
        <v>20</v>
      </c>
      <c r="B18" s="1" t="s">
        <v>20</v>
      </c>
      <c r="G18">
        <f>Kalkulator!C18</f>
        <v>10</v>
      </c>
      <c r="H18">
        <f>Kalkulator!D18</f>
        <v>10</v>
      </c>
      <c r="I18" s="2">
        <f t="shared" si="2"/>
        <v>100</v>
      </c>
      <c r="J18" t="str">
        <f>Kalkulator!F18</f>
        <v>&gt;odpady zbierane selektywnie</v>
      </c>
      <c r="K18">
        <f>Kalkulator!G18</f>
        <v>20</v>
      </c>
      <c r="L18">
        <f>Kalkulator!H18</f>
        <v>20</v>
      </c>
      <c r="M18" s="2">
        <f t="shared" si="1"/>
        <v>400</v>
      </c>
    </row>
    <row r="19" spans="1:13" x14ac:dyDescent="0.25">
      <c r="A19" t="s">
        <v>21</v>
      </c>
      <c r="B19" s="1" t="s">
        <v>21</v>
      </c>
      <c r="G19">
        <f>Kalkulator!C19</f>
        <v>10</v>
      </c>
      <c r="H19">
        <f>Kalkulator!D19</f>
        <v>10</v>
      </c>
      <c r="I19" s="2">
        <f t="shared" si="2"/>
        <v>100</v>
      </c>
      <c r="J19" t="str">
        <f>Kalkulator!F19</f>
        <v>&gt;odpady niesegregowane</v>
      </c>
      <c r="K19">
        <f>Kalkulator!G19</f>
        <v>20</v>
      </c>
      <c r="L19">
        <f>Kalkulator!H19</f>
        <v>20</v>
      </c>
      <c r="M19" s="2">
        <f t="shared" si="1"/>
        <v>400</v>
      </c>
    </row>
    <row r="20" spans="1:13" x14ac:dyDescent="0.25">
      <c r="A20" t="s">
        <v>40</v>
      </c>
      <c r="B20" t="s">
        <v>7</v>
      </c>
      <c r="G20" t="str">
        <f>Kalkulator!C20</f>
        <v>średni miesięczny koszt</v>
      </c>
      <c r="H20">
        <f>Kalkulator!D20</f>
        <v>0</v>
      </c>
      <c r="I20" s="2" t="str">
        <f>IFERROR(G20*12,"-")</f>
        <v>-</v>
      </c>
      <c r="J20" t="str">
        <f>Kalkulator!F20</f>
        <v>Koszty kanalizacji/wywózu nieczystości</v>
      </c>
      <c r="K20">
        <f>Kalkulator!G20</f>
        <v>20</v>
      </c>
      <c r="L20">
        <f>Kalkulator!H20</f>
        <v>0</v>
      </c>
      <c r="M20" s="2">
        <f>IFERROR(K20*12,"-")</f>
        <v>240</v>
      </c>
    </row>
    <row r="26" spans="1:13" x14ac:dyDescent="0.25">
      <c r="B26" t="s">
        <v>9</v>
      </c>
    </row>
    <row r="29" spans="1:13" x14ac:dyDescent="0.25">
      <c r="B29" t="s">
        <v>23</v>
      </c>
      <c r="G29" t="str">
        <f>Kalkulator!C36</f>
        <v>podaj jednostkowy koszt nieruchomości</v>
      </c>
      <c r="I29" s="2" t="str">
        <f>IFERROR(G29,"-")</f>
        <v>podaj jednostkowy koszt nieruchomości</v>
      </c>
      <c r="J29" t="s">
        <v>24</v>
      </c>
      <c r="K29" t="str">
        <f>Kalkulator!G36</f>
        <v>podaj jednostkowy koszt nieruchomości</v>
      </c>
      <c r="M29" s="2" t="str">
        <f>IFERROR(K29,"-")</f>
        <v>podaj jednostkowy koszt nieruchomości</v>
      </c>
    </row>
    <row r="30" spans="1:13" x14ac:dyDescent="0.25">
      <c r="B30" t="s">
        <v>10</v>
      </c>
      <c r="G30" t="str">
        <f>Kalkulator!C37</f>
        <v>podaj jeśli nie jest wliczony w koszt nieruchomości</v>
      </c>
      <c r="I30" s="2" t="str">
        <f t="shared" ref="I30:I33" si="3">IFERROR(G30,"-")</f>
        <v>podaj jeśli nie jest wliczony w koszt nieruchomości</v>
      </c>
      <c r="J30" t="s">
        <v>25</v>
      </c>
      <c r="K30" t="str">
        <f>Kalkulator!G37</f>
        <v>podaj jeśli nie jest wliczony w koszt nieruchomości</v>
      </c>
      <c r="M30" s="2" t="str">
        <f t="shared" ref="M30:M33" si="4">IFERROR(K30,"-")</f>
        <v>podaj jeśli nie jest wliczony w koszt nieruchomości</v>
      </c>
    </row>
    <row r="31" spans="1:13" x14ac:dyDescent="0.25">
      <c r="B31" t="s">
        <v>11</v>
      </c>
      <c r="G31" t="str">
        <f>Kalkulator!C38</f>
        <v>podaj jeśli nie jest wliczony w koszt nieruchomości</v>
      </c>
      <c r="I31" s="2" t="str">
        <f t="shared" si="3"/>
        <v>podaj jeśli nie jest wliczony w koszt nieruchomości</v>
      </c>
      <c r="J31" t="s">
        <v>25</v>
      </c>
      <c r="K31" t="str">
        <f>Kalkulator!G38</f>
        <v>podaj jeśli nie jest wliczony w koszt nieruchomości</v>
      </c>
      <c r="M31" s="2" t="str">
        <f t="shared" si="4"/>
        <v>podaj jeśli nie jest wliczony w koszt nieruchomości</v>
      </c>
    </row>
    <row r="32" spans="1:13" x14ac:dyDescent="0.25">
      <c r="B32" t="s">
        <v>12</v>
      </c>
      <c r="G32" t="str">
        <f>Kalkulator!C39</f>
        <v>podaj jeśli nie jest wliczony w koszt nieruchomości</v>
      </c>
      <c r="I32" s="2" t="str">
        <f t="shared" si="3"/>
        <v>podaj jeśli nie jest wliczony w koszt nieruchomości</v>
      </c>
      <c r="J32" t="s">
        <v>25</v>
      </c>
      <c r="K32" t="str">
        <f>Kalkulator!G39</f>
        <v>podaj jeśli nie jest wliczony w koszt nieruchomości</v>
      </c>
      <c r="M32" s="2" t="str">
        <f t="shared" si="4"/>
        <v>podaj jeśli nie jest wliczony w koszt nieruchomości</v>
      </c>
    </row>
    <row r="33" spans="2:13" x14ac:dyDescent="0.25">
      <c r="B33" t="s">
        <v>14</v>
      </c>
      <c r="G33" t="str">
        <f>Kalkulator!C40</f>
        <v>podaj jeśli nie jest wliczony w koszt nieruchomości</v>
      </c>
      <c r="I33" s="2" t="str">
        <f t="shared" si="3"/>
        <v>podaj jeśli nie jest wliczony w koszt nieruchomości</v>
      </c>
      <c r="J33" t="s">
        <v>25</v>
      </c>
      <c r="K33" t="str">
        <f>Kalkulator!G40</f>
        <v>podaj jeśli nie jest wliczony w koszt nieruchomości</v>
      </c>
      <c r="M33" s="2" t="str">
        <f t="shared" si="4"/>
        <v>podaj jeśli nie jest wliczony w koszt nieruchomości</v>
      </c>
    </row>
  </sheetData>
  <conditionalFormatting sqref="H4:H6 H9:H10 G4:G20">
    <cfRule type="cellIs" dxfId="1" priority="3" operator="equal">
      <formula>"cena za 1m3"</formula>
    </cfRule>
  </conditionalFormatting>
  <conditionalFormatting sqref="J4:L6 J9:L20 J7:J8">
    <cfRule type="cellIs" dxfId="0" priority="1" operator="equal">
      <formula>"cena za 1m3"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3"/>
  <sheetViews>
    <sheetView workbookViewId="0">
      <selection activeCell="B28" sqref="B28:D33"/>
    </sheetView>
  </sheetViews>
  <sheetFormatPr defaultRowHeight="15" x14ac:dyDescent="0.25"/>
  <cols>
    <col min="2" max="2" width="74.85546875" bestFit="1" customWidth="1"/>
    <col min="3" max="3" width="45.140625" bestFit="1" customWidth="1"/>
    <col min="4" max="4" width="55.140625" bestFit="1" customWidth="1"/>
    <col min="6" max="6" width="31.28515625" bestFit="1" customWidth="1"/>
    <col min="7" max="7" width="45.140625" bestFit="1" customWidth="1"/>
    <col min="8" max="9" width="45.140625" customWidth="1"/>
    <col min="10" max="10" width="55.140625" bestFit="1" customWidth="1"/>
    <col min="11" max="11" width="21.85546875" bestFit="1" customWidth="1"/>
  </cols>
  <sheetData>
    <row r="4" spans="2:4" x14ac:dyDescent="0.25">
      <c r="B4" t="s">
        <v>8</v>
      </c>
      <c r="C4" t="s">
        <v>15</v>
      </c>
      <c r="D4" t="s">
        <v>16</v>
      </c>
    </row>
    <row r="6" spans="2:4" x14ac:dyDescent="0.25">
      <c r="B6" t="s">
        <v>0</v>
      </c>
    </row>
    <row r="7" spans="2:4" x14ac:dyDescent="0.25">
      <c r="B7" t="s">
        <v>1</v>
      </c>
    </row>
    <row r="8" spans="2:4" x14ac:dyDescent="0.25">
      <c r="B8" t="s">
        <v>13</v>
      </c>
    </row>
    <row r="10" spans="2:4" x14ac:dyDescent="0.25">
      <c r="C10" t="s">
        <v>15</v>
      </c>
      <c r="D10" t="s">
        <v>16</v>
      </c>
    </row>
    <row r="11" spans="2:4" x14ac:dyDescent="0.25">
      <c r="B11" t="s">
        <v>41</v>
      </c>
      <c r="C11" s="3">
        <f>obliczeniowy!I8</f>
        <v>0</v>
      </c>
      <c r="D11" s="3">
        <f>obliczeniowy!M8</f>
        <v>0</v>
      </c>
    </row>
    <row r="12" spans="2:4" x14ac:dyDescent="0.25">
      <c r="B12" t="s">
        <v>45</v>
      </c>
      <c r="C12" s="3" t="str">
        <f>obliczeniowy!I9</f>
        <v>-</v>
      </c>
      <c r="D12" s="3" t="str">
        <f>obliczeniowy!M9</f>
        <v>-</v>
      </c>
    </row>
    <row r="13" spans="2:4" x14ac:dyDescent="0.25">
      <c r="B13" t="s">
        <v>46</v>
      </c>
      <c r="C13" s="3" t="str">
        <f>obliczeniowy!I10</f>
        <v>-</v>
      </c>
      <c r="D13" s="3" t="str">
        <f>obliczeniowy!M10</f>
        <v>-</v>
      </c>
    </row>
    <row r="14" spans="2:4" x14ac:dyDescent="0.25">
      <c r="B14" t="s">
        <v>34</v>
      </c>
      <c r="C14" s="3" t="str">
        <f>obliczeniowy!I11</f>
        <v>-</v>
      </c>
      <c r="D14" s="3">
        <f>obliczeniowy!M11</f>
        <v>400</v>
      </c>
    </row>
    <row r="15" spans="2:4" x14ac:dyDescent="0.25">
      <c r="B15" t="s">
        <v>17</v>
      </c>
      <c r="C15" s="3" t="str">
        <f>obliczeniowy!I12</f>
        <v>-</v>
      </c>
      <c r="D15" s="3">
        <f>obliczeniowy!M12</f>
        <v>400</v>
      </c>
    </row>
    <row r="16" spans="2:4" x14ac:dyDescent="0.25">
      <c r="B16" t="s">
        <v>18</v>
      </c>
      <c r="C16" s="3" t="str">
        <f>obliczeniowy!I13</f>
        <v>-</v>
      </c>
      <c r="D16" s="3">
        <f>obliczeniowy!M13</f>
        <v>400</v>
      </c>
    </row>
    <row r="17" spans="2:4" x14ac:dyDescent="0.25">
      <c r="B17" t="s">
        <v>35</v>
      </c>
      <c r="C17" s="3" t="str">
        <f>obliczeniowy!I14</f>
        <v>-</v>
      </c>
      <c r="D17" s="3">
        <f>obliczeniowy!M14</f>
        <v>400</v>
      </c>
    </row>
    <row r="18" spans="2:4" x14ac:dyDescent="0.25">
      <c r="B18" t="s">
        <v>36</v>
      </c>
      <c r="C18" s="3" t="str">
        <f>obliczeniowy!I15</f>
        <v>-</v>
      </c>
      <c r="D18" s="3">
        <f>obliczeniowy!M15</f>
        <v>400</v>
      </c>
    </row>
    <row r="19" spans="2:4" x14ac:dyDescent="0.25">
      <c r="B19" t="s">
        <v>38</v>
      </c>
      <c r="C19" s="3">
        <f>obliczeniowy!I16</f>
        <v>100</v>
      </c>
      <c r="D19" s="3">
        <f>obliczeniowy!M16</f>
        <v>400</v>
      </c>
    </row>
    <row r="20" spans="2:4" x14ac:dyDescent="0.25">
      <c r="B20" t="s">
        <v>37</v>
      </c>
      <c r="C20" s="3">
        <f>obliczeniowy!I17</f>
        <v>0</v>
      </c>
      <c r="D20" s="3">
        <f>obliczeniowy!M17</f>
        <v>0</v>
      </c>
    </row>
    <row r="21" spans="2:4" x14ac:dyDescent="0.25">
      <c r="B21" t="s">
        <v>20</v>
      </c>
      <c r="C21" s="3">
        <f>obliczeniowy!I18</f>
        <v>100</v>
      </c>
      <c r="D21" s="3">
        <f>obliczeniowy!M18</f>
        <v>400</v>
      </c>
    </row>
    <row r="22" spans="2:4" x14ac:dyDescent="0.25">
      <c r="B22" t="s">
        <v>21</v>
      </c>
      <c r="C22" s="3">
        <f>obliczeniowy!I19</f>
        <v>100</v>
      </c>
      <c r="D22" s="3">
        <f>obliczeniowy!M19</f>
        <v>400</v>
      </c>
    </row>
    <row r="23" spans="2:4" x14ac:dyDescent="0.25">
      <c r="B23" t="s">
        <v>40</v>
      </c>
      <c r="C23" s="3" t="str">
        <f>obliczeniowy!I20</f>
        <v>-</v>
      </c>
      <c r="D23" s="3">
        <f>obliczeniowy!M20</f>
        <v>240</v>
      </c>
    </row>
    <row r="26" spans="2:4" x14ac:dyDescent="0.25">
      <c r="B26" t="s">
        <v>9</v>
      </c>
    </row>
    <row r="28" spans="2:4" x14ac:dyDescent="0.25">
      <c r="C28" t="s">
        <v>15</v>
      </c>
      <c r="D28" t="s">
        <v>16</v>
      </c>
    </row>
    <row r="29" spans="2:4" x14ac:dyDescent="0.25">
      <c r="B29" t="s">
        <v>23</v>
      </c>
      <c r="C29" s="3">
        <f>IF(obliczeniowy!I29 = "podaj jednostkowy koszt nieruchomości", 0, obliczeniowy!I29)</f>
        <v>0</v>
      </c>
      <c r="D29" s="3">
        <f>IF(obliczeniowy!M29 = "podaj jednostkowy koszt nieruchomości", 0, obliczeniowy!M29)</f>
        <v>0</v>
      </c>
    </row>
    <row r="30" spans="2:4" x14ac:dyDescent="0.25">
      <c r="B30" t="s">
        <v>10</v>
      </c>
      <c r="C30" s="3">
        <f>IF(obliczeniowy!I30 = "podaj jeśli nie jest wliczony w koszt nieruchomości", 0, obliczeniowy!I30)</f>
        <v>0</v>
      </c>
      <c r="D30" s="3">
        <f>IF(obliczeniowy!M30 = "podaj jeśli nie jest wliczony w koszt nieruchomości", 0, obliczeniowy!M30)</f>
        <v>0</v>
      </c>
    </row>
    <row r="31" spans="2:4" x14ac:dyDescent="0.25">
      <c r="B31" t="s">
        <v>11</v>
      </c>
      <c r="C31" s="3">
        <f>IF(obliczeniowy!I31 = "podaj jeśli nie jest wliczony w koszt nieruchomości", 0, obliczeniowy!I31)</f>
        <v>0</v>
      </c>
      <c r="D31" s="3">
        <f>IF(obliczeniowy!M31 = "podaj jeśli nie jest wliczony w koszt nieruchomości", 0, obliczeniowy!M31)</f>
        <v>0</v>
      </c>
    </row>
    <row r="32" spans="2:4" x14ac:dyDescent="0.25">
      <c r="B32" t="s">
        <v>12</v>
      </c>
      <c r="C32" s="3">
        <f>IF(obliczeniowy!I32 = "podaj jeśli nie jest wliczony w koszt nieruchomości", 0, obliczeniowy!I32)</f>
        <v>0</v>
      </c>
      <c r="D32" s="3">
        <f>IF(obliczeniowy!M32 = "podaj jeśli nie jest wliczony w koszt nieruchomości", 0, obliczeniowy!M32)</f>
        <v>0</v>
      </c>
    </row>
    <row r="33" spans="2:4" x14ac:dyDescent="0.25">
      <c r="B33" t="s">
        <v>14</v>
      </c>
      <c r="C33" s="3">
        <f>IF(obliczeniowy!I33 = "podaj jeśli nie jest wliczony w koszt nieruchomości", 0, obliczeniowy!I33)</f>
        <v>0</v>
      </c>
      <c r="D33" s="3">
        <f>IF(obliczeniowy!M33 = "podaj jeśli nie jest wliczony w koszt nieruchomości", 0, obliczeniowy!M33)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10" sqref="B10:B13"/>
    </sheetView>
  </sheetViews>
  <sheetFormatPr defaultRowHeight="15" x14ac:dyDescent="0.25"/>
  <cols>
    <col min="2" max="2" width="31.140625" customWidth="1"/>
  </cols>
  <sheetData>
    <row r="2" spans="2:2" x14ac:dyDescent="0.25">
      <c r="B2" t="s">
        <v>38</v>
      </c>
    </row>
    <row r="3" spans="2:2" x14ac:dyDescent="0.25">
      <c r="B3" t="s">
        <v>30</v>
      </c>
    </row>
    <row r="4" spans="2:2" x14ac:dyDescent="0.25">
      <c r="B4" t="s">
        <v>31</v>
      </c>
    </row>
    <row r="5" spans="2:2" x14ac:dyDescent="0.25">
      <c r="B5" t="s">
        <v>32</v>
      </c>
    </row>
    <row r="6" spans="2:2" x14ac:dyDescent="0.25">
      <c r="B6" t="s">
        <v>33</v>
      </c>
    </row>
    <row r="10" spans="2:2" x14ac:dyDescent="0.25">
      <c r="B10" t="s">
        <v>41</v>
      </c>
    </row>
    <row r="11" spans="2:2" x14ac:dyDescent="0.25">
      <c r="B11" t="s">
        <v>43</v>
      </c>
    </row>
    <row r="12" spans="2:2" x14ac:dyDescent="0.25">
      <c r="B12" t="s">
        <v>42</v>
      </c>
    </row>
    <row r="13" spans="2:2" x14ac:dyDescent="0.25">
      <c r="B13" t="s">
        <v>44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Kalkulator</vt:lpstr>
      <vt:lpstr>obliczeniowy</vt:lpstr>
      <vt:lpstr>wykresy</vt:lpstr>
      <vt:lpstr>tabele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2023-03-28T09:29:45Z</dcterms:modified>
</cp:coreProperties>
</file>