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mritu\OneDrive\Desktop\"/>
    </mc:Choice>
  </mc:AlternateContent>
  <xr:revisionPtr revIDLastSave="0" documentId="13_ncr:1_{A3AF3057-79C7-4C0A-8971-5E4D86FB8BB3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Summary" sheetId="1" r:id="rId1"/>
    <sheet name="Communication" sheetId="6" r:id="rId2"/>
    <sheet name="360" sheetId="4" r:id="rId3"/>
    <sheet name="MBO" sheetId="3" r:id="rId4"/>
    <sheet name="Attendance" sheetId="2" r:id="rId5"/>
    <sheet name="WLB" sheetId="7" r:id="rId6"/>
    <sheet name="Seller Feedback" sheetId="9" r:id="rId7"/>
    <sheet name="BI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15" i="1"/>
  <c r="G16" i="1"/>
  <c r="G17" i="6"/>
  <c r="F17" i="6"/>
  <c r="E17" i="6"/>
  <c r="D17" i="6"/>
  <c r="C17" i="6"/>
  <c r="B17" i="6"/>
  <c r="F17" i="1"/>
  <c r="F14" i="1"/>
  <c r="K13" i="9"/>
  <c r="F8" i="9"/>
  <c r="D31" i="9"/>
  <c r="D30" i="9"/>
  <c r="D29" i="9"/>
  <c r="L1048573" i="9"/>
  <c r="D28" i="9"/>
  <c r="D27" i="9"/>
  <c r="F23" i="9"/>
  <c r="F22" i="9"/>
  <c r="F24" i="9"/>
  <c r="K12" i="9" s="1"/>
  <c r="F21" i="9"/>
  <c r="F20" i="9"/>
  <c r="G16" i="9"/>
  <c r="G15" i="9"/>
  <c r="G14" i="9"/>
  <c r="G13" i="9"/>
  <c r="G12" i="9"/>
  <c r="F5" i="9"/>
  <c r="F6" i="9"/>
  <c r="F7" i="9"/>
  <c r="F4" i="9"/>
  <c r="B14" i="1" l="1"/>
  <c r="B16" i="1" s="1"/>
  <c r="B17" i="1"/>
  <c r="C14" i="1"/>
  <c r="C16" i="1" s="1"/>
  <c r="C17" i="1"/>
  <c r="F16" i="1"/>
  <c r="F19" i="1" s="1"/>
  <c r="F11" i="7"/>
  <c r="D11" i="7"/>
  <c r="B11" i="7"/>
  <c r="G8" i="7"/>
  <c r="G11" i="7" s="1"/>
  <c r="F8" i="7"/>
  <c r="E8" i="7"/>
  <c r="E11" i="7" s="1"/>
  <c r="D8" i="7"/>
  <c r="C8" i="7"/>
  <c r="C11" i="7" s="1"/>
  <c r="B8" i="7"/>
  <c r="O7" i="2"/>
  <c r="O6" i="2"/>
  <c r="O5" i="2"/>
  <c r="O4" i="2"/>
  <c r="O3" i="2"/>
  <c r="O2" i="2"/>
  <c r="I9" i="3"/>
  <c r="I8" i="3"/>
  <c r="I7" i="3"/>
  <c r="I6" i="3"/>
  <c r="I5" i="3"/>
  <c r="I4" i="3"/>
  <c r="D11" i="4"/>
  <c r="G9" i="4"/>
  <c r="G11" i="4" s="1"/>
  <c r="F9" i="4"/>
  <c r="F11" i="4" s="1"/>
  <c r="E9" i="4"/>
  <c r="E11" i="4" s="1"/>
  <c r="D9" i="4"/>
  <c r="C9" i="4"/>
  <c r="C11" i="4" s="1"/>
  <c r="B9" i="4"/>
  <c r="B11" i="4" s="1"/>
  <c r="E8" i="6"/>
  <c r="D8" i="6"/>
  <c r="G7" i="6"/>
  <c r="G8" i="6" s="1"/>
  <c r="F7" i="6"/>
  <c r="F8" i="6" s="1"/>
  <c r="E7" i="6"/>
  <c r="D7" i="6"/>
  <c r="C7" i="6"/>
  <c r="C8" i="6" s="1"/>
  <c r="B7" i="6"/>
  <c r="B8" i="6" s="1"/>
  <c r="D17" i="1"/>
  <c r="E14" i="1"/>
  <c r="E16" i="1" s="1"/>
  <c r="D14" i="1"/>
  <c r="D16" i="1" s="1"/>
  <c r="B10" i="1"/>
  <c r="B11" i="1" s="1"/>
  <c r="G14" i="1" s="1"/>
  <c r="G2" i="1"/>
  <c r="G10" i="1" s="1"/>
  <c r="G11" i="1" s="1"/>
  <c r="F2" i="1"/>
  <c r="F10" i="1" s="1"/>
  <c r="F11" i="1" s="1"/>
  <c r="E2" i="1"/>
  <c r="E10" i="1" s="1"/>
  <c r="E11" i="1" s="1"/>
  <c r="D2" i="1"/>
  <c r="D10" i="1" s="1"/>
  <c r="D11" i="1" s="1"/>
  <c r="C2" i="1"/>
  <c r="C10" i="1" s="1"/>
  <c r="C11" i="1" s="1"/>
  <c r="B2" i="1"/>
  <c r="G17" i="1" l="1"/>
  <c r="G18" i="1"/>
</calcChain>
</file>

<file path=xl/sharedStrings.xml><?xml version="1.0" encoding="utf-8"?>
<sst xmlns="http://schemas.openxmlformats.org/spreadsheetml/2006/main" count="225" uniqueCount="111">
  <si>
    <t>Qualitity</t>
  </si>
  <si>
    <t>Radhey Shyam</t>
  </si>
  <si>
    <t>Shivani Mathur</t>
  </si>
  <si>
    <t>Mushkan Khan</t>
  </si>
  <si>
    <t xml:space="preserve">Asim </t>
  </si>
  <si>
    <t>Ashok</t>
  </si>
  <si>
    <t>Mayuri</t>
  </si>
  <si>
    <t>Management by objectives</t>
  </si>
  <si>
    <t>Leadership Skill</t>
  </si>
  <si>
    <t>360-degree feedback</t>
  </si>
  <si>
    <t>Innovative(Critical thinker, Aptitude)</t>
  </si>
  <si>
    <t>Team Work</t>
  </si>
  <si>
    <t xml:space="preserve">Communication Skills </t>
  </si>
  <si>
    <t>Forced ranking</t>
  </si>
  <si>
    <t>TOTAL</t>
  </si>
  <si>
    <t>Percentage</t>
  </si>
  <si>
    <t>Quantity</t>
  </si>
  <si>
    <t>Total Sales Amount</t>
  </si>
  <si>
    <t>number of (potential) client contacts</t>
  </si>
  <si>
    <t>Order Quantity</t>
  </si>
  <si>
    <t>COST</t>
  </si>
  <si>
    <t>COST TO COMPANY</t>
  </si>
  <si>
    <t>Human Capital ROI</t>
  </si>
  <si>
    <t>Average present days in month</t>
  </si>
  <si>
    <t>Column1</t>
  </si>
  <si>
    <t>confidence</t>
  </si>
  <si>
    <t>connectivity</t>
  </si>
  <si>
    <t>speaking</t>
  </si>
  <si>
    <t>source</t>
  </si>
  <si>
    <t>availabiltiy</t>
  </si>
  <si>
    <t>assertive</t>
  </si>
  <si>
    <t>name</t>
  </si>
  <si>
    <t>yce</t>
  </si>
  <si>
    <t>designation</t>
  </si>
  <si>
    <t>account</t>
  </si>
  <si>
    <t>in case not available</t>
  </si>
  <si>
    <t>mutual benefit</t>
  </si>
  <si>
    <t>Total</t>
  </si>
  <si>
    <t>Name</t>
  </si>
  <si>
    <t>Radhe Shyam mishra</t>
  </si>
  <si>
    <t>Mushkan</t>
  </si>
  <si>
    <t>Asim</t>
  </si>
  <si>
    <t>Grand TOTAL</t>
  </si>
  <si>
    <t>SMART ANALYSIS</t>
  </si>
  <si>
    <t>specific</t>
  </si>
  <si>
    <t xml:space="preserve"> measurable</t>
  </si>
  <si>
    <t xml:space="preserve"> acceptable</t>
  </si>
  <si>
    <t xml:space="preserve"> realistic</t>
  </si>
  <si>
    <t xml:space="preserve"> time-bound</t>
  </si>
  <si>
    <t>Exam Score</t>
  </si>
  <si>
    <t>Average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</si>
  <si>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</si>
  <si>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</si>
  <si>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</si>
  <si>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</si>
  <si>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</si>
  <si>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</si>
  <si>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</si>
  <si>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</si>
  <si>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</si>
  <si>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</si>
  <si>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</si>
  <si>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</si>
  <si>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</si>
  <si>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Avg</t>
  </si>
  <si>
    <t>Muskan</t>
  </si>
  <si>
    <t>Total Working Days</t>
  </si>
  <si>
    <t>WORK LIFE BALANCE</t>
  </si>
  <si>
    <t>Criteria</t>
  </si>
  <si>
    <t>Muskan Khan</t>
  </si>
  <si>
    <t>Question</t>
  </si>
  <si>
    <t>Assertive</t>
  </si>
  <si>
    <t>Timings</t>
  </si>
  <si>
    <t>Grand Total</t>
  </si>
  <si>
    <t>Quality</t>
  </si>
  <si>
    <t>MBO</t>
  </si>
  <si>
    <t>Leadershi</t>
  </si>
  <si>
    <t>Work life balance</t>
  </si>
  <si>
    <t>360 degree feedback</t>
  </si>
  <si>
    <t>Average sales per client</t>
  </si>
  <si>
    <t>Seller Rating</t>
  </si>
  <si>
    <t>Fly Footwear</t>
  </si>
  <si>
    <t>Refoam</t>
  </si>
  <si>
    <t>Sahej Suit</t>
  </si>
  <si>
    <t>Style Island</t>
  </si>
  <si>
    <t>Kibbo</t>
  </si>
  <si>
    <t>Raj Comics</t>
  </si>
  <si>
    <t>Kleat</t>
  </si>
  <si>
    <t>8AM</t>
  </si>
  <si>
    <t>San Frissco</t>
  </si>
  <si>
    <t>Tidy Home</t>
  </si>
  <si>
    <t>Proper followup</t>
  </si>
  <si>
    <t xml:space="preserve">sales </t>
  </si>
  <si>
    <t>behaviour</t>
  </si>
  <si>
    <t>operations</t>
  </si>
  <si>
    <t>carlo Romano</t>
  </si>
  <si>
    <t>Sindhi</t>
  </si>
  <si>
    <t>underroute</t>
  </si>
  <si>
    <t>sales</t>
  </si>
  <si>
    <t>Sales</t>
  </si>
  <si>
    <t>Airbell</t>
  </si>
  <si>
    <t>callback after office reach</t>
  </si>
  <si>
    <t>callback later</t>
  </si>
  <si>
    <t>no idea</t>
  </si>
  <si>
    <t>Column2</t>
  </si>
  <si>
    <t>Column3</t>
  </si>
  <si>
    <t>Action</t>
  </si>
  <si>
    <t>Bucik</t>
  </si>
  <si>
    <t>Cell Bell</t>
  </si>
  <si>
    <t>Alpaso</t>
  </si>
  <si>
    <t>Aadi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</si>
</sst>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39]* #,##0_ ;_ [$₹-439]* \-#,##0_ ;_ [$₹-439]* &quot;-&quot;_ ;_ @_ "/>
  </numFmts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6100"/>
      <name val="Calibri"/>
      <charset val="134"/>
      <scheme val="minor"/>
    </font>
    <font>
      <sz val="11"/>
      <color rgb="FF00610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6500"/>
      <name val="Calibri"/>
      <charset val="134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charset val="134"/>
      <scheme val="minor"/>
    </font>
    <font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5117038483843"/>
        <bgColor theme="4" tint="0.79995117038483843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F8FC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</fills>
  <borders count="13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/>
      <bottom style="thick">
        <color theme="4"/>
      </bottom>
      <diagonal/>
    </border>
  </borders>
  <cellStyleXfs count="12">
    <xf numFmtId="0" fontId="0" fillId="0" borderId="0"/>
    <xf numFmtId="0" fontId="9" fillId="12" borderId="0" applyNumberFormat="0" applyBorder="0" applyAlignment="0" applyProtection="0"/>
    <xf numFmtId="0" fontId="9" fillId="11" borderId="0" applyNumberFormat="0" applyBorder="0" applyAlignment="0" applyProtection="0"/>
    <xf numFmtId="0" fontId="7" fillId="0" borderId="12" applyNumberFormat="0" applyFill="0" applyAlignment="0" applyProtection="0"/>
    <xf numFmtId="0" fontId="6" fillId="7" borderId="0" applyNumberFormat="0" applyBorder="0" applyAlignment="0" applyProtection="0"/>
    <xf numFmtId="0" fontId="9" fillId="16" borderId="0" applyNumberFormat="0" applyBorder="0" applyAlignment="0" applyProtection="0"/>
    <xf numFmtId="0" fontId="9" fillId="14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10" fillId="15" borderId="0" applyNumberFormat="0" applyBorder="0" applyAlignment="0" applyProtection="0"/>
    <xf numFmtId="0" fontId="13" fillId="20" borderId="0" applyNumberFormat="0" applyBorder="0" applyAlignment="0" applyProtection="0"/>
    <xf numFmtId="0" fontId="1" fillId="21" borderId="0" applyNumberFormat="0" applyBorder="0" applyAlignment="0" applyProtection="0"/>
  </cellStyleXfs>
  <cellXfs count="8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2" borderId="7" xfId="0" applyFont="1" applyFill="1" applyBorder="1"/>
    <xf numFmtId="0" fontId="3" fillId="0" borderId="5" xfId="0" applyFont="1" applyBorder="1"/>
    <xf numFmtId="0" fontId="0" fillId="3" borderId="8" xfId="0" applyFill="1" applyBorder="1"/>
    <xf numFmtId="0" fontId="0" fillId="0" borderId="2" xfId="0" applyBorder="1"/>
    <xf numFmtId="0" fontId="0" fillId="0" borderId="8" xfId="0" applyBorder="1"/>
    <xf numFmtId="0" fontId="0" fillId="0" borderId="9" xfId="0" applyBorder="1"/>
    <xf numFmtId="0" fontId="2" fillId="2" borderId="10" xfId="0" applyFont="1" applyFill="1" applyBorder="1"/>
    <xf numFmtId="0" fontId="2" fillId="2" borderId="11" xfId="0" applyFont="1" applyFill="1" applyBorder="1"/>
    <xf numFmtId="0" fontId="4" fillId="5" borderId="4" xfId="0" applyFont="1" applyFill="1" applyBorder="1"/>
    <xf numFmtId="0" fontId="0" fillId="5" borderId="4" xfId="0" applyFill="1" applyBorder="1"/>
    <xf numFmtId="0" fontId="4" fillId="0" borderId="0" xfId="0" applyFont="1"/>
    <xf numFmtId="0" fontId="4" fillId="6" borderId="4" xfId="0" applyFont="1" applyFill="1" applyBorder="1"/>
    <xf numFmtId="0" fontId="0" fillId="6" borderId="4" xfId="0" applyFill="1" applyBorder="1"/>
    <xf numFmtId="0" fontId="0" fillId="0" borderId="1" xfId="0" applyBorder="1"/>
    <xf numFmtId="17" fontId="0" fillId="0" borderId="2" xfId="0" applyNumberFormat="1" applyBorder="1"/>
    <xf numFmtId="0" fontId="5" fillId="7" borderId="4" xfId="4" applyFont="1" applyBorder="1"/>
    <xf numFmtId="0" fontId="6" fillId="7" borderId="4" xfId="4" applyBorder="1"/>
    <xf numFmtId="17" fontId="0" fillId="0" borderId="7" xfId="0" applyNumberFormat="1" applyBorder="1"/>
    <xf numFmtId="0" fontId="4" fillId="8" borderId="4" xfId="0" applyFont="1" applyFill="1" applyBorder="1" applyAlignment="1">
      <alignment horizontal="center" vertical="center"/>
    </xf>
    <xf numFmtId="1" fontId="0" fillId="8" borderId="4" xfId="0" applyNumberFormat="1" applyFill="1" applyBorder="1"/>
    <xf numFmtId="0" fontId="0" fillId="0" borderId="7" xfId="0" applyBorder="1"/>
    <xf numFmtId="0" fontId="4" fillId="8" borderId="4" xfId="0" applyFont="1" applyFill="1" applyBorder="1" applyAlignment="1">
      <alignment horizontal="center"/>
    </xf>
    <xf numFmtId="0" fontId="0" fillId="8" borderId="4" xfId="0" applyFill="1" applyBorder="1"/>
    <xf numFmtId="0" fontId="4" fillId="4" borderId="4" xfId="0" applyFont="1" applyFill="1" applyBorder="1"/>
    <xf numFmtId="0" fontId="0" fillId="4" borderId="4" xfId="0" applyFill="1" applyBorder="1"/>
    <xf numFmtId="0" fontId="0" fillId="9" borderId="4" xfId="0" applyFill="1" applyBorder="1"/>
    <xf numFmtId="0" fontId="0" fillId="10" borderId="4" xfId="0" applyFill="1" applyBorder="1"/>
    <xf numFmtId="0" fontId="8" fillId="9" borderId="3" xfId="0" applyFont="1" applyFill="1" applyBorder="1"/>
    <xf numFmtId="0" fontId="4" fillId="0" borderId="2" xfId="0" applyFont="1" applyBorder="1"/>
    <xf numFmtId="0" fontId="4" fillId="0" borderId="7" xfId="0" applyFont="1" applyBorder="1"/>
    <xf numFmtId="0" fontId="3" fillId="0" borderId="3" xfId="0" applyFont="1" applyBorder="1"/>
    <xf numFmtId="0" fontId="3" fillId="0" borderId="0" xfId="0" applyFont="1"/>
    <xf numFmtId="0" fontId="8" fillId="9" borderId="1" xfId="0" applyFont="1" applyFill="1" applyBorder="1"/>
    <xf numFmtId="0" fontId="8" fillId="9" borderId="4" xfId="0" applyFont="1" applyFill="1" applyBorder="1"/>
    <xf numFmtId="0" fontId="2" fillId="2" borderId="4" xfId="0" applyFont="1" applyFill="1" applyBorder="1"/>
    <xf numFmtId="0" fontId="3" fillId="3" borderId="4" xfId="0" applyFont="1" applyFill="1" applyBorder="1"/>
    <xf numFmtId="164" fontId="0" fillId="0" borderId="4" xfId="0" applyNumberFormat="1" applyBorder="1"/>
    <xf numFmtId="1" fontId="0" fillId="0" borderId="4" xfId="0" applyNumberFormat="1" applyBorder="1"/>
    <xf numFmtId="0" fontId="3" fillId="18" borderId="3" xfId="0" applyFont="1" applyFill="1" applyBorder="1"/>
    <xf numFmtId="1" fontId="0" fillId="18" borderId="4" xfId="0" applyNumberFormat="1" applyFill="1" applyBorder="1"/>
    <xf numFmtId="0" fontId="0" fillId="18" borderId="4" xfId="0" applyFill="1" applyBorder="1"/>
    <xf numFmtId="0" fontId="3" fillId="19" borderId="4" xfId="0" applyFont="1" applyFill="1" applyBorder="1"/>
    <xf numFmtId="0" fontId="0" fillId="19" borderId="4" xfId="0" applyFill="1" applyBorder="1"/>
    <xf numFmtId="0" fontId="12" fillId="0" borderId="0" xfId="0" applyFont="1"/>
    <xf numFmtId="0" fontId="1" fillId="0" borderId="4" xfId="0" applyFont="1" applyBorder="1"/>
    <xf numFmtId="0" fontId="1" fillId="0" borderId="3" xfId="0" applyFont="1" applyBorder="1"/>
    <xf numFmtId="0" fontId="1" fillId="3" borderId="3" xfId="0" applyFont="1" applyFill="1" applyBorder="1"/>
    <xf numFmtId="0" fontId="11" fillId="2" borderId="1" xfId="0" applyFont="1" applyFill="1" applyBorder="1"/>
    <xf numFmtId="0" fontId="1" fillId="0" borderId="7" xfId="0" applyFont="1" applyBorder="1"/>
    <xf numFmtId="0" fontId="1" fillId="0" borderId="5" xfId="0" applyFont="1" applyBorder="1"/>
    <xf numFmtId="0" fontId="14" fillId="6" borderId="4" xfId="0" applyFont="1" applyFill="1" applyBorder="1"/>
    <xf numFmtId="2" fontId="12" fillId="6" borderId="4" xfId="0" applyNumberFormat="1" applyFont="1" applyFill="1" applyBorder="1"/>
    <xf numFmtId="0" fontId="12" fillId="6" borderId="4" xfId="0" applyFont="1" applyFill="1" applyBorder="1"/>
    <xf numFmtId="0" fontId="1" fillId="21" borderId="8" xfId="11" applyBorder="1"/>
    <xf numFmtId="0" fontId="12" fillId="12" borderId="2" xfId="1" applyFont="1" applyBorder="1"/>
    <xf numFmtId="0" fontId="12" fillId="21" borderId="7" xfId="11" applyFont="1" applyBorder="1"/>
    <xf numFmtId="0" fontId="12" fillId="11" borderId="5" xfId="2" applyFont="1" applyBorder="1"/>
    <xf numFmtId="0" fontId="12" fillId="11" borderId="6" xfId="2" applyFont="1" applyBorder="1"/>
    <xf numFmtId="0" fontId="13" fillId="20" borderId="9" xfId="10" applyBorder="1"/>
    <xf numFmtId="0" fontId="12" fillId="0" borderId="2" xfId="0" applyFont="1" applyBorder="1"/>
    <xf numFmtId="0" fontId="12" fillId="0" borderId="7" xfId="0" applyFont="1" applyBorder="1"/>
    <xf numFmtId="0" fontId="15" fillId="0" borderId="4" xfId="0" applyFont="1" applyBorder="1"/>
    <xf numFmtId="0" fontId="15" fillId="0" borderId="2" xfId="0" applyFont="1" applyBorder="1"/>
    <xf numFmtId="0" fontId="15" fillId="0" borderId="6" xfId="0" applyFont="1" applyBorder="1"/>
    <xf numFmtId="0" fontId="3" fillId="6" borderId="6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9" xfId="0" applyFill="1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9" borderId="4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7" fillId="7" borderId="4" xfId="3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12">
    <cellStyle name="40% - Accent2" xfId="11" builtinId="35"/>
    <cellStyle name="60% - Accent1 2" xfId="7" xr:uid="{00000000-0005-0000-0000-000035000000}"/>
    <cellStyle name="60% - Accent2 2" xfId="8" xr:uid="{00000000-0005-0000-0000-000036000000}"/>
    <cellStyle name="60% - Accent3 2" xfId="5" xr:uid="{00000000-0005-0000-0000-00001F000000}"/>
    <cellStyle name="60% - Accent4 2" xfId="6" xr:uid="{00000000-0005-0000-0000-000033000000}"/>
    <cellStyle name="60% - Accent5 2" xfId="1" xr:uid="{00000000-0005-0000-0000-000001000000}"/>
    <cellStyle name="60% - Accent6 2" xfId="2" xr:uid="{00000000-0005-0000-0000-000008000000}"/>
    <cellStyle name="Accent2" xfId="10" builtinId="33"/>
    <cellStyle name="Good" xfId="4" builtinId="26"/>
    <cellStyle name="Heading 1" xfId="3" builtinId="16"/>
    <cellStyle name="Neutral 2" xfId="9" xr:uid="{00000000-0005-0000-0000-000037000000}"/>
    <cellStyle name="Normal" xfId="0" builtinId="0"/>
  </cellStyles>
  <dxfs count="120"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0" formatCode="General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family val="2"/>
        <scheme val="none"/>
      </font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u val="none"/>
        <sz val="12"/>
        <color theme="1"/>
        <name val="Calibri"/>
        <family val="2"/>
        <scheme val="none"/>
      </font>
      <border outline="0">
        <left/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8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8" totalsRowShown="0">
  <autoFilter ref="A1:G8" xr:uid="{00000000-0009-0000-0100-000001000000}"/>
  <tableColumns count="7">
    <tableColumn id="1" xr3:uid="{00000000-0010-0000-0000-000001000000}" name="Qualitity" dataDxfId="119"/>
    <tableColumn id="2" xr3:uid="{00000000-0010-0000-0000-000002000000}" name="Radhey Shyam" dataDxfId="118"/>
    <tableColumn id="3" xr3:uid="{00000000-0010-0000-0000-000003000000}" name="Shivani Mathur" dataDxfId="117"/>
    <tableColumn id="4" xr3:uid="{00000000-0010-0000-0000-000004000000}" name="Mushkan Khan" dataDxfId="116"/>
    <tableColumn id="5" xr3:uid="{00000000-0010-0000-0000-000005000000}" name="Asim " dataDxfId="115"/>
    <tableColumn id="6" xr3:uid="{00000000-0010-0000-0000-000006000000}" name="Ashok" dataDxfId="114"/>
    <tableColumn id="7" xr3:uid="{00000000-0010-0000-0000-000007000000}" name="Mayuri" dataDxfId="11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4905CF-6441-47CC-A2F3-4760FB8ED2B3}" name="Table9" displayName="Table9" ref="A3:F8" totalsRowShown="0" headerRowDxfId="58" headerRowBorderDxfId="57" tableBorderDxfId="56" totalsRowBorderDxfId="55" headerRowCellStyle="60% - Accent5 2">
  <autoFilter ref="A3:F8" xr:uid="{444905CF-6441-47CC-A2F3-4760FB8ED2B3}"/>
  <tableColumns count="6">
    <tableColumn id="1" xr3:uid="{58A78704-1C7F-45D9-ADD0-8739C8FE17EE}" name="Shivani Mathur" dataDxfId="54"/>
    <tableColumn id="2" xr3:uid="{65F2C138-9BC5-4DF8-AC3C-8C0BDB38442A}" name="Kleat" dataDxfId="53"/>
    <tableColumn id="3" xr3:uid="{219FB9F6-C196-4229-B849-336F0208F396}" name="carlo Romano" dataDxfId="52"/>
    <tableColumn id="4" xr3:uid="{459196E0-FF63-4732-8811-7BB30F95A524}" name="Sindhi" dataDxfId="51"/>
    <tableColumn id="5" xr3:uid="{30EB4CE2-EC76-47D6-873A-BA85394C4FC2}" name="8AM" dataDxfId="50"/>
    <tableColumn id="6" xr3:uid="{A5678011-FFBE-4A0C-B90B-33575733DCBE}" name="Avg" dataDxfId="49" dataCellStyle="40% - Accent2">
      <calculatedColumnFormula>SUBTOTAL(1,B4:E4)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FB2911D-45E9-4E83-A5F0-65B664DFE6E9}" name="Table12" displayName="Table12" ref="A11:G16" totalsRowShown="0" headerRowDxfId="48" headerRowBorderDxfId="47" tableBorderDxfId="46" totalsRowBorderDxfId="45" headerRowCellStyle="60% - Accent5 2">
  <autoFilter ref="A11:G16" xr:uid="{CFB2911D-45E9-4E83-A5F0-65B664DFE6E9}"/>
  <tableColumns count="7">
    <tableColumn id="1" xr3:uid="{5E10D720-DDB9-469F-9FCB-EBDCAEBAA743}" name="Mayuri" dataDxfId="44"/>
    <tableColumn id="2" xr3:uid="{88471842-9E00-475B-89A5-A7795B321EC0}" name="Column1" dataDxfId="43"/>
    <tableColumn id="3" xr3:uid="{47A3A0CD-7303-4F83-8A9E-9AE20F0B8FAA}" name="Refoam" dataDxfId="42"/>
    <tableColumn id="4" xr3:uid="{11651305-25A9-42B1-92FC-00CABCEFFA77}" name="Sahej Suit" dataDxfId="41"/>
    <tableColumn id="5" xr3:uid="{FE91EE67-4A7F-41CA-9E03-7A65F7788D7A}" name="Fly Footwear" dataDxfId="40"/>
    <tableColumn id="6" xr3:uid="{C9680333-2775-4D99-AD09-712B1BF8D920}" name="Style Island" dataDxfId="39"/>
    <tableColumn id="7" xr3:uid="{7FE756F4-5157-4463-A6EE-F5D2806ADABA}" name="Avg" dataDxfId="38" dataCellStyle="40% - Accent2">
      <calculatedColumnFormula>SUBTOTAL(1,B12:F12)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2E56B3E-26D5-4334-AA4F-2874A67E9F26}" name="Table13" displayName="Table13" ref="A19:F24" totalsRowShown="0" headerRowDxfId="37" headerRowBorderDxfId="36" tableBorderDxfId="35" totalsRowBorderDxfId="34" headerRowCellStyle="60% - Accent5 2">
  <autoFilter ref="A19:F24" xr:uid="{C2E56B3E-26D5-4334-AA4F-2874A67E9F26}"/>
  <tableColumns count="6">
    <tableColumn id="1" xr3:uid="{81D58141-57BB-4306-A8BE-B19E47DC7248}" name="Muskan" dataDxfId="33"/>
    <tableColumn id="2" xr3:uid="{BD34936B-E67A-4024-8E20-A920B57B28D2}" name="underroute" dataDxfId="32"/>
    <tableColumn id="3" xr3:uid="{FE49368D-EDFA-40E1-A0DE-8D09EA0997D4}" name="Airbell" dataDxfId="31"/>
    <tableColumn id="4" xr3:uid="{53018045-2D85-48FE-B91C-C84EBDFF1D5C}" name="Kibbo" dataDxfId="30"/>
    <tableColumn id="5" xr3:uid="{B8F17EBD-0584-4692-83F1-83A0DE837B17}" name="Raj Comics" dataDxfId="29"/>
    <tableColumn id="6" xr3:uid="{103FD0F9-8D47-4A03-BE5E-F11807E3B980}" name="Avg" dataDxfId="28" dataCellStyle="40% - Accent2">
      <calculatedColumnFormula>SUBTOTAL(1,B20:E20)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049815C-B0BC-4CB8-A0D3-F7121D04BFCA}" name="Table14" displayName="Table14" ref="A26:D31" totalsRowShown="0" headerRowDxfId="27" headerRowBorderDxfId="26" tableBorderDxfId="25" totalsRowBorderDxfId="24" headerRowCellStyle="60% - Accent5 2">
  <autoFilter ref="A26:D31" xr:uid="{F049815C-B0BC-4CB8-A0D3-F7121D04BFCA}"/>
  <tableColumns count="4">
    <tableColumn id="1" xr3:uid="{4259929E-B023-48FD-840B-212AFF8D1A06}" name="Ashok" dataDxfId="23"/>
    <tableColumn id="2" xr3:uid="{F765245B-967A-44BF-8B0F-C31AF30806B7}" name="San Frissco" dataDxfId="22"/>
    <tableColumn id="3" xr3:uid="{7DFA1145-6BA8-4C5E-A87C-976CEB44F071}" name="Tidy Home" dataDxfId="21"/>
    <tableColumn id="4" xr3:uid="{08AE6567-2663-4015-B0DE-5AFCC537E9CF}" name="Avg" dataDxfId="20" dataCellStyle="40% - Accent2">
      <calculatedColumnFormula>SUBTOTAL(1,B27:C27)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A92B12B-3B15-422E-95BE-607B5B12E107}" name="Table16" displayName="Table16" ref="A34:I39" totalsRowShown="0" headerRowDxfId="19" headerRowBorderDxfId="18" tableBorderDxfId="17" totalsRowBorderDxfId="16">
  <autoFilter ref="A34:I39" xr:uid="{7A92B12B-3B15-422E-95BE-607B5B12E107}"/>
  <tableColumns count="9">
    <tableColumn id="1" xr3:uid="{3379E032-3D17-41CD-98C3-A3B916CA7A20}" name="Asim" dataDxfId="15"/>
    <tableColumn id="2" xr3:uid="{08D9DC60-1A2C-4048-AA7F-3D739EAD98B7}" name="Column1" dataDxfId="14"/>
    <tableColumn id="3" xr3:uid="{AC2AB94F-5103-4144-B9C1-F0F5D3109DF9}" name="Column2" dataDxfId="13"/>
    <tableColumn id="4" xr3:uid="{2F1FA656-877F-4583-9702-64E19C564B98}" name="Column3" dataDxfId="12"/>
    <tableColumn id="5" xr3:uid="{BF628E96-CFA6-4913-9A5C-D91026CE3D91}" name="Action"/>
    <tableColumn id="6" xr3:uid="{0E468F58-05CF-404C-B2F4-FD915077BB67}" name="Bucik"/>
    <tableColumn id="7" xr3:uid="{EF8CFC1B-651D-4AF0-9E0D-1FEA44844835}" name="Cell Bell"/>
    <tableColumn id="8" xr3:uid="{DBE4F4B9-6EAA-45AC-84D7-AAEC6FD5C8DD}" name="Alpaso"/>
    <tableColumn id="9" xr3:uid="{FE9D7BBE-30EB-4E5B-90A5-E140D3B6F593}" name="Aadi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2:L8" totalsRowShown="0">
  <autoFilter ref="A2:L8" xr:uid="{00000000-0009-0000-0100-000008000000}"/>
  <sortState xmlns:xlrd2="http://schemas.microsoft.com/office/spreadsheetml/2017/richdata2" ref="A3:L8">
    <sortCondition ref="L2:L8"/>
  </sortState>
  <tableColumns count="12">
    <tableColumn id="1" xr3:uid="{00000000-0010-0000-0700-000001000000}" name="Name" dataDxfId="11"/>
    <tableColumn id="2" xr3:uid="{00000000-0010-0000-0700-000002000000}" name="Quality" dataDxfId="10"/>
    <tableColumn id="3" xr3:uid="{00000000-0010-0000-0700-000003000000}" name="MBO" dataDxfId="9"/>
    <tableColumn id="4" xr3:uid="{00000000-0010-0000-0700-000004000000}" name="Leadershi" dataDxfId="8"/>
    <tableColumn id="5" xr3:uid="{00000000-0010-0000-0700-000005000000}" name="Work life balance" dataDxfId="7"/>
    <tableColumn id="6" xr3:uid="{00000000-0010-0000-0700-000006000000}" name="360 degree feedback" dataDxfId="6"/>
    <tableColumn id="7" xr3:uid="{00000000-0010-0000-0700-000007000000}" name="Innovative(Critical thinker, Aptitude)" dataDxfId="5"/>
    <tableColumn id="8" xr3:uid="{00000000-0010-0000-0700-000008000000}" name="Team Work" dataDxfId="4"/>
    <tableColumn id="9" xr3:uid="{00000000-0010-0000-0700-000009000000}" name="Communication Skills " dataDxfId="3"/>
    <tableColumn id="10" xr3:uid="{00000000-0010-0000-0700-00000A000000}" name="Forced ranking" dataDxfId="2"/>
    <tableColumn id="11" xr3:uid="{00000000-0010-0000-0700-00000B000000}" name="Average present days in month" dataDxfId="1"/>
    <tableColumn id="13" xr3:uid="{6BBB63B0-07DD-460F-B0F0-03B155F2F487}" name="Quantity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3:G19" totalsRowShown="0">
  <autoFilter ref="A13:G19" xr:uid="{00000000-0009-0000-0100-000004000000}"/>
  <tableColumns count="7">
    <tableColumn id="1" xr3:uid="{00000000-0010-0000-0100-000001000000}" name="Quantity" dataDxfId="112"/>
    <tableColumn id="2" xr3:uid="{00000000-0010-0000-0100-000002000000}" name="Shivani Mathur" dataDxfId="111"/>
    <tableColumn id="3" xr3:uid="{00000000-0010-0000-0100-000003000000}" name="Mushkan Khan"/>
    <tableColumn id="4" xr3:uid="{00000000-0010-0000-0100-000004000000}" name="Asim " dataDxfId="110"/>
    <tableColumn id="5" xr3:uid="{00000000-0010-0000-0100-000005000000}" name="Ashok" dataDxfId="109"/>
    <tableColumn id="6" xr3:uid="{00000000-0010-0000-0100-000006000000}" name="Mayuri" dataDxfId="108"/>
    <tableColumn id="7" xr3:uid="{0E355012-9786-423B-A920-2F516D1B20FC}" name="Column1" dataDxfId="107">
      <calculatedColumnFormula>(B11*B13)+B12*B13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1:G5" totalsRowShown="0">
  <autoFilter ref="A1:G5" xr:uid="{00000000-0009-0000-0100-000006000000}"/>
  <tableColumns count="7">
    <tableColumn id="1" xr3:uid="{00000000-0010-0000-0200-000001000000}" name="Column1" dataDxfId="106"/>
    <tableColumn id="2" xr3:uid="{00000000-0010-0000-0200-000002000000}" name="Radhey Shyam" dataDxfId="105"/>
    <tableColumn id="3" xr3:uid="{00000000-0010-0000-0200-000003000000}" name="Shivani Mathur" dataDxfId="104"/>
    <tableColumn id="4" xr3:uid="{00000000-0010-0000-0200-000004000000}" name="Mushkan Khan" dataDxfId="103"/>
    <tableColumn id="5" xr3:uid="{00000000-0010-0000-0200-000005000000}" name="Asim " dataDxfId="102"/>
    <tableColumn id="6" xr3:uid="{00000000-0010-0000-0200-000006000000}" name="Ashok" dataDxfId="101"/>
    <tableColumn id="7" xr3:uid="{00000000-0010-0000-0200-000007000000}" name="Mayuri" dataDxfId="1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5A563E6-A7A8-4DB8-89D2-5EA8456BF5CA}" name="Table612" displayName="Table612" ref="A11:G15" totalsRowShown="0">
  <autoFilter ref="A11:G15" xr:uid="{15A563E6-A7A8-4DB8-89D2-5EA8456BF5CA}"/>
  <tableColumns count="7">
    <tableColumn id="1" xr3:uid="{CDDC1A30-ACED-4DDC-B8FE-6C6B6E676C0A}" name="Column1" dataDxfId="99"/>
    <tableColumn id="2" xr3:uid="{8432AD00-B926-4C1F-9116-B3B9A2B19350}" name="Radhey Shyam" dataDxfId="98"/>
    <tableColumn id="3" xr3:uid="{C2A58094-A92A-44C9-BC1D-F14E9B6C3BD4}" name="Shivani Mathur" dataDxfId="97"/>
    <tableColumn id="4" xr3:uid="{9F8D88C5-9CF4-4F24-91F7-8A1D5C2A077B}" name="Mushkan Khan" dataDxfId="96"/>
    <tableColumn id="5" xr3:uid="{669DDCD3-ADFF-4FA7-8125-20832490096A}" name="Asim " dataDxfId="95"/>
    <tableColumn id="6" xr3:uid="{FE12DDD7-5D4E-479C-905D-752E6B546407}" name="Ashok" dataDxfId="94"/>
    <tableColumn id="7" xr3:uid="{CF35FE38-432C-499B-81F1-100AB990C31A}" name="Mayuri" dataDxfId="9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5" displayName="Table5" ref="A1:G7" totalsRowShown="0">
  <autoFilter ref="A1:G7" xr:uid="{00000000-0009-0000-0100-000005000000}"/>
  <tableColumns count="7">
    <tableColumn id="1" xr3:uid="{00000000-0010-0000-0300-000001000000}" name="Name" dataDxfId="92"/>
    <tableColumn id="2" xr3:uid="{00000000-0010-0000-0300-000002000000}" name="Radhey Shyam" dataDxfId="91"/>
    <tableColumn id="3" xr3:uid="{00000000-0010-0000-0300-000003000000}" name="Shivani Mathur" dataDxfId="90"/>
    <tableColumn id="4" xr3:uid="{00000000-0010-0000-0300-000004000000}" name="Muskan Khan" dataDxfId="89"/>
    <tableColumn id="5" xr3:uid="{00000000-0010-0000-0300-000005000000}" name="Asim " dataDxfId="88"/>
    <tableColumn id="6" xr3:uid="{00000000-0010-0000-0300-000006000000}" name="Ashok" dataDxfId="87"/>
    <tableColumn id="7" xr3:uid="{00000000-0010-0000-0300-000007000000}" name="Mayuri" dataDxfId="8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4000000}" name="Table2" displayName="Table2" ref="A3:G9" totalsRowShown="0">
  <autoFilter ref="A3:G9" xr:uid="{00000000-0009-0000-0100-000002000000}"/>
  <tableColumns count="7">
    <tableColumn id="1" xr3:uid="{00000000-0010-0000-0400-000001000000}" name="Name" dataDxfId="85"/>
    <tableColumn id="2" xr3:uid="{00000000-0010-0000-0400-000002000000}" name="specific" dataDxfId="84"/>
    <tableColumn id="3" xr3:uid="{00000000-0010-0000-0400-000003000000}" name=" measurable" dataDxfId="83"/>
    <tableColumn id="4" xr3:uid="{00000000-0010-0000-0400-000004000000}" name=" acceptable" dataDxfId="82"/>
    <tableColumn id="5" xr3:uid="{00000000-0010-0000-0400-000005000000}" name=" realistic" dataDxfId="81"/>
    <tableColumn id="6" xr3:uid="{00000000-0010-0000-0400-000006000000}" name=" time-bound" dataDxfId="80"/>
    <tableColumn id="7" xr3:uid="{00000000-0010-0000-0400-000007000000}" name="Exam Score" dataDxfId="7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5000000}" name="Table3" displayName="Table3" ref="A1:N7" totalsRowShown="0">
  <autoFilter ref="A1:N7" xr:uid="{00000000-0009-0000-0100-000003000000}"/>
  <tableColumns count="14">
    <tableColumn id="1" xr3:uid="{00000000-0010-0000-0500-000001000000}" name="Name" dataDxfId="78"/>
    <tableColumn id="2" xr3:uid="{00000000-0010-0000-0500-000002000000}" name="Feb-22" dataDxfId="77"/>
    <tableColumn id="3" xr3:uid="{00000000-0010-0000-0500-000003000000}" name="Mar-22" dataDxfId="76"/>
    <tableColumn id="4" xr3:uid="{00000000-0010-0000-0500-000004000000}" name="Apr-22" dataDxfId="75"/>
    <tableColumn id="5" xr3:uid="{00000000-0010-0000-0500-000005000000}" name="May-22" dataDxfId="74"/>
    <tableColumn id="6" xr3:uid="{00000000-0010-0000-0500-000006000000}" name="Jun-22" dataDxfId="73"/>
    <tableColumn id="7" xr3:uid="{00000000-0010-0000-0500-000007000000}" name="Jul-22" dataDxfId="72"/>
    <tableColumn id="8" xr3:uid="{00000000-0010-0000-0500-000008000000}" name="Aug-22" dataDxfId="71"/>
    <tableColumn id="9" xr3:uid="{00000000-0010-0000-0500-000009000000}" name="Sep-22" dataDxfId="70"/>
    <tableColumn id="10" xr3:uid="{00000000-0010-0000-0500-00000A000000}" name="Oct-22" dataDxfId="69"/>
    <tableColumn id="11" xr3:uid="{00000000-0010-0000-0500-00000B000000}" name="Nov-22" dataDxfId="68"/>
    <tableColumn id="12" xr3:uid="{00000000-0010-0000-0500-00000C000000}" name="Dec-22" dataDxfId="67"/>
    <tableColumn id="13" xr3:uid="{00000000-0010-0000-0500-00000D000000}" name="Jan-23" dataDxfId="66"/>
    <tableColumn id="14" xr3:uid="{00000000-0010-0000-0500-00000E000000}" name="Feb-23" dataDxfId="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G6" totalsRowShown="0">
  <autoFilter ref="A3:G6" xr:uid="{00000000-0009-0000-0100-000007000000}"/>
  <tableColumns count="7">
    <tableColumn id="1" xr3:uid="{00000000-0010-0000-0600-000001000000}" name="Criteria"/>
    <tableColumn id="2" xr3:uid="{00000000-0010-0000-0600-000002000000}" name="Radhey Shyam"/>
    <tableColumn id="3" xr3:uid="{00000000-0010-0000-0600-000003000000}" name="Shivani Mathur"/>
    <tableColumn id="4" xr3:uid="{00000000-0010-0000-0600-000004000000}" name="Muskan Khan"/>
    <tableColumn id="5" xr3:uid="{00000000-0010-0000-0600-000005000000}" name="Asim "/>
    <tableColumn id="6" xr3:uid="{00000000-0010-0000-0600-000006000000}" name="Ashok"/>
    <tableColumn id="7" xr3:uid="{00000000-0010-0000-0600-000007000000}" name="Mayuri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5A88FCA-3225-452E-A2DC-48087F6F0A0E}" name="Table10" displayName="Table10" ref="J10:K15" totalsRowShown="0" headerRowDxfId="64" headerRowBorderDxfId="63" tableBorderDxfId="62" totalsRowBorderDxfId="61">
  <autoFilter ref="J10:K15" xr:uid="{55A88FCA-3225-452E-A2DC-48087F6F0A0E}"/>
  <tableColumns count="2">
    <tableColumn id="1" xr3:uid="{E402248A-23B3-42E9-AEB8-2310A9702B56}" name="Name" dataDxfId="60"/>
    <tableColumn id="2" xr3:uid="{E9A75CFF-DA1D-4AA6-8FB8-C8E04FC2C447}" name="Average" dataDxfId="59">
      <calculatedColumnFormula>F23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zoomScale="94" zoomScaleNormal="94" workbookViewId="0">
      <selection activeCell="J9" sqref="J9"/>
    </sheetView>
  </sheetViews>
  <sheetFormatPr defaultColWidth="9" defaultRowHeight="15"/>
  <cols>
    <col min="1" max="1" width="38.140625" bestFit="1" customWidth="1"/>
    <col min="2" max="3" width="17.42578125" bestFit="1" customWidth="1"/>
    <col min="4" max="4" width="17.28515625" bestFit="1" customWidth="1"/>
    <col min="5" max="5" width="11.28515625" bestFit="1" customWidth="1"/>
    <col min="6" max="6" width="13.7109375" bestFit="1" customWidth="1"/>
    <col min="7" max="7" width="10" customWidth="1"/>
    <col min="9" max="9" width="9.5703125"/>
    <col min="10" max="10" width="11.7109375" bestFit="1" customWidth="1"/>
    <col min="14" max="14" width="11.42578125" customWidth="1"/>
    <col min="16" max="16" width="19.140625" customWidth="1"/>
  </cols>
  <sheetData>
    <row r="1" spans="1:7" ht="15.75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8" t="s">
        <v>6</v>
      </c>
    </row>
    <row r="2" spans="1:7" ht="15.75">
      <c r="A2" s="39" t="s">
        <v>7</v>
      </c>
      <c r="B2" s="77">
        <f>4*2</f>
        <v>8</v>
      </c>
      <c r="C2" s="77">
        <f>3.3*2</f>
        <v>6.6</v>
      </c>
      <c r="D2" s="77">
        <f>3.6*2</f>
        <v>7.2</v>
      </c>
      <c r="E2" s="77">
        <f>3.1*2</f>
        <v>6.2</v>
      </c>
      <c r="F2" s="77">
        <f>3.5*2</f>
        <v>7</v>
      </c>
      <c r="G2" s="79">
        <f>3.9*2</f>
        <v>7.8</v>
      </c>
    </row>
    <row r="3" spans="1:7" ht="15.75">
      <c r="A3" s="39" t="s">
        <v>8</v>
      </c>
      <c r="B3" s="77">
        <v>7</v>
      </c>
      <c r="C3" s="77">
        <v>6.6</v>
      </c>
      <c r="D3" s="77">
        <v>3.3</v>
      </c>
      <c r="E3" s="77">
        <v>6.6</v>
      </c>
      <c r="F3" s="77">
        <v>3.3</v>
      </c>
      <c r="G3" s="79">
        <v>6.6</v>
      </c>
    </row>
    <row r="4" spans="1:7" ht="15.75">
      <c r="A4" s="39" t="s">
        <v>9</v>
      </c>
      <c r="B4" s="77">
        <v>9</v>
      </c>
      <c r="C4" s="77">
        <v>5.6</v>
      </c>
      <c r="D4" s="77">
        <v>4.8</v>
      </c>
      <c r="E4" s="77">
        <v>7.1</v>
      </c>
      <c r="F4" s="77">
        <v>5.5</v>
      </c>
      <c r="G4" s="79">
        <v>9.6</v>
      </c>
    </row>
    <row r="5" spans="1:7" ht="15.75">
      <c r="A5" s="39" t="s">
        <v>10</v>
      </c>
      <c r="B5" s="77">
        <v>4</v>
      </c>
      <c r="C5" s="77">
        <v>3.3</v>
      </c>
      <c r="D5" s="77">
        <v>2</v>
      </c>
      <c r="E5" s="77">
        <v>3.3</v>
      </c>
      <c r="F5" s="77">
        <v>5.3</v>
      </c>
      <c r="G5" s="79">
        <v>6.6</v>
      </c>
    </row>
    <row r="6" spans="1:7" ht="15.75">
      <c r="A6" s="39" t="s">
        <v>11</v>
      </c>
      <c r="B6" s="77">
        <v>6.6</v>
      </c>
      <c r="C6" s="77">
        <v>3.3</v>
      </c>
      <c r="D6" s="77">
        <v>3.3</v>
      </c>
      <c r="E6" s="77">
        <v>3.3</v>
      </c>
      <c r="F6" s="77">
        <v>6.6</v>
      </c>
      <c r="G6" s="79">
        <v>6.6</v>
      </c>
    </row>
    <row r="7" spans="1:7" ht="15.75">
      <c r="A7" s="39" t="s">
        <v>12</v>
      </c>
      <c r="B7" s="85">
        <v>7.5</v>
      </c>
      <c r="C7" s="85">
        <v>3</v>
      </c>
      <c r="D7" s="85">
        <v>5.25</v>
      </c>
      <c r="E7" s="85">
        <v>5</v>
      </c>
      <c r="F7" s="85">
        <v>2.25</v>
      </c>
      <c r="G7" s="85">
        <v>5.75</v>
      </c>
    </row>
    <row r="8" spans="1:7" ht="15.75">
      <c r="A8" s="10" t="s">
        <v>13</v>
      </c>
      <c r="B8" s="80">
        <v>9</v>
      </c>
      <c r="C8" s="80">
        <v>7</v>
      </c>
      <c r="D8" s="80">
        <v>8</v>
      </c>
      <c r="E8" s="80">
        <v>9</v>
      </c>
      <c r="F8" s="80">
        <v>6</v>
      </c>
      <c r="G8" s="81">
        <v>10</v>
      </c>
    </row>
    <row r="9" spans="1:7" ht="15.75">
      <c r="A9" s="40"/>
    </row>
    <row r="10" spans="1:7" ht="15.75">
      <c r="A10" s="50" t="s">
        <v>14</v>
      </c>
      <c r="B10" s="51">
        <f t="shared" ref="B10:G10" si="0">SUM(B2:B8)</f>
        <v>51.1</v>
      </c>
      <c r="C10" s="51">
        <f t="shared" si="0"/>
        <v>35.4</v>
      </c>
      <c r="D10" s="51">
        <f t="shared" si="0"/>
        <v>33.85</v>
      </c>
      <c r="E10" s="51">
        <f t="shared" si="0"/>
        <v>40.5</v>
      </c>
      <c r="F10" s="51">
        <f t="shared" si="0"/>
        <v>35.950000000000003</v>
      </c>
      <c r="G10" s="51">
        <f t="shared" si="0"/>
        <v>52.95</v>
      </c>
    </row>
    <row r="11" spans="1:7" ht="15.75">
      <c r="A11" s="59" t="s">
        <v>15</v>
      </c>
      <c r="B11" s="60">
        <f t="shared" ref="B11:G11" si="1">B10*100/80</f>
        <v>63.875</v>
      </c>
      <c r="C11" s="60">
        <f t="shared" si="1"/>
        <v>44.25</v>
      </c>
      <c r="D11" s="61">
        <f t="shared" si="1"/>
        <v>42.3125</v>
      </c>
      <c r="E11" s="60">
        <f t="shared" si="1"/>
        <v>50.625</v>
      </c>
      <c r="F11" s="60">
        <f t="shared" si="1"/>
        <v>44.937500000000007</v>
      </c>
      <c r="G11" s="61">
        <f t="shared" si="1"/>
        <v>66.1875</v>
      </c>
    </row>
    <row r="13" spans="1:7" ht="15.75">
      <c r="A13" s="41" t="s">
        <v>16</v>
      </c>
      <c r="B13" s="2" t="s">
        <v>2</v>
      </c>
      <c r="C13" s="2" t="s">
        <v>3</v>
      </c>
      <c r="D13" s="2" t="s">
        <v>4</v>
      </c>
      <c r="E13" s="2" t="s">
        <v>5</v>
      </c>
      <c r="F13" s="9" t="s">
        <v>6</v>
      </c>
      <c r="G13" t="s">
        <v>24</v>
      </c>
    </row>
    <row r="14" spans="1:7" ht="15.75">
      <c r="A14" s="39" t="s">
        <v>17</v>
      </c>
      <c r="B14" s="46">
        <f>604433.55+5592078+759253+2551902</f>
        <v>9507666.5500000007</v>
      </c>
      <c r="C14" s="6">
        <f>1233196+3496171</f>
        <v>4729367</v>
      </c>
      <c r="D14" s="6">
        <f>182081329+148643124</f>
        <v>330724453</v>
      </c>
      <c r="E14">
        <f>12800000+10400000+3014000</f>
        <v>26214000</v>
      </c>
      <c r="F14" s="6">
        <f>930098+14403861+1075991+15203687</f>
        <v>31613637</v>
      </c>
      <c r="G14" s="71" t="e">
        <f t="shared" ref="G14:G18" si="2">(B11*B13)+B12*B13</f>
        <v>#VALUE!</v>
      </c>
    </row>
    <row r="15" spans="1:7" ht="15.75">
      <c r="A15" s="39" t="s">
        <v>18</v>
      </c>
      <c r="B15" s="6">
        <v>4</v>
      </c>
      <c r="C15" s="6">
        <v>2</v>
      </c>
      <c r="D15" s="6">
        <v>2</v>
      </c>
      <c r="E15" s="6">
        <v>1</v>
      </c>
      <c r="F15" s="6">
        <v>4</v>
      </c>
      <c r="G15" s="70" t="e">
        <f t="shared" si="2"/>
        <v>#VALUE!</v>
      </c>
    </row>
    <row r="16" spans="1:7" ht="15.75">
      <c r="A16" s="47" t="s">
        <v>79</v>
      </c>
      <c r="B16" s="48">
        <f>B14/B15</f>
        <v>2376916.6375000002</v>
      </c>
      <c r="C16" s="48">
        <f>C14/C15</f>
        <v>2364683.5</v>
      </c>
      <c r="D16" s="48">
        <f>D14/D15</f>
        <v>165362226.5</v>
      </c>
      <c r="E16" s="49">
        <f>E14/E15</f>
        <v>26214000</v>
      </c>
      <c r="F16" s="49">
        <f>F14/F15</f>
        <v>7903409.25</v>
      </c>
      <c r="G16" s="70" t="e">
        <f t="shared" si="2"/>
        <v>#VALUE!</v>
      </c>
    </row>
    <row r="17" spans="1:7" ht="15.75">
      <c r="A17" s="39" t="s">
        <v>19</v>
      </c>
      <c r="B17" s="6">
        <f>1753+14123+465+19389</f>
        <v>35730</v>
      </c>
      <c r="C17" s="6">
        <f>2183+4320</f>
        <v>6503</v>
      </c>
      <c r="D17" s="6">
        <f>339221+250763</f>
        <v>589984</v>
      </c>
      <c r="E17" s="6">
        <v>24517</v>
      </c>
      <c r="F17" s="6">
        <f>22282+1250+743+12065</f>
        <v>36340</v>
      </c>
      <c r="G17" s="70">
        <f t="shared" si="2"/>
        <v>22598940314163.781</v>
      </c>
    </row>
    <row r="18" spans="1:7" ht="15.75">
      <c r="A18" s="39" t="s">
        <v>80</v>
      </c>
      <c r="B18" s="6">
        <v>6.91</v>
      </c>
      <c r="C18" s="6">
        <v>8</v>
      </c>
      <c r="D18" s="6">
        <v>7</v>
      </c>
      <c r="E18" s="6">
        <v>9</v>
      </c>
      <c r="F18" s="6">
        <v>8.25</v>
      </c>
      <c r="G18" s="70">
        <f t="shared" si="2"/>
        <v>84927374377.875</v>
      </c>
    </row>
    <row r="19" spans="1:7" ht="15.75">
      <c r="A19" s="73" t="s">
        <v>14</v>
      </c>
      <c r="B19" s="73">
        <v>16671388.265125001</v>
      </c>
      <c r="C19" s="73">
        <v>18969492</v>
      </c>
      <c r="D19" s="73">
        <v>1161665473.5</v>
      </c>
      <c r="E19" s="73">
        <v>236146653</v>
      </c>
      <c r="F19" s="73">
        <f>(F16*F18)+F17*F18</f>
        <v>65502931.3125</v>
      </c>
      <c r="G19" s="72">
        <f>(B16*B18)+B17*B18</f>
        <v>16671388.265125003</v>
      </c>
    </row>
    <row r="21" spans="1:7" ht="15.75">
      <c r="A21" s="42" t="s">
        <v>20</v>
      </c>
      <c r="B21" s="43" t="s">
        <v>1</v>
      </c>
      <c r="C21" s="43" t="s">
        <v>2</v>
      </c>
      <c r="D21" s="43" t="s">
        <v>3</v>
      </c>
      <c r="E21" s="43" t="s">
        <v>4</v>
      </c>
      <c r="F21" s="43" t="s">
        <v>5</v>
      </c>
      <c r="G21" s="43" t="s">
        <v>6</v>
      </c>
    </row>
    <row r="22" spans="1:7" ht="15.75">
      <c r="A22" s="44" t="s">
        <v>21</v>
      </c>
      <c r="B22" s="45">
        <v>408000</v>
      </c>
      <c r="C22" s="45">
        <v>156000</v>
      </c>
      <c r="D22" s="45">
        <v>312000</v>
      </c>
      <c r="E22" s="45">
        <v>240000</v>
      </c>
      <c r="F22" s="45">
        <v>228000</v>
      </c>
      <c r="G22" s="45">
        <v>258000</v>
      </c>
    </row>
    <row r="23" spans="1:7" ht="15.75">
      <c r="A23" s="44" t="s">
        <v>22</v>
      </c>
      <c r="B23" s="6"/>
      <c r="C23" s="6"/>
      <c r="D23" s="6"/>
      <c r="E23" s="6"/>
      <c r="F23" s="6"/>
      <c r="G23" s="6"/>
    </row>
    <row r="24" spans="1:7" ht="15.75">
      <c r="A24" s="44" t="s">
        <v>23</v>
      </c>
      <c r="B24" s="6">
        <v>28</v>
      </c>
      <c r="C24" s="6">
        <v>26</v>
      </c>
      <c r="D24" s="6">
        <v>25</v>
      </c>
      <c r="E24" s="6">
        <v>26</v>
      </c>
      <c r="F24" s="6">
        <v>29</v>
      </c>
      <c r="G24" s="6">
        <v>27</v>
      </c>
    </row>
  </sheetData>
  <pageMargins left="0.7" right="0.7" top="0.75" bottom="0.75" header="0.3" footer="0.3"/>
  <pageSetup paperSize="9" orientation="portrait" r:id="rId1"/>
  <ignoredErrors>
    <ignoredError sqref="C17:D17" formula="1"/>
  </ignoredError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8"/>
  <sheetViews>
    <sheetView workbookViewId="0">
      <selection activeCell="B18" sqref="B18:G18"/>
    </sheetView>
  </sheetViews>
  <sheetFormatPr defaultColWidth="9" defaultRowHeight="15"/>
  <cols>
    <col min="1" max="1" width="11.85546875" customWidth="1"/>
    <col min="2" max="2" width="16" customWidth="1"/>
    <col min="3" max="3" width="16.5703125" customWidth="1"/>
    <col min="4" max="4" width="16.140625" customWidth="1"/>
    <col min="7" max="7" width="9.42578125" customWidth="1"/>
  </cols>
  <sheetData>
    <row r="1" spans="1:17">
      <c r="A1" s="22" t="s">
        <v>24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9" t="s">
        <v>6</v>
      </c>
    </row>
    <row r="2" spans="1:17">
      <c r="A2" s="5" t="s">
        <v>25</v>
      </c>
      <c r="B2" s="6">
        <v>7</v>
      </c>
      <c r="C2" s="6">
        <v>6</v>
      </c>
      <c r="D2" s="12">
        <v>6</v>
      </c>
      <c r="E2" s="6">
        <v>6</v>
      </c>
      <c r="F2" s="6">
        <v>6</v>
      </c>
      <c r="G2" s="13">
        <v>6</v>
      </c>
    </row>
    <row r="3" spans="1:17">
      <c r="A3" s="5" t="s">
        <v>26</v>
      </c>
      <c r="B3" s="6">
        <v>6</v>
      </c>
      <c r="C3" s="6">
        <v>6</v>
      </c>
      <c r="D3" s="6">
        <v>6</v>
      </c>
      <c r="E3" s="6">
        <v>6</v>
      </c>
      <c r="F3" s="6">
        <v>7</v>
      </c>
      <c r="G3" s="13">
        <v>5</v>
      </c>
    </row>
    <row r="4" spans="1:17">
      <c r="A4" s="5" t="s">
        <v>27</v>
      </c>
      <c r="B4" s="6">
        <v>6</v>
      </c>
      <c r="C4" s="6">
        <v>5</v>
      </c>
      <c r="D4" s="6">
        <v>6</v>
      </c>
      <c r="E4" s="6">
        <v>6</v>
      </c>
      <c r="F4" s="6">
        <v>6</v>
      </c>
      <c r="G4" s="13">
        <v>6</v>
      </c>
      <c r="M4" t="s">
        <v>28</v>
      </c>
      <c r="P4" t="s">
        <v>29</v>
      </c>
    </row>
    <row r="5" spans="1:17">
      <c r="A5" s="7" t="s">
        <v>30</v>
      </c>
      <c r="B5" s="8">
        <v>7</v>
      </c>
      <c r="C5" s="8">
        <v>4</v>
      </c>
      <c r="D5" s="8">
        <v>6</v>
      </c>
      <c r="E5" s="8">
        <v>4</v>
      </c>
      <c r="F5" s="8">
        <v>1</v>
      </c>
      <c r="G5" s="14">
        <v>5</v>
      </c>
      <c r="L5" t="s">
        <v>31</v>
      </c>
      <c r="M5" t="s">
        <v>32</v>
      </c>
      <c r="N5" t="s">
        <v>33</v>
      </c>
      <c r="O5" t="s">
        <v>34</v>
      </c>
      <c r="P5" t="s">
        <v>35</v>
      </c>
      <c r="Q5" t="s">
        <v>36</v>
      </c>
    </row>
    <row r="7" spans="1:17">
      <c r="A7" s="34" t="s">
        <v>37</v>
      </c>
      <c r="B7" s="34">
        <f t="shared" ref="B7:G7" si="0">SUM(B2:B6)</f>
        <v>26</v>
      </c>
      <c r="C7" s="34">
        <f t="shared" si="0"/>
        <v>21</v>
      </c>
      <c r="D7" s="34">
        <f t="shared" si="0"/>
        <v>24</v>
      </c>
      <c r="E7" s="34">
        <f t="shared" si="0"/>
        <v>22</v>
      </c>
      <c r="F7" s="34">
        <f t="shared" si="0"/>
        <v>20</v>
      </c>
      <c r="G7" s="34">
        <f t="shared" si="0"/>
        <v>22</v>
      </c>
    </row>
    <row r="8" spans="1:17">
      <c r="A8" s="35" t="s">
        <v>15</v>
      </c>
      <c r="B8" s="35">
        <f t="shared" ref="B8:G8" si="1">B7*100/40</f>
        <v>65</v>
      </c>
      <c r="C8" s="35">
        <f t="shared" si="1"/>
        <v>52.5</v>
      </c>
      <c r="D8" s="35">
        <f t="shared" si="1"/>
        <v>60</v>
      </c>
      <c r="E8" s="35">
        <f t="shared" si="1"/>
        <v>55</v>
      </c>
      <c r="F8" s="35">
        <f t="shared" si="1"/>
        <v>50</v>
      </c>
      <c r="G8" s="35">
        <f t="shared" si="1"/>
        <v>55</v>
      </c>
    </row>
    <row r="11" spans="1:17">
      <c r="A11" s="22" t="s">
        <v>24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9" t="s">
        <v>6</v>
      </c>
    </row>
    <row r="12" spans="1:17">
      <c r="A12" s="5" t="s">
        <v>25</v>
      </c>
      <c r="B12" s="77">
        <v>9</v>
      </c>
      <c r="C12" s="77">
        <v>2</v>
      </c>
      <c r="D12" s="78">
        <v>6</v>
      </c>
      <c r="E12" s="77">
        <v>5</v>
      </c>
      <c r="F12" s="77">
        <v>2</v>
      </c>
      <c r="G12" s="79">
        <v>6</v>
      </c>
    </row>
    <row r="13" spans="1:17">
      <c r="A13" s="5" t="s">
        <v>26</v>
      </c>
      <c r="B13" s="77">
        <v>7</v>
      </c>
      <c r="C13" s="77">
        <v>3</v>
      </c>
      <c r="D13" s="77">
        <v>5</v>
      </c>
      <c r="E13" s="77">
        <v>6</v>
      </c>
      <c r="F13" s="77">
        <v>3</v>
      </c>
      <c r="G13" s="79">
        <v>5</v>
      </c>
    </row>
    <row r="14" spans="1:17">
      <c r="A14" s="5" t="s">
        <v>27</v>
      </c>
      <c r="B14" s="77">
        <v>7</v>
      </c>
      <c r="C14" s="77">
        <v>3</v>
      </c>
      <c r="D14" s="77">
        <v>4</v>
      </c>
      <c r="E14" s="77">
        <v>5</v>
      </c>
      <c r="F14" s="77">
        <v>3</v>
      </c>
      <c r="G14" s="79">
        <v>7</v>
      </c>
    </row>
    <row r="15" spans="1:17">
      <c r="A15" s="7" t="s">
        <v>30</v>
      </c>
      <c r="B15" s="80">
        <v>7</v>
      </c>
      <c r="C15" s="80">
        <v>4</v>
      </c>
      <c r="D15" s="80">
        <v>6</v>
      </c>
      <c r="E15" s="80">
        <v>4</v>
      </c>
      <c r="F15" s="80">
        <v>1</v>
      </c>
      <c r="G15" s="81">
        <v>5</v>
      </c>
    </row>
    <row r="16" spans="1:17">
      <c r="B16" s="82"/>
      <c r="C16" s="82"/>
      <c r="D16" s="82"/>
      <c r="E16" s="82"/>
      <c r="F16" s="82"/>
      <c r="G16" s="82"/>
    </row>
    <row r="17" spans="1:7">
      <c r="A17" s="34" t="s">
        <v>37</v>
      </c>
      <c r="B17" s="83">
        <f t="shared" ref="B17:G17" si="2">SUM(B12:B16)</f>
        <v>30</v>
      </c>
      <c r="C17" s="83">
        <f t="shared" si="2"/>
        <v>12</v>
      </c>
      <c r="D17" s="83">
        <f t="shared" si="2"/>
        <v>21</v>
      </c>
      <c r="E17" s="83">
        <f t="shared" si="2"/>
        <v>20</v>
      </c>
      <c r="F17" s="83">
        <f t="shared" si="2"/>
        <v>9</v>
      </c>
      <c r="G17" s="83">
        <f t="shared" si="2"/>
        <v>23</v>
      </c>
    </row>
    <row r="18" spans="1:7">
      <c r="A18" s="35" t="s">
        <v>15</v>
      </c>
      <c r="B18" s="84">
        <v>75</v>
      </c>
      <c r="C18" s="84">
        <v>30</v>
      </c>
      <c r="D18" s="84">
        <v>52.5</v>
      </c>
      <c r="E18" s="84">
        <v>50</v>
      </c>
      <c r="F18" s="84">
        <v>22.5</v>
      </c>
      <c r="G18" s="84">
        <v>57.5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1"/>
  <sheetViews>
    <sheetView workbookViewId="0">
      <selection activeCell="B7" sqref="B7:G7"/>
    </sheetView>
  </sheetViews>
  <sheetFormatPr defaultColWidth="9" defaultRowHeight="15"/>
  <cols>
    <col min="1" max="1" width="19.5703125" customWidth="1"/>
    <col min="2" max="2" width="16" customWidth="1"/>
    <col min="3" max="3" width="16.5703125" customWidth="1"/>
    <col min="4" max="4" width="16.140625" customWidth="1"/>
    <col min="7" max="7" width="9.42578125" customWidth="1"/>
  </cols>
  <sheetData>
    <row r="1" spans="1:7">
      <c r="A1" s="22" t="s">
        <v>38</v>
      </c>
      <c r="B1" s="2" t="s">
        <v>1</v>
      </c>
      <c r="C1" s="2" t="s">
        <v>2</v>
      </c>
      <c r="D1" s="2" t="s">
        <v>69</v>
      </c>
      <c r="E1" s="2" t="s">
        <v>4</v>
      </c>
      <c r="F1" s="2" t="s">
        <v>5</v>
      </c>
      <c r="G1" s="9" t="s">
        <v>6</v>
      </c>
    </row>
    <row r="2" spans="1:7">
      <c r="A2" s="3" t="s">
        <v>39</v>
      </c>
      <c r="B2" s="12"/>
      <c r="C2" s="12">
        <v>5</v>
      </c>
      <c r="D2" s="12">
        <v>5</v>
      </c>
      <c r="E2" s="12">
        <v>10</v>
      </c>
      <c r="F2" s="12">
        <v>5</v>
      </c>
      <c r="G2" s="29">
        <v>10</v>
      </c>
    </row>
    <row r="3" spans="1:7">
      <c r="A3" s="5" t="s">
        <v>2</v>
      </c>
      <c r="B3" s="6">
        <v>10</v>
      </c>
      <c r="C3" s="6"/>
      <c r="D3" s="6">
        <v>5</v>
      </c>
      <c r="E3" s="6">
        <v>7</v>
      </c>
      <c r="F3" s="6">
        <v>5</v>
      </c>
      <c r="G3" s="13">
        <v>8</v>
      </c>
    </row>
    <row r="4" spans="1:7">
      <c r="A4" s="3" t="s">
        <v>40</v>
      </c>
      <c r="B4" s="6">
        <v>10</v>
      </c>
      <c r="C4" s="6">
        <v>2</v>
      </c>
      <c r="D4" s="6"/>
      <c r="E4" s="6">
        <v>8</v>
      </c>
      <c r="F4" s="6">
        <v>5</v>
      </c>
      <c r="G4" s="6">
        <v>10</v>
      </c>
    </row>
    <row r="5" spans="1:7">
      <c r="A5" s="5" t="s">
        <v>41</v>
      </c>
      <c r="B5" s="6">
        <v>10</v>
      </c>
      <c r="C5" s="6">
        <v>5</v>
      </c>
      <c r="D5" s="6">
        <v>3</v>
      </c>
      <c r="E5" s="6"/>
      <c r="F5" s="6">
        <v>7</v>
      </c>
      <c r="G5" s="13">
        <v>10</v>
      </c>
    </row>
    <row r="6" spans="1:7">
      <c r="A6" s="3" t="s">
        <v>5</v>
      </c>
      <c r="B6" s="6">
        <v>5</v>
      </c>
      <c r="C6" s="6">
        <v>10</v>
      </c>
      <c r="D6" s="6">
        <v>5</v>
      </c>
      <c r="E6" s="6">
        <v>5</v>
      </c>
      <c r="F6" s="6"/>
      <c r="G6" s="13">
        <v>10</v>
      </c>
    </row>
    <row r="7" spans="1:7">
      <c r="A7" s="7" t="s">
        <v>6</v>
      </c>
      <c r="B7" s="8">
        <v>10</v>
      </c>
      <c r="C7" s="8">
        <v>6</v>
      </c>
      <c r="D7" s="8">
        <v>6</v>
      </c>
      <c r="E7" s="8">
        <v>5.5</v>
      </c>
      <c r="F7" s="8">
        <v>5.5</v>
      </c>
      <c r="G7" s="14"/>
    </row>
    <row r="9" spans="1:7">
      <c r="A9" s="32" t="s">
        <v>14</v>
      </c>
      <c r="B9" s="33">
        <f>SUBTOTAL(9,Table5[Radhey Shyam])</f>
        <v>45</v>
      </c>
      <c r="C9" s="33">
        <f>SUBTOTAL(9,Table5[Shivani Mathur])</f>
        <v>28</v>
      </c>
      <c r="D9" s="33">
        <f>SUM(Table5[Muskan Khan])</f>
        <v>24</v>
      </c>
      <c r="E9" s="33">
        <f>SUM(Table5[[Asim ]])</f>
        <v>35.5</v>
      </c>
      <c r="F9" s="33">
        <f>SUM(Table5[Ashok])</f>
        <v>27.5</v>
      </c>
      <c r="G9" s="33">
        <f>SUM(Table5[Mayuri])</f>
        <v>48</v>
      </c>
    </row>
    <row r="10" spans="1:7">
      <c r="A10" s="32" t="s">
        <v>42</v>
      </c>
      <c r="B10" s="33">
        <v>50</v>
      </c>
      <c r="C10" s="33">
        <v>50</v>
      </c>
      <c r="D10" s="33">
        <v>50</v>
      </c>
      <c r="E10" s="33">
        <v>50</v>
      </c>
      <c r="F10" s="33">
        <v>50</v>
      </c>
      <c r="G10" s="33">
        <v>50</v>
      </c>
    </row>
    <row r="11" spans="1:7">
      <c r="A11" s="32" t="s">
        <v>15</v>
      </c>
      <c r="B11" s="33">
        <f t="shared" ref="B11:G11" si="0">B9*100/B10</f>
        <v>90</v>
      </c>
      <c r="C11" s="33">
        <f t="shared" si="0"/>
        <v>56</v>
      </c>
      <c r="D11" s="33">
        <f t="shared" si="0"/>
        <v>48</v>
      </c>
      <c r="E11" s="33">
        <f t="shared" si="0"/>
        <v>71</v>
      </c>
      <c r="F11" s="33">
        <f t="shared" si="0"/>
        <v>55</v>
      </c>
      <c r="G11" s="33">
        <f t="shared" si="0"/>
        <v>96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G19" sqref="G19"/>
    </sheetView>
  </sheetViews>
  <sheetFormatPr defaultColWidth="9" defaultRowHeight="15"/>
  <cols>
    <col min="1" max="1" width="19.5703125" customWidth="1"/>
    <col min="2" max="2" width="9.85546875" customWidth="1"/>
    <col min="3" max="3" width="14" customWidth="1"/>
    <col min="4" max="4" width="13.140625" customWidth="1"/>
    <col min="5" max="5" width="10.5703125" customWidth="1"/>
    <col min="6" max="6" width="14.140625" customWidth="1"/>
    <col min="7" max="7" width="13.28515625" customWidth="1"/>
    <col min="8" max="8" width="11.42578125" customWidth="1"/>
    <col min="9" max="9" width="12" customWidth="1"/>
  </cols>
  <sheetData>
    <row r="1" spans="1:9" ht="19.5">
      <c r="A1" s="86" t="s">
        <v>43</v>
      </c>
      <c r="B1" s="86"/>
      <c r="C1" s="86"/>
      <c r="D1" s="86"/>
      <c r="E1" s="86"/>
      <c r="F1" s="86"/>
      <c r="G1" s="86"/>
      <c r="H1" s="86"/>
      <c r="I1" s="86"/>
    </row>
    <row r="3" spans="1:9">
      <c r="A3" s="22" t="s">
        <v>38</v>
      </c>
      <c r="B3" s="12" t="s">
        <v>44</v>
      </c>
      <c r="C3" s="12" t="s">
        <v>45</v>
      </c>
      <c r="D3" s="12" t="s">
        <v>46</v>
      </c>
      <c r="E3" s="12" t="s">
        <v>47</v>
      </c>
      <c r="F3" s="29" t="s">
        <v>48</v>
      </c>
      <c r="G3" s="12" t="s">
        <v>49</v>
      </c>
      <c r="I3" s="30" t="s">
        <v>50</v>
      </c>
    </row>
    <row r="4" spans="1:9">
      <c r="A4" s="5" t="s">
        <v>39</v>
      </c>
      <c r="B4" s="6">
        <v>4</v>
      </c>
      <c r="C4" s="6"/>
      <c r="D4" s="6">
        <v>3</v>
      </c>
      <c r="E4" s="6"/>
      <c r="F4" s="13"/>
      <c r="G4" s="12">
        <v>5</v>
      </c>
      <c r="I4" s="31">
        <f>AVERAGE(Table2[[#This Row],[specific]:[Exam Score]])</f>
        <v>4</v>
      </c>
    </row>
    <row r="5" spans="1:9">
      <c r="A5" s="5" t="s">
        <v>2</v>
      </c>
      <c r="B5" s="6">
        <v>3</v>
      </c>
      <c r="C5" s="6">
        <v>4</v>
      </c>
      <c r="D5" s="6">
        <v>2</v>
      </c>
      <c r="E5" s="6">
        <v>4</v>
      </c>
      <c r="F5" s="13">
        <v>3</v>
      </c>
      <c r="G5" s="6">
        <v>4</v>
      </c>
      <c r="I5" s="31">
        <f>AVERAGE(Table2[[#This Row],[specific]:[Exam Score]])</f>
        <v>3.3333333333333335</v>
      </c>
    </row>
    <row r="6" spans="1:9">
      <c r="A6" s="5" t="s">
        <v>40</v>
      </c>
      <c r="B6" s="6">
        <v>4</v>
      </c>
      <c r="C6" s="6">
        <v>4</v>
      </c>
      <c r="D6" s="6">
        <v>4</v>
      </c>
      <c r="E6" s="6">
        <v>4</v>
      </c>
      <c r="F6" s="13">
        <v>3</v>
      </c>
      <c r="G6" s="6">
        <v>3</v>
      </c>
      <c r="I6" s="31">
        <f>AVERAGE(Table2[[#This Row],[specific]:[Exam Score]])</f>
        <v>3.6666666666666665</v>
      </c>
    </row>
    <row r="7" spans="1:9">
      <c r="A7" s="5" t="s">
        <v>41</v>
      </c>
      <c r="B7" s="6">
        <v>1</v>
      </c>
      <c r="C7" s="6">
        <v>4</v>
      </c>
      <c r="D7" s="6">
        <v>2</v>
      </c>
      <c r="E7" s="6">
        <v>5</v>
      </c>
      <c r="F7" s="13">
        <v>4</v>
      </c>
      <c r="G7" s="6">
        <v>3</v>
      </c>
      <c r="I7" s="31">
        <f>AVERAGE(Table2[[#This Row],[specific]:[Exam Score]])</f>
        <v>3.1666666666666665</v>
      </c>
    </row>
    <row r="8" spans="1:9">
      <c r="A8" s="5" t="s">
        <v>5</v>
      </c>
      <c r="B8" s="6">
        <v>5</v>
      </c>
      <c r="C8" s="6">
        <v>3</v>
      </c>
      <c r="D8" s="6">
        <v>4</v>
      </c>
      <c r="E8" s="6">
        <v>5</v>
      </c>
      <c r="F8" s="13">
        <v>3</v>
      </c>
      <c r="G8" s="6">
        <v>1</v>
      </c>
      <c r="I8" s="31">
        <f>AVERAGE(Table2[[#This Row],[specific]:[Exam Score]])</f>
        <v>3.5</v>
      </c>
    </row>
    <row r="9" spans="1:9">
      <c r="A9" s="7" t="s">
        <v>6</v>
      </c>
      <c r="B9" s="8">
        <v>3</v>
      </c>
      <c r="C9" s="8">
        <v>4</v>
      </c>
      <c r="D9" s="8">
        <v>2</v>
      </c>
      <c r="E9" s="8">
        <v>5</v>
      </c>
      <c r="F9" s="14">
        <v>4.5</v>
      </c>
      <c r="G9" s="8">
        <v>5</v>
      </c>
      <c r="I9" s="31">
        <f>AVERAGE(Table2[[#This Row],[specific]:[Exam Score]])</f>
        <v>3.9166666666666665</v>
      </c>
    </row>
  </sheetData>
  <mergeCells count="1">
    <mergeCell ref="A1:I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0"/>
  <sheetViews>
    <sheetView zoomScale="91" zoomScaleNormal="91" workbookViewId="0">
      <pane xSplit="1" topLeftCell="B1" activePane="topRight" state="frozen"/>
      <selection pane="topRight" activeCell="H34" sqref="H34"/>
    </sheetView>
  </sheetViews>
  <sheetFormatPr defaultColWidth="9" defaultRowHeight="15"/>
  <cols>
    <col min="1" max="1" width="19.5703125" customWidth="1"/>
  </cols>
  <sheetData>
    <row r="1" spans="1:15">
      <c r="A1" s="22" t="s">
        <v>38</v>
      </c>
      <c r="B1" s="23" t="s">
        <v>51</v>
      </c>
      <c r="C1" s="23" t="s">
        <v>52</v>
      </c>
      <c r="D1" s="23" t="s">
        <v>53</v>
      </c>
      <c r="E1" s="23" t="s">
        <v>54</v>
      </c>
      <c r="F1" s="23" t="s">
        <v>55</v>
      </c>
      <c r="G1" s="23" t="s">
        <v>56</v>
      </c>
      <c r="H1" s="23" t="s">
        <v>57</v>
      </c>
      <c r="I1" s="23" t="s">
        <v>58</v>
      </c>
      <c r="J1" s="23" t="s">
        <v>59</v>
      </c>
      <c r="K1" s="23" t="s">
        <v>60</v>
      </c>
      <c r="L1" s="23" t="s">
        <v>61</v>
      </c>
      <c r="M1" s="26" t="s">
        <v>62</v>
      </c>
      <c r="N1" s="23" t="s">
        <v>63</v>
      </c>
      <c r="O1" s="27" t="s">
        <v>64</v>
      </c>
    </row>
    <row r="2" spans="1:15">
      <c r="A2" s="5" t="s">
        <v>39</v>
      </c>
      <c r="B2" s="6">
        <v>27</v>
      </c>
      <c r="C2" s="6">
        <v>30</v>
      </c>
      <c r="D2" s="6"/>
      <c r="E2" s="6"/>
      <c r="F2" s="6"/>
      <c r="G2" s="6"/>
      <c r="H2" s="6"/>
      <c r="I2" s="6"/>
      <c r="J2" s="6">
        <v>27</v>
      </c>
      <c r="K2" s="6">
        <v>26</v>
      </c>
      <c r="L2" s="6">
        <v>31</v>
      </c>
      <c r="M2" s="13">
        <v>29</v>
      </c>
      <c r="N2" s="12">
        <v>28</v>
      </c>
      <c r="O2" s="28">
        <f>AVERAGE(Table3[[#This Row],[Feb-22]:[Feb-23]])</f>
        <v>28.285714285714285</v>
      </c>
    </row>
    <row r="3" spans="1:15">
      <c r="A3" s="5" t="s">
        <v>2</v>
      </c>
      <c r="B3" s="6"/>
      <c r="C3" s="6"/>
      <c r="D3" s="6"/>
      <c r="E3" s="6">
        <v>31</v>
      </c>
      <c r="F3" s="6">
        <v>25</v>
      </c>
      <c r="G3" s="6">
        <v>25</v>
      </c>
      <c r="H3" s="6">
        <v>29</v>
      </c>
      <c r="I3" s="6">
        <v>28</v>
      </c>
      <c r="J3" s="6">
        <v>26</v>
      </c>
      <c r="K3" s="6">
        <v>25</v>
      </c>
      <c r="L3" s="6">
        <v>30</v>
      </c>
      <c r="M3" s="13">
        <v>24</v>
      </c>
      <c r="N3" s="6">
        <v>24</v>
      </c>
      <c r="O3" s="28">
        <f>AVERAGE(Table3[[#This Row],[Feb-22]:[Feb-23]])</f>
        <v>26.7</v>
      </c>
    </row>
    <row r="4" spans="1:15">
      <c r="A4" s="5" t="s">
        <v>65</v>
      </c>
      <c r="B4" s="6"/>
      <c r="C4" s="6"/>
      <c r="D4" s="6">
        <v>25</v>
      </c>
      <c r="E4" s="6">
        <v>23</v>
      </c>
      <c r="F4" s="6">
        <v>30</v>
      </c>
      <c r="G4" s="6">
        <v>22</v>
      </c>
      <c r="H4" s="6">
        <v>17</v>
      </c>
      <c r="I4" s="6">
        <v>29</v>
      </c>
      <c r="J4" s="6">
        <v>21</v>
      </c>
      <c r="K4" s="6">
        <v>28</v>
      </c>
      <c r="L4" s="6">
        <v>30</v>
      </c>
      <c r="M4" s="13">
        <v>25</v>
      </c>
      <c r="N4" s="6">
        <v>28</v>
      </c>
      <c r="O4" s="28">
        <f>AVERAGE(Table3[[#This Row],[Feb-22]:[Feb-23]])</f>
        <v>25.272727272727273</v>
      </c>
    </row>
    <row r="5" spans="1:15">
      <c r="A5" s="5" t="s">
        <v>41</v>
      </c>
      <c r="B5" s="6"/>
      <c r="C5" s="6"/>
      <c r="D5" s="6"/>
      <c r="E5" s="6"/>
      <c r="F5" s="6"/>
      <c r="G5" s="6"/>
      <c r="H5" s="6"/>
      <c r="I5" s="6"/>
      <c r="J5" s="6"/>
      <c r="K5" s="6"/>
      <c r="L5" s="6">
        <v>30</v>
      </c>
      <c r="M5" s="13">
        <v>27</v>
      </c>
      <c r="N5" s="6">
        <v>23</v>
      </c>
      <c r="O5" s="28">
        <f>AVERAGE(Table3[[#This Row],[Feb-22]:[Feb-23]])</f>
        <v>26.666666666666668</v>
      </c>
    </row>
    <row r="6" spans="1:15">
      <c r="A6" s="5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13">
        <v>31</v>
      </c>
      <c r="N6" s="6">
        <v>26</v>
      </c>
      <c r="O6" s="28">
        <f>AVERAGE(Table3[[#This Row],[Feb-22]:[Feb-23]])</f>
        <v>28.5</v>
      </c>
    </row>
    <row r="7" spans="1:15">
      <c r="A7" s="7" t="s">
        <v>6</v>
      </c>
      <c r="B7" s="8">
        <v>28</v>
      </c>
      <c r="C7" s="8">
        <v>30</v>
      </c>
      <c r="D7" s="8">
        <v>18</v>
      </c>
      <c r="E7" s="8">
        <v>31</v>
      </c>
      <c r="F7" s="8">
        <v>24</v>
      </c>
      <c r="G7" s="8">
        <v>30</v>
      </c>
      <c r="H7" s="8">
        <v>31</v>
      </c>
      <c r="I7" s="8">
        <v>30</v>
      </c>
      <c r="J7" s="8">
        <v>24</v>
      </c>
      <c r="K7" s="8">
        <v>29</v>
      </c>
      <c r="L7" s="8">
        <v>31</v>
      </c>
      <c r="M7" s="14">
        <v>24</v>
      </c>
      <c r="N7" s="8">
        <v>28</v>
      </c>
      <c r="O7" s="28">
        <f>AVERAGE(Table3[[#This Row],[Feb-22]:[Feb-23]])</f>
        <v>27.53846153846154</v>
      </c>
    </row>
    <row r="10" spans="1:15">
      <c r="A10" s="24" t="s">
        <v>66</v>
      </c>
      <c r="B10" s="25">
        <v>28</v>
      </c>
      <c r="C10" s="25">
        <v>31</v>
      </c>
      <c r="D10" s="25">
        <v>30</v>
      </c>
      <c r="E10" s="25">
        <v>31</v>
      </c>
      <c r="F10" s="25">
        <v>30</v>
      </c>
      <c r="G10" s="25">
        <v>31</v>
      </c>
      <c r="H10" s="25">
        <v>31</v>
      </c>
      <c r="I10" s="25">
        <v>30</v>
      </c>
      <c r="J10" s="25">
        <v>31</v>
      </c>
      <c r="K10" s="25">
        <v>30</v>
      </c>
      <c r="L10" s="25">
        <v>31</v>
      </c>
      <c r="M10" s="25">
        <v>31</v>
      </c>
      <c r="N10" s="25">
        <v>28</v>
      </c>
    </row>
  </sheetData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1"/>
  <sheetViews>
    <sheetView workbookViewId="0">
      <selection activeCell="D6" sqref="D6"/>
    </sheetView>
  </sheetViews>
  <sheetFormatPr defaultColWidth="9" defaultRowHeight="15"/>
  <cols>
    <col min="1" max="1" width="11" customWidth="1"/>
    <col min="2" max="2" width="16" customWidth="1"/>
    <col min="3" max="3" width="16.5703125" customWidth="1"/>
    <col min="4" max="4" width="15.140625" customWidth="1"/>
    <col min="7" max="7" width="9.42578125" customWidth="1"/>
  </cols>
  <sheetData>
    <row r="1" spans="1:7">
      <c r="A1" s="87" t="s">
        <v>67</v>
      </c>
      <c r="B1" s="87"/>
      <c r="C1" s="87"/>
      <c r="D1" s="87"/>
      <c r="E1" s="87"/>
      <c r="F1" s="87"/>
      <c r="G1" s="87"/>
    </row>
    <row r="3" spans="1:7">
      <c r="A3" t="s">
        <v>68</v>
      </c>
      <c r="B3" s="15" t="s">
        <v>1</v>
      </c>
      <c r="C3" s="15" t="s">
        <v>2</v>
      </c>
      <c r="D3" s="15" t="s">
        <v>69</v>
      </c>
      <c r="E3" s="15" t="s">
        <v>4</v>
      </c>
      <c r="F3" s="15" t="s">
        <v>5</v>
      </c>
      <c r="G3" s="16" t="s">
        <v>6</v>
      </c>
    </row>
    <row r="4" spans="1:7">
      <c r="A4" t="s">
        <v>70</v>
      </c>
      <c r="B4">
        <v>0</v>
      </c>
      <c r="C4">
        <v>0</v>
      </c>
      <c r="D4">
        <v>10</v>
      </c>
      <c r="E4">
        <v>10</v>
      </c>
      <c r="F4">
        <v>0</v>
      </c>
      <c r="G4">
        <v>10</v>
      </c>
    </row>
    <row r="5" spans="1:7">
      <c r="A5" t="s">
        <v>71</v>
      </c>
      <c r="B5">
        <v>7</v>
      </c>
      <c r="C5">
        <v>4</v>
      </c>
      <c r="D5">
        <v>6</v>
      </c>
      <c r="E5">
        <v>4</v>
      </c>
      <c r="F5">
        <v>1</v>
      </c>
      <c r="G5">
        <v>5</v>
      </c>
    </row>
    <row r="6" spans="1:7">
      <c r="A6" t="s">
        <v>72</v>
      </c>
      <c r="B6">
        <v>2</v>
      </c>
      <c r="C6">
        <v>7</v>
      </c>
      <c r="D6">
        <v>5</v>
      </c>
      <c r="E6">
        <v>2</v>
      </c>
      <c r="F6">
        <v>7</v>
      </c>
      <c r="G6">
        <v>7</v>
      </c>
    </row>
    <row r="8" spans="1:7">
      <c r="A8" s="17" t="s">
        <v>37</v>
      </c>
      <c r="B8" s="18">
        <f>SUM(Table7[Radhey Shyam])</f>
        <v>9</v>
      </c>
      <c r="C8" s="18">
        <f>SUM(C4:C7)</f>
        <v>11</v>
      </c>
      <c r="D8" s="18">
        <f>SUM(D4:D7)</f>
        <v>21</v>
      </c>
      <c r="E8" s="18">
        <f>SUM(E4:E7)</f>
        <v>16</v>
      </c>
      <c r="F8" s="18">
        <f>SUM(F4:F7)</f>
        <v>8</v>
      </c>
      <c r="G8" s="18">
        <f>SUM(G4:G7)</f>
        <v>22</v>
      </c>
    </row>
    <row r="9" spans="1:7">
      <c r="A9" s="17" t="s">
        <v>73</v>
      </c>
      <c r="B9" s="18">
        <v>30</v>
      </c>
      <c r="C9" s="18">
        <v>30</v>
      </c>
      <c r="D9" s="18">
        <v>30</v>
      </c>
      <c r="E9" s="18">
        <v>30</v>
      </c>
      <c r="F9" s="18">
        <v>30</v>
      </c>
      <c r="G9" s="18">
        <v>30</v>
      </c>
    </row>
    <row r="10" spans="1:7">
      <c r="A10" s="19"/>
    </row>
    <row r="11" spans="1:7">
      <c r="A11" s="20" t="s">
        <v>15</v>
      </c>
      <c r="B11" s="21">
        <f t="shared" ref="B11:G11" si="0">B8*100/B9</f>
        <v>30</v>
      </c>
      <c r="C11" s="21">
        <f t="shared" si="0"/>
        <v>36.666666666666664</v>
      </c>
      <c r="D11" s="21">
        <f t="shared" si="0"/>
        <v>70</v>
      </c>
      <c r="E11" s="21">
        <f t="shared" si="0"/>
        <v>53.333333333333336</v>
      </c>
      <c r="F11" s="21">
        <f t="shared" si="0"/>
        <v>26.666666666666668</v>
      </c>
      <c r="G11" s="21">
        <f t="shared" si="0"/>
        <v>73.333333333333329</v>
      </c>
    </row>
  </sheetData>
  <mergeCells count="1">
    <mergeCell ref="A1:G1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DB113-F166-46A8-AD66-46B174F42ED1}">
  <dimension ref="A3:L1048573"/>
  <sheetViews>
    <sheetView tabSelected="1" topLeftCell="A5" workbookViewId="0">
      <selection activeCell="I25" sqref="I25"/>
    </sheetView>
  </sheetViews>
  <sheetFormatPr defaultRowHeight="15"/>
  <cols>
    <col min="1" max="1" width="16.5703125" customWidth="1"/>
    <col min="2" max="2" width="24" bestFit="1" customWidth="1"/>
    <col min="3" max="3" width="15.140625" customWidth="1"/>
    <col min="4" max="4" width="15" bestFit="1" customWidth="1"/>
    <col min="5" max="5" width="19.28515625" bestFit="1" customWidth="1"/>
    <col min="6" max="6" width="13.28515625" customWidth="1"/>
    <col min="7" max="7" width="6.42578125" customWidth="1"/>
    <col min="9" max="9" width="15.5703125" bestFit="1" customWidth="1"/>
    <col min="10" max="10" width="14.42578125" bestFit="1" customWidth="1"/>
    <col min="11" max="11" width="10.42578125" bestFit="1" customWidth="1"/>
    <col min="12" max="12" width="7.7109375" bestFit="1" customWidth="1"/>
  </cols>
  <sheetData>
    <row r="3" spans="1:11">
      <c r="A3" s="1" t="s">
        <v>2</v>
      </c>
      <c r="B3" s="63" t="s">
        <v>87</v>
      </c>
      <c r="C3" s="63" t="s">
        <v>95</v>
      </c>
      <c r="D3" s="63" t="s">
        <v>96</v>
      </c>
      <c r="E3" s="63" t="s">
        <v>88</v>
      </c>
      <c r="F3" s="64" t="s">
        <v>64</v>
      </c>
      <c r="G3" s="52"/>
      <c r="H3" s="52"/>
    </row>
    <row r="4" spans="1:11">
      <c r="A4" s="5" t="s">
        <v>91</v>
      </c>
      <c r="B4" s="6">
        <v>8</v>
      </c>
      <c r="C4" s="6">
        <v>6</v>
      </c>
      <c r="D4" s="53"/>
      <c r="E4" s="53">
        <v>6</v>
      </c>
      <c r="F4" s="62">
        <f>SUBTOTAL(1,B4:E4)</f>
        <v>6.666666666666667</v>
      </c>
    </row>
    <row r="5" spans="1:11">
      <c r="A5" s="54" t="s">
        <v>98</v>
      </c>
      <c r="B5" s="6">
        <v>3</v>
      </c>
      <c r="C5" s="6">
        <v>6</v>
      </c>
      <c r="D5" s="6"/>
      <c r="E5" s="6">
        <v>5</v>
      </c>
      <c r="F5" s="62">
        <f t="shared" ref="F5:F8" si="0">SUBTOTAL(1,B5:E5)</f>
        <v>4.666666666666667</v>
      </c>
    </row>
    <row r="6" spans="1:11">
      <c r="A6" s="5" t="s">
        <v>93</v>
      </c>
      <c r="B6" s="6">
        <v>8</v>
      </c>
      <c r="C6" s="6">
        <v>8</v>
      </c>
      <c r="D6" s="6"/>
      <c r="E6" s="6">
        <v>10</v>
      </c>
      <c r="F6" s="62">
        <f t="shared" si="0"/>
        <v>8.6666666666666661</v>
      </c>
    </row>
    <row r="7" spans="1:11">
      <c r="A7" s="5" t="s">
        <v>94</v>
      </c>
      <c r="B7" s="6">
        <v>10</v>
      </c>
      <c r="C7" s="6">
        <v>5</v>
      </c>
      <c r="D7" s="6"/>
      <c r="E7" s="6">
        <v>8</v>
      </c>
      <c r="F7" s="62">
        <f t="shared" si="0"/>
        <v>7.666666666666667</v>
      </c>
    </row>
    <row r="8" spans="1:11">
      <c r="A8" s="65" t="s">
        <v>64</v>
      </c>
      <c r="B8" s="66">
        <v>7.25</v>
      </c>
      <c r="C8" s="66">
        <v>6.25</v>
      </c>
      <c r="D8" s="66"/>
      <c r="E8" s="66">
        <v>7.25</v>
      </c>
      <c r="F8" s="67">
        <f t="shared" si="0"/>
        <v>6.916666666666667</v>
      </c>
    </row>
    <row r="10" spans="1:11">
      <c r="J10" s="56" t="s">
        <v>38</v>
      </c>
      <c r="K10" s="57" t="s">
        <v>50</v>
      </c>
    </row>
    <row r="11" spans="1:11">
      <c r="A11" s="56" t="s">
        <v>6</v>
      </c>
      <c r="B11" s="63" t="s">
        <v>24</v>
      </c>
      <c r="C11" s="63" t="s">
        <v>82</v>
      </c>
      <c r="D11" s="63" t="s">
        <v>83</v>
      </c>
      <c r="E11" s="63" t="s">
        <v>81</v>
      </c>
      <c r="F11" s="63" t="s">
        <v>84</v>
      </c>
      <c r="G11" s="64" t="s">
        <v>64</v>
      </c>
      <c r="J11" s="54" t="s">
        <v>2</v>
      </c>
      <c r="K11" s="13">
        <v>6.9160000000000004</v>
      </c>
    </row>
    <row r="12" spans="1:11">
      <c r="A12" s="5" t="s">
        <v>91</v>
      </c>
      <c r="B12" s="53" t="s">
        <v>101</v>
      </c>
      <c r="C12" s="53" t="s">
        <v>102</v>
      </c>
      <c r="D12" s="6">
        <v>8</v>
      </c>
      <c r="E12" s="53" t="s">
        <v>103</v>
      </c>
      <c r="F12" s="6">
        <v>6</v>
      </c>
      <c r="G12" s="62">
        <f>SUBTOTAL(1,B12:F12)</f>
        <v>7</v>
      </c>
      <c r="J12" s="55" t="s">
        <v>40</v>
      </c>
      <c r="K12" s="13">
        <f>F24</f>
        <v>8</v>
      </c>
    </row>
    <row r="13" spans="1:11">
      <c r="A13" s="54" t="s">
        <v>92</v>
      </c>
      <c r="B13" s="6"/>
      <c r="C13" s="6"/>
      <c r="D13" s="6">
        <v>8</v>
      </c>
      <c r="E13" s="6"/>
      <c r="F13" s="6">
        <v>7</v>
      </c>
      <c r="G13" s="62">
        <f t="shared" ref="G13:G16" si="1">SUBTOTAL(1,B13:F13)</f>
        <v>7.5</v>
      </c>
      <c r="J13" s="54" t="s">
        <v>41</v>
      </c>
      <c r="K13" s="13">
        <f>F25</f>
        <v>0</v>
      </c>
    </row>
    <row r="14" spans="1:11">
      <c r="A14" s="5" t="s">
        <v>93</v>
      </c>
      <c r="B14" s="6"/>
      <c r="C14" s="6"/>
      <c r="D14" s="6">
        <v>10</v>
      </c>
      <c r="E14" s="6"/>
      <c r="F14" s="6">
        <v>9</v>
      </c>
      <c r="G14" s="62">
        <f t="shared" si="1"/>
        <v>9.5</v>
      </c>
      <c r="J14" s="55" t="s">
        <v>5</v>
      </c>
      <c r="K14" s="13">
        <v>9</v>
      </c>
    </row>
    <row r="15" spans="1:11">
      <c r="A15" s="5" t="s">
        <v>94</v>
      </c>
      <c r="B15" s="6"/>
      <c r="C15" s="6"/>
      <c r="D15" s="6">
        <v>10</v>
      </c>
      <c r="E15" s="6"/>
      <c r="F15" s="6">
        <v>8</v>
      </c>
      <c r="G15" s="62">
        <f t="shared" si="1"/>
        <v>9</v>
      </c>
      <c r="J15" s="58" t="s">
        <v>6</v>
      </c>
      <c r="K15" s="14">
        <v>8.25</v>
      </c>
    </row>
    <row r="16" spans="1:11">
      <c r="A16" s="65" t="s">
        <v>64</v>
      </c>
      <c r="B16" s="66"/>
      <c r="C16" s="66"/>
      <c r="D16" s="66">
        <v>9</v>
      </c>
      <c r="E16" s="66"/>
      <c r="F16" s="66">
        <v>7.5</v>
      </c>
      <c r="G16" s="67">
        <f t="shared" si="1"/>
        <v>8.25</v>
      </c>
    </row>
    <row r="19" spans="1:7">
      <c r="A19" s="1" t="s">
        <v>65</v>
      </c>
      <c r="B19" s="63" t="s">
        <v>97</v>
      </c>
      <c r="C19" s="63" t="s">
        <v>100</v>
      </c>
      <c r="D19" s="63" t="s">
        <v>85</v>
      </c>
      <c r="E19" s="63" t="s">
        <v>86</v>
      </c>
      <c r="F19" s="64" t="s">
        <v>64</v>
      </c>
      <c r="G19" s="52"/>
    </row>
    <row r="20" spans="1:7">
      <c r="A20" s="5" t="s">
        <v>91</v>
      </c>
      <c r="B20" s="6">
        <v>10</v>
      </c>
      <c r="C20" s="6">
        <v>7</v>
      </c>
      <c r="D20" s="53"/>
      <c r="E20" s="53"/>
      <c r="F20" s="62">
        <f>SUBTOTAL(1,B20:E20)</f>
        <v>8.5</v>
      </c>
    </row>
    <row r="21" spans="1:7">
      <c r="A21" s="54" t="s">
        <v>99</v>
      </c>
      <c r="B21" s="6">
        <v>7</v>
      </c>
      <c r="C21" s="6">
        <v>4</v>
      </c>
      <c r="D21" s="6"/>
      <c r="E21" s="6"/>
      <c r="F21" s="62">
        <f>SUBTOTAL(1,B21:E21)</f>
        <v>5.5</v>
      </c>
    </row>
    <row r="22" spans="1:7">
      <c r="A22" s="5" t="s">
        <v>93</v>
      </c>
      <c r="B22" s="6">
        <v>10</v>
      </c>
      <c r="C22" s="6">
        <v>8</v>
      </c>
      <c r="D22" s="6"/>
      <c r="E22" s="6"/>
      <c r="F22" s="62">
        <f>SUBTOTAL(1,B22:E22)</f>
        <v>9</v>
      </c>
    </row>
    <row r="23" spans="1:7">
      <c r="A23" s="5" t="s">
        <v>94</v>
      </c>
      <c r="B23" s="6">
        <v>9</v>
      </c>
      <c r="C23" s="6">
        <v>9</v>
      </c>
      <c r="D23" s="6"/>
      <c r="E23" s="6"/>
      <c r="F23" s="62">
        <f>SUBTOTAL(1,B23:E23)</f>
        <v>9</v>
      </c>
    </row>
    <row r="24" spans="1:7">
      <c r="A24" s="65" t="s">
        <v>64</v>
      </c>
      <c r="B24" s="66">
        <v>9</v>
      </c>
      <c r="C24" s="66">
        <v>7</v>
      </c>
      <c r="D24" s="66"/>
      <c r="E24" s="66"/>
      <c r="F24" s="67">
        <f>SUBTOTAL(1,B24:E24)</f>
        <v>8</v>
      </c>
    </row>
    <row r="26" spans="1:7">
      <c r="A26" s="56" t="s">
        <v>5</v>
      </c>
      <c r="B26" s="63" t="s">
        <v>89</v>
      </c>
      <c r="C26" s="63" t="s">
        <v>90</v>
      </c>
      <c r="D26" s="64" t="s">
        <v>64</v>
      </c>
    </row>
    <row r="27" spans="1:7">
      <c r="A27" s="5" t="s">
        <v>91</v>
      </c>
      <c r="B27" s="6">
        <v>9</v>
      </c>
      <c r="C27" s="53"/>
      <c r="D27" s="62">
        <f>SUBTOTAL(1,B27:C27)</f>
        <v>9</v>
      </c>
    </row>
    <row r="28" spans="1:7">
      <c r="A28" s="5" t="s">
        <v>99</v>
      </c>
      <c r="B28" s="6">
        <v>8</v>
      </c>
      <c r="C28" s="6"/>
      <c r="D28" s="62">
        <f>SUBTOTAL(1,B28:C28)</f>
        <v>8</v>
      </c>
    </row>
    <row r="29" spans="1:7">
      <c r="A29" s="5" t="s">
        <v>93</v>
      </c>
      <c r="B29" s="6">
        <v>10</v>
      </c>
      <c r="C29" s="6"/>
      <c r="D29" s="62">
        <f t="shared" ref="D29:D31" si="2">SUBTOTAL(1,B29:C29)</f>
        <v>10</v>
      </c>
    </row>
    <row r="30" spans="1:7">
      <c r="A30" s="5" t="s">
        <v>94</v>
      </c>
      <c r="B30" s="6">
        <v>9</v>
      </c>
      <c r="C30" s="6"/>
      <c r="D30" s="62">
        <f t="shared" si="2"/>
        <v>9</v>
      </c>
    </row>
    <row r="31" spans="1:7">
      <c r="A31" s="65" t="s">
        <v>64</v>
      </c>
      <c r="B31" s="66">
        <v>9</v>
      </c>
      <c r="C31" s="66"/>
      <c r="D31" s="67">
        <f t="shared" si="2"/>
        <v>9</v>
      </c>
    </row>
    <row r="34" spans="1:9">
      <c r="A34" s="56" t="s">
        <v>41</v>
      </c>
      <c r="B34" s="68" t="s">
        <v>24</v>
      </c>
      <c r="C34" s="68" t="s">
        <v>104</v>
      </c>
      <c r="D34" s="69" t="s">
        <v>105</v>
      </c>
      <c r="E34" s="68" t="s">
        <v>106</v>
      </c>
      <c r="F34" s="68" t="s">
        <v>107</v>
      </c>
      <c r="G34" s="68" t="s">
        <v>108</v>
      </c>
      <c r="H34" s="68" t="s">
        <v>109</v>
      </c>
      <c r="I34" s="68" t="s">
        <v>110</v>
      </c>
    </row>
    <row r="35" spans="1:9">
      <c r="A35" s="5" t="s">
        <v>91</v>
      </c>
      <c r="B35" s="6"/>
      <c r="C35" s="6"/>
      <c r="D35" s="13"/>
    </row>
    <row r="36" spans="1:9">
      <c r="A36" s="5" t="s">
        <v>99</v>
      </c>
      <c r="B36" s="6"/>
      <c r="C36" s="6"/>
      <c r="D36" s="13"/>
    </row>
    <row r="37" spans="1:9">
      <c r="A37" s="5" t="s">
        <v>93</v>
      </c>
      <c r="B37" s="6"/>
      <c r="C37" s="6"/>
      <c r="D37" s="13"/>
    </row>
    <row r="38" spans="1:9">
      <c r="A38" s="5" t="s">
        <v>94</v>
      </c>
      <c r="B38" s="6"/>
      <c r="C38" s="6"/>
      <c r="D38" s="13"/>
    </row>
    <row r="39" spans="1:9">
      <c r="A39" s="7" t="s">
        <v>64</v>
      </c>
      <c r="B39" s="8"/>
      <c r="C39" s="8"/>
      <c r="D39" s="14"/>
    </row>
    <row r="1048573" spans="12:12">
      <c r="L1048573" s="6" t="e">
        <f>SUBTOTAL(1,J1048573:K1048576)</f>
        <v>#DIV/0!</v>
      </c>
    </row>
  </sheetData>
  <pageMargins left="0.7" right="0.7" top="0.75" bottom="0.75" header="0.3" footer="0.3"/>
  <pageSetup paperSize="9" orientation="portrait" horizontalDpi="300" verticalDpi="300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8"/>
  <sheetViews>
    <sheetView workbookViewId="0">
      <selection activeCell="G30" sqref="G30"/>
    </sheetView>
  </sheetViews>
  <sheetFormatPr defaultColWidth="9" defaultRowHeight="15"/>
  <cols>
    <col min="1" max="1" width="19.5703125" customWidth="1"/>
    <col min="2" max="2" width="9.7109375" bestFit="1" customWidth="1"/>
    <col min="3" max="3" width="12" bestFit="1" customWidth="1"/>
    <col min="4" max="4" width="11.7109375" customWidth="1"/>
    <col min="5" max="5" width="18.7109375" customWidth="1"/>
    <col min="6" max="6" width="21.42578125" customWidth="1"/>
    <col min="7" max="7" width="35.85546875" customWidth="1"/>
    <col min="8" max="8" width="13.28515625" customWidth="1"/>
    <col min="9" max="9" width="22.5703125" customWidth="1"/>
    <col min="10" max="10" width="16.140625" customWidth="1"/>
    <col min="11" max="11" width="19.42578125" customWidth="1"/>
    <col min="12" max="12" width="12" bestFit="1" customWidth="1"/>
  </cols>
  <sheetData>
    <row r="2" spans="1:12" ht="15.75">
      <c r="A2" s="1" t="s">
        <v>38</v>
      </c>
      <c r="B2" s="2" t="s">
        <v>74</v>
      </c>
      <c r="C2" s="2" t="s">
        <v>75</v>
      </c>
      <c r="D2" s="2" t="s">
        <v>76</v>
      </c>
      <c r="E2" s="2" t="s">
        <v>77</v>
      </c>
      <c r="F2" s="2" t="s">
        <v>78</v>
      </c>
      <c r="G2" s="2" t="s">
        <v>10</v>
      </c>
      <c r="H2" s="2" t="s">
        <v>11</v>
      </c>
      <c r="I2" s="2" t="s">
        <v>12</v>
      </c>
      <c r="J2" s="9" t="s">
        <v>13</v>
      </c>
      <c r="K2" s="10" t="s">
        <v>23</v>
      </c>
      <c r="L2" s="57" t="s">
        <v>16</v>
      </c>
    </row>
    <row r="3" spans="1:12">
      <c r="A3" s="5" t="s">
        <v>2</v>
      </c>
      <c r="B3" s="6">
        <v>51.564999999999998</v>
      </c>
      <c r="C3" s="6">
        <v>6.6</v>
      </c>
      <c r="D3" s="6">
        <v>6.6</v>
      </c>
      <c r="E3" s="6">
        <v>3.6</v>
      </c>
      <c r="F3" s="6">
        <v>5.6</v>
      </c>
      <c r="G3" s="6">
        <v>3.3</v>
      </c>
      <c r="H3" s="6">
        <v>3.3</v>
      </c>
      <c r="I3" s="6">
        <v>5.25</v>
      </c>
      <c r="J3" s="13">
        <v>7</v>
      </c>
      <c r="K3" s="12">
        <v>26</v>
      </c>
      <c r="L3" s="71">
        <v>1667.1387999999999</v>
      </c>
    </row>
    <row r="4" spans="1:12">
      <c r="A4" s="3" t="s">
        <v>40</v>
      </c>
      <c r="B4" s="4">
        <v>52</v>
      </c>
      <c r="C4" s="4">
        <v>7.2</v>
      </c>
      <c r="D4" s="4">
        <v>3.3</v>
      </c>
      <c r="E4" s="4">
        <v>7</v>
      </c>
      <c r="F4" s="4">
        <v>4.8</v>
      </c>
      <c r="G4" s="4">
        <v>2</v>
      </c>
      <c r="H4" s="4">
        <v>3.3</v>
      </c>
      <c r="I4" s="4">
        <v>6</v>
      </c>
      <c r="J4" s="11">
        <v>8</v>
      </c>
      <c r="K4" s="6">
        <v>25</v>
      </c>
      <c r="L4" s="70">
        <v>1896.9492</v>
      </c>
    </row>
    <row r="5" spans="1:12">
      <c r="A5" s="5" t="s">
        <v>6</v>
      </c>
      <c r="B5" s="6">
        <v>75</v>
      </c>
      <c r="C5" s="6">
        <v>7.8</v>
      </c>
      <c r="D5" s="6">
        <v>6.6</v>
      </c>
      <c r="E5" s="6">
        <v>7.3</v>
      </c>
      <c r="F5" s="6">
        <v>9.6</v>
      </c>
      <c r="G5" s="6">
        <v>6.6</v>
      </c>
      <c r="H5" s="6">
        <v>6.6</v>
      </c>
      <c r="I5" s="6">
        <v>5.5</v>
      </c>
      <c r="J5" s="13">
        <v>10</v>
      </c>
      <c r="K5" s="6">
        <v>27</v>
      </c>
      <c r="L5" s="70">
        <v>6550.2930999999999</v>
      </c>
    </row>
    <row r="6" spans="1:12">
      <c r="A6" s="3" t="s">
        <v>5</v>
      </c>
      <c r="B6" s="4">
        <v>51.62</v>
      </c>
      <c r="C6" s="4">
        <v>7</v>
      </c>
      <c r="D6" s="4">
        <v>3.3</v>
      </c>
      <c r="E6" s="4">
        <v>2.6</v>
      </c>
      <c r="F6" s="4">
        <v>5.5</v>
      </c>
      <c r="G6" s="4">
        <v>5.3</v>
      </c>
      <c r="H6" s="4">
        <v>6.6</v>
      </c>
      <c r="I6" s="4">
        <v>5</v>
      </c>
      <c r="J6" s="11">
        <v>6</v>
      </c>
      <c r="K6" s="6">
        <v>29</v>
      </c>
      <c r="L6" s="70">
        <v>23614.665300000001</v>
      </c>
    </row>
    <row r="7" spans="1:12">
      <c r="A7" s="5" t="s">
        <v>41</v>
      </c>
      <c r="B7" s="6">
        <v>57.87</v>
      </c>
      <c r="C7" s="6">
        <v>6.2</v>
      </c>
      <c r="D7" s="6">
        <v>6.6</v>
      </c>
      <c r="E7" s="6">
        <v>5.3</v>
      </c>
      <c r="F7" s="6">
        <v>7.1</v>
      </c>
      <c r="G7" s="6">
        <v>3.3</v>
      </c>
      <c r="H7" s="6">
        <v>3.3</v>
      </c>
      <c r="I7" s="6">
        <v>5.5</v>
      </c>
      <c r="J7" s="13">
        <v>9</v>
      </c>
      <c r="K7" s="6">
        <v>26</v>
      </c>
      <c r="L7" s="70">
        <v>116166.5474</v>
      </c>
    </row>
    <row r="8" spans="1:12">
      <c r="A8" s="74" t="s">
        <v>39</v>
      </c>
      <c r="B8" s="75">
        <v>66.37</v>
      </c>
      <c r="C8" s="75">
        <v>8</v>
      </c>
      <c r="D8" s="75">
        <v>7</v>
      </c>
      <c r="E8" s="75">
        <v>3</v>
      </c>
      <c r="F8" s="75">
        <v>9</v>
      </c>
      <c r="G8" s="75">
        <v>4</v>
      </c>
      <c r="H8" s="75">
        <v>6.6</v>
      </c>
      <c r="I8" s="75">
        <v>6.5</v>
      </c>
      <c r="J8" s="76">
        <v>9</v>
      </c>
      <c r="K8" s="8">
        <v>28</v>
      </c>
      <c r="L8" s="72"/>
    </row>
  </sheetData>
  <phoneticPr fontId="16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Communication</vt:lpstr>
      <vt:lpstr>360</vt:lpstr>
      <vt:lpstr>MBO</vt:lpstr>
      <vt:lpstr>Attendance</vt:lpstr>
      <vt:lpstr>WLB</vt:lpstr>
      <vt:lpstr>Seller Feedback</vt:lpstr>
      <vt:lpstr>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Mritunjay Kumar</dc:creator>
  <cp:lastModifiedBy>Mritunjay Kumar</cp:lastModifiedBy>
  <dcterms:created xsi:type="dcterms:W3CDTF">2023-03-09T10:46:00Z</dcterms:created>
  <dcterms:modified xsi:type="dcterms:W3CDTF">2023-05-10T10:26:12Z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49B27AAC65D94AD69E7A4C1409FB1124</vt:lpwstr>
  </property>
  <property fmtid="{D5CDD505-2E9C-101B-9397-08002B2CF9AE}" pid="3" name="KSOProductBuildVer">
    <vt:lpwstr>2057-11.2.0.11513</vt:lpwstr>
  </property>
</Properties>
</file>