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codeName="ThisWorkbook" hidePivotFieldList="1"/>
  <xr:revisionPtr revIDLastSave="0" documentId="13_ncr:1_{FADE3D65-BDE7-4594-AC94-294AF72D0A57}" xr6:coauthVersionLast="31" xr6:coauthVersionMax="31" xr10:uidLastSave="{00000000-0000-0000-0000-000000000000}"/>
  <bookViews>
    <workbookView xWindow="0" yWindow="0" windowWidth="10635" windowHeight="2460" activeTab="1" xr2:uid="{00000000-000D-0000-FFFF-FFFF00000000}"/>
  </bookViews>
  <sheets>
    <sheet name="Cover Page" sheetId="25" r:id="rId1"/>
    <sheet name="Input" sheetId="1" r:id="rId2"/>
    <sheet name="Responders" sheetId="38" r:id="rId3"/>
    <sheet name="Selection Data" sheetId="4" state="hidden" r:id="rId4"/>
    <sheet name="GDPR Articles" sheetId="35" r:id="rId5"/>
    <sheet name="Compliance Manager Mechanics" sheetId="36" state="hidden" r:id="rId6"/>
    <sheet name="Version" sheetId="30" r:id="rId7"/>
    <sheet name="Mechanics" sheetId="21" state="hidden" r:id="rId8"/>
    <sheet name="PowerBI Data" sheetId="28" state="hidden" r:id="rId9"/>
    <sheet name="Summary Text Data" sheetId="29" state="hidden" r:id="rId10"/>
  </sheets>
  <definedNames>
    <definedName name="_xlnm._FilterDatabase" localSheetId="4" hidden="1">'GDPR Articles'!$F$1:$K$1</definedName>
    <definedName name="_xlnm._FilterDatabase" localSheetId="1" hidden="1">Input!$A$7:$F$269</definedName>
    <definedName name="_xlnm._FilterDatabase" localSheetId="7" hidden="1">Mechanics!$A$1:$O$163</definedName>
    <definedName name="ke" localSheetId="8">#REF!</definedName>
    <definedName name="ke">#REF!</definedName>
    <definedName name="kh" localSheetId="8">#REF!</definedName>
    <definedName name="kh">#REF!</definedName>
    <definedName name="kn" localSheetId="8">#REF!</definedName>
    <definedName name="kn">#REF!</definedName>
    <definedName name="_xlnm.Print_Area" localSheetId="0">'Cover Page'!$A$1:$I$72</definedName>
    <definedName name="_xlnm.Print_Area" localSheetId="1">Input!$A:$E</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8" i="1" l="1"/>
  <c r="F192" i="1"/>
  <c r="V260" i="1" l="1"/>
  <c r="U260" i="1"/>
  <c r="T260" i="1"/>
  <c r="S260" i="1"/>
  <c r="R260" i="1"/>
  <c r="Q260" i="1"/>
  <c r="P260" i="1"/>
  <c r="O260" i="1"/>
  <c r="N260" i="1"/>
  <c r="M260" i="1"/>
  <c r="L260" i="1"/>
  <c r="K260" i="1"/>
  <c r="J260" i="1"/>
  <c r="I260" i="1"/>
  <c r="H260" i="1"/>
  <c r="G260" i="1"/>
  <c r="V250" i="1"/>
  <c r="U250" i="1"/>
  <c r="T250" i="1"/>
  <c r="S250" i="1"/>
  <c r="R250" i="1"/>
  <c r="Q250" i="1"/>
  <c r="P250" i="1"/>
  <c r="O250" i="1"/>
  <c r="N250" i="1"/>
  <c r="M250" i="1"/>
  <c r="L250" i="1"/>
  <c r="K250" i="1"/>
  <c r="J250" i="1"/>
  <c r="I250" i="1"/>
  <c r="H250" i="1"/>
  <c r="G250" i="1"/>
  <c r="V240" i="1"/>
  <c r="U240" i="1"/>
  <c r="T240" i="1"/>
  <c r="S240" i="1"/>
  <c r="R240" i="1"/>
  <c r="Q240" i="1"/>
  <c r="P240" i="1"/>
  <c r="O240" i="1"/>
  <c r="N240" i="1"/>
  <c r="M240" i="1"/>
  <c r="L240" i="1"/>
  <c r="K240" i="1"/>
  <c r="J240" i="1"/>
  <c r="I240" i="1"/>
  <c r="H240" i="1"/>
  <c r="G240" i="1"/>
  <c r="V229" i="1"/>
  <c r="U229" i="1"/>
  <c r="T229" i="1"/>
  <c r="S229" i="1"/>
  <c r="R229" i="1"/>
  <c r="Q229" i="1"/>
  <c r="P229" i="1"/>
  <c r="O229" i="1"/>
  <c r="N229" i="1"/>
  <c r="M229" i="1"/>
  <c r="L229" i="1"/>
  <c r="K229" i="1"/>
  <c r="J229" i="1"/>
  <c r="I229" i="1"/>
  <c r="H229" i="1"/>
  <c r="G229" i="1"/>
  <c r="V219" i="1"/>
  <c r="U219" i="1"/>
  <c r="T219" i="1"/>
  <c r="S219" i="1"/>
  <c r="R219" i="1"/>
  <c r="Q219" i="1"/>
  <c r="P219" i="1"/>
  <c r="O219" i="1"/>
  <c r="N219" i="1"/>
  <c r="M219" i="1"/>
  <c r="L219" i="1"/>
  <c r="K219" i="1"/>
  <c r="J219" i="1"/>
  <c r="I219" i="1"/>
  <c r="H219" i="1"/>
  <c r="G219" i="1"/>
  <c r="V207" i="1"/>
  <c r="U207" i="1"/>
  <c r="T207" i="1"/>
  <c r="S207" i="1"/>
  <c r="R207" i="1"/>
  <c r="Q207" i="1"/>
  <c r="P207" i="1"/>
  <c r="O207" i="1"/>
  <c r="N207" i="1"/>
  <c r="M207" i="1"/>
  <c r="L207" i="1"/>
  <c r="K207" i="1"/>
  <c r="J207" i="1"/>
  <c r="I207" i="1"/>
  <c r="H207" i="1"/>
  <c r="G207" i="1"/>
  <c r="V193" i="1"/>
  <c r="U193" i="1"/>
  <c r="T193" i="1"/>
  <c r="S193" i="1"/>
  <c r="R193" i="1"/>
  <c r="Q193" i="1"/>
  <c r="P193" i="1"/>
  <c r="O193" i="1"/>
  <c r="N193" i="1"/>
  <c r="M193" i="1"/>
  <c r="L193" i="1"/>
  <c r="K193" i="1"/>
  <c r="J193" i="1"/>
  <c r="I193" i="1"/>
  <c r="H193" i="1"/>
  <c r="G193" i="1"/>
  <c r="V184" i="1"/>
  <c r="U184" i="1"/>
  <c r="T184" i="1"/>
  <c r="S184" i="1"/>
  <c r="R184" i="1"/>
  <c r="Q184" i="1"/>
  <c r="P184" i="1"/>
  <c r="O184" i="1"/>
  <c r="N184" i="1"/>
  <c r="M184" i="1"/>
  <c r="L184" i="1"/>
  <c r="K184" i="1"/>
  <c r="J184" i="1"/>
  <c r="I184" i="1"/>
  <c r="H184" i="1"/>
  <c r="G184" i="1"/>
  <c r="V172" i="1"/>
  <c r="U172" i="1"/>
  <c r="T172" i="1"/>
  <c r="S172" i="1"/>
  <c r="R172" i="1"/>
  <c r="Q172" i="1"/>
  <c r="P172" i="1"/>
  <c r="O172" i="1"/>
  <c r="N172" i="1"/>
  <c r="M172" i="1"/>
  <c r="L172" i="1"/>
  <c r="K172" i="1"/>
  <c r="J172" i="1"/>
  <c r="I172" i="1"/>
  <c r="H172" i="1"/>
  <c r="G172" i="1"/>
  <c r="V161" i="1"/>
  <c r="U161" i="1"/>
  <c r="T161" i="1"/>
  <c r="S161" i="1"/>
  <c r="R161" i="1"/>
  <c r="Q161" i="1"/>
  <c r="P161" i="1"/>
  <c r="O161" i="1"/>
  <c r="N161" i="1"/>
  <c r="M161" i="1"/>
  <c r="L161" i="1"/>
  <c r="K161" i="1"/>
  <c r="J161" i="1"/>
  <c r="I161" i="1"/>
  <c r="H161" i="1"/>
  <c r="G161" i="1"/>
  <c r="V150" i="1"/>
  <c r="U150" i="1"/>
  <c r="T150" i="1"/>
  <c r="S150" i="1"/>
  <c r="R150" i="1"/>
  <c r="Q150" i="1"/>
  <c r="P150" i="1"/>
  <c r="O150" i="1"/>
  <c r="N150" i="1"/>
  <c r="M150" i="1"/>
  <c r="L150" i="1"/>
  <c r="K150" i="1"/>
  <c r="J150" i="1"/>
  <c r="I150" i="1"/>
  <c r="H150" i="1"/>
  <c r="G150" i="1"/>
  <c r="V141" i="1"/>
  <c r="U141" i="1"/>
  <c r="T141" i="1"/>
  <c r="S141" i="1"/>
  <c r="R141" i="1"/>
  <c r="Q141" i="1"/>
  <c r="P141" i="1"/>
  <c r="O141" i="1"/>
  <c r="N141" i="1"/>
  <c r="M141" i="1"/>
  <c r="L141" i="1"/>
  <c r="K141" i="1"/>
  <c r="J141" i="1"/>
  <c r="I141" i="1"/>
  <c r="H141" i="1"/>
  <c r="G141" i="1"/>
  <c r="V129" i="1"/>
  <c r="U129" i="1"/>
  <c r="T129" i="1"/>
  <c r="S129" i="1"/>
  <c r="R129" i="1"/>
  <c r="Q129" i="1"/>
  <c r="P129" i="1"/>
  <c r="O129" i="1"/>
  <c r="N129" i="1"/>
  <c r="M129" i="1"/>
  <c r="L129" i="1"/>
  <c r="K129" i="1"/>
  <c r="J129" i="1"/>
  <c r="I129" i="1"/>
  <c r="H129" i="1"/>
  <c r="G129" i="1"/>
  <c r="V121" i="1"/>
  <c r="U121" i="1"/>
  <c r="T121" i="1"/>
  <c r="S121" i="1"/>
  <c r="R121" i="1"/>
  <c r="Q121" i="1"/>
  <c r="P121" i="1"/>
  <c r="O121" i="1"/>
  <c r="N121" i="1"/>
  <c r="M121" i="1"/>
  <c r="L121" i="1"/>
  <c r="K121" i="1"/>
  <c r="J121" i="1"/>
  <c r="I121" i="1"/>
  <c r="H121" i="1"/>
  <c r="G121" i="1"/>
  <c r="V109" i="1"/>
  <c r="U109" i="1"/>
  <c r="T109" i="1"/>
  <c r="S109" i="1"/>
  <c r="R109" i="1"/>
  <c r="Q109" i="1"/>
  <c r="P109" i="1"/>
  <c r="O109" i="1"/>
  <c r="N109" i="1"/>
  <c r="M109" i="1"/>
  <c r="L109" i="1"/>
  <c r="K109" i="1"/>
  <c r="J109" i="1"/>
  <c r="I109" i="1"/>
  <c r="H109" i="1"/>
  <c r="G109" i="1"/>
  <c r="V99" i="1"/>
  <c r="U99" i="1"/>
  <c r="T99" i="1"/>
  <c r="S99" i="1"/>
  <c r="R99" i="1"/>
  <c r="Q99" i="1"/>
  <c r="P99" i="1"/>
  <c r="O99" i="1"/>
  <c r="N99" i="1"/>
  <c r="M99" i="1"/>
  <c r="L99" i="1"/>
  <c r="K99" i="1"/>
  <c r="J99" i="1"/>
  <c r="I99" i="1"/>
  <c r="H99" i="1"/>
  <c r="G99" i="1"/>
  <c r="V86" i="1"/>
  <c r="U86" i="1"/>
  <c r="T86" i="1"/>
  <c r="S86" i="1"/>
  <c r="R86" i="1"/>
  <c r="Q86" i="1"/>
  <c r="P86" i="1"/>
  <c r="O86" i="1"/>
  <c r="N86" i="1"/>
  <c r="M86" i="1"/>
  <c r="L86" i="1"/>
  <c r="K86" i="1"/>
  <c r="J86" i="1"/>
  <c r="I86" i="1"/>
  <c r="H86" i="1"/>
  <c r="G86" i="1"/>
  <c r="V75" i="1"/>
  <c r="U75" i="1"/>
  <c r="T75" i="1"/>
  <c r="S75" i="1"/>
  <c r="R75" i="1"/>
  <c r="Q75" i="1"/>
  <c r="P75" i="1"/>
  <c r="O75" i="1"/>
  <c r="N75" i="1"/>
  <c r="M75" i="1"/>
  <c r="L75" i="1"/>
  <c r="K75" i="1"/>
  <c r="J75" i="1"/>
  <c r="I75" i="1"/>
  <c r="H75" i="1"/>
  <c r="G75" i="1"/>
  <c r="V65" i="1"/>
  <c r="U65" i="1"/>
  <c r="T65" i="1"/>
  <c r="S65" i="1"/>
  <c r="R65" i="1"/>
  <c r="Q65" i="1"/>
  <c r="P65" i="1"/>
  <c r="O65" i="1"/>
  <c r="N65" i="1"/>
  <c r="M65" i="1"/>
  <c r="L65" i="1"/>
  <c r="K65" i="1"/>
  <c r="J65" i="1"/>
  <c r="I65" i="1"/>
  <c r="H65" i="1"/>
  <c r="G65" i="1"/>
  <c r="V52" i="1"/>
  <c r="U52" i="1"/>
  <c r="T52" i="1"/>
  <c r="S52" i="1"/>
  <c r="R52" i="1"/>
  <c r="Q52" i="1"/>
  <c r="P52" i="1"/>
  <c r="O52" i="1"/>
  <c r="N52" i="1"/>
  <c r="M52" i="1"/>
  <c r="L52" i="1"/>
  <c r="K52" i="1"/>
  <c r="J52" i="1"/>
  <c r="I52" i="1"/>
  <c r="H52" i="1"/>
  <c r="G52" i="1"/>
  <c r="V40" i="1"/>
  <c r="U40" i="1"/>
  <c r="T40" i="1"/>
  <c r="S40" i="1"/>
  <c r="R40" i="1"/>
  <c r="Q40" i="1"/>
  <c r="P40" i="1"/>
  <c r="O40" i="1"/>
  <c r="N40" i="1"/>
  <c r="M40" i="1"/>
  <c r="L40" i="1"/>
  <c r="K40" i="1"/>
  <c r="J40" i="1"/>
  <c r="I40" i="1"/>
  <c r="H40" i="1"/>
  <c r="G40" i="1"/>
  <c r="V29" i="1"/>
  <c r="U29" i="1"/>
  <c r="T29" i="1"/>
  <c r="S29" i="1"/>
  <c r="R29" i="1"/>
  <c r="Q29" i="1"/>
  <c r="P29" i="1"/>
  <c r="O29" i="1"/>
  <c r="N29" i="1"/>
  <c r="M29" i="1"/>
  <c r="L29" i="1"/>
  <c r="K29" i="1"/>
  <c r="J29" i="1"/>
  <c r="I29" i="1"/>
  <c r="G29" i="1"/>
  <c r="V19" i="1"/>
  <c r="U19" i="1"/>
  <c r="T19" i="1"/>
  <c r="S19" i="1"/>
  <c r="R19" i="1"/>
  <c r="Q19" i="1"/>
  <c r="P19" i="1"/>
  <c r="O19" i="1"/>
  <c r="N19" i="1"/>
  <c r="M19" i="1"/>
  <c r="L19" i="1"/>
  <c r="K19" i="1"/>
  <c r="J19" i="1"/>
  <c r="I19" i="1"/>
  <c r="H19" i="1"/>
  <c r="G19" i="1"/>
  <c r="V11" i="1"/>
  <c r="U11" i="1"/>
  <c r="T11" i="1"/>
  <c r="S11" i="1"/>
  <c r="R11" i="1"/>
  <c r="Q11" i="1"/>
  <c r="P11" i="1"/>
  <c r="O11" i="1"/>
  <c r="N11" i="1"/>
  <c r="M11" i="1"/>
  <c r="L11" i="1"/>
  <c r="K11" i="1"/>
  <c r="J11" i="1"/>
  <c r="I11" i="1"/>
  <c r="H11" i="1"/>
  <c r="G11" i="1"/>
  <c r="H29" i="1"/>
  <c r="F269" i="1" l="1"/>
  <c r="F268" i="1"/>
  <c r="F267" i="1"/>
  <c r="F266" i="1"/>
  <c r="F265" i="1"/>
  <c r="F264" i="1"/>
  <c r="F263" i="1"/>
  <c r="F261" i="1"/>
  <c r="F259" i="1"/>
  <c r="F257" i="1"/>
  <c r="F256" i="1"/>
  <c r="F255" i="1"/>
  <c r="F253" i="1"/>
  <c r="F254" i="1"/>
  <c r="F251" i="1"/>
  <c r="F249" i="1"/>
  <c r="F247" i="1"/>
  <c r="F246" i="1"/>
  <c r="F245" i="1"/>
  <c r="F244" i="1"/>
  <c r="F243" i="1"/>
  <c r="F241" i="1"/>
  <c r="F239" i="1"/>
  <c r="F237" i="1"/>
  <c r="F236" i="1"/>
  <c r="F235" i="1"/>
  <c r="F234" i="1"/>
  <c r="F233" i="1"/>
  <c r="F232" i="1"/>
  <c r="F230" i="1"/>
  <c r="F228" i="1"/>
  <c r="F225" i="1"/>
  <c r="F224" i="1"/>
  <c r="F223" i="1"/>
  <c r="F222" i="1"/>
  <c r="F220" i="1"/>
  <c r="F216" i="1"/>
  <c r="F215" i="1"/>
  <c r="F214" i="1"/>
  <c r="F213" i="1"/>
  <c r="F212" i="1"/>
  <c r="F211" i="1"/>
  <c r="F210" i="1"/>
  <c r="F208" i="1"/>
  <c r="F206" i="1"/>
  <c r="F204" i="1"/>
  <c r="F203" i="1"/>
  <c r="F202" i="1"/>
  <c r="F201" i="1"/>
  <c r="F200" i="1"/>
  <c r="F199" i="1"/>
  <c r="F198" i="1"/>
  <c r="F197" i="1"/>
  <c r="F196" i="1"/>
  <c r="F194" i="1"/>
  <c r="F190" i="1"/>
  <c r="F189" i="1"/>
  <c r="F188" i="1"/>
  <c r="F187" i="1"/>
  <c r="F185" i="1"/>
  <c r="F183" i="1"/>
  <c r="F181" i="1"/>
  <c r="F180" i="1"/>
  <c r="F179" i="1"/>
  <c r="F178" i="1"/>
  <c r="F177" i="1"/>
  <c r="F176" i="1"/>
  <c r="F175" i="1"/>
  <c r="F173" i="1"/>
  <c r="F171" i="1"/>
  <c r="F168" i="1"/>
  <c r="F167" i="1"/>
  <c r="F166" i="1"/>
  <c r="F165" i="1"/>
  <c r="F164" i="1"/>
  <c r="F162" i="1"/>
  <c r="F160" i="1"/>
  <c r="F158" i="1"/>
  <c r="F157" i="1"/>
  <c r="F156" i="1"/>
  <c r="F155" i="1"/>
  <c r="F154" i="1"/>
  <c r="F153" i="1"/>
  <c r="F151" i="1"/>
  <c r="F149" i="1"/>
  <c r="F147" i="1"/>
  <c r="F146" i="1"/>
  <c r="F145" i="1"/>
  <c r="F144" i="1"/>
  <c r="F142" i="1"/>
  <c r="F140" i="1"/>
  <c r="F138" i="1"/>
  <c r="F137" i="1"/>
  <c r="F136" i="1"/>
  <c r="F135" i="1"/>
  <c r="F134" i="1"/>
  <c r="F133" i="1"/>
  <c r="F132" i="1"/>
  <c r="F130" i="1"/>
  <c r="F128" i="1"/>
  <c r="F126" i="1"/>
  <c r="F125" i="1"/>
  <c r="F124" i="1"/>
  <c r="F122" i="1"/>
  <c r="F120" i="1"/>
  <c r="F118" i="1"/>
  <c r="F117" i="1"/>
  <c r="F116" i="1"/>
  <c r="F114" i="1"/>
  <c r="F115" i="1"/>
  <c r="F113" i="1"/>
  <c r="F112" i="1"/>
  <c r="F110" i="1"/>
  <c r="F108" i="1"/>
  <c r="F106" i="1"/>
  <c r="F105" i="1"/>
  <c r="F104" i="1"/>
  <c r="F103" i="1"/>
  <c r="F102" i="1"/>
  <c r="F100" i="1"/>
  <c r="F98" i="1"/>
  <c r="F96" i="1"/>
  <c r="F95" i="1"/>
  <c r="F94" i="1"/>
  <c r="F93" i="1"/>
  <c r="F92" i="1"/>
  <c r="F91" i="1"/>
  <c r="F90" i="1"/>
  <c r="F89" i="1"/>
  <c r="F87" i="1"/>
  <c r="F85" i="1"/>
  <c r="F83" i="1"/>
  <c r="F82" i="1"/>
  <c r="F81" i="1"/>
  <c r="F80" i="1"/>
  <c r="F79" i="1"/>
  <c r="F78" i="1"/>
  <c r="F76" i="1"/>
  <c r="F74" i="1"/>
  <c r="F72" i="1"/>
  <c r="F71" i="1"/>
  <c r="F70" i="1"/>
  <c r="F69" i="1"/>
  <c r="F68" i="1"/>
  <c r="F66" i="1"/>
  <c r="F64" i="1"/>
  <c r="F62" i="1"/>
  <c r="F61" i="1"/>
  <c r="F60" i="1"/>
  <c r="F59" i="1"/>
  <c r="F58" i="1"/>
  <c r="F57" i="1"/>
  <c r="F56" i="1"/>
  <c r="F55" i="1"/>
  <c r="F53" i="1"/>
  <c r="F51" i="1"/>
  <c r="F49" i="1"/>
  <c r="F48" i="1"/>
  <c r="F47" i="1"/>
  <c r="F46" i="1"/>
  <c r="F45" i="1"/>
  <c r="F44" i="1"/>
  <c r="F43" i="1"/>
  <c r="F41" i="1"/>
  <c r="F39" i="1"/>
  <c r="F36" i="1"/>
  <c r="F35" i="1"/>
  <c r="F34" i="1"/>
  <c r="F33" i="1"/>
  <c r="F32" i="1"/>
  <c r="F30" i="1"/>
  <c r="F28" i="1"/>
  <c r="F26" i="1"/>
  <c r="F25" i="1"/>
  <c r="F24" i="1"/>
  <c r="F23" i="1"/>
  <c r="F22" i="1"/>
  <c r="F20" i="1"/>
  <c r="F18" i="1"/>
  <c r="F16" i="1"/>
  <c r="F15" i="1"/>
  <c r="F14" i="1"/>
  <c r="F12" i="1"/>
  <c r="F10" i="1"/>
  <c r="A164" i="35" l="1"/>
  <c r="A713" i="35"/>
  <c r="A712" i="35"/>
  <c r="A711" i="35"/>
  <c r="A710" i="35"/>
  <c r="A709" i="35"/>
  <c r="A708" i="35"/>
  <c r="A707" i="35"/>
  <c r="A706" i="35"/>
  <c r="A705" i="35"/>
  <c r="A704" i="35"/>
  <c r="A703" i="35"/>
  <c r="A702" i="35"/>
  <c r="A701" i="35"/>
  <c r="A700" i="35"/>
  <c r="A699" i="35"/>
  <c r="A698" i="35"/>
  <c r="A697" i="35"/>
  <c r="A696" i="35"/>
  <c r="A695" i="35"/>
  <c r="A694" i="35"/>
  <c r="A693" i="35"/>
  <c r="A692" i="35"/>
  <c r="A691" i="35"/>
  <c r="A690" i="35"/>
  <c r="A689" i="35"/>
  <c r="A688" i="35"/>
  <c r="A687" i="35"/>
  <c r="A686" i="35"/>
  <c r="A685" i="35"/>
  <c r="A684" i="35"/>
  <c r="A683" i="35"/>
  <c r="A682" i="35"/>
  <c r="A681" i="35"/>
  <c r="A680" i="35"/>
  <c r="A679" i="35"/>
  <c r="A678" i="35"/>
  <c r="A677" i="35"/>
  <c r="A676" i="35"/>
  <c r="A675" i="35"/>
  <c r="A674" i="35"/>
  <c r="A673" i="35"/>
  <c r="A672" i="35"/>
  <c r="A671" i="35"/>
  <c r="A670" i="35"/>
  <c r="A669" i="35"/>
  <c r="A668" i="35"/>
  <c r="A667" i="35"/>
  <c r="A666" i="35"/>
  <c r="A665" i="35"/>
  <c r="A664" i="35"/>
  <c r="A663" i="35"/>
  <c r="A662" i="35"/>
  <c r="A661" i="35"/>
  <c r="A660" i="35"/>
  <c r="A659" i="35"/>
  <c r="A658" i="35"/>
  <c r="A657" i="35"/>
  <c r="A656" i="35"/>
  <c r="A655" i="35"/>
  <c r="A654" i="35"/>
  <c r="A653" i="35"/>
  <c r="A652" i="35"/>
  <c r="A651" i="35"/>
  <c r="A650" i="35"/>
  <c r="A649" i="35"/>
  <c r="A648" i="35"/>
  <c r="A647" i="35"/>
  <c r="A646" i="35"/>
  <c r="A645" i="35"/>
  <c r="A644" i="35"/>
  <c r="A643" i="35"/>
  <c r="A642" i="35"/>
  <c r="A641" i="35"/>
  <c r="A640" i="35"/>
  <c r="A639" i="35"/>
  <c r="A638" i="35"/>
  <c r="A637" i="35"/>
  <c r="A636" i="35"/>
  <c r="A635" i="35"/>
  <c r="A634" i="35"/>
  <c r="A633" i="35"/>
  <c r="A632" i="35"/>
  <c r="A631" i="35"/>
  <c r="A630" i="35"/>
  <c r="A629" i="35"/>
  <c r="A628" i="35"/>
  <c r="A627" i="35"/>
  <c r="A626" i="35"/>
  <c r="A625" i="35"/>
  <c r="A624" i="35"/>
  <c r="A623" i="35"/>
  <c r="A622" i="35"/>
  <c r="A621" i="35"/>
  <c r="A620" i="35"/>
  <c r="A619" i="35"/>
  <c r="A618" i="35"/>
  <c r="A617" i="35"/>
  <c r="A616" i="35"/>
  <c r="A615" i="35"/>
  <c r="A614" i="35"/>
  <c r="A613" i="35"/>
  <c r="A612" i="35"/>
  <c r="A611" i="35"/>
  <c r="A610" i="35"/>
  <c r="A609" i="35"/>
  <c r="A608" i="35"/>
  <c r="A607" i="35"/>
  <c r="A606" i="35"/>
  <c r="A605" i="35"/>
  <c r="A604" i="35"/>
  <c r="A603" i="35"/>
  <c r="A602" i="35"/>
  <c r="A601" i="35"/>
  <c r="A600" i="35"/>
  <c r="A599" i="35"/>
  <c r="A598" i="35"/>
  <c r="A597" i="35"/>
  <c r="A596" i="35"/>
  <c r="A595" i="35"/>
  <c r="A594" i="35"/>
  <c r="A593" i="35"/>
  <c r="A592" i="35"/>
  <c r="A591" i="35"/>
  <c r="A590" i="35"/>
  <c r="A589" i="35"/>
  <c r="A588" i="35"/>
  <c r="A587" i="35"/>
  <c r="A586" i="35"/>
  <c r="A585" i="35"/>
  <c r="A584" i="35"/>
  <c r="A583" i="35"/>
  <c r="A582" i="35"/>
  <c r="A581" i="35"/>
  <c r="A580" i="35"/>
  <c r="A579" i="35"/>
  <c r="A578" i="35"/>
  <c r="A577" i="35"/>
  <c r="A576" i="35"/>
  <c r="A575" i="35"/>
  <c r="A574" i="35"/>
  <c r="A573" i="35"/>
  <c r="A572" i="35"/>
  <c r="A571" i="35"/>
  <c r="A570" i="35"/>
  <c r="A569" i="35"/>
  <c r="A568" i="35"/>
  <c r="A567" i="35"/>
  <c r="A566" i="35"/>
  <c r="A565" i="35"/>
  <c r="A564" i="35"/>
  <c r="A563" i="35"/>
  <c r="A562" i="35"/>
  <c r="A561" i="35"/>
  <c r="A560" i="35"/>
  <c r="A559" i="35"/>
  <c r="A558" i="35"/>
  <c r="A557" i="35"/>
  <c r="A556" i="35"/>
  <c r="A555" i="35"/>
  <c r="A554" i="35"/>
  <c r="A553" i="35"/>
  <c r="A552" i="35"/>
  <c r="A551" i="35"/>
  <c r="A550" i="35"/>
  <c r="A549" i="35"/>
  <c r="A548" i="35"/>
  <c r="A547" i="35"/>
  <c r="A546" i="35"/>
  <c r="A545" i="35"/>
  <c r="A544" i="35"/>
  <c r="A543" i="35"/>
  <c r="A542" i="35"/>
  <c r="A541" i="35"/>
  <c r="A540" i="35"/>
  <c r="A539" i="35"/>
  <c r="A538" i="35"/>
  <c r="A537" i="35"/>
  <c r="A536" i="35"/>
  <c r="A535" i="35"/>
  <c r="A534" i="35"/>
  <c r="A533" i="35"/>
  <c r="A532" i="35"/>
  <c r="A531" i="35"/>
  <c r="A530" i="35"/>
  <c r="A529" i="35"/>
  <c r="A528" i="35"/>
  <c r="A527" i="35"/>
  <c r="A526" i="35"/>
  <c r="A525" i="35"/>
  <c r="A524" i="35"/>
  <c r="A523" i="35"/>
  <c r="A522" i="35"/>
  <c r="A521" i="35"/>
  <c r="A520" i="35"/>
  <c r="A519" i="35"/>
  <c r="A518" i="35"/>
  <c r="A517" i="35"/>
  <c r="A516" i="35"/>
  <c r="A515" i="35"/>
  <c r="A514" i="35"/>
  <c r="A513" i="35"/>
  <c r="A512" i="35"/>
  <c r="A511" i="35"/>
  <c r="A510" i="35"/>
  <c r="A509" i="35"/>
  <c r="A508" i="35"/>
  <c r="A507" i="35"/>
  <c r="A506" i="35"/>
  <c r="A505" i="35"/>
  <c r="A504" i="35"/>
  <c r="A503" i="35"/>
  <c r="A502" i="35"/>
  <c r="A501" i="35"/>
  <c r="A500" i="35"/>
  <c r="A499" i="35"/>
  <c r="A498" i="35"/>
  <c r="A497" i="35"/>
  <c r="A496" i="35"/>
  <c r="A495" i="35"/>
  <c r="A494" i="35"/>
  <c r="A493" i="35"/>
  <c r="A492" i="35"/>
  <c r="A491" i="35"/>
  <c r="A490" i="35"/>
  <c r="A489" i="35"/>
  <c r="A488" i="35"/>
  <c r="A487" i="35"/>
  <c r="A486" i="35"/>
  <c r="A485" i="35"/>
  <c r="A484" i="35"/>
  <c r="A483" i="35"/>
  <c r="A482" i="35"/>
  <c r="A481" i="35"/>
  <c r="A480" i="35"/>
  <c r="A479" i="35"/>
  <c r="A478" i="35"/>
  <c r="A477" i="35"/>
  <c r="A476" i="35"/>
  <c r="A475" i="35"/>
  <c r="A474" i="35"/>
  <c r="A473" i="35"/>
  <c r="A472" i="35"/>
  <c r="A471" i="35"/>
  <c r="A470" i="35"/>
  <c r="A469" i="35"/>
  <c r="A468" i="35"/>
  <c r="A467" i="35"/>
  <c r="A466" i="35"/>
  <c r="A465" i="35"/>
  <c r="A464" i="35"/>
  <c r="A463" i="35"/>
  <c r="A462" i="35"/>
  <c r="A461" i="35"/>
  <c r="A460" i="35"/>
  <c r="A459" i="35"/>
  <c r="A458" i="35"/>
  <c r="A457" i="35"/>
  <c r="A456" i="35"/>
  <c r="A455" i="35"/>
  <c r="A454" i="35"/>
  <c r="A453" i="35"/>
  <c r="A452" i="35"/>
  <c r="A451" i="35"/>
  <c r="A450" i="35"/>
  <c r="A449" i="35"/>
  <c r="A448" i="35"/>
  <c r="A447" i="35"/>
  <c r="A446" i="35"/>
  <c r="A445" i="35"/>
  <c r="A444" i="35"/>
  <c r="A443" i="35"/>
  <c r="A442" i="35"/>
  <c r="A441" i="35"/>
  <c r="A440" i="35"/>
  <c r="A439" i="35"/>
  <c r="A438" i="35"/>
  <c r="A437" i="35"/>
  <c r="A436" i="35"/>
  <c r="A435" i="35"/>
  <c r="A434" i="35"/>
  <c r="A433" i="35"/>
  <c r="A432" i="35"/>
  <c r="A431" i="35"/>
  <c r="A430" i="35"/>
  <c r="A429" i="35"/>
  <c r="A428" i="35"/>
  <c r="A427" i="35"/>
  <c r="A426" i="35"/>
  <c r="A425" i="35"/>
  <c r="A424" i="35"/>
  <c r="A423" i="35"/>
  <c r="A422" i="35"/>
  <c r="A421" i="35"/>
  <c r="A420" i="35"/>
  <c r="A419" i="35"/>
  <c r="A418" i="35"/>
  <c r="A417" i="35"/>
  <c r="A416" i="35"/>
  <c r="A415" i="35"/>
  <c r="A414" i="35"/>
  <c r="A413" i="35"/>
  <c r="A412" i="35"/>
  <c r="A411" i="35"/>
  <c r="A410" i="35"/>
  <c r="A409" i="35"/>
  <c r="A408" i="35"/>
  <c r="A407" i="35"/>
  <c r="A406" i="35"/>
  <c r="A405" i="35"/>
  <c r="A404" i="35"/>
  <c r="A403" i="35"/>
  <c r="A402" i="35"/>
  <c r="A401" i="35"/>
  <c r="A400" i="35"/>
  <c r="A399" i="35"/>
  <c r="A398" i="35"/>
  <c r="A397" i="35"/>
  <c r="A396" i="35"/>
  <c r="A395" i="35"/>
  <c r="A394" i="35"/>
  <c r="A393" i="35"/>
  <c r="A392" i="35"/>
  <c r="A391" i="35"/>
  <c r="A390" i="35"/>
  <c r="A389" i="35"/>
  <c r="A388" i="35"/>
  <c r="A387" i="35"/>
  <c r="A386" i="35"/>
  <c r="A385" i="35"/>
  <c r="A384" i="35"/>
  <c r="A383" i="35"/>
  <c r="A382" i="35"/>
  <c r="A381" i="35"/>
  <c r="A380" i="35"/>
  <c r="A379" i="35"/>
  <c r="A378" i="35"/>
  <c r="A377" i="35"/>
  <c r="A376" i="35"/>
  <c r="A375" i="35"/>
  <c r="A374" i="35"/>
  <c r="A373" i="35"/>
  <c r="A372" i="35"/>
  <c r="A371" i="35"/>
  <c r="A370" i="35"/>
  <c r="A369" i="35"/>
  <c r="A368" i="35"/>
  <c r="A367" i="35"/>
  <c r="A366" i="35"/>
  <c r="A365" i="35"/>
  <c r="A364" i="35"/>
  <c r="A363" i="35"/>
  <c r="A362" i="35"/>
  <c r="A361" i="35"/>
  <c r="A360" i="35"/>
  <c r="A359" i="35"/>
  <c r="A358" i="35"/>
  <c r="A357" i="35"/>
  <c r="A356" i="35"/>
  <c r="A355" i="35"/>
  <c r="A354" i="35"/>
  <c r="A353" i="35"/>
  <c r="A352" i="35"/>
  <c r="A351" i="35"/>
  <c r="A350" i="35"/>
  <c r="A349" i="35"/>
  <c r="A348" i="35"/>
  <c r="A347" i="35"/>
  <c r="A346" i="35"/>
  <c r="A345" i="35"/>
  <c r="A344" i="35"/>
  <c r="A343" i="35"/>
  <c r="A342" i="35"/>
  <c r="A341" i="35"/>
  <c r="A340" i="35"/>
  <c r="A339" i="35"/>
  <c r="A338" i="35"/>
  <c r="A337" i="35"/>
  <c r="A336" i="35"/>
  <c r="A335" i="35"/>
  <c r="A334" i="35"/>
  <c r="A333" i="35"/>
  <c r="A332" i="35"/>
  <c r="A331" i="35"/>
  <c r="A330" i="35"/>
  <c r="A329" i="35"/>
  <c r="A328" i="35"/>
  <c r="A327" i="35"/>
  <c r="A326" i="35"/>
  <c r="A325" i="35"/>
  <c r="A324" i="35"/>
  <c r="A323" i="35"/>
  <c r="A322" i="35"/>
  <c r="A321" i="35"/>
  <c r="A320" i="35"/>
  <c r="A319" i="35"/>
  <c r="A318" i="35"/>
  <c r="A317" i="35"/>
  <c r="A316" i="35"/>
  <c r="A315" i="35"/>
  <c r="A314" i="35"/>
  <c r="A313" i="35"/>
  <c r="A312" i="35"/>
  <c r="A311" i="35"/>
  <c r="A310" i="35"/>
  <c r="A309" i="35"/>
  <c r="A308" i="35"/>
  <c r="A307" i="35"/>
  <c r="A306" i="35"/>
  <c r="A305" i="35"/>
  <c r="A304" i="35"/>
  <c r="A303" i="35"/>
  <c r="A302" i="35"/>
  <c r="A301" i="35"/>
  <c r="A300" i="35"/>
  <c r="A299" i="35"/>
  <c r="A298" i="35"/>
  <c r="A297" i="35"/>
  <c r="A296" i="35"/>
  <c r="A295" i="35"/>
  <c r="A294" i="35"/>
  <c r="A293" i="35"/>
  <c r="A292" i="35"/>
  <c r="A291" i="35"/>
  <c r="A290" i="35"/>
  <c r="A289" i="35"/>
  <c r="A288" i="35"/>
  <c r="A287" i="35"/>
  <c r="A286" i="35"/>
  <c r="A285" i="35"/>
  <c r="A284" i="35"/>
  <c r="A283" i="35"/>
  <c r="A282" i="35"/>
  <c r="A281" i="35"/>
  <c r="A280" i="35"/>
  <c r="A279" i="35"/>
  <c r="A278" i="35"/>
  <c r="A277" i="35"/>
  <c r="A276" i="35"/>
  <c r="A275" i="35"/>
  <c r="A274" i="35"/>
  <c r="A273" i="35"/>
  <c r="A272" i="35"/>
  <c r="A271" i="35"/>
  <c r="A270" i="35"/>
  <c r="A269" i="35"/>
  <c r="A268" i="35"/>
  <c r="A267" i="35"/>
  <c r="A266" i="35"/>
  <c r="A265" i="35"/>
  <c r="A264" i="35"/>
  <c r="A263" i="35"/>
  <c r="A262" i="35"/>
  <c r="A261" i="35"/>
  <c r="A260" i="35"/>
  <c r="A259" i="35"/>
  <c r="A258" i="35"/>
  <c r="A257" i="35"/>
  <c r="A256" i="35"/>
  <c r="A255" i="35"/>
  <c r="A254" i="35"/>
  <c r="A253" i="35"/>
  <c r="A252" i="35"/>
  <c r="A251" i="35"/>
  <c r="A250" i="35"/>
  <c r="A249" i="35"/>
  <c r="A248" i="35"/>
  <c r="A247" i="35"/>
  <c r="A246" i="35"/>
  <c r="A245" i="35"/>
  <c r="A244" i="35"/>
  <c r="A243" i="35"/>
  <c r="A242" i="35"/>
  <c r="A241" i="35"/>
  <c r="A240" i="35"/>
  <c r="A239" i="35"/>
  <c r="A238" i="35"/>
  <c r="A237" i="35"/>
  <c r="A236" i="35"/>
  <c r="A235" i="35"/>
  <c r="A234" i="35"/>
  <c r="A233" i="35"/>
  <c r="A232" i="35"/>
  <c r="A231" i="35"/>
  <c r="A230" i="35"/>
  <c r="A229" i="35"/>
  <c r="A228" i="35"/>
  <c r="A227" i="35"/>
  <c r="A226" i="35"/>
  <c r="A225" i="35"/>
  <c r="A224" i="35"/>
  <c r="A223" i="35"/>
  <c r="A222" i="35"/>
  <c r="A221" i="35"/>
  <c r="A220" i="35"/>
  <c r="A219" i="35"/>
  <c r="A218" i="35"/>
  <c r="A217" i="35"/>
  <c r="A216" i="35"/>
  <c r="A215" i="35"/>
  <c r="A214" i="35"/>
  <c r="A213" i="35"/>
  <c r="A212" i="35"/>
  <c r="A211" i="35"/>
  <c r="A210" i="35"/>
  <c r="A209" i="35"/>
  <c r="A208" i="35"/>
  <c r="A207" i="35"/>
  <c r="A206" i="35"/>
  <c r="A205" i="35"/>
  <c r="A204" i="35"/>
  <c r="A203" i="35"/>
  <c r="A202" i="35"/>
  <c r="A201" i="35"/>
  <c r="A200" i="35"/>
  <c r="A199" i="35"/>
  <c r="A198" i="35"/>
  <c r="A197" i="35"/>
  <c r="A196" i="35"/>
  <c r="A195" i="35"/>
  <c r="A194" i="35"/>
  <c r="A193" i="35"/>
  <c r="A192" i="35"/>
  <c r="A191" i="35"/>
  <c r="A190" i="35"/>
  <c r="A189" i="35"/>
  <c r="A188" i="35"/>
  <c r="A187" i="35"/>
  <c r="A186" i="35"/>
  <c r="A185" i="35"/>
  <c r="A184" i="35"/>
  <c r="A183" i="35"/>
  <c r="A182" i="35"/>
  <c r="A181" i="35"/>
  <c r="A180" i="35"/>
  <c r="A179" i="35"/>
  <c r="A178" i="35"/>
  <c r="A177" i="35"/>
  <c r="A176" i="35"/>
  <c r="A175" i="35"/>
  <c r="A174" i="35"/>
  <c r="A173" i="35"/>
  <c r="A172" i="35"/>
  <c r="A171" i="35"/>
  <c r="A170" i="35"/>
  <c r="A169" i="35"/>
  <c r="A168" i="35"/>
  <c r="A167" i="35"/>
  <c r="A166" i="35"/>
  <c r="A165" i="35"/>
  <c r="A163" i="35"/>
  <c r="A162" i="35"/>
  <c r="A161" i="35"/>
  <c r="A160" i="35"/>
  <c r="A159" i="35"/>
  <c r="A158" i="35"/>
  <c r="A157" i="35"/>
  <c r="A156" i="35"/>
  <c r="A155" i="35"/>
  <c r="A154" i="35"/>
  <c r="A153" i="35"/>
  <c r="A152" i="35"/>
  <c r="A151" i="35"/>
  <c r="A150" i="35"/>
  <c r="A149" i="35"/>
  <c r="A148" i="35"/>
  <c r="A147" i="35"/>
  <c r="A146" i="35"/>
  <c r="A145" i="35"/>
  <c r="A144"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F6" i="1" l="1"/>
  <c r="V259" i="1" l="1"/>
  <c r="N259" i="1"/>
  <c r="V249" i="1"/>
  <c r="N249" i="1"/>
  <c r="V239" i="1"/>
  <c r="N239" i="1"/>
  <c r="V228" i="1"/>
  <c r="N228" i="1"/>
  <c r="V218" i="1"/>
  <c r="N218" i="1"/>
  <c r="V206" i="1"/>
  <c r="N206" i="1"/>
  <c r="V192" i="1"/>
  <c r="N192" i="1"/>
  <c r="V183" i="1"/>
  <c r="N183" i="1"/>
  <c r="V171" i="1"/>
  <c r="N171" i="1"/>
  <c r="V160" i="1"/>
  <c r="N160" i="1"/>
  <c r="V149" i="1"/>
  <c r="N149" i="1"/>
  <c r="V140" i="1"/>
  <c r="N140" i="1"/>
  <c r="V128" i="1"/>
  <c r="N128" i="1"/>
  <c r="V120" i="1"/>
  <c r="N120" i="1"/>
  <c r="V108" i="1"/>
  <c r="N108" i="1"/>
  <c r="V98" i="1"/>
  <c r="N98" i="1"/>
  <c r="V85" i="1"/>
  <c r="N85" i="1"/>
  <c r="V74" i="1"/>
  <c r="N74" i="1"/>
  <c r="V64" i="1"/>
  <c r="N64" i="1"/>
  <c r="V51" i="1"/>
  <c r="N51" i="1"/>
  <c r="V39" i="1"/>
  <c r="N39" i="1"/>
  <c r="V28" i="1"/>
  <c r="N28" i="1"/>
  <c r="V18" i="1"/>
  <c r="N18" i="1"/>
  <c r="V10" i="1"/>
  <c r="N10" i="1"/>
  <c r="U259" i="1"/>
  <c r="M259" i="1"/>
  <c r="U249" i="1"/>
  <c r="M249" i="1"/>
  <c r="U239" i="1"/>
  <c r="M239" i="1"/>
  <c r="U228" i="1"/>
  <c r="M228" i="1"/>
  <c r="U218" i="1"/>
  <c r="M218" i="1"/>
  <c r="U206" i="1"/>
  <c r="M206" i="1"/>
  <c r="U192" i="1"/>
  <c r="M192" i="1"/>
  <c r="U183" i="1"/>
  <c r="M183" i="1"/>
  <c r="U171" i="1"/>
  <c r="M171" i="1"/>
  <c r="U160" i="1"/>
  <c r="M160" i="1"/>
  <c r="U149" i="1"/>
  <c r="M149" i="1"/>
  <c r="U140" i="1"/>
  <c r="M140" i="1"/>
  <c r="U128" i="1"/>
  <c r="M128" i="1"/>
  <c r="U120" i="1"/>
  <c r="M120" i="1"/>
  <c r="U108" i="1"/>
  <c r="M108" i="1"/>
  <c r="U98" i="1"/>
  <c r="M98" i="1"/>
  <c r="U85" i="1"/>
  <c r="M85" i="1"/>
  <c r="U74" i="1"/>
  <c r="M74" i="1"/>
  <c r="U64" i="1"/>
  <c r="M64" i="1"/>
  <c r="U51" i="1"/>
  <c r="M51" i="1"/>
  <c r="U39" i="1"/>
  <c r="M39" i="1"/>
  <c r="U28" i="1"/>
  <c r="M28" i="1"/>
  <c r="U18" i="1"/>
  <c r="M18" i="1"/>
  <c r="U10" i="1"/>
  <c r="M10" i="1"/>
  <c r="T259" i="1"/>
  <c r="L259" i="1"/>
  <c r="T249" i="1"/>
  <c r="L249" i="1"/>
  <c r="T239" i="1"/>
  <c r="L239" i="1"/>
  <c r="T228" i="1"/>
  <c r="L228" i="1"/>
  <c r="T218" i="1"/>
  <c r="L218" i="1"/>
  <c r="T206" i="1"/>
  <c r="L206" i="1"/>
  <c r="T192" i="1"/>
  <c r="L192" i="1"/>
  <c r="T183" i="1"/>
  <c r="L183" i="1"/>
  <c r="T171" i="1"/>
  <c r="L171" i="1"/>
  <c r="T160" i="1"/>
  <c r="L160" i="1"/>
  <c r="T149" i="1"/>
  <c r="L149" i="1"/>
  <c r="T140" i="1"/>
  <c r="L140" i="1"/>
  <c r="T128" i="1"/>
  <c r="L128" i="1"/>
  <c r="T120" i="1"/>
  <c r="L120" i="1"/>
  <c r="T108" i="1"/>
  <c r="L108" i="1"/>
  <c r="T98" i="1"/>
  <c r="L98" i="1"/>
  <c r="T85" i="1"/>
  <c r="L85" i="1"/>
  <c r="T74" i="1"/>
  <c r="L74" i="1"/>
  <c r="T64" i="1"/>
  <c r="L64" i="1"/>
  <c r="T51" i="1"/>
  <c r="L51" i="1"/>
  <c r="T39" i="1"/>
  <c r="L39" i="1"/>
  <c r="T28" i="1"/>
  <c r="L28" i="1"/>
  <c r="T18" i="1"/>
  <c r="L18" i="1"/>
  <c r="T10" i="1"/>
  <c r="L10" i="1"/>
  <c r="S259" i="1"/>
  <c r="K259" i="1"/>
  <c r="S249" i="1"/>
  <c r="K249" i="1"/>
  <c r="S239" i="1"/>
  <c r="K239" i="1"/>
  <c r="S228" i="1"/>
  <c r="K228" i="1"/>
  <c r="S218" i="1"/>
  <c r="K218" i="1"/>
  <c r="S206" i="1"/>
  <c r="K206" i="1"/>
  <c r="S192" i="1"/>
  <c r="K192" i="1"/>
  <c r="S183" i="1"/>
  <c r="K183" i="1"/>
  <c r="S171" i="1"/>
  <c r="K171" i="1"/>
  <c r="S160" i="1"/>
  <c r="K160" i="1"/>
  <c r="S149" i="1"/>
  <c r="K149" i="1"/>
  <c r="S140" i="1"/>
  <c r="K140" i="1"/>
  <c r="S128" i="1"/>
  <c r="K128" i="1"/>
  <c r="S120" i="1"/>
  <c r="K120" i="1"/>
  <c r="S108" i="1"/>
  <c r="K108" i="1"/>
  <c r="S98" i="1"/>
  <c r="K98" i="1"/>
  <c r="S85" i="1"/>
  <c r="K85" i="1"/>
  <c r="S74" i="1"/>
  <c r="K74" i="1"/>
  <c r="S64" i="1"/>
  <c r="K64" i="1"/>
  <c r="S51" i="1"/>
  <c r="K51" i="1"/>
  <c r="S39" i="1"/>
  <c r="K39" i="1"/>
  <c r="S28" i="1"/>
  <c r="K28" i="1"/>
  <c r="S18" i="1"/>
  <c r="K18" i="1"/>
  <c r="S10" i="1"/>
  <c r="K10" i="1"/>
  <c r="R259" i="1"/>
  <c r="J259" i="1"/>
  <c r="R249" i="1"/>
  <c r="J249" i="1"/>
  <c r="R239" i="1"/>
  <c r="J239" i="1"/>
  <c r="R228" i="1"/>
  <c r="J228" i="1"/>
  <c r="R218" i="1"/>
  <c r="J218" i="1"/>
  <c r="R206" i="1"/>
  <c r="J206" i="1"/>
  <c r="R192" i="1"/>
  <c r="J192" i="1"/>
  <c r="R183" i="1"/>
  <c r="J183" i="1"/>
  <c r="R171" i="1"/>
  <c r="J171" i="1"/>
  <c r="R160" i="1"/>
  <c r="J160" i="1"/>
  <c r="R149" i="1"/>
  <c r="J149" i="1"/>
  <c r="R140" i="1"/>
  <c r="J140" i="1"/>
  <c r="R128" i="1"/>
  <c r="J128" i="1"/>
  <c r="R120" i="1"/>
  <c r="J120" i="1"/>
  <c r="R108" i="1"/>
  <c r="J108" i="1"/>
  <c r="R98" i="1"/>
  <c r="J98" i="1"/>
  <c r="R85" i="1"/>
  <c r="J85" i="1"/>
  <c r="R74" i="1"/>
  <c r="J74" i="1"/>
  <c r="R64" i="1"/>
  <c r="J64" i="1"/>
  <c r="R51" i="1"/>
  <c r="J51" i="1"/>
  <c r="R39" i="1"/>
  <c r="J39" i="1"/>
  <c r="R28" i="1"/>
  <c r="J28" i="1"/>
  <c r="R18" i="1"/>
  <c r="J18" i="1"/>
  <c r="R10" i="1"/>
  <c r="J10" i="1"/>
  <c r="Q259" i="1"/>
  <c r="I259" i="1"/>
  <c r="Q249" i="1"/>
  <c r="I249" i="1"/>
  <c r="Q239" i="1"/>
  <c r="I239" i="1"/>
  <c r="Q228" i="1"/>
  <c r="I228" i="1"/>
  <c r="Q218" i="1"/>
  <c r="I218" i="1"/>
  <c r="Q206" i="1"/>
  <c r="I206" i="1"/>
  <c r="Q192" i="1"/>
  <c r="I192" i="1"/>
  <c r="Q183" i="1"/>
  <c r="I183" i="1"/>
  <c r="Q171" i="1"/>
  <c r="I171" i="1"/>
  <c r="Q160" i="1"/>
  <c r="I160" i="1"/>
  <c r="Q149" i="1"/>
  <c r="I149" i="1"/>
  <c r="Q140" i="1"/>
  <c r="I140" i="1"/>
  <c r="Q128" i="1"/>
  <c r="I128" i="1"/>
  <c r="Q120" i="1"/>
  <c r="I120" i="1"/>
  <c r="Q108" i="1"/>
  <c r="I108" i="1"/>
  <c r="Q98" i="1"/>
  <c r="I98" i="1"/>
  <c r="Q85" i="1"/>
  <c r="I85" i="1"/>
  <c r="Q74" i="1"/>
  <c r="I74" i="1"/>
  <c r="Q64" i="1"/>
  <c r="I64" i="1"/>
  <c r="Q51" i="1"/>
  <c r="I51" i="1"/>
  <c r="Q39" i="1"/>
  <c r="I39" i="1"/>
  <c r="Q28" i="1"/>
  <c r="I28" i="1"/>
  <c r="Q18" i="1"/>
  <c r="I18" i="1"/>
  <c r="Q10" i="1"/>
  <c r="I10" i="1"/>
  <c r="P259" i="1"/>
  <c r="H259" i="1"/>
  <c r="P249" i="1"/>
  <c r="H249" i="1"/>
  <c r="P239" i="1"/>
  <c r="H239" i="1"/>
  <c r="P228" i="1"/>
  <c r="H228" i="1"/>
  <c r="P218" i="1"/>
  <c r="H218" i="1"/>
  <c r="P206" i="1"/>
  <c r="H206" i="1"/>
  <c r="P192" i="1"/>
  <c r="H192" i="1"/>
  <c r="P183" i="1"/>
  <c r="H183" i="1"/>
  <c r="P171" i="1"/>
  <c r="H171" i="1"/>
  <c r="P160" i="1"/>
  <c r="H160" i="1"/>
  <c r="P149" i="1"/>
  <c r="H149" i="1"/>
  <c r="P140" i="1"/>
  <c r="H140" i="1"/>
  <c r="P128" i="1"/>
  <c r="H128" i="1"/>
  <c r="P120" i="1"/>
  <c r="H120" i="1"/>
  <c r="P108" i="1"/>
  <c r="H108" i="1"/>
  <c r="P98" i="1"/>
  <c r="H98" i="1"/>
  <c r="P85" i="1"/>
  <c r="H85" i="1"/>
  <c r="P74" i="1"/>
  <c r="H74" i="1"/>
  <c r="P64" i="1"/>
  <c r="H64" i="1"/>
  <c r="P51" i="1"/>
  <c r="H51" i="1"/>
  <c r="P39" i="1"/>
  <c r="H39" i="1"/>
  <c r="P28" i="1"/>
  <c r="H28" i="1"/>
  <c r="P18" i="1"/>
  <c r="H18" i="1"/>
  <c r="P10" i="1"/>
  <c r="H10" i="1"/>
  <c r="O259" i="1"/>
  <c r="O218" i="1"/>
  <c r="O171" i="1"/>
  <c r="O128" i="1"/>
  <c r="O85" i="1"/>
  <c r="O39" i="1"/>
  <c r="G218" i="1"/>
  <c r="G39" i="1"/>
  <c r="G259" i="1"/>
  <c r="G171" i="1"/>
  <c r="G85" i="1"/>
  <c r="O249" i="1"/>
  <c r="O206" i="1"/>
  <c r="O160" i="1"/>
  <c r="O120" i="1"/>
  <c r="O74" i="1"/>
  <c r="O28" i="1"/>
  <c r="G249" i="1"/>
  <c r="G206" i="1"/>
  <c r="G160" i="1"/>
  <c r="G120" i="1"/>
  <c r="G74" i="1"/>
  <c r="G28" i="1"/>
  <c r="G108" i="1"/>
  <c r="O239" i="1"/>
  <c r="O192" i="1"/>
  <c r="O149" i="1"/>
  <c r="O108" i="1"/>
  <c r="O64" i="1"/>
  <c r="O18" i="1"/>
  <c r="G192" i="1"/>
  <c r="G18" i="1"/>
  <c r="G239" i="1"/>
  <c r="G149" i="1"/>
  <c r="G64" i="1"/>
  <c r="O228" i="1"/>
  <c r="O183" i="1"/>
  <c r="O140" i="1"/>
  <c r="O98" i="1"/>
  <c r="O51" i="1"/>
  <c r="O10" i="1"/>
  <c r="G228" i="1"/>
  <c r="G183" i="1"/>
  <c r="G140" i="1"/>
  <c r="G98" i="1"/>
  <c r="G51" i="1"/>
  <c r="G10" i="1"/>
  <c r="G128" i="1"/>
  <c r="D163" i="21"/>
  <c r="E163" i="21"/>
  <c r="K163" i="21" s="1"/>
  <c r="E18" i="21" l="1"/>
  <c r="E4" i="21"/>
  <c r="E101" i="21" l="1"/>
  <c r="E104" i="21"/>
  <c r="E105" i="21"/>
  <c r="E6" i="21" l="1"/>
  <c r="D9" i="21"/>
  <c r="D70" i="21" l="1"/>
  <c r="O156" i="21" l="1"/>
  <c r="O150" i="21"/>
  <c r="O144" i="21"/>
  <c r="O137" i="21"/>
  <c r="O132" i="21"/>
  <c r="O124" i="21"/>
  <c r="O114" i="21"/>
  <c r="O109" i="21"/>
  <c r="O101" i="21"/>
  <c r="O95" i="21"/>
  <c r="O88" i="21"/>
  <c r="O83" i="21"/>
  <c r="O75" i="21"/>
  <c r="O71" i="21"/>
  <c r="O63" i="21"/>
  <c r="O57" i="21"/>
  <c r="O48" i="21"/>
  <c r="O41" i="21"/>
  <c r="O35" i="21"/>
  <c r="O26" i="21"/>
  <c r="O18" i="21"/>
  <c r="O12" i="21"/>
  <c r="O6" i="21"/>
  <c r="E82" i="21" l="1"/>
  <c r="K82" i="21" s="1"/>
  <c r="D82" i="21"/>
  <c r="D50" i="21"/>
  <c r="E50" i="21"/>
  <c r="K50" i="21" s="1"/>
  <c r="O2" i="21" l="1"/>
  <c r="I2" i="28"/>
  <c r="D6" i="21" l="1"/>
  <c r="D7" i="21"/>
  <c r="D8"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1" i="21"/>
  <c r="D52" i="21"/>
  <c r="D53" i="21"/>
  <c r="D54" i="21"/>
  <c r="D55" i="21"/>
  <c r="D56" i="21"/>
  <c r="D57" i="21"/>
  <c r="D58" i="21"/>
  <c r="D59" i="21"/>
  <c r="D60" i="21"/>
  <c r="D61" i="21"/>
  <c r="D62" i="21"/>
  <c r="D63" i="21"/>
  <c r="D64" i="21"/>
  <c r="D65" i="21"/>
  <c r="D66" i="21"/>
  <c r="D67" i="21"/>
  <c r="D68" i="21"/>
  <c r="D69" i="21"/>
  <c r="D71" i="21"/>
  <c r="D72" i="21"/>
  <c r="D73" i="21"/>
  <c r="D74" i="21"/>
  <c r="D75" i="21"/>
  <c r="D76" i="21"/>
  <c r="D77" i="21"/>
  <c r="D78" i="21"/>
  <c r="D79" i="21"/>
  <c r="D80" i="21"/>
  <c r="D81"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E3" i="21"/>
  <c r="E5" i="21"/>
  <c r="E7" i="21"/>
  <c r="E8" i="21"/>
  <c r="E9" i="21"/>
  <c r="E10" i="21"/>
  <c r="E11" i="21"/>
  <c r="E12" i="21"/>
  <c r="E13" i="21"/>
  <c r="E14" i="21"/>
  <c r="E15" i="21"/>
  <c r="E16" i="21"/>
  <c r="E17"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3" i="21"/>
  <c r="E84" i="21"/>
  <c r="E85" i="21"/>
  <c r="E86" i="21"/>
  <c r="E87" i="21"/>
  <c r="E88" i="21"/>
  <c r="E89" i="21"/>
  <c r="E90" i="21"/>
  <c r="E91" i="21"/>
  <c r="E92" i="21"/>
  <c r="E93" i="21"/>
  <c r="E94" i="21"/>
  <c r="E95" i="21"/>
  <c r="E96" i="21"/>
  <c r="E97" i="21"/>
  <c r="E98" i="21"/>
  <c r="E99" i="21"/>
  <c r="E100" i="21"/>
  <c r="E102" i="21"/>
  <c r="E103"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2" i="21"/>
  <c r="D3" i="21"/>
  <c r="D4" i="21"/>
  <c r="D5" i="21"/>
  <c r="D2" i="21"/>
  <c r="M2" i="21" l="1"/>
  <c r="M137" i="21"/>
  <c r="M109" i="21"/>
  <c r="M57" i="21"/>
  <c r="M48" i="21"/>
  <c r="M6" i="21"/>
  <c r="M144" i="21"/>
  <c r="M132" i="21"/>
  <c r="M35" i="21"/>
  <c r="M18" i="21"/>
  <c r="M156" i="21"/>
  <c r="M124" i="21"/>
  <c r="M88" i="21"/>
  <c r="M75" i="21"/>
  <c r="M71" i="21"/>
  <c r="M63" i="21"/>
  <c r="M26" i="21"/>
  <c r="M101" i="21"/>
  <c r="M150" i="21"/>
  <c r="M114" i="21"/>
  <c r="M95" i="21"/>
  <c r="M83" i="21"/>
  <c r="M41" i="21"/>
  <c r="M12" i="21"/>
  <c r="N156" i="21"/>
  <c r="N132" i="21"/>
  <c r="N124" i="21"/>
  <c r="N88" i="21"/>
  <c r="N75" i="21"/>
  <c r="N71" i="21"/>
  <c r="N63" i="21"/>
  <c r="N95" i="21"/>
  <c r="N83" i="21"/>
  <c r="N41" i="21"/>
  <c r="N144" i="21"/>
  <c r="N114" i="21"/>
  <c r="N57" i="21"/>
  <c r="N48" i="21"/>
  <c r="N137" i="21"/>
  <c r="N109" i="21"/>
  <c r="N101" i="21"/>
  <c r="N12" i="21"/>
  <c r="N150" i="21"/>
  <c r="N35" i="21"/>
  <c r="N26" i="21"/>
  <c r="N18" i="21"/>
  <c r="N6" i="21"/>
  <c r="N2" i="21"/>
  <c r="K101" i="21"/>
  <c r="K102" i="21"/>
  <c r="K103" i="21"/>
  <c r="K104" i="21"/>
  <c r="K105" i="21"/>
  <c r="K106" i="21"/>
  <c r="K107" i="21"/>
  <c r="K108" i="21"/>
  <c r="K110" i="21"/>
  <c r="K111" i="21"/>
  <c r="K112" i="21"/>
  <c r="K113" i="21"/>
  <c r="K115" i="21"/>
  <c r="K116" i="21"/>
  <c r="K117" i="21"/>
  <c r="K118" i="21"/>
  <c r="K119" i="21"/>
  <c r="K120" i="21"/>
  <c r="K121" i="21"/>
  <c r="K122" i="21"/>
  <c r="K123" i="21"/>
  <c r="K125" i="21"/>
  <c r="K126" i="21"/>
  <c r="K127" i="21"/>
  <c r="K128" i="21"/>
  <c r="K129" i="21"/>
  <c r="K130" i="21"/>
  <c r="K131" i="21"/>
  <c r="K133" i="21"/>
  <c r="K135" i="21"/>
  <c r="K136" i="21"/>
  <c r="K134" i="21"/>
  <c r="K138" i="21"/>
  <c r="K139" i="21"/>
  <c r="K140" i="21"/>
  <c r="K141" i="21"/>
  <c r="K142" i="21"/>
  <c r="K143" i="21"/>
  <c r="K145" i="21"/>
  <c r="K146" i="21"/>
  <c r="K147" i="21"/>
  <c r="K148" i="21"/>
  <c r="K149" i="21"/>
  <c r="K151" i="21"/>
  <c r="K152" i="21"/>
  <c r="K153" i="21"/>
  <c r="K154" i="21"/>
  <c r="K155" i="21"/>
  <c r="K31" i="21"/>
  <c r="K63" i="21"/>
  <c r="K42" i="21"/>
  <c r="K43" i="21"/>
  <c r="K44" i="21"/>
  <c r="K46" i="21"/>
  <c r="K45" i="21"/>
  <c r="K47" i="21"/>
  <c r="K49" i="21"/>
  <c r="K51" i="21"/>
  <c r="K52" i="21"/>
  <c r="K53" i="21"/>
  <c r="K54" i="21"/>
  <c r="K55" i="21"/>
  <c r="K56" i="21"/>
  <c r="K58" i="21"/>
  <c r="K59" i="21"/>
  <c r="K60" i="21"/>
  <c r="K61" i="21"/>
  <c r="K62" i="21"/>
  <c r="K64" i="21"/>
  <c r="K65" i="21"/>
  <c r="K66" i="21"/>
  <c r="K67" i="21"/>
  <c r="K68" i="21"/>
  <c r="K69" i="21"/>
  <c r="K70" i="21"/>
  <c r="K71" i="21"/>
  <c r="K72" i="21"/>
  <c r="K73" i="21"/>
  <c r="K74" i="21"/>
  <c r="K76" i="21"/>
  <c r="K77" i="21"/>
  <c r="K78" i="21"/>
  <c r="K79" i="21"/>
  <c r="K80" i="21"/>
  <c r="K81" i="21"/>
  <c r="K83" i="21"/>
  <c r="K84" i="21"/>
  <c r="K85" i="21"/>
  <c r="K86" i="21"/>
  <c r="K87" i="21"/>
  <c r="K89" i="21"/>
  <c r="K90" i="21"/>
  <c r="K91" i="21"/>
  <c r="K92" i="21"/>
  <c r="K93" i="21"/>
  <c r="K94" i="21"/>
  <c r="K95" i="21"/>
  <c r="K96" i="21"/>
  <c r="K97" i="21"/>
  <c r="K98" i="21"/>
  <c r="K99" i="21"/>
  <c r="K100" i="21"/>
  <c r="K35" i="21"/>
  <c r="K36" i="21"/>
  <c r="K38" i="21"/>
  <c r="K39" i="21"/>
  <c r="K37" i="21"/>
  <c r="K40" i="21"/>
  <c r="K3" i="21"/>
  <c r="K4" i="21"/>
  <c r="K5" i="21"/>
  <c r="K7" i="21"/>
  <c r="K8" i="21"/>
  <c r="K9" i="21"/>
  <c r="K10" i="21"/>
  <c r="K11" i="21"/>
  <c r="K12" i="21"/>
  <c r="K13" i="21"/>
  <c r="K14" i="21"/>
  <c r="K15" i="21"/>
  <c r="K16" i="21"/>
  <c r="K17" i="21"/>
  <c r="K157" i="21"/>
  <c r="K158" i="21"/>
  <c r="K159" i="21"/>
  <c r="K160" i="21"/>
  <c r="K161" i="21"/>
  <c r="K162" i="21"/>
  <c r="K19" i="21"/>
  <c r="K21" i="21"/>
  <c r="K23" i="21"/>
  <c r="K24" i="21"/>
  <c r="K25" i="21"/>
  <c r="K20" i="21"/>
  <c r="K22" i="21"/>
  <c r="K27" i="21"/>
  <c r="K28" i="21"/>
  <c r="K29" i="21"/>
  <c r="K30" i="21"/>
  <c r="K32" i="21"/>
  <c r="K33" i="21"/>
  <c r="K34" i="21"/>
  <c r="K6" i="21"/>
  <c r="K2" i="21"/>
  <c r="P2" i="28" l="1"/>
  <c r="Q2" i="28" s="1"/>
  <c r="L2" i="28"/>
  <c r="M2" i="28" s="1"/>
  <c r="R2" i="28"/>
  <c r="S2" i="28" s="1"/>
  <c r="N2" i="28"/>
  <c r="O2" i="28" s="1"/>
  <c r="L2" i="21"/>
  <c r="L6" i="21"/>
  <c r="L12" i="21"/>
  <c r="L63" i="21"/>
  <c r="L95" i="21"/>
  <c r="L83" i="21"/>
  <c r="L71" i="21"/>
  <c r="L101" i="21"/>
  <c r="L35" i="21"/>
  <c r="K144" i="21"/>
  <c r="L144" i="21" s="1"/>
  <c r="K114" i="21"/>
  <c r="L114" i="21" s="1"/>
  <c r="K48" i="21"/>
  <c r="L48" i="21" s="1"/>
  <c r="K150" i="21"/>
  <c r="L150" i="21" s="1"/>
  <c r="K137" i="21"/>
  <c r="L137" i="21" s="1"/>
  <c r="K109" i="21"/>
  <c r="L109" i="21" s="1"/>
  <c r="K75" i="21"/>
  <c r="L75" i="21" s="1"/>
  <c r="K132" i="21"/>
  <c r="L132" i="21" s="1"/>
  <c r="K124" i="21"/>
  <c r="L124" i="21" s="1"/>
  <c r="K156" i="21"/>
  <c r="L156" i="21" s="1"/>
  <c r="K18" i="21"/>
  <c r="L18" i="21" s="1"/>
  <c r="K41" i="21"/>
  <c r="L41" i="21" s="1"/>
  <c r="K26" i="21"/>
  <c r="L26" i="21" s="1"/>
  <c r="K88" i="21"/>
  <c r="L88" i="21" s="1"/>
  <c r="K57" i="21"/>
  <c r="L57" i="21" s="1"/>
  <c r="E2" i="28" l="1"/>
  <c r="F2" i="28"/>
  <c r="G2" i="28"/>
  <c r="H2" i="28"/>
  <c r="D2" i="28" l="1"/>
  <c r="J2" i="28" s="1"/>
  <c r="K2" i="28" s="1"/>
  <c r="C3" i="28" l="1"/>
  <c r="C5" i="28"/>
  <c r="C13" i="28"/>
  <c r="C21" i="28"/>
  <c r="C29" i="28"/>
  <c r="C37" i="28"/>
  <c r="C6" i="28"/>
  <c r="C14" i="28"/>
  <c r="C22" i="28"/>
  <c r="C30" i="28"/>
  <c r="C38" i="28"/>
  <c r="C9" i="28"/>
  <c r="C17" i="28"/>
  <c r="C25" i="28"/>
  <c r="C33" i="28"/>
  <c r="C2" i="28"/>
  <c r="C10" i="28"/>
  <c r="C18" i="28"/>
  <c r="C26" i="28"/>
  <c r="C34" i="28"/>
  <c r="C32" i="28"/>
  <c r="C16" i="28"/>
  <c r="C35" i="28"/>
  <c r="C19" i="28"/>
  <c r="C28" i="28"/>
  <c r="C12" i="28"/>
  <c r="C31" i="28"/>
  <c r="C15" i="28"/>
  <c r="C24" i="28"/>
  <c r="C8" i="28"/>
  <c r="C27" i="28"/>
  <c r="C11" i="28"/>
  <c r="C36" i="28"/>
  <c r="C20" i="28"/>
  <c r="C4" i="28"/>
  <c r="C23" i="28"/>
  <c r="C7" i="28"/>
</calcChain>
</file>

<file path=xl/sharedStrings.xml><?xml version="1.0" encoding="utf-8"?>
<sst xmlns="http://schemas.openxmlformats.org/spreadsheetml/2006/main" count="5953" uniqueCount="1698">
  <si>
    <t>Customer:</t>
  </si>
  <si>
    <t>Question</t>
  </si>
  <si>
    <t>Answer</t>
  </si>
  <si>
    <t>Reviewer Notes</t>
  </si>
  <si>
    <t>Primary Responder</t>
  </si>
  <si>
    <t>Discover</t>
  </si>
  <si>
    <t>D.1: Search for and identify personal data</t>
  </si>
  <si>
    <t>&lt;Enter Yes/No/N/A&gt;</t>
  </si>
  <si>
    <t>Does the organization have:</t>
  </si>
  <si>
    <t>A formal process in place to search for personal data in a consistent and timely manner?</t>
  </si>
  <si>
    <t>Technology in place for personnel to use a single search to return all instances of personal data for a given data subject?</t>
  </si>
  <si>
    <t>D.2: Facilitate data classification</t>
  </si>
  <si>
    <t>Can the organization categorize the types of personal data it uses?</t>
  </si>
  <si>
    <t>Does the organization:</t>
  </si>
  <si>
    <t>Label different categories of data in varying degrees of sensitivity, such as "sensitive," "confidential," or "public"?</t>
  </si>
  <si>
    <t>Label data with the geographic restrictions that may apply?</t>
  </si>
  <si>
    <t>Perform data classification activities in a consistent and timely manner?</t>
  </si>
  <si>
    <t>Automatically perform all of the above activities?</t>
  </si>
  <si>
    <t>D.3: Maintain an inventory of personal data holdings</t>
  </si>
  <si>
    <t>Does the organization have a tool to catalog how and where personal data is used, and is it partially or fully populated?</t>
  </si>
  <si>
    <t>A complete inventory of how and where personal data is used with all instances documented?</t>
  </si>
  <si>
    <t>Technology in place to automate or partially automate updates to the inventory?</t>
  </si>
  <si>
    <t>A process that is used regularly to keep the inventory up to date?</t>
  </si>
  <si>
    <t>An inventory of all processing activities where personal data is being obtained?</t>
  </si>
  <si>
    <t>Documented details of each processing activity including scope, purpose, and criteria for when notifications and consent  are required?</t>
  </si>
  <si>
    <t>Assess the level and types of risk associated with changes to personal data processing, as well as how to mitigate the risks?</t>
  </si>
  <si>
    <t>Engage external stakeholders (e.g., data subjects, privacy advocates) as part of the impact assessment process?</t>
  </si>
  <si>
    <t>Manage</t>
  </si>
  <si>
    <t>M.1: Enable data governance practices and processes</t>
  </si>
  <si>
    <t>Does the organization have a data governance program?</t>
  </si>
  <si>
    <t>Does the data governance program include:</t>
  </si>
  <si>
    <t>An organizational structure and formal charter for carrying out the program in a consistent manner?</t>
  </si>
  <si>
    <t>Data privacy and protection policies?</t>
  </si>
  <si>
    <t>Technology to protect against, monitor, and report on privacy and protection policy violations?</t>
  </si>
  <si>
    <t>Specific protections for children's personal data?</t>
  </si>
  <si>
    <t>Policies that enforce accountability within the organization?</t>
  </si>
  <si>
    <t>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t>
  </si>
  <si>
    <t>M.2: Provide detailed notice of processing activities to data subjects</t>
  </si>
  <si>
    <t>Are the privacy notices:</t>
  </si>
  <si>
    <t>Written in clear and plain language?</t>
  </si>
  <si>
    <t>Governed by a formal policy and process to ensure they are shared in a timely, consistent, and appropriate manner?</t>
  </si>
  <si>
    <t>Shared with data subjects at first point of contact, when informing them they may object to how the organization uses their personal data?</t>
  </si>
  <si>
    <t>Generated and shared by automated means?</t>
  </si>
  <si>
    <t>M.3: Discontinue processing on request</t>
  </si>
  <si>
    <t>Can the organization:</t>
  </si>
  <si>
    <t>Record and maintain evidence of discontinued personal data use?</t>
  </si>
  <si>
    <t>M.4: Collect unambiguous, granular consent from data subjects</t>
  </si>
  <si>
    <t>Automatically obtain all necessary consent from data subjects?</t>
  </si>
  <si>
    <t>Validate the age of a child and the identity of a parental guardian, as required by relevant regulatory authorities?</t>
  </si>
  <si>
    <t>M.5: Facilitate communication mechanism between data subject and organization to handle data subject requests</t>
  </si>
  <si>
    <t>An online form or portal that allows individuals to communicate specific privacy requests, such as erasure and objections?</t>
  </si>
  <si>
    <t>The ability to communicate with recipients of personal data about changes, erasure, or use restrictions on the data, in a timely manner?</t>
  </si>
  <si>
    <t>Defined response times made available to requestors?</t>
  </si>
  <si>
    <t>M.6: Rectify inaccurate or incomplete personal data regarding data subjects</t>
  </si>
  <si>
    <t>Record, maintain, and readily share evidence of correcting or completing personal data?</t>
  </si>
  <si>
    <t>Consistently and promptly correct and complete personal data, as well as record and maintain evidence of this action?</t>
  </si>
  <si>
    <t>In some cases, automatically correct and complete personal data, as well as record and maintain evidence of the correction or completion?</t>
  </si>
  <si>
    <t>In all cases, automatically correct and complete personal data, as well as record and maintain evidence of the correction or completion?</t>
  </si>
  <si>
    <t>M.7: Erase personal data regarding a data subject</t>
  </si>
  <si>
    <t xml:space="preserve">To address an erasure request, is/are there: </t>
  </si>
  <si>
    <t>Personnel in place who are trained on how to locate and erase personal data?</t>
  </si>
  <si>
    <t>Personnel who can determine in what case a data erasure request should be fulfilled?</t>
  </si>
  <si>
    <t>The ability to create and retain a record that an erasure request was fulfilled?</t>
  </si>
  <si>
    <t>The ability to locate and contact additional controllers or recipients of personal data to fulfill erasure requests?</t>
  </si>
  <si>
    <t>A technology which provides the capability to erase data that resides in multiple data stores?</t>
  </si>
  <si>
    <t>The ability to automatically perform requested data erasure completely and accurately, when deemed appropriate?</t>
  </si>
  <si>
    <t>M.8: Provide data subject with their personal data in a common, structured format</t>
  </si>
  <si>
    <t>Is this data provided:</t>
  </si>
  <si>
    <t>In a common, machine readable format, such as an .xls or .xml file?</t>
  </si>
  <si>
    <t>M.9: Restrict the processing of personal data</t>
  </si>
  <si>
    <t>For that personal data, does the organization:</t>
  </si>
  <si>
    <t>Have procedures to notify additional recipients or processors to restrict processing?</t>
  </si>
  <si>
    <t>Automatically notify applicable data subjects when processing activities have been resumed after restriction?</t>
  </si>
  <si>
    <t>For decisions made via automated processing:</t>
  </si>
  <si>
    <t>Is there a policy in place to identify when human intervention is necessary to review automated decisions?</t>
  </si>
  <si>
    <t>Is there a defined process to allow data subjects to explain, challenge, or express a point of view on a decision?</t>
  </si>
  <si>
    <t>M.11: Appoint a Data Protection Officer (DPO)</t>
  </si>
  <si>
    <t>Is there a person appointed as the Data Protection Officer (DPO)?</t>
  </si>
  <si>
    <t>Does the Data Protection Officer:</t>
  </si>
  <si>
    <t>Conduct privacy training at regular, defined intervals for all relevant personnel?</t>
  </si>
  <si>
    <t>Perform independent review and oversight of data privacy activities?</t>
  </si>
  <si>
    <t>M.12: Define enterprise risk management strategy, inclusive of data privacy risks</t>
  </si>
  <si>
    <t>Does the organization maintain a risk management program that includes considerations for data privacy?</t>
  </si>
  <si>
    <t>Does the risk management program:</t>
  </si>
  <si>
    <t>Maintain principles and guidelines for addressing risk across the organization?</t>
  </si>
  <si>
    <t>Include a defined framework to assess and manage threats across the organization?</t>
  </si>
  <si>
    <t>Protect</t>
  </si>
  <si>
    <t>P.1: Data protection and privacy by design and default</t>
  </si>
  <si>
    <r>
      <t>Is the organization</t>
    </r>
    <r>
      <rPr>
        <b/>
        <sz val="12"/>
        <color theme="1"/>
        <rFont val="Segoe UI"/>
        <family val="2"/>
      </rPr>
      <t xml:space="preserve"> </t>
    </r>
    <r>
      <rPr>
        <sz val="12"/>
        <color theme="1"/>
        <rFont val="Segoe UI"/>
        <family val="2"/>
      </rPr>
      <t>planning how to develop its technology, products, processes, and organizational structure with data protection and privacy as key components, and is it aware of the gaps for doing so?</t>
    </r>
  </si>
  <si>
    <t>Has the organization:</t>
  </si>
  <si>
    <t>Established the ability to pseudonymize personal data?</t>
  </si>
  <si>
    <t>Established a process to determine how much personal data is needed to perform the organization's operations?</t>
  </si>
  <si>
    <t>Established process/personnel access controls (such as segregation of duties), where available technology would be insufficient to adequately protect privacy?</t>
  </si>
  <si>
    <t>Integrated data protection and privacy as key components of relevant policies and processes?</t>
  </si>
  <si>
    <t>Embedded data protection and privacy practices within the culture of the organization through ongoing training efforts and awareness programs?</t>
  </si>
  <si>
    <t>Integrated data protection and privacy tenets within its ongoing software and technology development lifecycle?</t>
  </si>
  <si>
    <t>P.2: Secure personal data through encryption</t>
  </si>
  <si>
    <t>Is the organization aware of technologies to encrypt personal data and has it encrypted some personal data, such as government identification numbers, birthdates, or banking numbers?</t>
  </si>
  <si>
    <t>Have a policy or procedure in place to define what personal data to encrypt, how to encrypt it, and the purpose of encryption?</t>
  </si>
  <si>
    <r>
      <t>Maintain a data protection standard that documents</t>
    </r>
    <r>
      <rPr>
        <b/>
        <sz val="12"/>
        <color theme="1"/>
        <rFont val="Segoe UI"/>
        <family val="2"/>
      </rPr>
      <t xml:space="preserve"> </t>
    </r>
    <r>
      <rPr>
        <sz val="12"/>
        <color theme="1"/>
        <rFont val="Segoe UI"/>
        <family val="2"/>
      </rPr>
      <t>encryption criteria?</t>
    </r>
  </si>
  <si>
    <t>Have appropriate technologies in place to perform encryption?</t>
  </si>
  <si>
    <t>Regularly analyze new encryption technology and keep up to date with strong encryption?</t>
  </si>
  <si>
    <t>P.3: Secure personal data by leveraging security controls that ensure the confidentiality, integrity, and availability of personal data</t>
  </si>
  <si>
    <t>Does the organization have an ongoing effort to identify needed people, process, and technology controls to protect the confidentiality, integrity, and availability (CIA) of personal data?</t>
  </si>
  <si>
    <t>Formally defined measures to meet its requirements for protecting the CIA of personal data?</t>
  </si>
  <si>
    <t>Established a program or formal process of enhancing its overall CIA protections via regular investment in expert personnel, technology, and security best practices?</t>
  </si>
  <si>
    <t>Implemented internal technology or process controls to use personal data only as authorized?</t>
  </si>
  <si>
    <t>Entered into external agreements with partners/service providers to use personal data only as authorized?</t>
  </si>
  <si>
    <t>Implemented appropriate safeguards for personal data transfers across international boundaries and to international organizations, such as by following standards published by European Union (or national EU) government agencies?</t>
  </si>
  <si>
    <t>Implemented appropriate measures to maintain personal data confidentiality, apart from encryption, such as file permissions, access control lists, and physically securing computers and network equipment?</t>
  </si>
  <si>
    <t>Implemented appropriate measures to maintain personal data integrity, such as hashing, backups, and input validation?</t>
  </si>
  <si>
    <t>P.4: Prepare for, detect, and respond to data breaches</t>
  </si>
  <si>
    <t>Is the organization aware of the potential impacts from breaches of personal data and does it have a response plan in place?</t>
  </si>
  <si>
    <t>Notify required parties of breaches of personal data, including data subjects and supervisory authorities (within 72 hours for supervisory authorities), when there is a high risk of impact to data subjects?</t>
  </si>
  <si>
    <t>Have a process or technology to detect data breaches across all data stores in its control, including online, offline, and third party systems?</t>
  </si>
  <si>
    <t>Maintain detailed records of data breaches, including their origin, impacts, and remedies?</t>
  </si>
  <si>
    <t>Discuss, document, and apply lessons learned from data breaches?</t>
  </si>
  <si>
    <t>Maintain metrics for how breaches of personal data are detected, remedied, and reported, such as operational impact and remediation efficiency?</t>
  </si>
  <si>
    <t>P.5: Facilitate regular testing of security measures</t>
  </si>
  <si>
    <t>Have a process in place to regularly test, assess, and evaluate its organizational and technical security measures?</t>
  </si>
  <si>
    <t>Have technology in place to regularly test, assess, and evaluate its organizational and technical security measures?</t>
  </si>
  <si>
    <t>Have appropriate personnel in place to perform testing?</t>
  </si>
  <si>
    <t>Have external partners or a managed service periodically test, assess, and evaluate its organizational and technical security measures?</t>
  </si>
  <si>
    <t>Report</t>
  </si>
  <si>
    <t>R.1: Keep record to display GDPR compliance</t>
  </si>
  <si>
    <t>Maintain records with required categorical information about personal data, such as justification for use, key organizational contacts, and types of data used?</t>
  </si>
  <si>
    <t>Have appropriate personnel in place to support recording required categorical information about personal data?</t>
  </si>
  <si>
    <t>Have technology in place to record required information?</t>
  </si>
  <si>
    <t>Have well-defined processes in place to record required information?</t>
  </si>
  <si>
    <t>R.2: Track and record flows of personal data into and out of the EU</t>
  </si>
  <si>
    <t>Does the organization have documentation of ongoing personal data transfers into and out of the EU?</t>
  </si>
  <si>
    <t>Have appropriate personnel in place to support tracking and recording personal data transfers across international boundaries?</t>
  </si>
  <si>
    <t>Have technology in place to track and record geographical transfers of personal data, including documenting to which country the data was transferred and what safeguards were used?</t>
  </si>
  <si>
    <t>R.3: Track and record flows of personal data to third-party service providers</t>
  </si>
  <si>
    <t>Assess potential third-party service providers for adherence to personal data requirements?</t>
  </si>
  <si>
    <t>Embed personal data protection requirements within contracts and agreements with third-party service providers?</t>
  </si>
  <si>
    <t>Yes</t>
  </si>
  <si>
    <t>No</t>
  </si>
  <si>
    <t>N/A</t>
  </si>
  <si>
    <t>Theme</t>
  </si>
  <si>
    <t>Weight</t>
  </si>
  <si>
    <t>Sub-scenario</t>
  </si>
  <si>
    <t>Recommendations</t>
  </si>
  <si>
    <t>PPT</t>
  </si>
  <si>
    <t>Knockout</t>
  </si>
  <si>
    <t>Sumif</t>
  </si>
  <si>
    <t>Total</t>
  </si>
  <si>
    <t>Recommendation 1</t>
  </si>
  <si>
    <t>Establish the foundational capability to identify personal data across the enterprise. Focus on identifying the full scope of where personal data is stored, including internal IT systems and third parties. Determine who in the organization can search for and access this data, and enable them to execute this search through a process or tool.</t>
  </si>
  <si>
    <t>People</t>
  </si>
  <si>
    <t>X</t>
  </si>
  <si>
    <t>Technology</t>
  </si>
  <si>
    <t>Process</t>
  </si>
  <si>
    <t>Implement technology that automatically labels or maps data with its appropriate sensitivity, use, geography, and recipients.</t>
  </si>
  <si>
    <t>Establish a formalized process and process manager to assign responsibility and capability of maintaining inventory of personal data that is used by the organization.</t>
  </si>
  <si>
    <t>Define the risk levels for each potential impact based on severity, probability, and exposure. This could be a rating of each impact as high, medium, and low.</t>
  </si>
  <si>
    <t>M.10: Review data processing conducted by automated means</t>
  </si>
  <si>
    <t>R.4: Facilitate data protection impact assessment</t>
  </si>
  <si>
    <t>Establish and maintain a single source of documentation for how all personal data should be classified. Empower one or more organization members to oversee data classification and regularly ensure it is carried out correctly.</t>
  </si>
  <si>
    <t>Establish a process to manage when and how data subject consent is obtained, including information to be shared with data subjects, at the time consent is requested. Create a data subject consent workflow that considers all consent requirements.</t>
  </si>
  <si>
    <t>Implement comprehensive technology and a corresponding framework to correct all instances of inaccurate personal data or complete it, when incomplete.</t>
  </si>
  <si>
    <t>Implement technology to enable logging, storing, and sharing evidence of the organization's correcting/completing personal data.</t>
  </si>
  <si>
    <t>Implement a risk management program that includes consideration for the active prevention of unauthorized access to identifiable personal data. Perform risk analysis to be able to identify potential data privacy risks.</t>
  </si>
  <si>
    <t xml:space="preserve">Maintain risk register with all relevant risks for the organization. For all risks that require additional action, create plan to mitigate or transfer risk. Document these procedures and use in conjunction with data protection impact assessments. </t>
  </si>
  <si>
    <t xml:space="preserve">Within the organization's defined risk register, maintain a mechanism of evaluation for identifying the highest value business assets. High value assets could be identified via financial or operational impacts. </t>
  </si>
  <si>
    <t>For any risk maintained within the risk register, identify those that could include mishandling of personal data. If no risks address mishandling of personal data, identify potential risks that are applicable for the organization.</t>
  </si>
  <si>
    <t>Stage</t>
  </si>
  <si>
    <t>Starting</t>
  </si>
  <si>
    <t>Progressing</t>
  </si>
  <si>
    <t>Optimizing</t>
  </si>
  <si>
    <t>The ability to locate all instances of personal data pertaining to a given data subject?</t>
  </si>
  <si>
    <t>Does the organization provide data subjects with privacy notices that describe how their data is used?</t>
  </si>
  <si>
    <t>Shared with data subjects at all points where personal data is collected?</t>
  </si>
  <si>
    <t>Shared with data subjects when personal data is collected from a source other than the data subjects, including online profiles, sites, or other interactions not directly between the data subject and the organization?</t>
  </si>
  <si>
    <t>Shared with data subjects, before the organization uses their personal data for new purposes not already communicated to them?</t>
  </si>
  <si>
    <t>Provide data subjects with notice and justification for the continued use of their personal data, when a request to discontinue use is rejected?</t>
  </si>
  <si>
    <t>Use an established process to consistently and promptly respond to requests from data subjects to stop using their data?</t>
  </si>
  <si>
    <t>Can the organization obtain consent from data subjects to process their personal data?</t>
  </si>
  <si>
    <t>Obtain data subject consent, prior to using the data subject's personal data?</t>
  </si>
  <si>
    <t>Consistently and promptly obtain data subject consent for all processing activities that require consent?</t>
  </si>
  <si>
    <t>Does the organization have a published and easily accessible way for data subjects to communicate with the organization on privacy matters?</t>
  </si>
  <si>
    <t>The ability to validate the age and identity of data subjects or others making inquiries about data subject personal data?</t>
  </si>
  <si>
    <t>The appropriate personnel trained to respond to privacy requests from data subjects and others?</t>
  </si>
  <si>
    <t>A tracking system that data subjects and regulators can use to view the status of their privacy requests and inquiries?</t>
  </si>
  <si>
    <t>The ability to automatically respond to and service inquiries from data subjects and regulators?</t>
  </si>
  <si>
    <t>Correct inaccuracies or complete partial instances of all data subject personal data, when requested by the data subject?</t>
  </si>
  <si>
    <t>R1.0</t>
  </si>
  <si>
    <t>R1.1</t>
  </si>
  <si>
    <t>R1.2</t>
  </si>
  <si>
    <t>R1.4</t>
  </si>
  <si>
    <t>R1.3</t>
  </si>
  <si>
    <t>R1.5</t>
  </si>
  <si>
    <t>R1.6</t>
  </si>
  <si>
    <t>ID</t>
  </si>
  <si>
    <t>Develop and document a process to record new processing activities, changes to processing activities, and categorical information about the activities. Include information about when and where this data is recorded, and who is responsible for keeping data current and accurate.</t>
  </si>
  <si>
    <t>Maintain a record of all processing activities that involve personal data transfer into and out of the EU, including records of ad-hoc transfers that are not part of an ongoing process?</t>
  </si>
  <si>
    <t>Have defined processes in place to track and record geographical transfers of personal data?</t>
  </si>
  <si>
    <t>Select and implement technologies that can track and record data transfers crossing (or intending to cross) known international boundaries. Focus initially on repeated data processing activities where source and destination are predictable.</t>
  </si>
  <si>
    <t>For some cases, can the organization correct inaccuracies or complete partial instances of data subject personal data when requested?</t>
  </si>
  <si>
    <t>Provide required data breach notices using clear and plain language, giving the breach's nature and impact, the appropriate contact person, and the organization's remedy for the breach?</t>
  </si>
  <si>
    <t xml:space="preserve">Create a mechanism to flag decisions (e.g. credit worthiness, employment candidacy) that are made in part or completely by automated means (e.g. credit check or verified research data). </t>
  </si>
  <si>
    <t>Implement a capability to detect data breaches across the organization that is focused on high-risk personal data. This can be accomplished through a combination of technical and non-technical controls, including Data Loss Prevention tools, Security Information and Event Management tools, or people-driven controls.</t>
  </si>
  <si>
    <t>Regularly update its data breach response procedures and technology?</t>
  </si>
  <si>
    <t>Define metrics to track effectiveness of data breach response.</t>
  </si>
  <si>
    <t>Is there a defined procedure for human intervention for automated decisions that are prone to inconsistency?</t>
  </si>
  <si>
    <t>Implement a defined risk management framework such as NIST, ISO, or COBIT that addresses the organization's need to identify and proactively manage data privacy as a tenet of the risk management framework.</t>
  </si>
  <si>
    <t>Train personnel throughout the organization who are responsible for data processing activities on how to document new activities and changes to existing activities.</t>
  </si>
  <si>
    <t>Appoint an individual or department to take responsibility for staying current with regulatory developments regarding GDPR, especially the establishment of codes of conduct and binding corporate rules. Develop a process to learn about these developments either through a news feed or manual discovery efforts.</t>
  </si>
  <si>
    <t>As codes of conduct and binding corporate rules are established, determine appropriate means for demonstrating adherence to them. Beyond performing any specified activities, focus on collecting and maintaining evidence of the activities.</t>
  </si>
  <si>
    <t>Establish and document categorical definitions of personal data types and sensitivities. Train relevant personnel on how to categorize personal data, including any tools used to do so.</t>
  </si>
  <si>
    <t>Define sensitivity categories (if not already in place elsewhere in the organization). Implement technology to enable personal data to be tagged with the appropriate sensitivity level.</t>
  </si>
  <si>
    <t>Extend data classification to include applicable transfer restrictions. This could include approved or restricted locations and organizations.</t>
  </si>
  <si>
    <t>Implement technology to map and document where and how personal data is used. Tool requirements are based on amount of and need to maintain personal data.</t>
  </si>
  <si>
    <t>Implement technology that tags or maps and catalogs personal data automatically, so an organization-wide inventory can be maintained without manual updates.</t>
  </si>
  <si>
    <t xml:space="preserve">Implement a record keeping system to identify all processing activities that are being performed with personal data. This could be a flag within an existing infrastructure or separate tool used to define where processing activities are occurring and for what personal data. </t>
  </si>
  <si>
    <t>D1.0</t>
  </si>
  <si>
    <t>D1.1</t>
  </si>
  <si>
    <t>D1.2</t>
  </si>
  <si>
    <t>D1.3</t>
  </si>
  <si>
    <t>D2.0</t>
  </si>
  <si>
    <t>D2.1</t>
  </si>
  <si>
    <t>D2.2</t>
  </si>
  <si>
    <t>D2.3</t>
  </si>
  <si>
    <t>D2.4</t>
  </si>
  <si>
    <t>D2.5</t>
  </si>
  <si>
    <t>D3.0</t>
  </si>
  <si>
    <t>D3.1</t>
  </si>
  <si>
    <t>D3.2</t>
  </si>
  <si>
    <t>D3.3</t>
  </si>
  <si>
    <t>D3.4</t>
  </si>
  <si>
    <t>D3.5</t>
  </si>
  <si>
    <t>Primary Responder Position</t>
  </si>
  <si>
    <t>M1.0</t>
  </si>
  <si>
    <t>M1.1</t>
  </si>
  <si>
    <t>M1.2</t>
  </si>
  <si>
    <t>M1.3</t>
  </si>
  <si>
    <t>M1.4</t>
  </si>
  <si>
    <t>M1.5</t>
  </si>
  <si>
    <t>M1.6</t>
  </si>
  <si>
    <t>M1.7</t>
  </si>
  <si>
    <t>M2.0</t>
  </si>
  <si>
    <t>M2.1</t>
  </si>
  <si>
    <t>M2.2</t>
  </si>
  <si>
    <t>M2.3</t>
  </si>
  <si>
    <t>M2.4</t>
  </si>
  <si>
    <t>M2.5</t>
  </si>
  <si>
    <t>M2.6</t>
  </si>
  <si>
    <t>M2.7</t>
  </si>
  <si>
    <t>M2.8</t>
  </si>
  <si>
    <t>M3.0</t>
  </si>
  <si>
    <t>M3.1</t>
  </si>
  <si>
    <t>M3.2</t>
  </si>
  <si>
    <t>M3.3</t>
  </si>
  <si>
    <t>M3.4</t>
  </si>
  <si>
    <t>M3.5</t>
  </si>
  <si>
    <t>M4.0</t>
  </si>
  <si>
    <t>M4.1</t>
  </si>
  <si>
    <t>M4.2</t>
  </si>
  <si>
    <t>M4.3</t>
  </si>
  <si>
    <t>M4.4</t>
  </si>
  <si>
    <t>M4.5</t>
  </si>
  <si>
    <t>M4.6</t>
  </si>
  <si>
    <t>M5.0</t>
  </si>
  <si>
    <t>M5.1</t>
  </si>
  <si>
    <t>M5.2</t>
  </si>
  <si>
    <t>M5.3</t>
  </si>
  <si>
    <t>M5.4</t>
  </si>
  <si>
    <t>M5.5</t>
  </si>
  <si>
    <t>M5.6</t>
  </si>
  <si>
    <t>M5.7</t>
  </si>
  <si>
    <t>M5.8</t>
  </si>
  <si>
    <t>M6.0</t>
  </si>
  <si>
    <t>M6.1</t>
  </si>
  <si>
    <t>M6.2</t>
  </si>
  <si>
    <t>M6.3</t>
  </si>
  <si>
    <t>M6.4</t>
  </si>
  <si>
    <t>M6.5</t>
  </si>
  <si>
    <t>M7.0</t>
  </si>
  <si>
    <t>M7.1</t>
  </si>
  <si>
    <t>M7.2</t>
  </si>
  <si>
    <t>M7.3</t>
  </si>
  <si>
    <t>M7.4</t>
  </si>
  <si>
    <t>M7.5</t>
  </si>
  <si>
    <t>M7.6</t>
  </si>
  <si>
    <t>M7.7</t>
  </si>
  <si>
    <t>M8.0</t>
  </si>
  <si>
    <t>M8.1</t>
  </si>
  <si>
    <t>M8.2</t>
  </si>
  <si>
    <t>M8.3</t>
  </si>
  <si>
    <t>M9.0</t>
  </si>
  <si>
    <t>M9.1</t>
  </si>
  <si>
    <t>M9.2</t>
  </si>
  <si>
    <t>M9.3</t>
  </si>
  <si>
    <t>M9.4</t>
  </si>
  <si>
    <t>M9.5</t>
  </si>
  <si>
    <t>M9.6</t>
  </si>
  <si>
    <t>M10.0</t>
  </si>
  <si>
    <t>M10.1</t>
  </si>
  <si>
    <t>M10.2</t>
  </si>
  <si>
    <t>M10.3</t>
  </si>
  <si>
    <t>M10.4</t>
  </si>
  <si>
    <t>M11.0</t>
  </si>
  <si>
    <t>M11.1</t>
  </si>
  <si>
    <t>M11.2</t>
  </si>
  <si>
    <t>M11.3</t>
  </si>
  <si>
    <t>M11.4</t>
  </si>
  <si>
    <t>M11.5</t>
  </si>
  <si>
    <t>M11.6</t>
  </si>
  <si>
    <t>M12.0</t>
  </si>
  <si>
    <t>M12.1</t>
  </si>
  <si>
    <t>M12.2</t>
  </si>
  <si>
    <t>M12.3</t>
  </si>
  <si>
    <t>M12.4</t>
  </si>
  <si>
    <t>M12.5</t>
  </si>
  <si>
    <t>P1.0</t>
  </si>
  <si>
    <t>P1.1</t>
  </si>
  <si>
    <t>P1.2</t>
  </si>
  <si>
    <t>P1.3</t>
  </si>
  <si>
    <t>P1.4</t>
  </si>
  <si>
    <t>P1.5</t>
  </si>
  <si>
    <t>P1.6</t>
  </si>
  <si>
    <t>P1.7</t>
  </si>
  <si>
    <t>P2.0</t>
  </si>
  <si>
    <t>P2.1</t>
  </si>
  <si>
    <t>P2.2</t>
  </si>
  <si>
    <t>P2.3</t>
  </si>
  <si>
    <t>P2.4</t>
  </si>
  <si>
    <t>P3.0</t>
  </si>
  <si>
    <t>P3.1</t>
  </si>
  <si>
    <t>P3.2</t>
  </si>
  <si>
    <t>P3.3</t>
  </si>
  <si>
    <t>P3.4</t>
  </si>
  <si>
    <t>P3.5</t>
  </si>
  <si>
    <t>P3.6</t>
  </si>
  <si>
    <t>P3.7</t>
  </si>
  <si>
    <t>P3.8</t>
  </si>
  <si>
    <t>P3.9</t>
  </si>
  <si>
    <t>P4.0</t>
  </si>
  <si>
    <t>P4.1</t>
  </si>
  <si>
    <t>P4.2</t>
  </si>
  <si>
    <t>P4.3</t>
  </si>
  <si>
    <t>P4.4</t>
  </si>
  <si>
    <t>P4.5</t>
  </si>
  <si>
    <t>P4.6</t>
  </si>
  <si>
    <t>P4.7</t>
  </si>
  <si>
    <t>P5.0</t>
  </si>
  <si>
    <t>P5.1</t>
  </si>
  <si>
    <t>P5.2</t>
  </si>
  <si>
    <t>P5.3</t>
  </si>
  <si>
    <t>P5.4</t>
  </si>
  <si>
    <t>R2.0</t>
  </si>
  <si>
    <t>R2.1</t>
  </si>
  <si>
    <t>R2.2</t>
  </si>
  <si>
    <t>R2.3</t>
  </si>
  <si>
    <t>R2.4</t>
  </si>
  <si>
    <t>R2.5</t>
  </si>
  <si>
    <t>R3.0</t>
  </si>
  <si>
    <t>R3.1</t>
  </si>
  <si>
    <t>R3.2</t>
  </si>
  <si>
    <t>R3.3</t>
  </si>
  <si>
    <t>R3.4</t>
  </si>
  <si>
    <t>R3.5</t>
  </si>
  <si>
    <t>R4.0</t>
  </si>
  <si>
    <t>R4.1</t>
  </si>
  <si>
    <t>R4.2</t>
  </si>
  <si>
    <t>R4.3</t>
  </si>
  <si>
    <t>R4.4</t>
  </si>
  <si>
    <t>R4.5</t>
  </si>
  <si>
    <t>R4.6</t>
  </si>
  <si>
    <t>Customer name</t>
  </si>
  <si>
    <t>Average</t>
  </si>
  <si>
    <t xml:space="preserve">Discover </t>
  </si>
  <si>
    <t>Executive Summary Maturity</t>
  </si>
  <si>
    <t>Executive Summary Text</t>
  </si>
  <si>
    <t>Maturity Curve X</t>
  </si>
  <si>
    <t>Maturity Curve Y</t>
  </si>
  <si>
    <t xml:space="preserve">Maturity Curve Average </t>
  </si>
  <si>
    <t>Discover Maturity</t>
  </si>
  <si>
    <t>Manage Maturity</t>
  </si>
  <si>
    <t>Protect Maturity</t>
  </si>
  <si>
    <t>Report Maturity</t>
  </si>
  <si>
    <t>Discover Maturity Text</t>
  </si>
  <si>
    <t>Manage Maturity Text</t>
  </si>
  <si>
    <t>Protect Maturity Text</t>
  </si>
  <si>
    <t>Report Maturity Text</t>
  </si>
  <si>
    <t>Sub-Scenario Maturity Stage</t>
  </si>
  <si>
    <t>Can the organization generally identify all locations where personal data is stored across the enterprise, including on internal servers or cloud storage, as well as those hosted by any third-party providers?</t>
  </si>
  <si>
    <t>Define an organizational model that accounts for current capabilities of data governance resources, allocating necessary budget to include additional personnel, as necessary. Provide necessary executive sponsors to enable data governance personnel with adequate resources.</t>
  </si>
  <si>
    <t>Integration across departments to ensure data governance is consistent and effective organization-wide?</t>
  </si>
  <si>
    <t xml:space="preserve">Establish the foundational activities to identify personal data (D.1). Implement the necessary technology and hire, train, or realign appropriate personnel to be able to create privacy policies. For all relevant personal data, create a privacy policy that can be provided to applicable data subjects. </t>
  </si>
  <si>
    <t>Create formal documented guidance provided by legal on privacy notices that define the necessary procedures, components, and requirements for each privacy notice.</t>
  </si>
  <si>
    <t>Inclusive of required information, such as organization contact details and purposes for using personal data?</t>
  </si>
  <si>
    <t>Implement a technology that automatically provides a copy of privacy notices to data subjects.</t>
  </si>
  <si>
    <t>Review or document when personal data is collected from data subjects and ensure required privacy notices are shared with them at each instance.</t>
  </si>
  <si>
    <t>Maintain a record of personal data that is collected from sources other than data subjects. Define when privacy notices should be provided to data subjects.</t>
  </si>
  <si>
    <t>Share required privacy notices with data subjects, prior to using their personal data for purposes they have not been informed of.</t>
  </si>
  <si>
    <t>When requested by a data subject, can the organization discontinue processing some forms of personal data?</t>
  </si>
  <si>
    <t>Discontinue processing all forms of a data subject's personal data (particularly direct marketing) when requested by the data subject and deemed appropriate by the organization?</t>
  </si>
  <si>
    <t>Implement technology from D.1, D.2, and D.3 to be able to identify all data subject personal data, classify it, and change how it is used or delete it (especially to be able to discontinue all direct marketing).</t>
  </si>
  <si>
    <t>Establish a process for when and how to respond to data subject requests to stop using their personal data.</t>
  </si>
  <si>
    <t>Establish a process to share appropriate legal justifications with data subjects, when they object to how the organization is using their personal data.</t>
  </si>
  <si>
    <t>Implement technology to automatically respond to and comply with data subject requests to stop using their personal data or inform the data subject why the requests will be denied. Also, ensure the technology automatically logs, stores, and can share evidence of discontinued personal data use.</t>
  </si>
  <si>
    <t>Establish a process to ensure data subject personal data is used only after data subjects consent to its use or appropriate legal justifications are in place.</t>
  </si>
  <si>
    <t>Establish a process to inform data subjects what their personal data will be used for, at the time they give their consent, especially prior to using sensitive data, such as racial or religious.</t>
  </si>
  <si>
    <t>Implement technology to automatically request and obtain data subject consent to use personal data.</t>
  </si>
  <si>
    <t>Fulfill the requirements of consent for any children's data the organization processes?</t>
  </si>
  <si>
    <t xml:space="preserve">Define requirements for children's consent with relevant legal and compliance personnel. Establish a process for how to appropriately obtain children’s consent. </t>
  </si>
  <si>
    <t>Implement technology and a process to confirm a data subject's age and identity or the age and identity of an adult granting consent on behalf of a child.</t>
  </si>
  <si>
    <t>Establish an online form or portal so data subjects and other individuals can submit privacy questions or requests, such as for erasure or objection.</t>
  </si>
  <si>
    <t xml:space="preserve">Implement relevant processes and technologies to validate the identities of individuals making inquiries. This can be a predefined series of security questions or other technological mechanism to validate the requestor's identity. </t>
  </si>
  <si>
    <t>Hire, train, or realign appropriate personnel to help the organization appropriately triage and respond to privacy requests and inquiries.</t>
  </si>
  <si>
    <t>Implement technology to enable data subjects and others to monitor the status of their privacy requests and inquiries.</t>
  </si>
  <si>
    <t>Establish expected response times for given privacy inquiries and requests and make those times publicly visible.</t>
  </si>
  <si>
    <t>Is a mechanism established to locate and erase personal data on request?</t>
  </si>
  <si>
    <t>A process established to erase data completely and accurately?</t>
  </si>
  <si>
    <t>Establish a process to record, log, and maintain records of erasures.</t>
  </si>
  <si>
    <t>Is a mechanism established to provide data subjects a copy of their personal data, including in an electronic format?</t>
  </si>
  <si>
    <t>Automatically to the data subject in an appropriate format?</t>
  </si>
  <si>
    <t>In a format that can be sent to another controller, when requested by the data subject?</t>
  </si>
  <si>
    <t>Establish a process to securely transfer personal data to another controller in a machine-readable format, when requested by a data subject.</t>
  </si>
  <si>
    <t>Have a procedure and policy been established to restrict processing of personal data, when required?</t>
  </si>
  <si>
    <t>Establish a policy and process for how the organization can limit processing personal data, when required.</t>
  </si>
  <si>
    <t>Have the ability to suspend or restrict processing activities on request?</t>
  </si>
  <si>
    <t>Automatically notify recipients of processing activity restrictions?</t>
  </si>
  <si>
    <t>Have a process and technology to notify data subjects if a restriction of processing has been lifted?</t>
  </si>
  <si>
    <t>In addition to activities required in M.5, a communication mechanism and necessary personnel to oversee communication should be maintained for notifying data subjects, when a restriction of processing has been lifted.</t>
  </si>
  <si>
    <t>Maintain a record of instances when processing activities were restricted?</t>
  </si>
  <si>
    <t>Can the organization identify decisions (e.g. credit checks, background checks) for data subjects that are performed completely or partially by automated means?</t>
  </si>
  <si>
    <t>Backend tools and processes to track requests from data subjects through to resolution?</t>
  </si>
  <si>
    <t>Explicitly obtain consent for use of personal sensitive data, such as racial or religious data?</t>
  </si>
  <si>
    <t>Maintain a record of instances where processing activities were restricted and then resumed, including the explanation?</t>
  </si>
  <si>
    <t>M9.7</t>
  </si>
  <si>
    <t>Prioritize risk to focus resources on protecting and securing the highest value business assets?</t>
  </si>
  <si>
    <t>Implemented technology and processes to enable it to restore personal data availability in a timely manner, in the event it becomes unavailable due to incidents such as cyber attack, natural disaster, power outage, or technical challenges?</t>
  </si>
  <si>
    <t>Does the organization perform testing of its security measures, whether through technical means, social engineering, or tabletop exercises?</t>
  </si>
  <si>
    <t>Microsoft GDPR Detailed Assessment</t>
  </si>
  <si>
    <t>Establish a policy that identifies when human intervention is required for each decision made by automatic means. Assign responsibility of maintaining the policy to relevant personnel.</t>
  </si>
  <si>
    <t xml:space="preserve">Provide a mechanism to collect communication from data subjects when they request more information on an automated decision. This can be an embedded functionality within the communication mechanism established within M.5. </t>
  </si>
  <si>
    <t>Identify appropriate personnel to perform and attend data privacy training. Create a training program that is performed at a regularly defined cadence and is inclusive of all necessary requirements for handling personal data.</t>
  </si>
  <si>
    <t>Help maintain necessary privacy training and relevant memberships or subscriptions to privacy related organizations. Help define these requirements for the organization's industry, as well as the amount and type of personal data the organization maintains.</t>
  </si>
  <si>
    <t>Stay up to date with regulatory requirements and maintain privacy expertise?</t>
  </si>
  <si>
    <t>Provide guidance on defining and maintaining roles and responsibilities of data privacy positions within the organization?</t>
  </si>
  <si>
    <t>Help identify key data privacy positions and assign necessary responsibilities and roles to the relevant personnel. Perform this analysis on an ongoing basis.</t>
  </si>
  <si>
    <t>Review all necessary compliance regulations for data privacy requirements, based on GDPR and other relevant regulations?</t>
  </si>
  <si>
    <t>Maintain ongoing assets of all regulatory requirements and the applicability of the requirements for the organization to reference, in the event of a change to the regulatory environment.</t>
  </si>
  <si>
    <t xml:space="preserve">Create risk management principles and guidelines commensurate with the value of assets, risk appetite, and threat context of the organization. These principles and guidelines should reduce risk and support the mission of the organization. Once these principles and guidelines are defined, a risk management program and strategy should be implemented. </t>
  </si>
  <si>
    <t>Define mitigation or transfer strategies, as necessary?</t>
  </si>
  <si>
    <t>Include considerations (whether financial, reputational, or otherwise) for risks of mishandling personal data?</t>
  </si>
  <si>
    <t>For all personal data used, assess the benefits of pseudonymizing personal data. Consider applicable uses of relevant pseudonymizing techniques. Implement such pseudonymizing techniques and necessary technology, where additional protections from pseudonymizing personal data are relevant for data protection design.</t>
  </si>
  <si>
    <t xml:space="preserve">Design personal data access controls (such as segregation of duties) that prevent personnel from mishandling personal data. Continually review and update these access controls, as necessary, for all relevant data stores. </t>
  </si>
  <si>
    <t>Established a policy/procedure to provide access to personal data using the principle of least privilege?</t>
  </si>
  <si>
    <t xml:space="preserve">Maintain the principle of least privilege for all personal data. Document this consideration in relevant policies and procedures. Create a procedure to continually validate that least privilege to personal data is maintained. </t>
  </si>
  <si>
    <t>As part of relevant software and technology development lifecycles, include relevant data protection and privacy considerations, requirements, and approvals.</t>
  </si>
  <si>
    <t>Establish a data protection standard that clearly defines circumstances for when personal data needs to be encrypted.</t>
  </si>
  <si>
    <t>Identify confidentiality, integrity, and availability (CIA) controls needed to properly protect personal data.</t>
  </si>
  <si>
    <t>Formally defined CIA protection requirements for the personal data it controls?</t>
  </si>
  <si>
    <t>Establish policies and procedures that specifically lay out how organization personnel and systems protect the CIA of personal data.</t>
  </si>
  <si>
    <t>Publish formal, tactical policies and procedures explaining how personnel can fulfill the organization’s CIA protection requirements for personal data.</t>
  </si>
  <si>
    <t>Create a formal program or process to regularly improve CIA protections by 1) hiring or realigning relevant expert personnel, 2) purchasing or developing new or upgrading in-place technology, and 3) researching or enabling personnel to learn current best practices.</t>
  </si>
  <si>
    <t>Establish process or technological controls within the organization that prevent or significantly reduce personal data being used against organization policy, such as requiring government identification numbers be used only for certain purposes or in certain systems or by certain personnel.</t>
  </si>
  <si>
    <t>Identify all partners and service providers that use personal data from the organization, and execute agreements with them that they will use the personal data only as the organization allows in writing.</t>
  </si>
  <si>
    <t>Establish processes that specifically outline how to restore personal data access, when it becomes unavailable, and implement technology to promptly do this, such as using redundant data and power sources.</t>
  </si>
  <si>
    <t>In addition to encryption, implement protections to maintain personal data confidentiality, such as file permissions, access control lists, and physically securing computers and network equipment.</t>
  </si>
  <si>
    <t>Use technology and procedural safeguards to protect personal data integrity, such as hashing, backups, and input validation.</t>
  </si>
  <si>
    <t xml:space="preserve">Define categories of potential breaches, based on personal data used within the organization. Set-up appropriate response plans, prioritized by the anticipated impact of the potential breaches. These response plans should include steps for detection and analysis of breaches, their containment, eradication, and post-incident recovery. </t>
  </si>
  <si>
    <t>Create templates for data breach notifications and the guidelines for when to use each template. Write notices in clear and plain language and include information, such as breach nature and impact, contacts within the organization, and actions taken to remedy damages from the breach.</t>
  </si>
  <si>
    <t>Establish a central repository of data breach records, ideally enabled by technology, that helps ensure breaches across the organization are consistently documented and reported. Include information on the origin, impact, and remedies of data breaches, and any root cause analysis that was performed.</t>
  </si>
  <si>
    <t>Define a process to regularly review data breach response procedures and technology, and update them to stay current with emerging tools and threats.</t>
  </si>
  <si>
    <t xml:space="preserve">Perform necessary security testing at defined intervals. Create an ongoing schedule that will include various forms of testing, such as automated scans, penetration testing, and phishing campaigns. These tests should account for the organization's security controls and identify ongoing opportunities to secure personal data. </t>
  </si>
  <si>
    <t>Establish a process for testing security measures, with frequency and rigor of testing based on the risk associated with each security measure. Include both technical and non-technical measures in the testing process. Develop a procedure for addressing measures that do not perform adequately during testing.</t>
  </si>
  <si>
    <t>Engage with an external partner to perform security testing and validation of the effectiveness of security measures. Depending on the size, scale, and compliance requirements of the organization, some combination of security control, maturity assessment, penetration test/adversarial simulation, and security audit may be appropriate.</t>
  </si>
  <si>
    <t>Does the organization maintain records of processing activities with some additional information regarding the purpose or scope of the activities?</t>
  </si>
  <si>
    <t>Establish a way to track processing activities, ideally in a centralized system of record. Determine which activities require detailed record keeping, as well as what additional information to capture with each activity. Create a policy and procedures to help enforce the tracking capability.</t>
  </si>
  <si>
    <t>Extend record keeping to include at least the following metadata for each processing activity: the name and contact details of the controller, purposes of processing, categories of personal data, recipients and their locations, time limits for retention, and a description of security measures related to the processing activity.</t>
  </si>
  <si>
    <t>Identify all processes involving transfer of personal data into and out of the EU. Establish an inventory of all personal data types that are being transferred and review additional considerations for those data transfers.</t>
  </si>
  <si>
    <t>Establish a central repository to track ongoing processing activities if it does not already exist. Ensure transfers of data into and out of the EU are included in this repository under the relevant processing activity. Where feasible, log instances where personal data is transferred outside of the EU or between geographies outside the EU.</t>
  </si>
  <si>
    <t>While GDPR matures as a regulation, additional guidance will be released periodically. Establish a process to stay up to date with changes in the regulatory landscape, including changes in adequacy decisions for third-party transfers.</t>
  </si>
  <si>
    <t>Assign responsibility for managing personal data transfers out of the EU and across international boundaries. Train relevant personnel who may perform these transfers in proper handling and documentation procedures and in the appropriate escalation path for decisions regarding international data transfers.</t>
  </si>
  <si>
    <t xml:space="preserve">Define and socialize a process to update the record of processing activities that involve transfers of data outside the EU. Include criteria to determine what processing activities need to be tracked, and establish a review process for new activities. </t>
  </si>
  <si>
    <t>As part of an ongoing effort to identify all personal data, implement an inventory of all processes that involve transmission or storage of personal data to/by any third-party providers. Identify ongoing opportunities to assess those third-parties for appropriate data management of any personal data. Embed requirements and communications necessary to establish effective data protection for personal data.</t>
  </si>
  <si>
    <t>Create a mechanism to assess third-party service providers' data protection capabilities. This can be via internal people and processes or from a vendor as a service. At a minimum, assess third parties, prior to starting any new processing activities and when activities or requirements change.</t>
  </si>
  <si>
    <t>Expand upon the third-party data protection standard by creating an inventory of which third-party service providers need to adhere to the standard, what processing activities they perform, and the appropriate review timeframe for each.</t>
  </si>
  <si>
    <t>Create a process to include provisions from the third-party data protection standard in contracts and agreements with third-party providers.</t>
  </si>
  <si>
    <t>Establish procedures for auditing third-party providers' compliance with agreements and controls?</t>
  </si>
  <si>
    <t>Expand upon the third-party data protection standard by defining procedures for auditing third-party service providers on a periodic basis.</t>
  </si>
  <si>
    <t>Maintain ongoing communication with third-party service providers about personal data processing requirements?</t>
  </si>
  <si>
    <t>Include changes to personal data handling requirements in regular communications with third-party service providers. Define the interface between internal efforts to maintain data protection and privacy standards and third-party communications.</t>
  </si>
  <si>
    <t xml:space="preserve">Can the organization determine risks associated with personal data processing?  </t>
  </si>
  <si>
    <t>Perform analysis of potential impacts for when personal data is used. This analysis should consider the impact to the data subject in the event of misuse, mishandling, or unauthorized disclosure of the data. A defined risk management framework can be used to enable this analysis such as NIST 800-37 or ISO 31000.</t>
  </si>
  <si>
    <t xml:space="preserve">For all potential personal data processing identified as high risk, perform a Data Protection Impact Assessment to define and implement mitigating procedures for high risk impacts. </t>
  </si>
  <si>
    <t>Define a formal template with frequency of use standards to continually maintain an up-to-date risk assessment and DPIA portfolio. Establish criteria for when a new assessment needs to be performed, such as when using new technologies for processing.</t>
  </si>
  <si>
    <t xml:space="preserve">Implement technology or a process to flag all new personal data stores for an assessment, prior to their storing personal data. </t>
  </si>
  <si>
    <t>Define necessary privacy advocates and notify all required parties, when a Data Protection Impact Assessment occurs. Maintain relevant points of contact for when results of assessments need to be communicated or addressed.</t>
  </si>
  <si>
    <t>Establish a process to notify stakeholders for personal data processing deemed high risk, and prepare necessary documentation to support mitigation of that risk. Maintain points of contact with regulators and an ongoing communication strategy, as necessary, for predefined assessment scenarios.</t>
  </si>
  <si>
    <t>Identify necessary stakeholders across the organization, both in business and technology roles. Establish relationships with required stakeholders. Define necessary communications and ongoing touchpoints for effective execution of projects, as well as establishment of processes, and escalation paths.</t>
  </si>
  <si>
    <t>Implement a data loss prevention technology to monitor the transmission of sensitive data across the following channels: USB, email, web, print/fax, and CD/DVD.</t>
  </si>
  <si>
    <t>Define and document the need to process children's personal data, the use of this data, and the applicable legal basis for processing. Create a privacy notice specifically for children's data that is written in a way a child could understand the processing activities. Perform considerations for all recipients, uses, transfers, and stores of this data. If the organization maintains an online service (whereby online profile or children's personal data is maintained), obtain consent from a parent or guardian, depending on the child's age.</t>
  </si>
  <si>
    <t>Implement a process to validate data subjects are informed they may object to how the organization uses their personal data, when the organization first contacts them.</t>
  </si>
  <si>
    <t>Implement the technological foundations to be able to change how the organization uses a data subject's personal data (including halting processing temporarily or deleting it).</t>
  </si>
  <si>
    <t>Establish the ability to provide proof that processing activities were discontinued on request. This may be done through manual procedures or technology that logs actions taken to discontinue processing.</t>
  </si>
  <si>
    <t xml:space="preserve">Establish a tool to communicate with data subjects on privacy matters, such as a phone number, email helpdesk, or website. This tool should be published and made available to data subjects. </t>
  </si>
  <si>
    <t>Implement technology to inform data recipients of changes, erasure, or use restrictions to the personal data they've received.</t>
  </si>
  <si>
    <t>Implement technology to automatically respond to privacy inquiries and requests, as well execute requests, where appropriate.</t>
  </si>
  <si>
    <t>Implement a defined process for each relevant technology to erase data, when necessary. This should include a validation check that the data was removed as needed.</t>
  </si>
  <si>
    <t xml:space="preserve">Maintain the capability to export personal data in a machine-readable format. Develop a process to provide this to the data subject when requested, ideally with a direct-download opportunity for data subjects. </t>
  </si>
  <si>
    <t>Implement a process or technology to send personal data to data subjects in a machine-readable format. NOTE: a .pdf file is not considered machine readable. Examples of correct formats are .xls and .html.</t>
  </si>
  <si>
    <t>To minimize the burden of processing data portability requests, consider technology to automate responses to data portability requests.</t>
  </si>
  <si>
    <t xml:space="preserve">Perform analysis of possible inconsistencies in automated decisions and evaluate those that are most prevalent. Identify the points at which human intervention is required for decisions with the most inconsistencies. Establish a procedure for required human intervention. </t>
  </si>
  <si>
    <t>Maintain regular communications with internal counterparts and external peers in his or her professional network responsible for data privacy?</t>
  </si>
  <si>
    <t>Determine relevant internal and external parties to communicate with as part of the DPO's role. Maintain a regular cadence of ongoing communications to understand the changing regulatory environment, industry standards, or operational needs related to data protection and privacy, and how industry peers are addressing them.</t>
  </si>
  <si>
    <t xml:space="preserve">Assess the business justification of all personal data used for business operations. Establish a process to maintain the data that is a minimum requirement to perform these operations, and discontinue collection of all personal data that does not maintain a valid business justification. </t>
  </si>
  <si>
    <t>Where feasible, implement technology to assist with testing technical security controls. Examples include automated data gathering, iterating test cases in bulk, and attempting to circumvent security safeguards.</t>
  </si>
  <si>
    <t>Hire or realign personnel to test security controls and train them on scoping and testing methodology to validate the effectiveness of implemented safeguards.</t>
  </si>
  <si>
    <t>Does the organization maintain an inventory of processes that transmit personal data to third-party service providers?</t>
  </si>
  <si>
    <t>Document which third-party service providers process personal data, and define personal data protection requirements for all applicable third-parties?</t>
  </si>
  <si>
    <t>Extend data classification to include whether data was provided by the data subject or obtained/derived from other means.</t>
  </si>
  <si>
    <t>Maintain details of how all processing activities are carried out. This should include what is the purpose of each processing activity, what criteria are needed to perform necessary processing activities as well as understanding of when consent is required and at what point consent is obtained.</t>
  </si>
  <si>
    <t>Implement technology to automatically notify processors for all processing activities that have personal data restricted.</t>
  </si>
  <si>
    <t>Implement technology to automatically notify applicable data subjects when processing activities have been resumed.</t>
  </si>
  <si>
    <t>Enable logging or maintain a record of when processing activities were restricted and then resumed. Capture an explanation from the individual who makes the decision to resume processing.</t>
  </si>
  <si>
    <t>Determine whether a Data Protection Officer (DPO) is required for the organization. Assign or appoint, as necessary, a DPO that meets requirements for the organization.</t>
  </si>
  <si>
    <t>Analyze all available personal data within the organization and determine where encryption is appropriate, taking into account the impact if that data were compromised and any operational impacts of available technology. Take appropriate measures to encrypt data where appropriate.</t>
  </si>
  <si>
    <t>Define a procedure for responding to data breaches. Include basic impact assessment and risk determination pertaining to ongoing impact to data subjects. Define the notification procedures used to inform data subjects and supervisory authorities about personal data breaches in a timely manner (72 hours for supervisory authorities).</t>
  </si>
  <si>
    <t>Create encryption policies and procedures for relevant technologies, including what personal data to encrypt, how to encrypt it, and why to encrypt it. Regularly update these policies and procedures.</t>
  </si>
  <si>
    <t>Establish internal research efforts or notification systems to track legal requirements and accepted means for safeguarding personal data transfers or use outside legal counsel to do the same. Use the preceding knowledge to set up appropriate technical and organizational safeguards for personal data transfers.</t>
  </si>
  <si>
    <t xml:space="preserve">Enable logging or maintain a record of when processing activities were restricted. </t>
  </si>
  <si>
    <t>Create policies with specific restrictions and requirements that identify potential employment actions consistent with applicable employment law. Policies should be made available to all employees and acknowledged by employees.</t>
  </si>
  <si>
    <t>Implement a tracking system to maintain requests from data subjects and enable them to view status of requests through to resolution. Keep a record of completed requests.</t>
  </si>
  <si>
    <t>Identify people and processes needed to perform tasks required for obtaining consent.</t>
  </si>
  <si>
    <t>Develop a process to correct inaccurate personal data or fill in incomplete information. This could include modification to, or addition of, personal data details such as name or address. Implement technology where appropriate to enable this process.</t>
  </si>
  <si>
    <t>Implement tools and processes to review data inventories and identify and erase relevant data.</t>
  </si>
  <si>
    <t>Identify appropriately skilled and trained personnel, including cross-group stakeholders, and reporting structure to assess and make determinations about data erasure requests.  Ultimate responsibility for decisions should lie with the DPO.</t>
  </si>
  <si>
    <t>Establish communication with all recipients of personal data to fulfill erasure requests. This communication strategy should be implemented as part of an ongoing effort to identify where personal data is being transmitted, housed, and processed.</t>
  </si>
  <si>
    <t>Implement technology and processes that enable the organization to delete personal data in all locations where personal data is stored.</t>
  </si>
  <si>
    <t>Organizations need to assess whether automation is necessary, possibly based on the size of the organization and the potential number of data subject requests. Regardless of need, automation of erasure activities may minimize or mitigate the risk of error through manual processes and ensure action is taken in a timely, accurate and consistent manner.”</t>
  </si>
  <si>
    <t>Establish mechanism to identify other recipients storing or processing a data subject’s personal data and notify them about restrictions to processing.</t>
  </si>
  <si>
    <t>Define necessary legal and compliance review required for automated decisions. This review should include a documented business justification and rationale for use of automatic decisions, as well as considerations for human intervention.</t>
  </si>
  <si>
    <t>Are the automated decisions evaluated by legal and compliance personnel to establish proper business justification and rationale?</t>
  </si>
  <si>
    <t>Implement and maintain at a minimum industry standard encryption technologies.</t>
  </si>
  <si>
    <t>Have appropriate personnel evaluate encryption technology on an ongoing basis to ensure organization is using industry standard technology, at a minimum.</t>
  </si>
  <si>
    <t>When creating privacy notices, maintain multiple reviews by varying audiences to create notices that are relevant for a wide-ranging audience to understand. Localize privacy notices to accommodate data subjects who speak different languages.</t>
  </si>
  <si>
    <t>Identify appropriately skilled and trained personnel to manage the search and erasure of personal data on request.</t>
  </si>
  <si>
    <t>Unanswered Questions:</t>
  </si>
  <si>
    <t>Top Gaps</t>
  </si>
  <si>
    <t>Overall</t>
  </si>
  <si>
    <r>
      <rPr>
        <b/>
        <sz val="11"/>
        <color theme="1"/>
        <rFont val="Segoe UI"/>
        <family val="2"/>
      </rPr>
      <t>Input</t>
    </r>
    <r>
      <rPr>
        <sz val="11"/>
        <color theme="1"/>
        <rFont val="Segoe UI"/>
        <family val="2"/>
      </rPr>
      <t xml:space="preserve">
Input is given by answering questions. Each question should be answered based on the customer's current personnel, processes and technology. Where appropriate, these questions can be posed to your customer directly.
</t>
    </r>
    <r>
      <rPr>
        <b/>
        <sz val="11"/>
        <color theme="1"/>
        <rFont val="Segoe UI"/>
        <family val="2"/>
      </rPr>
      <t>Responses</t>
    </r>
    <r>
      <rPr>
        <sz val="11"/>
        <color theme="1"/>
        <rFont val="Segoe UI"/>
        <family val="2"/>
      </rPr>
      <t xml:space="preserve">
Each question can be answered Yes, No, or Not Applicable. Not Applicable should be used in cases where the customer is not beholden to the regulation, due to the scope of its services. 
</t>
    </r>
  </si>
  <si>
    <t>Establish the foundations of a data governance program, including high-level goals and the first set of tactical initiatives. In addition to a data governance standard and relevant procedures, also include programmatic items such as:
Internal acceptance among stakeholders, in both business and technical roles; 
An operating model that accounts for organizational structure, IT infrastructure, and business needs; and
Empowered people who can make decisions and assign responsibilities.</t>
  </si>
  <si>
    <t>Establish data privacy and protection policies that clearly illustrate how data subject personal data will be used and protected. These policies should be easily digestible to a non-technical audience and available for distribution with the organization and to data subjects or regulators as appropriate. Policies and procedures should be reviewed and updated at a defined frequency.</t>
  </si>
  <si>
    <r>
      <rPr>
        <b/>
        <sz val="11"/>
        <color theme="1"/>
        <rFont val="Segoe UI"/>
        <family val="2"/>
      </rPr>
      <t>Output (Power BI)</t>
    </r>
    <r>
      <rPr>
        <sz val="11"/>
        <color theme="1"/>
        <rFont val="Segoe UI"/>
        <family val="2"/>
      </rPr>
      <t xml:space="preserve">
Upon completing the Input worksheet, a summary view and recommendations are available via the associated Power BI file. The included walkthrough document provides detailed instructions on importing results from this sheet to Power BI.
</t>
    </r>
  </si>
  <si>
    <t>Expand upon existing search capability or inventory of personal data stores to include data subject names or identifiers, so that all data for a given data subject can be located and compiled when needed.</t>
  </si>
  <si>
    <t>Establish a formal process for how to search for and identify data subject personal data, including what tools to use, when to use them, and how to use them.</t>
  </si>
  <si>
    <t>Integrate search functionality across multiple data sources, so that a single search will return all instances of a data subject's personal data across the organization.</t>
  </si>
  <si>
    <t>Establish a process for when, how, and by whom data subject personal data may be corrected or completed.</t>
  </si>
  <si>
    <t>Implement technology to begin to automate correcting or completing data subject personal data as well as record, maintain, and be able to share evidence of the correction/completion.</t>
  </si>
  <si>
    <t>Expand the use of, or implement additional technology to automate all correcting or completing data subject personal data, as well as recording, maintaining, and being able to share evidence of the correction/completion.</t>
  </si>
  <si>
    <t>Have a process to stay up to date with changing requirements for international transfers, including which countries or organizations ensure an adequate level of data protection as decided by the EU?</t>
  </si>
  <si>
    <t>Label the origin of data, i.e. whether data was provided by the data subject or obtained through other means?</t>
  </si>
  <si>
    <t xml:space="preserve">Demonstrate its adherence to relevant codes of conduct, standards, guidelines, data residency requirements, and binding corporate rules?”  </t>
  </si>
  <si>
    <t xml:space="preserve">Create an exhaustive list of all locations of personal data and usage of personal data. This may be completed through an iterative data gathering process. </t>
  </si>
  <si>
    <t>Work with the organization's legal team to classify personal data as appropriate (see D.2) and catalog legal justifications for maintaining special categories of personal data.</t>
  </si>
  <si>
    <t>Perform a legal review of requirements that are necessary for privacy notices. Review all privacy notices to confirm they include all legal requirements.</t>
  </si>
  <si>
    <t xml:space="preserve">Identify and maintain necessary personnel to fulfill restriction requests. Create or use a technological ability to limit workflows and otherwise prevent processing activity of personal data. </t>
  </si>
  <si>
    <t>Enable the DPO to maintain an appropriate amount of oversight and independent review, as required by GDPR.</t>
  </si>
  <si>
    <t>R4.7</t>
  </si>
  <si>
    <t>Perform Data Protection Impact Assessments (DPIAs), whenever it identifies high-risk processing activities?</t>
  </si>
  <si>
    <t>Integrate the Data Privacy Impact Assessment (DPIA) process with IT and/or enterprise risk management activities.</t>
  </si>
  <si>
    <t>&lt;Customer Name&gt;</t>
  </si>
  <si>
    <t>Have a process to stay up to date with relevant codes of conduct, standards, guidelines, data residency guidance, and binding corporate rules?</t>
  </si>
  <si>
    <t>Identify the components of the organization that currently or may utilize data subject to GDPR and ensure relevant personnel are trained on data protection and privacy and incorporate GDPR compliance in their daily management of personal data and long-term strategies.</t>
  </si>
  <si>
    <t>Review all policies and procedures for relevant technologies to ensure data protection and privacy tenets are incorporated and have appropriate personnel review on a regularly scheduled cadence.</t>
  </si>
  <si>
    <t>Create a data protection and privacy training program, including tools and resources, for all personnel engaging in activities relating to personal data, applicable managers and support functions (e.g., legal and HR). Senior leaders emphasizing the importance of data protection and privacy will help set a “tone from the top” and embed key principles in the culture of the organization.</t>
  </si>
  <si>
    <t>Extend the organization's data breach repository to include documentation of lessons learned from the data breach response process. Discuss lessons learned with appropriate personnel and encourage change within the organization based on lessons learned.</t>
  </si>
  <si>
    <t>Select and implement a tool to serve as the central repository for data processing activities. Configure the tool to record both processing activities and categorical information about the activities, and provide procedures and training to end users.</t>
  </si>
  <si>
    <t>Use technology to facilitate the DPIA and reviewing of assessment results?</t>
  </si>
  <si>
    <t>Have a formal process and template in place to consistently perform these activities, including criteria for when DPIAs are required?</t>
  </si>
  <si>
    <t>Report DPIA results to regulators and external stakeholders, where appropriate?</t>
  </si>
  <si>
    <t>Use DPIAs to inform broader risk management activities?</t>
  </si>
  <si>
    <r>
      <t xml:space="preserve">An overall score of </t>
    </r>
    <r>
      <rPr>
        <b/>
        <sz val="11"/>
        <color theme="1"/>
        <rFont val="Segoe UI"/>
        <family val="2"/>
      </rPr>
      <t>Optimizing</t>
    </r>
    <r>
      <rPr>
        <sz val="11"/>
        <color theme="1"/>
        <rFont val="Segoe UI"/>
        <family val="2"/>
      </rPr>
      <t xml:space="preserve"> indicates that the organization has most or all of what is needed to be prepared for data privacy requirements of GDPR. Focus on closing any remaining gaps, and identifying ways to more efficiently and effectively address data privacy requirements through automation. GDPR compliance is an ongoing process.  Accordingly, even if an organization answers all questions in the in the affirmative, the results of the GDPR Detailed Assessment will reflect that the organization is in the Optimizing stage.</t>
    </r>
  </si>
  <si>
    <r>
      <t xml:space="preserve">An overall score of </t>
    </r>
    <r>
      <rPr>
        <b/>
        <sz val="11"/>
        <color theme="1"/>
        <rFont val="Segoe UI"/>
        <family val="2"/>
      </rPr>
      <t>Progressing</t>
    </r>
    <r>
      <rPr>
        <sz val="11"/>
        <color theme="1"/>
        <rFont val="Segoe UI"/>
        <family val="2"/>
      </rPr>
      <t xml:space="preserve"> indicates that the organization has some foundation of people, process, and technology capability that can be built upon to prepare for the GDPR. Focus on completing this foundation and expanding upon existing capabilities to close remaining gaps in GDPR preparedness. GDPR compliance is an ongoing process.  Accordingly, even if an organization answers all questions in the in the affirmative, the results of the GDPR Detailed Assessment will reflect the organization in the Optimizing stage.</t>
    </r>
  </si>
  <si>
    <r>
      <t xml:space="preserve">An overall score of </t>
    </r>
    <r>
      <rPr>
        <b/>
        <sz val="11"/>
        <color theme="1"/>
        <rFont val="Segoe UI"/>
        <family val="2"/>
      </rPr>
      <t>Starting</t>
    </r>
    <r>
      <rPr>
        <sz val="11"/>
        <color theme="1"/>
        <rFont val="Segoe UI"/>
        <family val="2"/>
      </rPr>
      <t xml:space="preserve">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t>
    </r>
  </si>
  <si>
    <t>Version History &amp; Updates</t>
  </si>
  <si>
    <t>Date</t>
  </si>
  <si>
    <t>Who</t>
  </si>
  <si>
    <t>What</t>
  </si>
  <si>
    <t>Various</t>
  </si>
  <si>
    <t>First released version</t>
  </si>
  <si>
    <t>1.2b</t>
  </si>
  <si>
    <t>David Bjurman-Birr</t>
  </si>
  <si>
    <t>Minor updates</t>
  </si>
  <si>
    <t>François van Hemert</t>
  </si>
  <si>
    <t>Version</t>
  </si>
  <si>
    <t>Minor updates, new disclaimer</t>
  </si>
  <si>
    <t>Submitted for CELA review</t>
  </si>
  <si>
    <t>1.8</t>
  </si>
  <si>
    <t xml:space="preserve">Intended Usage
This model is a question-driven assessment tool for preparing for the General Data Protection Regulation (GDPR) (Regulation (EU) 2016/679). The tool is intended to be used by Microsoft partners to assist customers in identifying where they are on the journey to GDPR readiness. Output from the tool includes identification of gaps in customer readiness and recommendations to consider for closing any gaps. Recommendations are organized into the categories People, Process and Technology.
Disclaimer
This GDPR Detailed Assessment is intended to assist organizations with assessing their GDPR compliance progress.  This GDPR Detailed Assessment is provided for general public informational purposes only.  Any results, scoring or recommendations produced by the GDPR Detailed Assessment should not be relied upon to determine how GDPR applies to an organization or an organization’s compliance with GDPR, and they do not constitute legal advice, certifications or guarantees regarding GDPR compliance.  Instead, we hope the GDPR Detailed Assessment identifies technologies and additional steps that organizations can implement to simplify their GDPR compliance efforts.  The application of GDPR is highly fact-specific. We encourage all organizations using this GDPR Detailed Assessment to work with a legally qualified professional to discuss GDPR, how it applies specifically to their organization, and how best to ensure compliance.
MICROSOFT MAKES NO WARRANTIES, EXPRESS, IMPLIED, OR STATUTORY, AS TO THE INFORMATION IN THIS GDPR DETAILED ASSESSMENT. Microsoft disclaims any conditions, express or implied, or other terms that use of the Microsoft products or services will ensure the organization’s compliance with the GDPR.  This GDPR Detailed Assessment is provided “as-is.”  Information and recommendations expressed in this GDPR Detailed Assessment may change without notice.
This GDPR Detailed Assessment does not provide the user with any legal rights to any intellectual property in any Microsoft product or service.  Use of the tool is for internal, reference purposes only; however, Microsoft partners may distribute the GDPR Detailed Assessment to their customers for such customers’ internal, reference purposes only. Any distribution of the GDPR Detailed Assessment by a Microsoft partner to its customers must include terms consistent with those set forth in this disclaimer.   
© 2017 Microsoft.  All rights reserved
</t>
  </si>
  <si>
    <t>2.0</t>
  </si>
  <si>
    <t>Published version</t>
  </si>
  <si>
    <t>Article</t>
  </si>
  <si>
    <t>This Regulation lays down rules relating to the protection of natural persons with regard to the processing of personal data and rules relating to the free movement of personal data.</t>
  </si>
  <si>
    <t>This Regulation protects fundamental rights and freedoms of natural persons and in particular their right to the protection of personal data.</t>
  </si>
  <si>
    <t>The free movement of personal data within the Union shall be neither restricted nor prohibited for reasons connected with the protection of natural persons with regard to the processing of personal data.</t>
  </si>
  <si>
    <t>This Regulation applies to the processing of personal data wholly or partly by automated means and to the processing other than by automated means of personal data which form part of a filing system or are intended to form part of a filing system.</t>
  </si>
  <si>
    <t>Subject-matter and objectives</t>
  </si>
  <si>
    <t>Material scope</t>
  </si>
  <si>
    <t>a</t>
  </si>
  <si>
    <t>b</t>
  </si>
  <si>
    <t>c</t>
  </si>
  <si>
    <t>d</t>
  </si>
  <si>
    <t>This Regulation does not apply to the processing of personal data:</t>
  </si>
  <si>
    <t>in the course of an activity which falls outside the scope of Union law;</t>
  </si>
  <si>
    <t>by the Member States when carrying out activities which fall within the scope of Chapter 2 of Title V of the TEU;</t>
  </si>
  <si>
    <t>by a natural person in the course of a purely personal or household activity;</t>
  </si>
  <si>
    <t>by competent authorities for the purposes of the prevention, investigation, detection or prosecution of criminal offences, the execution of criminal penalties, including the safeguarding against and the prevention of threats to public security.</t>
  </si>
  <si>
    <t>For the processing of personal data by the Union institutions, bodies, offices and agencies, Regulation (EC) No 45/2001 applies. Regulation (EC) No 45/2001 and other Union legal acts applicable to such processing of personal data shall be adapted to the principles and rules of this Regulation in accordance with Article 98.</t>
  </si>
  <si>
    <t>This Regulation shall be without prejudice to the application of Directive 2000/31/EC, in particular of the liability rules of intermediary service providers in Articles 12 to 15 of that Directive.</t>
  </si>
  <si>
    <t>Territorial scope</t>
  </si>
  <si>
    <t>This Regulation applies to the processing of personal data in the context of the activities of an establishment of a controller or a processor in the Union, regardless of whether the processing takes place in the Union or not.</t>
  </si>
  <si>
    <t>This Regulation applies to the processing of personal data of data subjects who are in the Union by a controller or processor not established in the Union, where the processing activities are related to:</t>
  </si>
  <si>
    <t>the monitoring of their behaviour as far as their behaviour takes place within the Union.</t>
  </si>
  <si>
    <t>the offering of goods or services, irrespective of whether a payment of the data subject is required, to such data subjects in the Union; or</t>
  </si>
  <si>
    <t>This Regulation applies to the processing of personal data by a controller not established in the Union, but in a place where Member State law applies by virtue of public international law.</t>
  </si>
  <si>
    <t>Definitions</t>
  </si>
  <si>
    <t>'recipient' means a natural or legal person, public authority, agency or another body, to which the personal data are disclosed, whether a third party or not. However, public authorities which may receive personal data in the framework of a particular inquiry in accordance with Union or Member State law shall not be regarded as recipients; the processing of those data by those public authorities shall be in compliance with the applicable data protection rules according to the purposes of the processing;</t>
  </si>
  <si>
    <t>Principles relating to processing of personal data</t>
  </si>
  <si>
    <t>Personal data shall be:</t>
  </si>
  <si>
    <t>processed lawfully, fairly and in a transparent manner in relation to the data subject ('lawfulness, fairness and transparency');</t>
  </si>
  <si>
    <t>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</si>
  <si>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adequate, relevant and limited to what is necessary in relation to the purposes for which they are processed ('data minimisation');</t>
  </si>
  <si>
    <t>accurate and, where necessary, kept up to date; every reasonable step must be taken to ensure that personal data that are inaccurate, having regard to the purposes for which they are processed, are erased or rectified without delay ('accuracy');</t>
  </si>
  <si>
    <t>e</t>
  </si>
  <si>
    <t>f</t>
  </si>
  <si>
    <t>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</si>
  <si>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processed in a manner that ensures appropriate security of the personal data, including protection against unauthorised or unlawful processing and against accidental loss, destruction or damage, using appropriate technical or organisational measures ('integrity and confidentiality').</t>
  </si>
  <si>
    <t>The controller shall be responsible for, and be able to demonstrate compliance with, paragraph 1 ('accountability').</t>
  </si>
  <si>
    <t>Lawfulness of processing</t>
  </si>
  <si>
    <t>Processing shall be lawful only if and to the extent that at least one of the following applies:</t>
  </si>
  <si>
    <t>the data subject has given consent to the processing of his or her personal data for one or more specific purposes;</t>
  </si>
  <si>
    <t>processing is necessary for the performance of a contract to which the data subject is party or in order to take steps at the request of the data subject prior to entering into a contract;</t>
  </si>
  <si>
    <t>processing is necessary for compliance with a legal obligation to which the controller is subject;</t>
  </si>
  <si>
    <t>essing is necessary in order to protect the vital interests of the data subject or of another natural person;</t>
  </si>
  <si>
    <t>processing is necessary for the performance of a task carried out in the public interest or in the exercise of official authority vested in the controller;</t>
  </si>
  <si>
    <t>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</si>
  <si>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</si>
  <si>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The basis for the processing referred to in point (c) and (e) of paragraph 1 shall be laid down by:</t>
  </si>
  <si>
    <t>Union law; or</t>
  </si>
  <si>
    <t>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</si>
  <si>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t>
  </si>
  <si>
    <t>any link between the purposes for which the personal data have been collected and the purposes of the intended further processing;</t>
  </si>
  <si>
    <t>the context in which the personal data have been collected, in particular regarding the relationship between data subjects and the controller;</t>
  </si>
  <si>
    <t>the nature of the personal data, in particular whether special categories of personal data are processed, pursuant to Article 9, or whether personal data related to criminal convictions and offences are processed, pursuant to Article 10;</t>
  </si>
  <si>
    <t>the possible consequences of the intended further processing for data subjects;</t>
  </si>
  <si>
    <t>the existence of appropriate safeguards, which may include encryption or pseudonymisation.</t>
  </si>
  <si>
    <t>Conditions for consent</t>
  </si>
  <si>
    <t>Where processing is based on consent, the controller shall be able to demonstrate that the data subject has consented to processing of his or her personal data.</t>
  </si>
  <si>
    <t>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</si>
  <si>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consent as to give it.</t>
  </si>
  <si>
    <t>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</si>
  <si>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Conditions applicable to child's consent in relation to information society services</t>
  </si>
  <si>
    <t>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
 Member States may provide by law for a lower age for those purposes provided that such lower age is not below 13 years.</t>
  </si>
  <si>
    <t>The controller shall make reasonable efforts to verify in such cases that consent is given or authorised by the holder of parental responsibility over the child, taking into consideration available technology.</t>
  </si>
  <si>
    <t>Paragraph 1 shall not affect the general contract law of Member States such as the rules on the validity, formation or effect of a contract in relation to a child.</t>
  </si>
  <si>
    <t>Processing of special categories of personal data</t>
  </si>
  <si>
    <t>Processing of personal data revealing racial or ethnic origin, political opinions, religious or philosophical beliefs, or trade-union membership, and the processing of genetic data, biometric data for the purpose of uniquely identifying a natural person, data concerning health or data concerning a natural person's sex life or sexual orientation shall be prohibited.</t>
  </si>
  <si>
    <t>Paragraph 1 shall not apply if one of the following applies:</t>
  </si>
  <si>
    <t>the data subject has given explicit consent to the processing of those personal data for one or more specified purposes, except where Union or Member State law provide that the prohibition referred to in paragraph 1 may not be lifted by the data subject;</t>
  </si>
  <si>
    <t>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</si>
  <si>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processing is necessary to protect the vital interests of the data subject or of another natural person where the data subject is physically or legally incapable of giving consent;</t>
  </si>
  <si>
    <t>processing is carried out in the course of its legitimate activities with appropriate safeguards by a foundation, association or any other not-for-profit body with a political, philosophical, religious or trade-union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</si>
  <si>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processing relates to personal data which are manifestly made public by the data subject;</t>
  </si>
  <si>
    <t>processing is necessary for the establishment, exercise or defence of legal claims or whenever courts are acting in their judicial capacity;</t>
  </si>
  <si>
    <t>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</si>
  <si>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g</t>
  </si>
  <si>
    <t>h</t>
  </si>
  <si>
    <t>i</t>
  </si>
  <si>
    <t>j</t>
  </si>
  <si>
    <t>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</si>
  <si>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 or</t>
  </si>
  <si>
    <t>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</si>
  <si>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</si>
  <si>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Member States may maintain or introduce further conditions, including limitations, with regard to the processing of genetic data, biometric data or data concerning health.</t>
  </si>
  <si>
    <t>Processing of personal data relating to criminal convictions and offences</t>
  </si>
  <si>
    <t>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</si>
  <si>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Processing which does not require identification</t>
  </si>
  <si>
    <t>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</si>
  <si>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</si>
  <si>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III</t>
  </si>
  <si>
    <t>RIGHTS OF THE DATA SUBJECT</t>
  </si>
  <si>
    <t>TRANSPARENCY AND MODALITIES</t>
  </si>
  <si>
    <t>Chapter</t>
  </si>
  <si>
    <t>Section</t>
  </si>
  <si>
    <t>Chapter Title</t>
  </si>
  <si>
    <t>Section Title</t>
  </si>
  <si>
    <t>Article Title</t>
  </si>
  <si>
    <t>I</t>
  </si>
  <si>
    <t>GENERAL PROVISIONS</t>
  </si>
  <si>
    <t>PRINCIPLES</t>
  </si>
  <si>
    <t>II</t>
  </si>
  <si>
    <t>Transparent information, communication and modalities for the exercise of the rights of the data subject</t>
  </si>
  <si>
    <t>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</si>
  <si>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</si>
  <si>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</si>
  <si>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</si>
  <si>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t>
  </si>
  <si>
    <t>charge a reasonable fee taking into account the administrative costs of providing the information or communication or taking the action requested; or</t>
  </si>
  <si>
    <t>refuse to act on the request.
The controller shall bear the burden of demonstrating the manifestly unfounded or excessive character of the request.</t>
  </si>
  <si>
    <t>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</si>
  <si>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</si>
  <si>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The Commission shall be empowered to adopt delegated acts in accordance with Article 92 for the purpose of determining the information to be presented by the icons and the procedures for providing standardised icons.</t>
  </si>
  <si>
    <t>INFORMATION AND ACCESS TO PERSONAL DATA</t>
  </si>
  <si>
    <t>Information to be provided where personal data are collected from the data subject</t>
  </si>
  <si>
    <t>Where personal data relating to a data subject are collected from the data subject, the controller shall, at the time when personal data are obtained, provide the data subject with all of the following information:</t>
  </si>
  <si>
    <t>the identity and the contact details of the controller and, where applicable, of the controller's representative;</t>
  </si>
  <si>
    <t>the contact details of the data protection officer, where applicable;</t>
  </si>
  <si>
    <t>the purposes of the processing for which the personal data are intended as well as the legal basis for the processing;</t>
  </si>
  <si>
    <t>where the processing is based on point (f) of Article 6(1), the legitimate interests pursued by the controller or by a third party;</t>
  </si>
  <si>
    <t>the recipients or categories of recipients of the personal data, if any;</t>
  </si>
  <si>
    <t>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</si>
  <si>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In addition to the information referred to in paragraph 1, the controller shall, at the time when personal data are obtained, provide the data subject with the following further information necessary to ensure fair and transparent processing:</t>
  </si>
  <si>
    <t>the period for which the personal data will be stored, or if that is not possible, the criteria used to determine that period;</t>
  </si>
  <si>
    <t>the existence of the right to request from the controller access to and rectification or erasure of personal data or restriction of processing concerning the data subject or to object to processing as well as the right to data portability;</t>
  </si>
  <si>
    <t>where the processing is based on point (a) of Article 6(1) or point (a) of Article 9(2), the existence of the right to withdraw consent at any time, without affecting the lawfulness of processing based on consent before its withdrawal;</t>
  </si>
  <si>
    <t>the right to lodge a complaint with a supervisory authority;</t>
  </si>
  <si>
    <t>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</si>
  <si>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the existence of automated decision-making, including profiling, referred to in Article 22(1) and (4) and, at least in those cases, meaningful information about the logic involved, as well as the significance and the envisaged consequences of such processing for the data subject.</t>
  </si>
  <si>
    <t>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</si>
  <si>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Paragraphs 1, 2 and 3 shall not apply where and insofar as the data subject already has the information.</t>
  </si>
  <si>
    <t>Information to be provided where personal data have not been obtained from the data subject</t>
  </si>
  <si>
    <t>Where personal data have not been obtained from the data subject, the controller shall provide the data subject with the following information:</t>
  </si>
  <si>
    <t>the identity and the contact details of the controller and, if any, of the controller's representative;</t>
  </si>
  <si>
    <t>the categories of personal data concerned;</t>
  </si>
  <si>
    <t>the recipients or categories of recipients of the personal data, where applicable;</t>
  </si>
  <si>
    <t>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</si>
  <si>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In addition to the information referred to in paragraph 1, the controller shall provide the data subject with the following information necessary to ensure fair and transparent processing in respect of the data subject:</t>
  </si>
  <si>
    <t>the existence of the right to request from the controller access to and rectification or erasure of personal data or restriction of processing concerning the data subject and to object to processing as well as the right to data portability;</t>
  </si>
  <si>
    <t>where processing is based on point (a) of Article 6(1) or point (a) of Article 9(2), the existence of the right to withdraw consent at any time, without affecting the lawfulness of processing based on consent before its withdrawal;</t>
  </si>
  <si>
    <t>from which source the personal data originate, and if applicable, whether it came from publicly accessible sources;</t>
  </si>
  <si>
    <t>The controller shall provide the information referred to in paragraphs 1 and 2:</t>
  </si>
  <si>
    <t>within a reasonable period after obtaining the personal data, but at the latest within one month, having regard to the specific circumstances in which the personal data are processed;</t>
  </si>
  <si>
    <t>if the personal data are to be used for communication with the data subject, at the latest at the time of the first communication to that data subject; or</t>
  </si>
  <si>
    <t>if a disclosure to another recipient is envisaged, at the latest when the personal data are first disclosed.</t>
  </si>
  <si>
    <t>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</si>
  <si>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Paragraphs 1 to 4 shall not apply where and insofar as:</t>
  </si>
  <si>
    <t>the data subject already has the information;</t>
  </si>
  <si>
    <t>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</si>
  <si>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obtaining or disclosure is expressly laid down by Union or Member State law to which the controller is subject and which provides appropriate measures to protect the data subject's legitimate interests; or</t>
  </si>
  <si>
    <t>where the personal data must remain confidential subject to an obligation of professional secrecy regulated by Union or Member State law, including a statutory obligation of secrecy.</t>
  </si>
  <si>
    <t>Right of access by the data subject</t>
  </si>
  <si>
    <t>The data subject shall have the right to obtain from the controller confirmation as to whether or not personal data concerning him or her are being processed, and where that is the case, access to the personal data and the following information:</t>
  </si>
  <si>
    <t>the purposes of the processing;</t>
  </si>
  <si>
    <t>the recipients or categories of recipient to whom the personal data have been or will be disclosed, in particular recipients in third countries or international organisations;</t>
  </si>
  <si>
    <t>where possible, the envisaged period for which the personal data will be stored, or, if not possible, the criteria used to determine that period;</t>
  </si>
  <si>
    <t>the existence of the right to request from the controller rectification or erasure of personal data or restriction of processing of personal data concerning the data subject or to object to such processing;</t>
  </si>
  <si>
    <t>where the personal data are not collected from the data subject, any available information as to their source;</t>
  </si>
  <si>
    <t>Where personal data are transferred to a third country or to an international organisation, the data subject shall have the right to be informed of the appropriate safeguards pursuant to Article 46 relating to the transfer.</t>
  </si>
  <si>
    <t>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</si>
  <si>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The right to obtain a copy referred to in paragraph 3 shall not adversely affect the rights and freedoms of others.</t>
  </si>
  <si>
    <t>RECTIFICATION AND ERASURE</t>
  </si>
  <si>
    <t>Right to rectification</t>
  </si>
  <si>
    <t>The data subject shall have the right to obtain from the controller without undue delay the rectification of inaccurate personal data concerning him or her . Taking into account the purposes of the processing, the data subject shall have the right to have incomplete personal data completed, including by means of providing a supplementary statement.</t>
  </si>
  <si>
    <t>Right to erasure ('right to be forgotten')</t>
  </si>
  <si>
    <t>The data subject shall have the right to obtain from the controller the erasure of personal data concerning him or her without undue delay and the controller shall have the obligation to erase personal data without undue delay where one of the following grounds applies:</t>
  </si>
  <si>
    <t>the personal data are no longer necessary in relation to the purposes for which they were collected or otherwise processed;</t>
  </si>
  <si>
    <t>the data subject withdraws consent on which the processing is based according to point (a) of Article 6(1), or point (a) of Article 9(2), and where there is no other legal ground for the processing;</t>
  </si>
  <si>
    <t>the data subject objects to the processing pursuant to Article 21(1) and there are no overriding legitimate grounds for the processing, or the data subject objects to the processing pursuant to Article 21(2);</t>
  </si>
  <si>
    <t>the personal data have been unlawfully processed;</t>
  </si>
  <si>
    <t>the personal data have to be erased for compliance with a legal obligation in Union or Member State law to which the controller is subject;</t>
  </si>
  <si>
    <t>the personal data have been collected in relation to the offer of information society services referred to in Article 8(1).</t>
  </si>
  <si>
    <t>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</si>
  <si>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Paragraphs 1 and 2 shall not apply to the extent that processing is necessary:</t>
  </si>
  <si>
    <t>for compliance with a legal obligation which requires processing by Union or Member State law to which the controller is subject or for the performance of a task carried out in the public interest or in the exercise of official authority vested in the controller;</t>
  </si>
  <si>
    <t>for exercising the right of freedom of expression and information;</t>
  </si>
  <si>
    <t>for reasons of public interest in the area of public health in accordance with points (h) and (i) of Article 9(2) as well as Article 9(3);</t>
  </si>
  <si>
    <t>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</si>
  <si>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for the establishment, exercise or defence of legal claims.</t>
  </si>
  <si>
    <t>Right to restriction of processing</t>
  </si>
  <si>
    <t>The data subject shall have the right to obtain from the controller restriction of processing where one of the following applies:</t>
  </si>
  <si>
    <t>the accuracy of the personal data is contested by the data subject, for a period enabling the controller to verify the accuracy of the personal data;</t>
  </si>
  <si>
    <t>the processing is unlawful and the data subject opposes the erasure of the personal data and requests the restriction of their use instead;</t>
  </si>
  <si>
    <t>the controller no longer needs the personal data for the purposes of the processing, but they are required by the data subject for the establishment, exercise or defence of legal claims;</t>
  </si>
  <si>
    <t>the data subject has objected to processing pursuant to Article 21(1) pending the verification whether the legitimate grounds of the controller override those of the data subject.</t>
  </si>
  <si>
    <t>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</si>
  <si>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 data subject who has obtained restriction of processing pursuant to paragraph 1 shall be informed by the controller before the restriction of processing is lifted.</t>
  </si>
  <si>
    <t>Notification obligation regarding rectification or erasure of personal data or restriction of processing</t>
  </si>
  <si>
    <t>The controller shall communicate any rectification or erasure of personal data or restriction of processing carried out in accordance with Articles 16, 17(1) and 18 to each recipient to whom the personal data have been disclosed, unless this proves impossible or involves disproportionate effort. The controller shall inform the data subject about those recipients if the data subject requests it.</t>
  </si>
  <si>
    <t>Right to data portability</t>
  </si>
  <si>
    <t>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t>
  </si>
  <si>
    <t>the processing is based on consent pursuant to point (a) of Article 6(1) or point (a) of Article 9(2) or on a contract pursuant to point (b) of Article 6(1); and</t>
  </si>
  <si>
    <t>the processing is carried out by automated means.</t>
  </si>
  <si>
    <t>In exercising his or her right to data portability pursuant to paragraph 1, the data subject shall have the right to have the personal data transmitted directly from one controller to another, where technically feasible.</t>
  </si>
  <si>
    <t>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</si>
  <si>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The right referred to in paragraph 1 shall not adversely affect the rights and freedoms of others.</t>
  </si>
  <si>
    <t>RIGHT TO OBJECT AND AUTOMATED INDIVIDUAL DECISION-MAKING</t>
  </si>
  <si>
    <t>Right to object</t>
  </si>
  <si>
    <t>The data subject shall have the right to object, on grounds relating to his or her particular situation, at any time to processing of personal data concerning him or her which is based on points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</si>
  <si>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</si>
  <si>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Where the data subject objects to processing for direct marketing purposes, the personal data shall no longer be processed for such purposes.</t>
  </si>
  <si>
    <t>At the latest at the time of the first communication with the data subject, the right referred to in paragraphs 1 and 2 shall be explicitly brought to the attention of the data subject and shall be presented clearly and separately from any other information.</t>
  </si>
  <si>
    <t>In the context of the use of information society services, and notwithstanding Directive 2002/58/EC, the data subject may exercise his or her right to object by automated means using technical specifications.</t>
  </si>
  <si>
    <t>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</si>
  <si>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Automated individual decision-making, including profiling</t>
  </si>
  <si>
    <t>Paragraph 1 shall not apply if the decision:</t>
  </si>
  <si>
    <t>The data subject shall have the right not to be subject to a decision based solely on automated processing, including profiling, which produces legal effects concerning him or her or similarly significantly affects him or her.</t>
  </si>
  <si>
    <t>is necessary for entering into, or performance of, a contract between the data subject and a data controller;</t>
  </si>
  <si>
    <t>is authorised by Union or Member State law to which the controller is subject and which also lays down suitable measures to safeguard the data subject's rights and freedoms and legitimate interests; or</t>
  </si>
  <si>
    <t>is based on the data subject's explicit consent.</t>
  </si>
  <si>
    <t>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</si>
  <si>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Decisions referred to in paragraph 2 shall not be based on special categories of personal data referred to in Article 9(1), unless point (a) or (g) of Article 9(2) apply and suitable measures to safeguard the data subject's rights and freedoms and legitimate interests are in place.</t>
  </si>
  <si>
    <t>RESTRICTIONS</t>
  </si>
  <si>
    <t>Restrictions</t>
  </si>
  <si>
    <t>Union or Member State law to which the data controller or processor is subject may restrict by way of a legislative measure the scope of the obligations and rights provided for in Articles 12 to 22 and Article 34, as well as Article 5 in so far as its provisions correspond to the rights and obligations provided for in Articles 12 to 22, when such a restriction respects the essence of the fundamental rights and freedoms and is a necessary and proportionate measure in a democratic society to safeguard:</t>
  </si>
  <si>
    <t>national security;</t>
  </si>
  <si>
    <t>defence;</t>
  </si>
  <si>
    <t>public security;</t>
  </si>
  <si>
    <t>the prevention, investigation, detection or prosecution of criminal offences or the execution of criminal penalties, including the safeguarding against and the prevention of threats to public security;</t>
  </si>
  <si>
    <t>other important objectives of general public interest of the Union or of a Member State, in particular an important economic or financial interest of the Union or of a Member State, including monetary, budgetary and taxation a matters, public health and social security;</t>
  </si>
  <si>
    <t>the protection of judicial independence and judicial proceedings;</t>
  </si>
  <si>
    <t>the prevention, investigation, detection and prosecution of breaches of ethics for regulated professions;</t>
  </si>
  <si>
    <t>a monitoring, inspection or regulatory function connected, even occasionally, to the exercise of official authority in the cases referred to in points (a), (b), (c), (d), (e) and (g);</t>
  </si>
  <si>
    <t>the protection of the data subject or the rights and freedoms of others;</t>
  </si>
  <si>
    <t>the enforcement of civil law claims.</t>
  </si>
  <si>
    <t>In particular, any legislative measure referred to in paragraph 1 shall contain specific provisions at least, where relevant, as to:</t>
  </si>
  <si>
    <t>the purposes of the processing or categories of processing;</t>
  </si>
  <si>
    <t>the categories of personal data;</t>
  </si>
  <si>
    <t>the scope of the restrictions introduced;</t>
  </si>
  <si>
    <t>the safeguards to prevent abuse or unlawful access or transfer;</t>
  </si>
  <si>
    <t>the specification of the controller or categories of controllers;</t>
  </si>
  <si>
    <t>the storage periods and the applicable safeguards taking into account the nature, scope and purposes of the processing or categories of processing;</t>
  </si>
  <si>
    <t>the risks to the rights and freedoms of data subjects; and</t>
  </si>
  <si>
    <t>the right of data subjects to be informed about the restriction, unless that may be prejudicial to the purpose of the restriction.</t>
  </si>
  <si>
    <t>IV</t>
  </si>
  <si>
    <t>CONTROLLER AND PROCESSOR</t>
  </si>
  <si>
    <t>GENERAL OBLIGATIONS</t>
  </si>
  <si>
    <t>Responsibility of the controller</t>
  </si>
  <si>
    <t>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</si>
  <si>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Where proportionate in relation to processing activities, the measures referred to in paragraph 1 shall include the implementation of appropriate data protection policies by the controller.</t>
  </si>
  <si>
    <t>Adherence to approved codes of conduct as referred to in Article 40 or approved certification mechanisms as referred to in Article 42 may be used as an element by which to demonstrate compliance with the obligations of the controller.</t>
  </si>
  <si>
    <t>Data protection by design and by default</t>
  </si>
  <si>
    <t>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</si>
  <si>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</si>
  <si>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An approved certification mechanism pursuant to Article 42 may be used as an element to demonstrate compliance with the requirements set out in paragraphs 1 and 2 of this Article.</t>
  </si>
  <si>
    <t>Joint controllers</t>
  </si>
  <si>
    <t>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</si>
  <si>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The arrangement referred to in paragraph 1 shall duly reflect the respective roles and relationships of the joint controllers vis-à-vis the data subjects. The essence of the arrangement shall be made available to the data subject.</t>
  </si>
  <si>
    <t>Irrespective of the terms of the arrangement referred to in paragraph 1, the data subject may exercise his or her rights under this Regulation in respect of and against each of the controllers.</t>
  </si>
  <si>
    <t>Representatives of controllers or processors not established in the Union</t>
  </si>
  <si>
    <t>Where Article 3(2) applies, the controller or the processor shall designate in writing a representative in the Union.</t>
  </si>
  <si>
    <t>This obligation shall not apply to:</t>
  </si>
  <si>
    <t>a public authority or body.</t>
  </si>
  <si>
    <t>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</si>
  <si>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The representative shall be established in one of those Member States where the data subjects are and whose personal data are processed in relation to the offering of goods or services to them, or whose behaviour is monitored.</t>
  </si>
  <si>
    <t>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</si>
  <si>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The designation of a representative by the controller or processor shall be without prejudice to legal actions which could be initiated against the controller or the processor themselves.</t>
  </si>
  <si>
    <t>Processor</t>
  </si>
  <si>
    <t>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</si>
  <si>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</si>
  <si>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t>
  </si>
  <si>
    <t>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</si>
  <si>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ensures that persons authorised to process the personal data have committed themselves to confidentiality or are under an appropriate statutory obligation of confidentiality;</t>
  </si>
  <si>
    <t>takes all measures required pursuant to Article 32;</t>
  </si>
  <si>
    <t>respects the conditions referred to in paragraphs 2 and 4 for engaging another processor;</t>
  </si>
  <si>
    <t>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</si>
  <si>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assists the controller in ensuring compliance with the obligations pursuant to Articles 32 to 36 taking into account the nature of processing and the information available to the processor;</t>
  </si>
  <si>
    <t>at the choice of the controller, deletes or returns all the personal data to the controller after the end of the provision of services relating to processing, and deletes existing copies unless Union or Member State law requires storage of the personal data;</t>
  </si>
  <si>
    <t>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</si>
  <si>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</si>
  <si>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</si>
  <si>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</si>
  <si>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The Commission may lay down standard contractual clauses for the matters referred to in paragraph 3 and 4 of this Article and in accordance with the examination procedure referred to in Article 93(2).</t>
  </si>
  <si>
    <t>A supervisory authority may adopt standard contractual clauses for the matters referred to in paragraph 3 and 4 of this Article and in accordance with the consistency mechanism referred to in Article 63.</t>
  </si>
  <si>
    <t>The contract or the other legal act referred to in paragraphs 3 and 4 shall be in writing, including in electronic form.</t>
  </si>
  <si>
    <t>Without prejudice to Articles 82, 83 and 84, if a processor infringes this Regulation by determining the purposes and means of processing, the processor shall be considered to be a controller in respect of that processing.</t>
  </si>
  <si>
    <t>Processing under the authority of the controller or processor</t>
  </si>
  <si>
    <t>The processor and any person acting under the authority of the controller or of the processor, who has access to personal data, shall not process those data except on instructions from the controller, unless required to do so by Union or Member State law.</t>
  </si>
  <si>
    <t>Records of processing activities</t>
  </si>
  <si>
    <t>Each controller and, where applicable, the controller's representative, shall maintain a record of processing activities under its responsibility. That record shall contain all of the following information:</t>
  </si>
  <si>
    <t>the name and contact details of the controller and, where applicable, the joint controller, the controller's representative and the data protection officer;</t>
  </si>
  <si>
    <t>a description of the categories of data subjects and of the categories of personal data;</t>
  </si>
  <si>
    <t>the categories of recipients to whom the personal data have been or will be disclosed including recipients in third countries or international organisations;</t>
  </si>
  <si>
    <t>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appropriate safeguards;</t>
  </si>
  <si>
    <t>where possible, the envisaged time limits for erasure of the different categories of data;</t>
  </si>
  <si>
    <t>where possible, a general description of the technical and organisational security measures referred to in Article 32(1).</t>
  </si>
  <si>
    <t>Each processor and, where applicable, the processor's representative shall maintain a record of all categories of processing activities carried out on behalf of a controller, containing:</t>
  </si>
  <si>
    <t>the name and contact details of the processor or processors and of each controller on behalf of which the processor is acting, and, where applicable, of the controller's or the processor's representative, and the data protection officer;</t>
  </si>
  <si>
    <t>the categories of processing carried out on behalf of each controller;</t>
  </si>
  <si>
    <t>The records referred to in paragraphs 1 and 2 shall be in writing, including in electronic form.</t>
  </si>
  <si>
    <t>The controller or the processor and, where applicable, the controller's or the processor's representative, shall make the record available to the supervisory authority on request.</t>
  </si>
  <si>
    <t>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t>
  </si>
  <si>
    <t>Cooperation with the supervisory authority</t>
  </si>
  <si>
    <t>SECURITY OF PERSONAL DATA</t>
  </si>
  <si>
    <t>Security of processing</t>
  </si>
  <si>
    <t>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t>
  </si>
  <si>
    <t>the pseudonymisation and encryption of personal data;</t>
  </si>
  <si>
    <t>the ability to ensure the ongoing confidentiality, integrity, availability and resilience of processing systems and services;</t>
  </si>
  <si>
    <t>the ability to restore the availability and access to personal data in a timely manner in the event of a physical or technical incident;</t>
  </si>
  <si>
    <t>a process for regularly testing, assessing and evaluating the effectiveness of technical and organisational measures for ensuring the security of the processing.</t>
  </si>
  <si>
    <t>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</si>
  <si>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Adherence to an approved code of conduct as referred to in Article 40 or an approved certification mechanism as referred to in Article 42 may be used as an element by which to demonstrate compliance with the requirements set out in paragraph 1 of this Article.</t>
  </si>
  <si>
    <t>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</si>
  <si>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Notification of a personal data breach to the supervisory authority</t>
  </si>
  <si>
    <t>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</si>
  <si>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The processor shall notify the controller without undue delay after becoming aware of a personal data breach.</t>
  </si>
  <si>
    <t>The notification referred to in paragraph 1 shall at least:</t>
  </si>
  <si>
    <t>describe the nature of the personal data breach including where possible, the categories and approximate number of data subjects concerned and the categories and approximate number of personal data records concerned;</t>
  </si>
  <si>
    <t>communicate the name and contact details of the data protection officer or other contact point where more information can be obtained;</t>
  </si>
  <si>
    <t>describe the likely consequences of the personal data breach;</t>
  </si>
  <si>
    <t>describe the measures taken or proposed to be taken by the controller to address the personal data breach, including, where appropriate, measures to mitigate its possible adverse effects.</t>
  </si>
  <si>
    <t>Where, and in so far as, it is not possible to provide the information at the same time, the information may be provided in phases without undue further delay.</t>
  </si>
  <si>
    <t>The controller shall document any personal data breaches, comprising the facts relating to the personal data breach, its effects and the remedial action taken. That documentation shall enable the supervisory authority to verify compliance with this Article.</t>
  </si>
  <si>
    <t>http://eur-lex.europa.eu/legal-content/EN/TXT/PDF/?uri=CONSIL:ST_5419_2016_INIT&amp;from=EN</t>
  </si>
  <si>
    <t>Communication of a personal data breach to the data subject</t>
  </si>
  <si>
    <t>When the personal data breach is likely to result in a high risk to the rights and freedoms of natural persons, the controller shall communicate the personal data breach to the data subject without undue delay.</t>
  </si>
  <si>
    <t>The communication to the data subject referred to in paragraph 1 of this Article shall describe in clear and plain language the nature of the personal data breach and contain at least the information and the recommendations provided for in points (b), (c) and (d) of Article 33(3).</t>
  </si>
  <si>
    <t>The communication to the data subject referred to in paragraph 1 shall not be required if any of the following conditions are met:</t>
  </si>
  <si>
    <t>the controller has implemented appropriate technical and organisational protection measures, and that those measures were applied to the personal data affected by the personal data breach, in particular those that render the personal data unintelligible to any person who is not authorised to access it, such as encryption;</t>
  </si>
  <si>
    <t>the controller has taken subsequent measures which ensure that the high risk to the rights and freedoms of data subjects referred to in paragraph 1 is no longer likely to materialise;</t>
  </si>
  <si>
    <t>it would involve disproportionate effort. In such a case, there shall instead be a public communication or similar measure whereby the data subjects are informed in an equally effective manner.</t>
  </si>
  <si>
    <t>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</si>
  <si>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DATA PROTECTION IMPACT ASSESSMENT AND PRIOR CONSULTATION</t>
  </si>
  <si>
    <t>Data protection impact assessment</t>
  </si>
  <si>
    <t>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</si>
  <si>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The controller shall seek the advice of the data protection officer, where designated, when carrying out a data protection impact assessment.</t>
  </si>
  <si>
    <t>A data protection impact assessment referred to in paragraph 1 shall in particular be required in the case of:</t>
  </si>
  <si>
    <t>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</si>
  <si>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processing on a large scale of special categories of data referred to in Article 9(1), or of personal data relating to criminal convictions and offences referred to in Article 10; or</t>
  </si>
  <si>
    <t>a systematic monitoring of a publicly accessible area on a large scale.</t>
  </si>
  <si>
    <t>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</si>
  <si>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The supervisory authority may also establish and make public a list of the kind of processing operations for which no data protection impact assessment is required. The supervisory authority shall communicate those lists to the Board.</t>
  </si>
  <si>
    <t>Prior to the adoption of the lists referred to in paragraphs 4 and 5, the competent supervisory authority shall apply the consistency mechanism referred to in Article 63 where such lists involve processing activities which are related to the offering of goods or services to data subjects or to the monitoring of their behaviour in several Member States, or may substantially affect the free movement of personal data within the Union.</t>
  </si>
  <si>
    <t>The assessment shall contain at least:</t>
  </si>
  <si>
    <t>a systematic description of the envisaged processing operations and the purposes of the processing, including, where applicable, the legitimate interest pursued by the controller;</t>
  </si>
  <si>
    <t>an assessment of the necessity and proportionality of the processing operations in relation to the purposes;</t>
  </si>
  <si>
    <t>an assessment of the risks to the rights and freedoms of data subjects referred to in paragraph 1; and</t>
  </si>
  <si>
    <t>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</si>
  <si>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</si>
  <si>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Where appropriate, the controller shall seek the views of data subjects or their representatives on the intended processing, without prejudice to the protection of commercial or public interests or the security of processing operations.</t>
  </si>
  <si>
    <t>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</si>
  <si>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Where necessary, the controller shall carry out a review to assess if processing is performed in accordance with the data protection impact assessment at least when there is a change of the risk represented by processing operations.</t>
  </si>
  <si>
    <t>Prior consultation</t>
  </si>
  <si>
    <t>The controller shall consult the supervisory authority prior to processing where a data protection impact assessment under Article 35 indicates that the processing would result in a high risk in the absence of measures taken by the controller to mitigate the risk.</t>
  </si>
  <si>
    <t>Where the supervisory authority is of the opinion that the intended processing referred to in paragraph 1 would infringe this Regulation, in particular where the controller has insufficiently identified or mitigated the risk, the supervisory authority shall, within period of up to eight weeks of receipt of the request for consultation, provide written advice to the controller and, where applicable to the processor, and may use any of its powers referred to in Article 58. That period may be extended by six weeks, taking into account the complexity of the intended processing. The supervisory authority shall inform the controller and, where applicable, the processor, of any such extension within one month of receipt of the request for consultation together with the reasons for the delay. Those periods may be suspended until the supervisory authority has obtained information it has requested for the purposes of the consultation.</t>
  </si>
  <si>
    <t>When consulting the supervisory authority pursuant to paragraph 1, the controller shall provide the supervisory authority with:</t>
  </si>
  <si>
    <t>where applicable, the respective responsibilities of the controller, joint controllers and processors involved in the processing, in particular for processing within a group of undertakings;</t>
  </si>
  <si>
    <t>the purposes and means of the intended processing;</t>
  </si>
  <si>
    <t>the measures and safeguards provided to protect the rights and freedoms of data subjects pursuant to this Regulation;</t>
  </si>
  <si>
    <t>where applicable, the contact details of the data protection officer;</t>
  </si>
  <si>
    <t>the data protection impact assessment provided for in Article 35; and</t>
  </si>
  <si>
    <t>any other information requested by the supervisory authority.</t>
  </si>
  <si>
    <t>Member States shall consult the supervisory authority during the preparation of a proposal for a legislative measure to be adopted by a national parliament, or of a regulatory measure based on such a legislative measure, which relates to processing.</t>
  </si>
  <si>
    <t>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</si>
  <si>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DATA PROTECTION OFFICER</t>
  </si>
  <si>
    <t>Designation of the data protection officer</t>
  </si>
  <si>
    <t>The controller and the processor shall designate a data protection officer in any case where:</t>
  </si>
  <si>
    <t>the processing is carried out by a public authority or body, except for courts acting in their judicial capacity;</t>
  </si>
  <si>
    <t>the core activities of the controller or the processor consist of processing operations which, by virtue of their nature, their scope and/or their purposes, require regular and systematic monitoring of data subjects on a large scale; or</t>
  </si>
  <si>
    <t>the core activities of the controller or the processor consist of processing on a large scale of special categories of data pursuant to Article 9 and personal data relating to criminal convictions and offences referred to in Article 10.</t>
  </si>
  <si>
    <t>A group of undertakings may appoint a single data protection officer provided that a data protection officer is easily accessible from each establishment.</t>
  </si>
  <si>
    <t>Where the controller or the processor is a public authority or body, a single data protection officer may be designated for several such authorities or bodies, taking account of their organisational structure and size.</t>
  </si>
  <si>
    <t>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</si>
  <si>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The data protection officer shall be designated on the basis of professional qualities and, in particular, expert knowledge of data protection law and practices and the ability to fulfil the tasks referred to in Article 39.</t>
  </si>
  <si>
    <t>The data protection officer may be a staff member of the controller or processor, or fulfil the tasks on the basis of a service contract.</t>
  </si>
  <si>
    <t>The controller or the processor shall publish the contact details of the data protection officer and communicate them to the supervisory authority.</t>
  </si>
  <si>
    <t>Position of the data protection officer</t>
  </si>
  <si>
    <t>The controller and the processor shall ensure that the data protection officer is involved, properly and in a timely manner, in all issues which relate to the protection of personal data.</t>
  </si>
  <si>
    <t>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</si>
  <si>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</si>
  <si>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Data subjects may contact the data protection officer with regard to all issues related to processing of their personal data and to the exercise of their rights under this Regulation.</t>
  </si>
  <si>
    <t>The data protection officer shall be bound by secrecy or confidentiality concerning the performance of his or her tasks, in accordance with Union or Member State law.</t>
  </si>
  <si>
    <t>The data protection officer may fulfil other tasks and duties. The controller or processor shall ensure that any such tasks and duties do not result in a conflict of interests.</t>
  </si>
  <si>
    <t>Tasks of the data protection officer</t>
  </si>
  <si>
    <t>The data protection officer shall have at least the following tasks:</t>
  </si>
  <si>
    <t>to inform and advise the controller or the processor and the employees who carry out processing of their obligations pursuant to this Regulation and to other Union or Member State data protection provisions;</t>
  </si>
  <si>
    <t>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</si>
  <si>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to provide advice where requested as regards the data protection impact assessment and monitor its performance pursuant to Article 35;</t>
  </si>
  <si>
    <t>to cooperate with the supervisory authority;</t>
  </si>
  <si>
    <t>to act as the contact point for the supervisory authority on issues relating to processing, including the prior consultation referred to in Article 36, and to consult, where appropriate, with regard to any other matter.</t>
  </si>
  <si>
    <t>The data protection officer shall in the performance of his or her tasks have due regard to the risk associated with processing operations, taking into account the nature, scope, context and purposes of processing.</t>
  </si>
  <si>
    <t>CODES OF CONDUCT AND CERTIFICATION</t>
  </si>
  <si>
    <t>Codes of conduct</t>
  </si>
  <si>
    <t>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</si>
  <si>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Associations and other bodies representing categories of controllers or processors may prepare codes of conduct, or amend or extend such codes, for the purpose of specifying the application of this Regulation, such as with regard to:</t>
  </si>
  <si>
    <t>fair and transparent processing;</t>
  </si>
  <si>
    <t>the legitimate interests pursued by controllers in specific contexts;</t>
  </si>
  <si>
    <t>k</t>
  </si>
  <si>
    <t>the collection of personal data;</t>
  </si>
  <si>
    <t>the pseudonymisation of personal data;</t>
  </si>
  <si>
    <t>the information provided to the public and to data subjects;</t>
  </si>
  <si>
    <t>the exercise of the rights of data subjects;</t>
  </si>
  <si>
    <t>the information provided to, and the protection of, children, and the manner in which the consent of the holders of parental responsibility over children is to be obtained;</t>
  </si>
  <si>
    <t>the measures and procedures referred to in Articles 24 and 25 and the measures to ensure security of processing referred to in Article 32;</t>
  </si>
  <si>
    <t>the notification of personal data breaches to supervisory authorities and the communication of such personal data breaches to data subjects;</t>
  </si>
  <si>
    <t>the transfer of personal data to third countries or international organisations; or</t>
  </si>
  <si>
    <t>out-of-court proceedings and other dispute resolution procedures for resolving disputes between controllers and data subjects with regard to processing, without prejudice to the rights of data subjects pursuant to Articles 77 and 79.</t>
  </si>
  <si>
    <t>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</si>
  <si>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</si>
  <si>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</si>
  <si>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Where the draft code, or amendment or extension is approved in accordance with paragraph 5, and where the code of conduct concerned does not relate to processing activities in several Member States, the supervisory authority shall register and publish the code.</t>
  </si>
  <si>
    <t>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provides appropriate safeguards.</t>
  </si>
  <si>
    <t>Where the opinion referred to in paragraph 7 confirms that the draft code, amendment or extension complies with this Regulation, or, in the situation referred to in paragraph 3, provides appropriate safeguards, the Board shall submit its opinion to the Commission.</t>
  </si>
  <si>
    <t>The Commission may, by way of implementing acts, decide that the approved code of conduct, amendment or extension submitted to it pursuant to paragraph 8 have general validity within the Union. Those implementing acts shall be adopted in accordance with the examination procedure set out in Article 93(2).</t>
  </si>
  <si>
    <t>The Commission shall ensure appropriate publicity for the approved codes which have been decided as having general validity in accordance with paragraph 9.</t>
  </si>
  <si>
    <t>The Board shall collate all approved codes of conduct, amendments and extensions in a register and shall make them publicly available by way of appropriate means.</t>
  </si>
  <si>
    <t>Monitoring of approved codes of conduct</t>
  </si>
  <si>
    <t>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</si>
  <si>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 body as referred to in paragraph 1 may be accredited to monitor compliance with a code of conduct where that body has:</t>
  </si>
  <si>
    <t>demonstrated its independence and expertise in relation to the subject-matter of the code to the satisfaction of the competent supervisory authority;</t>
  </si>
  <si>
    <t>established procedures which allow it to assess the eligibility of controllers and processors concerned to apply the code, to monitor their compliance with its provisions and to periodically review its operation;</t>
  </si>
  <si>
    <t>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</si>
  <si>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demonstrated to the satisfaction of the competent supervisory authority that its tasks and duties do not result in a conflict of interests.</t>
  </si>
  <si>
    <t>The competent supervisory authority shall submit the draft criteria for accreditation of a body as referred to in paragraph 1 of this Article to the Board pursuant to the consistency mechanism referred to in Article 63.</t>
  </si>
  <si>
    <t>Without prejudice to the tasks and powers of the competent supervisory authority and the provisions of Chapter VIII, a body as referred to in paragraph 1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</si>
  <si>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The competent supervisory authority shall revoke the accreditation of a body as referred to in paragraph 1 if the conditions for accreditation are not, or are no longer, met or where actions taken by the body infringe this Regulation.</t>
  </si>
  <si>
    <t>This Article shall not apply to processing carried out by public authorities and bodies.</t>
  </si>
  <si>
    <t>Certification</t>
  </si>
  <si>
    <t>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</si>
  <si>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</si>
  <si>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The certification shall be voluntary and available via a process that is transparent.</t>
  </si>
  <si>
    <t>A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</si>
  <si>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</si>
  <si>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</si>
  <si>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</si>
  <si>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The Board shall collate all certification mechanisms and data protection seals and marks in a register and shall make them publicly available by any appropriate means.</t>
  </si>
  <si>
    <t>Certification bodies</t>
  </si>
  <si>
    <t>Without prejudice to the tasks and powers of the competent supervisory authority under Articles 57 and 58, certification bodies which have an appropriate level of expertise in relation to data protection shall, after informing the supervisory authority in order to allow it to exercise its powers pursuant to point (h) of Article 58(2) where necessary, issue and renew certification. Member States shall ensure that those certification bodies are accredited by one or both of the following:</t>
  </si>
  <si>
    <t>the supervisory authority which is competent pursuant to Article 55 or 56;</t>
  </si>
  <si>
    <t>the national accreditation body named in accordance with Regulation (EC) No 765/2008 of the European Parliament and of the Council1 in accordance with EN-ISO/IEC 17065/2012 and with the additional requirements established by the supervisory authority which is competent pursuant to Article 55 or 56.</t>
  </si>
  <si>
    <t>Certification bodies referred to in paragraph 1 shall be accredited in accordance with paragraph 1 only where they have:</t>
  </si>
  <si>
    <t>demonstrated their independence and expertise in relation to the subject-matter of the certification to the satisfaction of the competent supervisory authority;</t>
  </si>
  <si>
    <t>undertaken to respect the criteria referred to in Article 42(5) and approved by the supervisory authority which is competent pursuant to Article 55 or 56 or by the Board pursuant to Article 63;</t>
  </si>
  <si>
    <t>established procedures for the issuing, periodic review and withdrawal of data protection certification, seals and marks;</t>
  </si>
  <si>
    <t>established procedures and structures to handle complaints about infringements of the certification or the manner in which the certification has been, or is being, implemented by the controller or processor, and to make those procedures and structures transparent to data subjects and the public; and</t>
  </si>
  <si>
    <t>demonstrated, to the satisfaction of the competent supervisory authority, that their tasks and duties do not result in a conflict of interests.</t>
  </si>
  <si>
    <t>The accreditation of certification bodies as referred to in paragraphs 1 and 2 shall take place on the basis of criteria approved by the supervisory authority which is competent pursuant to Article 55 or 56 or by the Board pursuant to Article 63. In the case of accreditation pursuant to point (b) of paragraph 1 of this Article, those requirements shall complement those envisaged in Regulation (EC) No 765/2008 and the technical rules that describe the methods and procedures of the certification bodies.</t>
  </si>
  <si>
    <t>The certification bodies referred to in paragraph 1 shall be responsible for the proper assessment leading to the certification or the withdrawal of such certification without prejudice to the responsibility of the controller or processor for compliance with this Regulation. The accreditation shall be issued for a maximum period of five years and may be renewed on the same conditions provided that the certification body meets the requirements set out in this Article.</t>
  </si>
  <si>
    <t>The certification bodies referred to in paragraph 1 shall provide the competent supervisory authorities with the reasons for granting or withdrawing the requested certification.</t>
  </si>
  <si>
    <t>The requirements referred to in paragraph 3 of this Article and the criteria referred to in Article 42(5) shall be made public by the supervisory authority in an easily accessible form. The supervisory authorities shall also transmit those requirements and criteria to the Board. The Board shall collate all certification mechanisms and data protection seals in a register and shall make them publicly available by any appropriate means.</t>
  </si>
  <si>
    <t>Without prejudice to Chapter VIII, the competent supervisory authority or the national accreditation body shall revoke an accreditation of a certification body pursuant to paragraph 1 of this Article where the conditions for the accreditation are not, or are no longer, met or where actions taken by a certification body infringe this Regulation.</t>
  </si>
  <si>
    <t>The Commission shall be empowered to adopt delegated acts in accordance with Article 92 for the purpose of specifying the requirements to be taken into account for the data protection certification mechanisms referred to in Article 42(1).</t>
  </si>
  <si>
    <t>The Commission may adopt implementing acts laying down technical standards for certification mechanisms and data protection seals and marks, and mechanisms to promote and recognise those certification mechanisms, seals and marks. Those implementing acts shall be adopted in accordance with the examination procedure referred to in Article 93(2).</t>
  </si>
  <si>
    <t>V</t>
  </si>
  <si>
    <t>TRANSFER OF PERSONAL DATA TO THIRD COUNTRIES OR INTERNATIONAL ORGANISATIONS</t>
  </si>
  <si>
    <t>General principle for transfers</t>
  </si>
  <si>
    <t>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</si>
  <si>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Transfers on the basis of an adequacy decision</t>
  </si>
  <si>
    <t>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</si>
  <si>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When assessing the adequacy of the level of protection, the Commission shall, in particular, take account of the following elements:</t>
  </si>
  <si>
    <t>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</si>
  <si>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</si>
  <si>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</si>
  <si>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</si>
  <si>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</si>
  <si>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</si>
  <si>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The Commission shall enter into consultations with the third country or international organisation with a view to remedying the situation giving rise to the decision made pursuant to paragraph 5.</t>
  </si>
  <si>
    <t>A decision pursuant to paragraph 5 of this Article is without prejudice to transfers of personal data to the third country, a territory or one or more specified sectors within that third country, or the international organisation in question pursuant to Articles 46 to 49.</t>
  </si>
  <si>
    <t>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</si>
  <si>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Decisions adopted by the Commission on the basis of Article 25(6) of Directive 95/46/EC shall remain in force until amended, replaced or repealed by a Commission Decision adopted in accordance with paragraph 3 or 5 of this Article.</t>
  </si>
  <si>
    <t>Transfers subject to appropriate safeguards</t>
  </si>
  <si>
    <t>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</si>
  <si>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The appropriate safeguards referred to in paragraph 1 may be provided for, without requiring any specific authorisation from a supervisory authority, by:</t>
  </si>
  <si>
    <t>standard data protection clauses adopted by the Commission in accordance with the examination procedure referred to in Article 93(2);</t>
  </si>
  <si>
    <t>binding corporate rules in accordance with Article 47;</t>
  </si>
  <si>
    <t>a legally binding and enforceable instrument between public authorities or bodies;</t>
  </si>
  <si>
    <t>standard data protection clauses adopted by a supervisory authority and approved by the Commission pursuant to the examination procedure referred to in Article 93(2);</t>
  </si>
  <si>
    <t>an approved code of conduct pursuant to Article 40 together with binding and enforceable commitments of the controller or processor in the third country to apply the appropriate safeguards, including as regards data subjects' rights; or</t>
  </si>
  <si>
    <t>an approved certification mechanism pursuant to Article 42 together with binding and enforceable commitments of the controller or processor in the third country to apply the appropriate safeguards, including as regards data subjects' rights.</t>
  </si>
  <si>
    <t>Subject to the authorisation from the competent supervisory authority, the appropriate safeguards referred to in paragraph 1 may also be provided for, in particular, by:</t>
  </si>
  <si>
    <t>contractual clauses between the controller or processor and the controller, processor or the recipient of the personal data in the third country or international organisation; or</t>
  </si>
  <si>
    <t>provisions to be inserted into administrative arrangements between public authorities or bodies which include enforceable and effective data subject rights.</t>
  </si>
  <si>
    <t>The supervisory authority shall apply the consistency mechanism referred to in Article 63 in the cases referred to in paragraph 3 of this Article.</t>
  </si>
  <si>
    <t>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</si>
  <si>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The competent supervisory authority shall approve binding corporate rules in accordance with the consistency mechanism set out in Article 63, provided that they:</t>
  </si>
  <si>
    <t>are legally binding and apply to and are enforced by every member concerned of the group of undertakings, or group of enterprises engaged in a joint economic activity, including their employees;</t>
  </si>
  <si>
    <t>expressly confer enforceable rights on data subjects with regard to the processing of their personal data; and</t>
  </si>
  <si>
    <t>fulfil the requirements laid down in paragraph 2.</t>
  </si>
  <si>
    <t>The binding corporate rules referred to in paragraph 1 shall specify at least:</t>
  </si>
  <si>
    <t>the structure and contact details of the group of undertakings, or group of enterprises engaged in a joint economic activity and of each of its members;</t>
  </si>
  <si>
    <t>the data transfers or set of transfers, including the categories of personal data, the type of processing and its purposes, the type of data subjects affected and the identification of the third country or countries in question;</t>
  </si>
  <si>
    <t>their legally binding nature, both internally and externally;</t>
  </si>
  <si>
    <t>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</si>
  <si>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</si>
  <si>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</si>
  <si>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how the information on the binding corporate rules, in particular on the provisions referred to in points (d), (e) and (f) of this paragraph is provided to the data subjects in addition to Articles 13 and 14;</t>
  </si>
  <si>
    <t>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</si>
  <si>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the complaint procedures;</t>
  </si>
  <si>
    <t>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under point (h) and to the board of the controlling undertaking of a group of undertakings, or of the group of enterprises engaged in a joint economic activity, and should be available upon request to the competent supervisory authority;</t>
  </si>
  <si>
    <t>the mechanisms for reporting and recording changes to the rules and reporting those changes to the supervisory authority;</t>
  </si>
  <si>
    <t>l</t>
  </si>
  <si>
    <t>m</t>
  </si>
  <si>
    <t>n</t>
  </si>
  <si>
    <t>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</si>
  <si>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</si>
  <si>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the appropriate data protection training to personnel having permanent or regular access to personal data.</t>
  </si>
  <si>
    <t>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</si>
  <si>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Transfers or disclosures not authorised by Union law</t>
  </si>
  <si>
    <t>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</si>
  <si>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Derogations for specific situations</t>
  </si>
  <si>
    <t>the data subject has explicitly consented to the proposed transfer, after having been informed of the possible risks of such transfers for the data subject due to the absence of an adequacy decision and appropriate safeguards;</t>
  </si>
  <si>
    <t>the transfer is necessary for the performance of a contract between the data subject and the controller or the implementation of pre-contractual measures taken at the data subject's request;</t>
  </si>
  <si>
    <t>the transfer is necessary for the conclusion or performance of a contract concluded in the interest of the data subject between the controller and another natural or legal person;</t>
  </si>
  <si>
    <t>the transfer is necessary for important reasons of public interest;</t>
  </si>
  <si>
    <t>the transfer is necessary for the establishment, exercise or defence of legal claims;</t>
  </si>
  <si>
    <t>the transfer is necessary in order to protect the vital interests of the data subject or of other persons, where the data subject is physically or legally incapable of giving consent;</t>
  </si>
  <si>
    <t>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in Union or Member State law for consultation are fulfilled in the particular case.</t>
  </si>
  <si>
    <t>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Where a transfer could not be based on a provision in Articles 45 or 46, including the provisions on binding corporate rules, and none of the derogations for a specific situation pursuant to points (a) to (g) of this paragraph is applicable, a transfer to a third country or an international organisation may take place only if the transfer is not repetitive, concerns only a limited number of data subjects, is necessary for the purposes of compelling legitimate interests pursued by the controller which are not overridden by the interests or rights and freedoms of the data subject, and the controller has assessed all the circumstances surrounding the data transfer and has on the basis of that assessment provided suitable safeguards with regard to the protection of personal data. The controller shall inform the supervisory authority of the transfer. The controller shall, in addition to providing the information referred to in Articles 13 and 14, inform the data subject of the transfer and on the compelling legitimate interests pursued.</t>
  </si>
  <si>
    <t>A transfer pursuant to point (g)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</si>
  <si>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Points (a), (b) and (c) of the first subparagraph and the second subparagraph of paragraph 1 shall not apply to activities carried out by public authorities in the exercise of their public powers.</t>
  </si>
  <si>
    <t>The public interest referred to in point (d) of paragraph 1 shall be recognised in Union law or in the law of the Member State to which the controller is subject.</t>
  </si>
  <si>
    <t>The controller or processor shall document the assessment as well as the suitable safeguards referred to in the second subparagraph of paragraph 1 of this Article in the records referred to in Article 30.</t>
  </si>
  <si>
    <t>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</si>
  <si>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International cooperation for the protection of personal data</t>
  </si>
  <si>
    <t>In relation to third countries and international organisations, the Commission and supervisory authorities shall take appropriate steps to:</t>
  </si>
  <si>
    <t>develop international cooperation mechanisms to facilitate the effective enforcement of legislation for the protection of personal data;</t>
  </si>
  <si>
    <t>provide international mutual assistance in the enforcement of legislation for the protection of personal data, including through notification, complaint referral, investigative assistance and information exchange, subject to appropriate safeguards for the protection of personal data and other fundamental rights and freedoms;</t>
  </si>
  <si>
    <t>engage relevant stakeholders in discussion and activities aimed at furthering international cooperation in the enforcement of legislation for the protection of personal data;</t>
  </si>
  <si>
    <t>promote the exchange and documentation of personal data protection legislation and practice, including on jurisdictional conflicts with third countries.</t>
  </si>
  <si>
    <t>INDEPENDENT SUPERVISORY AUTHORITIES</t>
  </si>
  <si>
    <t>INDEPENDENT STATUS</t>
  </si>
  <si>
    <t>Supervisory authority</t>
  </si>
  <si>
    <t>Each Member State shall provide for one or more independent public authorities to be responsible for monitoring the application of this Regulation, in order to protect the fundamental rights and freedoms of natural persons in relation to processing and to facilitate the free flow of personal data within the Union.</t>
  </si>
  <si>
    <t>Each supervisory authority shall contribute to the consistent application of this Regulation throughout the Union. For that purpose, the supervisory authorities shall cooperate with each other and the Commission in accordance with Chapter VII.</t>
  </si>
  <si>
    <t>Where more than one supervisory authority is established in a Member State, that Member State shall designate the supervisory authority which is to represent those authorities in the Board and shall set out the mechanism to ensure compliance by the other authorities with the rules relating to the consistency mechanism referred to in Article 63.</t>
  </si>
  <si>
    <t>Each Member State shall notify to the Commission the provisions of its law which it adopts pursuant to this Chapter, by … [two years from the date of entry into force of this Regulation] at the latest and, without delay, any subsequent amendment affecting them.</t>
  </si>
  <si>
    <t>Independence</t>
  </si>
  <si>
    <t>Each supervisory authority shall act with complete independence in performing its tasks and exercising its powers in accordance with this Regulation.</t>
  </si>
  <si>
    <t>The member or members of each supervisory authority shall, in the performance of their tasks and exercise of their powers in accordance with this Regulation, remain free from external influence, whether direct or indirect, and shall neither seek nor take instructions from anybody.</t>
  </si>
  <si>
    <t>Member or members of each supervisory authority shall refrain from any action incompatible with their duties and shall not, during their term of office, engage in any incompatible occupation, whether gainful or not.</t>
  </si>
  <si>
    <t>Each Member State shall ensure that each supervisory authority is provided with the human, technical and financial resources, premises and infrastructure necessary for the effective performance of its tasks and exercise of its powers, including those to be carried out in the context of mutual assistance, cooperation and participation in the Board.</t>
  </si>
  <si>
    <t>Each Member State shall ensure that each supervisory authority chooses and has its own staff which shall be subject to the exclusive direction of the member or members of the supervisory authority concerned.</t>
  </si>
  <si>
    <t>Each Member State shall ensure that each supervisory authority is subject to financial control which does not affect its independence and that it has separate, public annual budgets, which may be part of the overall state or national budget.</t>
  </si>
  <si>
    <t>General conditions for the members of the supervisory authority</t>
  </si>
  <si>
    <t>Member States shall provide for each member of their supervisory authorities to be appointed by means of a transparent procedure by:</t>
  </si>
  <si>
    <t>their parliament;</t>
  </si>
  <si>
    <t>their government;</t>
  </si>
  <si>
    <t>their head of State; or</t>
  </si>
  <si>
    <t>an independent body entrusted with the appointment under Member State law.</t>
  </si>
  <si>
    <t>Each member shall have the qualifications, experience and skills, in particular in the area of the protection of personal data, required to perform its duties and exercise its powers.</t>
  </si>
  <si>
    <t>The duties of a member shall end in the event of the expiry of the term of office, resignation or compulsory retirement, in accordance with the law of the Member State concerned.</t>
  </si>
  <si>
    <t>A member shall be dismissed only in cases of serious misconduct or if the member no longer fulfils the conditions required for the performance of the duties.</t>
  </si>
  <si>
    <t>Rules on the establishment of the supervisory authority</t>
  </si>
  <si>
    <t>Each Member State shall provide by law for all of the following:</t>
  </si>
  <si>
    <t>the establishment of each supervisory authority;</t>
  </si>
  <si>
    <t>the qualifications and eligibility conditions required to be appointed as member of each supervisory authority;</t>
  </si>
  <si>
    <t>the rules and procedures for the appointment of the member or members of each supervisory authority;</t>
  </si>
  <si>
    <t>the duration of the term of the member or members of each supervisory authority of no less than four years, except for the first appointment after … [the date of entry into force of this Regulation], part of which may take place for a shorter period where that is necessary to protect the independence of the supervisory authority by means of a staggered appointment procedure;</t>
  </si>
  <si>
    <t>whether and, if so, for how many terms the member or members of each supervisory authority is eligible for reappointment;</t>
  </si>
  <si>
    <t>the conditions governing the obligations of the member or members and staff of each supervisory authority, prohibitions on actions, occupations and benefits incompatible therewith during and after the term of office and rules governing the cessation of employment.</t>
  </si>
  <si>
    <t>The member or members and the staff of each supervisory authority shall, in accordance with Union or Member State law, be subject to a duty of professional secrecy both during and after their term of office, with regard to any confidential information which has come to their knowledge in the course of the performance of their tasks or exercise of their powers. During their term of office, that duty of professional secrecy shall in particular apply to reporting by natural persons of infringements of this Regulation.</t>
  </si>
  <si>
    <t>COMPETENCE, TASKS AND POWERS</t>
  </si>
  <si>
    <t>Competence</t>
  </si>
  <si>
    <t>Each supervisory authority shall be competent for the performance of the tasks assigned to and the exercise of the powers conferred on it in accordance with this Regulation on the territory of its own Member State.</t>
  </si>
  <si>
    <t>Supervisory authorities shall not be competent to supervise processing operations of courts acting in their judicial capacity.</t>
  </si>
  <si>
    <t>Where processing is carried out by public authorities or private bodies acting on the basis of points (c) or (e) of Article 6(1), the supervisory authority of the Member State concerned shall be competent. In such cases Article 56 does not apply.</t>
  </si>
  <si>
    <t>Competence of the lead supervisory authority</t>
  </si>
  <si>
    <t>Without prejudice to Article 55, the supervisory authority of the main establishment or of the single establishment of the controller or processor shall be competent to act as lead supervisory authority for the cross-border processing carried out by that controller or processor in accordance with the procedure provided in Article 60.</t>
  </si>
  <si>
    <t>By derogation from paragraph 1, each supervisory authority shall be competent to handle a complaint lodged with it or a possible infringement of this Regulation, if the subject matter relates only to an establishment in its Member State or substantially affects data subjects only in its Member State.</t>
  </si>
  <si>
    <t>In the cases referred to in paragraph 2 of this Article, the supervisory authority shall inform the lead supervisory authority without delay on that matter. Within a period of three weeks after being informed the lead supervisory authority shall decide whether or not it will handle the case in accordance with the procedure provided in Article 60, taking into account whether or not there is an establishment of the controller or processor in the Member State of which the supervisory authority informed it.</t>
  </si>
  <si>
    <t>Where the lead supervisory authority decides to handle the case, the procedure provided in Article 60 shall apply. The supervisory authority which informed the lead supervisory authority may submit to the lead supervisory authority a draft for a decision. The lead supervisory authority shall take utmost account of that draft when preparing the draft decision referred to in Article 60(3).</t>
  </si>
  <si>
    <t>Where the lead supervisory authority decides not to handle the case, the supervisory authority which informed the lead supervisory authority shall handle it according to Articles 61 and 62.</t>
  </si>
  <si>
    <t>The lead supervisory authority shall be the sole interlocutor of the controller or processor for the cross-border processing carried out by that controller or processor.</t>
  </si>
  <si>
    <t>Tasks</t>
  </si>
  <si>
    <t>Without prejudice to other tasks set out under this Regulation, each supervisory authority shall on its territory:</t>
  </si>
  <si>
    <t>monitor and enforce the application of this Regulation;</t>
  </si>
  <si>
    <t>promote public awareness and understanding of the risks, rules, safeguards and rights in relation to processing. Activities addressed specifically to children shall receive specific attention;</t>
  </si>
  <si>
    <t>advise, in accordance with Member State law, the national parliament, the government, and other institutions and bodies on legislative and administrative measures relating to the protection of natural persons' rights and freedoms with regard to processing;</t>
  </si>
  <si>
    <t>promote the awareness of controllers and processors of their obligations under this Regulation;</t>
  </si>
  <si>
    <t>upon request, provide information to any data subject concerning the exercise of their rights under this Regulation and, if appropriate, cooperate with the supervisory authorities in other Member States to that end;</t>
  </si>
  <si>
    <t>handle complaints lodged by a data subject, or by a body, organisation or association in accordance with Article 80, and investigate, to the extent appropriate, the subject matter of the complaint and inform the complainant of the progress and the outcome of the investigation within a reasonable period, in particular if further investigation or coordination with another supervisory authority is necessary;</t>
  </si>
  <si>
    <t>cooperate with, including sharing information and provide mutual assistance to, other supervisory authorities with a view to ensuring the consistency of application and enforcement of this Regulation;</t>
  </si>
  <si>
    <t>conduct investigations on the application of this Regulation, including on the basis of information received from another supervisory authority or other public authority;</t>
  </si>
  <si>
    <t>o</t>
  </si>
  <si>
    <t>p</t>
  </si>
  <si>
    <t>monitor relevant developments, insofar as they have an impact on the protection of personal data, in particular the development of information and communication technologies and commercial practices;</t>
  </si>
  <si>
    <t>adopt standard contractual clauses referred to in Article 28(8) and point (d) of Article 46(2);</t>
  </si>
  <si>
    <t>establish and maintain a list in relation to the requirement for data protection impact assessment pursuant to Article 35(4);</t>
  </si>
  <si>
    <t>give advice on the processing operations referred to in Article 36(2);</t>
  </si>
  <si>
    <t>encourage the drawing up of codes of conduct pursuant to Article 40 and provide an opinion and approve such codes of conduct which provide sufficient safeguards, pursuant to Article 40(5);</t>
  </si>
  <si>
    <t>encourage the establishment of data protection certification mechanisms and of data protection seals and marks pursuant to Article 42(1), and approve the criteria of certification pursuant to Article 42(5);</t>
  </si>
  <si>
    <t>where applicable, carry out a periodic review of certifications issued in accordance with Article 42(7);</t>
  </si>
  <si>
    <t>draft and publish the criteria for accreditation of a body for monitoring codes of conduct pursuant to Article 41 and of a certification body pursuant to Article 43;</t>
  </si>
  <si>
    <t>q</t>
  </si>
  <si>
    <t>r</t>
  </si>
  <si>
    <t>s</t>
  </si>
  <si>
    <t>t</t>
  </si>
  <si>
    <t>u</t>
  </si>
  <si>
    <t>v</t>
  </si>
  <si>
    <t>conduct the accreditation of a body for monitoring codes of conduct pursuant to Article 41 and of a certification body pursuant to Article 43;</t>
  </si>
  <si>
    <t>authorise contractual clauses and provisions referred to in Article 46(3);</t>
  </si>
  <si>
    <t>approve binding corporate rules pursuant to Article 47;</t>
  </si>
  <si>
    <t>contribute to the activities of the Board;</t>
  </si>
  <si>
    <t>keep internal records of infringements of this Regulation and of measures taken in accordance with Article 58(2); and</t>
  </si>
  <si>
    <t>fulfil any other tasks related to the protection of personal data.</t>
  </si>
  <si>
    <t>Each supervisory authority shall facilitate the submission of complaints referred to in point (f) of paragraph 1, by measures such as a complaint submission form which may also be completed electronically, without excluding other means of communication.</t>
  </si>
  <si>
    <t>Where requests are manifestly unfounded or excessive, in particular because of their repetitive character, the supervisory authority may charge a reasonable fee based on administrative costs, or refuse to act on the request. The supervisory authority shall bear the burden of demonstrating the manifestly unfounded or excessive character of the request.</t>
  </si>
  <si>
    <t>The performance of the tasks of each supervisory authority shall be free of charge for the data subject and, where applicable, for the data protection officer.</t>
  </si>
  <si>
    <t>Each supervisory authority shall have all of the following investigative powers:</t>
  </si>
  <si>
    <t>Powers</t>
  </si>
  <si>
    <t>to order the controller and the processor, and, where applicable, the controller's or the processor's representative to provide any information it requires for the performance of its tasks;</t>
  </si>
  <si>
    <t>to carry out investigations in the form of data protection audits;</t>
  </si>
  <si>
    <t>to carry out a review on certifications issued pursuant to Article 42(7);</t>
  </si>
  <si>
    <t>to notify the controller or the processor of an alleged infringement of this Regulation;</t>
  </si>
  <si>
    <t>to obtain, from the controller and the processor, access to all personal data and to all information necessary for the performance of its tasks;</t>
  </si>
  <si>
    <t>to obtain access to any premises of the controller and the processor, including to any data processing equipment and means, in accordance with Union or Member State procedural law.</t>
  </si>
  <si>
    <t>Each supervisory authority shall have all of the following corrective powers:</t>
  </si>
  <si>
    <t>to issue warnings to a controller or processor that intended processing operations are likely to infringe provisions of this Regulation;</t>
  </si>
  <si>
    <t>to issue reprimands to a controller or a processor where processing operations have infringed provisions of this Regulation;</t>
  </si>
  <si>
    <t>to order the controller or the processor to comply with the data subject's requests to exercise his or her rights pursuant to this Regulation;</t>
  </si>
  <si>
    <t>to order the controller or processor to bring processing operations into compliance with the provisions of this Regulation, where appropriate, in a specified manner and within a specified period;</t>
  </si>
  <si>
    <t>to order the controller to communicate a personal data breach to the data subject;</t>
  </si>
  <si>
    <t>to impose a temporary or definitive limitation including a ban on processing;</t>
  </si>
  <si>
    <t>to order the rectification or erasure of personal data or restriction of processing pursuant to Articles 16, 17 and 18 and the notification of such actions to recipients to whom the personal data have been disclosed pursuant to Articles 17(2) and 19;</t>
  </si>
  <si>
    <t>to withdraw a certification or to order the certification body to withdraw a certification issued pursuant to Articles 42 and 43, or to order the certification body not to issue certification if the requirements for the certification are not or are no longer met;</t>
  </si>
  <si>
    <t>to impose an administrative fine pursuant to Article 83, in addition to, or instead of measures referred to in this paragraph, depending on the circumstances of each individual case;</t>
  </si>
  <si>
    <t>to order the suspension of data flows to a recipient in a third country or to an international organisation.</t>
  </si>
  <si>
    <t>Each supervisory authority shall have all of the following authorisation and advisory powers:</t>
  </si>
  <si>
    <t>to advise the controller in accordance with the prior consultation procedure referred to in Article 36;</t>
  </si>
  <si>
    <t>to issue, on its own initiative or on request, opinions to the national parliament, the Member State government or, in accordance with Member State law, to other institutions and bodies as well as to the public on any issue related to the protection of personal data;</t>
  </si>
  <si>
    <t>to authorise processing referred to in Article 36(5), if the law of the Member State requires such prior authorisation;</t>
  </si>
  <si>
    <t>to issue an opinion and approve draft codes of conduct pursuant to Article 40(5);</t>
  </si>
  <si>
    <t>to accredit certification bodies pursuant to Article 43;</t>
  </si>
  <si>
    <t>to issue certifications and approve criteria of certification in accordance with Article 42(5);</t>
  </si>
  <si>
    <t>to adopt standard data protection clauses referred to in Article 28(8) and in point (d) of Article 46(2);</t>
  </si>
  <si>
    <t>to authorise contractual clauses referred to in point (a) of Article 46(3);</t>
  </si>
  <si>
    <t>to authorise administrative arrangements referred to in point (b) of Article 46(3);</t>
  </si>
  <si>
    <t>to approve binding corporate rules pursuant to Article 47.</t>
  </si>
  <si>
    <t>The exercise of the powers conferred on the supervisory authority pursuant to this Article shall be subject to appropriate safeguards, including effective judicial remedy and due process, set out in Union and Member State law in accordance with the Charter.</t>
  </si>
  <si>
    <t>Each Member State shall provide by law that its supervisory authority shall have the power to bring infringements of this Regulation to the attention of the judicial authorities and where appropriate, to commence or engage otherwise in legal proceedings, in order to enforce the provisions of this Regulation.</t>
  </si>
  <si>
    <t>Each Member State may provide by law that its supervisory authority shall have additional powers to those referred to in paragraphs 1, 2 and 3. The exercise of those powers shall not impair the effective operation of Chapter VII.</t>
  </si>
  <si>
    <t>Activity reports</t>
  </si>
  <si>
    <t>Each supervisory authority shall draw up an annual report on its activities, which may include a list of types of infringement notified and types of measures taken in accordance with Article 58(2). Those reports shall be transmitted to the national parliament, the government and other authorities as designated by Member State law. They shall be made available to the public, to the Commission and to the Board.</t>
  </si>
  <si>
    <t>VII</t>
  </si>
  <si>
    <t>COOPERATION AND CONSISTENCY</t>
  </si>
  <si>
    <t>COOPERATION</t>
  </si>
  <si>
    <t>Cooperation between the lead supervisory authority and other supervisory authorities concerned</t>
  </si>
  <si>
    <t>The lead supervisory authority shall cooperate with the other supervisory authorities concerned in accordance with this Article in an endeavour to reach consensus. The lead supervisory authority and the supervisory authorities concerned shall exchange all relevant information with each other.</t>
  </si>
  <si>
    <t>The lead supervisory authority may request at any time other supervisory authorities concerned to provide mutual assistance pursuant to Article 61 and may conduct joint operations pursuant to Article 62, in particular for carrying out investigations or for monitoring the implementation of a measure concerning a controller or processor established in another Member State.</t>
  </si>
  <si>
    <t>The lead supervisory authority shall, without delay, communicate the relevant information on the matter to the other supervisory authorities concerned. It shall without delay submit a draft decision to the other supervisory authorities concerned for their opinion and take due account of their views.</t>
  </si>
  <si>
    <t>Where any of the other supervisory authorities concerned within a period of four weeks after having been consulted in accordance with paragraph 3 of this Article, expresses a relevant and reasoned objection to the draft decision, the lead supervisory authority shall, if it does not follow the relevant and reasoned objection or is of the opinion it is not relevant and reasoned, submit the matter to the consistency mechanism referred to in Article 63.</t>
  </si>
  <si>
    <t>Where the lead supervisory authority intends to follow the relevant and reasoned objection made, it shall submit to the other supervisory authorities concerned a revised draft decision for their opinion. That revised draft decision shall be subject to the procedure referred to in paragraph 4 within a period of two weeks.</t>
  </si>
  <si>
    <t>Where none of the other supervisory authorities concerned has objected to the draft decision submitted by the lead supervisory authority within the period referred to in paragraphs 4 and 5, the lead supervisory authority and the supervisory authorities concerned shall be deemed to be in agreement with that draft decision and shall be bound by it.</t>
  </si>
  <si>
    <t>The lead supervisory authority shall adopt and notify the decision to the main establishment or single establishment of the controller or processor, as the case may be and inform the other supervisory authorities concerned and the Board of the decision in question, including a summary of the relevant facts and grounds. The supervisory authority with which a complaint has been lodged shall inform the complainant on the decision.</t>
  </si>
  <si>
    <t>By derogation from paragraph 7, where a complaint is dismissed or rejected, the supervisory authority with which the complaint was lodged shall adopt the decision and notify it to the complainant and shall inform the controller thereof.</t>
  </si>
  <si>
    <t>Where the lead supervisory authority and the supervisory authorities concerned agree to dismiss or reject parts of a complaint and to act on other parts of that complaint, a separate decision shall be adopted for each of those parts of the matter. The lead supervisory authority shall adopt the decision for the part concerning actions in relation to the controller, shall notify it to the main establishment or single establishment of the controller or processor on the territory of its Member State and shall inform the complainant thereof, while the supervisory authority of the complainant shall adopt the decision for the part concerning dismissal or rejection of that complaint, and shall notify it to that complainant and shall inform the controller or processor thereof.</t>
  </si>
  <si>
    <t>After being notified of the decision of the lead supervisory authority pursuant to paragraphs7 and 9, the controller or processor shall take the necessary measures to ensure compliance with the decision as regards processing activities in the context of all its establishments in the Union. The controller or processor shall notify the measures taken for complying with the decision to the lead supervisory authority, which shall inform the other supervisory authorities concerned.</t>
  </si>
  <si>
    <t>Where, in exceptional circumstances, a supervisory authority concerned has reasons to consider that there is an urgent need to act in order to protect the interests of data subjects, the urgency procedure referred to in Article 66 shall apply.</t>
  </si>
  <si>
    <t>The lead supervisory authority and the other supervisory authorities concerned shall supply the information required under this Article to each other by electronic means, using a standardised format.</t>
  </si>
  <si>
    <t>Mutual assistance</t>
  </si>
  <si>
    <t>Supervisory authorities shall provide each other with relevant information and mutual assistance in order to implement and apply this Regulation in a consistent manner, and shall put in place measures for effective cooperation with one another. Mutual assistance shall cover, in particular, information requests and supervisory measures, such as requests to carry out prior authorisations and consultations, inspections and investigations.</t>
  </si>
  <si>
    <t>Each supervisory authority shall take all appropriate measures required to reply to a request of another supervisory authority without undue delay and no later than one month after receiving the request. Such measures may include, in particular, the transmission of relevant information on the conduct of an investigation.</t>
  </si>
  <si>
    <t>Requests for assistance shall contain all the necessary information, including the purpose of and reasons for the request. Information exchanged shall be used only for the purpose for which it was requested.</t>
  </si>
  <si>
    <t>The requested supervisory authority shall not refuse to comply with the request unless:</t>
  </si>
  <si>
    <t>it is not competent for the subject-matter of the request or for the measures it is requested to execute; or</t>
  </si>
  <si>
    <t>compliance with the request would infringe this Regulation or Union or Member State law to which the supervisory authority receiving the request is subject.</t>
  </si>
  <si>
    <t>Requested supervisory authorities shall, as a rule, supply the information requested by other supervisory authorities by electronic means, using a standardised format.</t>
  </si>
  <si>
    <t>The requested supervisory authority shall inform the requesting supervisory authority of the results or, as the case may be, of the progress of the measures taken in order to respond to the request. The requested supervisory authority shall provide reasons for any refusal to comply with a requestpursuant to paragraph 4.</t>
  </si>
  <si>
    <t>Requested supervisory authorities shall not charge a fee for any action taken by them pursuant to a request for mutual assistance. Supervisory authorities may agree on rules to indemnify each other for specific expenditure arising from the provision of mutual assistance in exceptional circumstances.</t>
  </si>
  <si>
    <t>Where a supervisory authority does not provide the information referred to in paragraph 5 within one month of receiving the request of another supervisory authority, the requesting supervisory authority may adopt a provisional measure on the territory of its Member State in accordance with Article 55(1). In that case, the urgent need to act under Article 66(1) shall be presumed to be met and require an urgent binding decision from the Board pursuant to Article 66(2).</t>
  </si>
  <si>
    <t>The Commission may, by means of implementing acts, specify the format and procedures for mutual assistance referred to in this Article and the arrangements for the exchange of information by electronic means between supervisory authorities, and between supervisory authorities and the Board, in particular the standardised format referred to in paragraph 6 of this Article. Those implementing acts shall be adopted in accordance with the examination procedure referred to in Article 93(2).</t>
  </si>
  <si>
    <t>Joint operations of supervisory authorities</t>
  </si>
  <si>
    <t>The supervisory authorities shall, where appropriate, conduct joint operations including joint investigations and joint enforcement measures in which members or staff from the supervisory authorities of other Member States are involved.</t>
  </si>
  <si>
    <t>Where the controller or processor has establishments in several Member States or where a significant number of data subjects in more than one Member State are likely to be substantially affected by processing operations, a supervisory authority of each of those Member States shall have the right to participate in joint operations. The supervisory authority which is competent pursuant to Article 56 (1) or 56(4) shall invite the supervisory authority of each of those Member States to take part in the joint operations and shall respond without delay to the request of a supervisory authority to participate.</t>
  </si>
  <si>
    <t>A supervisory authority may, in accordance with Member State law, and with the seconding supervisory authority's authorisation, confer powers, including investigative powers on the seconding supervisory authority's members or staff involved in joint operations or, in so far as the law of the Member State of the host supervisory authority permits, allow the seconding supervisory authority's members or staff to exercise their investigative powers in accordance with the law of the Member State of the seconding supervisory authority. Such investigative powers may be exercised only under the guidance and in the presence of members or staff of the host supervisory authority. The seconding supervisory authority's members or staff shall be subject to the Member State law of the host supervisory authority.</t>
  </si>
  <si>
    <t>Where, in accordance with paragraph 1, staff of a seconding supervisory authority operate in another Member State, the Member State of the host supervisory authority shall assume responsibility for their actions, including liability, for any damage caused by them during their operations, in accordance with the law of the Member State in whose territory they are operating.</t>
  </si>
  <si>
    <t>The Member State in whose territory the damage was caused shall make good such damage under the conditions applicable to damage caused by its own staff. The Member State of the seconding supervisory authority whose staff has caused damage to any person in the territory of another Member State shall reimburse that other Member State in full any sums it has paid to the persons entitled on their behalf.</t>
  </si>
  <si>
    <t>Without prejudice to the exercise of its rights vis-à-vis third parties and with the exception of paragraph 5, each Member State shall refrain, in the case provided for in paragraph 1, from requesting reimbursement from another Member State in relation to damage referred to in paragraph 4.</t>
  </si>
  <si>
    <t>Where a joint operation is intended and a supervisory authority does not, within one month, comply with the obligation laid down in the second sentence of paragraph 2 of this Article, the other supervisory authorities may adopt a provisional measure on the territory of its Member State in accordance with Article 55. In that case, the urgent need to act under Article 66(1) shall be presumed to be met and require an opinion or an urgent binding decision from the Board pursuant to Article 66(2).</t>
  </si>
  <si>
    <t>CONSISTENCY</t>
  </si>
  <si>
    <t>Consistency mechanism</t>
  </si>
  <si>
    <t>In order to contribute to the consistent application of this Regulation throughout the Union, the supervisory authorities shall cooperate with each other and, where relevant, with the Commission, through the consistency mechanism as set out in this Section.</t>
  </si>
  <si>
    <t>Opinion of the Board</t>
  </si>
  <si>
    <t>The Board shall issue an opinion where a competent supervisory authority intends to adopt any of the measures below. To that end, the competent supervisory authority shall communicate the draft decision to the Board, when it:</t>
  </si>
  <si>
    <t>aims to adopt a list of the processing operations subject to the requirement for a data protection impact assessment pursuant to Article 35(4);</t>
  </si>
  <si>
    <t>concerns a matter pursuant to Article 40(7) whether a draft code of conduct or an amendment or extension to a code of conduct complies with this Regulation;</t>
  </si>
  <si>
    <t>aims to approve the criteria for accreditation of a body pursuant to Article 41(3) or a certification body pursuant to Article 43(3);</t>
  </si>
  <si>
    <t>aims to determine standard data protection clauses referred to in point (d) of Article 46(2) and Article 28(8);</t>
  </si>
  <si>
    <t>aims to authorise contractual clauses referred to in point (a) of Article 46(3); or</t>
  </si>
  <si>
    <t>aims to approve binding corporate rules within the meaning of Article 47.</t>
  </si>
  <si>
    <t>Any supervisory authority, the Chair of the Board or the Commission may request that any matter of general application or producing effects in more than one Member State be examined by the Board with a view to obtaining an opinion, in particular where a competent supervisory authority does not comply with the obligations for mutual assistance in accordance with Article 61 or for joint operations in accordance with Article 62.</t>
  </si>
  <si>
    <t>In the cases referred to in paragraphs 1 and 2, the Board shall issue an opinion on the matter submitted to it provided that it has not already issued an opinion on the same matter. That opinion shall be adopted within eight weeks by simple majority of the members of the Board. That period may be extended by a further six weeks, taking into account the complexity of the subject matter. Regarding the draft decision referred to in paragraph 1 circulated to the members of the Board in accordance with paragraph 5, a member which has not objected within a reasonable period indicated by the Chair, shall be deemed to be in agreement with the draft decision.</t>
  </si>
  <si>
    <t>Supervisory authorities and the Commission shall, without undue delay, communicate by electronic means to the Board, using a standardised format any relevant information, including as the case may be a summary of the facts, the draft decision, the grounds which make the enactment of such measure necessary, and the views of other supervisory authorities concerned.</t>
  </si>
  <si>
    <t>The Chair of the Board shall, without undue, delay inform by electronic means:</t>
  </si>
  <si>
    <t>the members of the Board and the Commission of any relevant information which has been communicated to it using a standardised format. The secretariat of the Board shall, where necessary, provide translations of relevant information; and</t>
  </si>
  <si>
    <t>the supervisory authority referred to, as the case may be, in paragraphs 1 and 2, and the Commission of the opinion and make it public.</t>
  </si>
  <si>
    <t>The competent supervisory authority shall not adopt its draft decision referred to in paragraph 1 within the period referred to in paragraph 3.</t>
  </si>
  <si>
    <t>The supervisory authority referred to in paragraph 1 shall take utmost account of the opinion of the Board and shall within two weeks after receiving the opinion, electronically communicate to the Chair of the Board whether it maintains or will amend its draft decision and, if any, the amended draft decision, using a standardised format.</t>
  </si>
  <si>
    <t>Where the supervisory authority concerned informs the Chair of the Board within the period referred to in paragraph 7 of this Article that it does not intend to follow the opinion of the Board, in whole or in part, providing the relevant grounds, Article 65(1) shall apply.</t>
  </si>
  <si>
    <t>Dispute resolution by the Board</t>
  </si>
  <si>
    <t>where, in a case referred to in Article 60(4), a supervisory authority concerned has raised a relevant and reasoned objection to a draft decision of the lead authority or the lead authority has rejected an objection as being not relevant or reasoned. The binding decision shall concern all the matters which are the subject of the relevant and reasoned objection, in particular whether there is an infringement of this Regulation;</t>
  </si>
  <si>
    <t>where there are conflicting views on which of the supervisory authorities concerned is competent for the main establishment;</t>
  </si>
  <si>
    <t>where a competent supervisory authority does not request the opinion of the Board in the cases referred to in Article 64(1), or does not follow the opinion of the Board issued under Article 64. In that case, any supervisory authority concerned or the Commission may communicate the matter to the Board.</t>
  </si>
  <si>
    <t>In order to ensure the correct and consistent application of this Regulation in individual cases, the Board shall adopt a binding decision in the following cases:</t>
  </si>
  <si>
    <t>The decision referred to in paragraph 1 shall be adopted within one month from the referral of the subject-matter by a two-third majority of the members of the Board. This period may be extended by a further month on account of the complexity of the subject-matter. The decision referred to in paragraph 1 shall be reasoned and addressed to the lead supervisory authority and all the supervisory authorities concerned and binding on them.</t>
  </si>
  <si>
    <t>Where the Board has been unable to adopt a decision within the periods referred to in paragraph 2, it shall adopt its decision within two weeks following the expiration of the second month referred to in paragraph 2 by a simple majority of the members of the Board. Where the members of the Board are split, the decision shall by adopted by the vote of its Chair.</t>
  </si>
  <si>
    <t>The supervisory authorities concerned shall not adopt a decision on the subject matter submitted to the Board under paragraph 1 during the periods referred to in paragraphs 2 and 3.</t>
  </si>
  <si>
    <t>The Chair of the Board shall notify, without undue delay, the decision referred to in paragraph 1 to the supervisory authorities concerned. It shall inform the Commission thereof. The decision shall be published on the website of the Board without delay after the supervisory authority has notified the final decision referred to in paragraph 6.</t>
  </si>
  <si>
    <t>The lead supervisory authority or, as the case may be, the supervisory authority with which the complaint has been lodged shall adopt its final decision on the basis of the decision referred to in paragraph 1 of this Article, without undue delay and at the latest by one month after the Board has notified its decision. The lead supervisory authority or, as the case may be, the supervisory authority with which the complaint has been lodged, shall inform the Board of the date when its final decision is notified respectively to the controller or the processor and to the data subject. The final decision of the supervisory authorities concerned shall be adopted under the terms of Article 60(7), (8) and (9). The final decision shall refer to the decision referred to in paragraph 1 of this Article and shall specify that the decision referred to in that paragraph will be published on the website of the Board in accordance with paragraph 5 of this Article. The final decision shall attach the decision referred to in paragraph 1 of this Article.</t>
  </si>
  <si>
    <t>Urgency procedure</t>
  </si>
  <si>
    <t>In exceptional circumstances, where a supervisory authority concerned considers that there is an urgent need to act in order to protect the rights and freedoms of data subjects, it may, by way of derogation from the consistency mechanism referred to in Articles 63, 64 and 65 or the procedure referred to in Article 60, immediately adopt provisional measures intended to produce legal effects on its own territory with a specified period of validity which shall not exceed three months. The supervisory authority shall, without delay, communicate those measures and the reasons for adopting them to the other supervisory authorities concerned, to the Board and to the Commission.</t>
  </si>
  <si>
    <t>By derogation from Articles 64(3) and 65(2), an urgent opinion or an urgent binding decision referred to in paragraphs 2 and 3 of this Article shall be adopted within two weeks by simple majority of the members of the Board.</t>
  </si>
  <si>
    <t>Any supervisory authority may request an urgent opinion or an urgent binding decision, as the case may be, from the Board where a competent supervisory authority has not taken an appropriate measure in a situation where there is an urgent need to act, in order to protect the rights and freedoms of data subjects, giving reasons for requesting such opinion or decision, including for the urgent need to act.</t>
  </si>
  <si>
    <t>Where a supervisory authority has taken a measure pursuant to paragraph 1 and considers that final measures need urgently be adopted, it may request an urgent opinion or an urgent binding decision from the Board, giving reasons for requesting such opinion or decision.</t>
  </si>
  <si>
    <t>Exchange of information</t>
  </si>
  <si>
    <t>The Commission may adopt implementing acts of general scope in order to specify the arrangements for the exchange of information by electronic means between supervisory authorities, and between supervisory authorities and the Board, in particular the standardised format referred to in Article 64.
Those implementing acts shall be adopted in accordance with the examination procedure referred to in Article 93(2).</t>
  </si>
  <si>
    <t>EUROPEAN DATA PROTECTION BOARD</t>
  </si>
  <si>
    <t>European Data Protection Board</t>
  </si>
  <si>
    <t>The European Data Protection Board (the 'Board') is hereby established as a body of the Union and shall have legal personality.</t>
  </si>
  <si>
    <t>The Board shall be represented by its Chair.</t>
  </si>
  <si>
    <t>The Board shall be composed of the head of one supervisory authority of each Member State and of the European Data Protection Supervisor, or their respective representatives.</t>
  </si>
  <si>
    <t>Where in a Member State more than one supervisory authority is responsible for monitoring the application of the provisions pursuant to this Regulation, a joint representative shall be appointed in accordance with that Member State's law.</t>
  </si>
  <si>
    <t>The Commission shall have the right to participate in the activities and meetings of the Board without voting right. The Commission shall designate a representative. The Chair of the Board shall communicate to the Commission the activities of the Board.</t>
  </si>
  <si>
    <t>In the cases referred to in Article 65, the European Data Protection Supervisor shall have voting rights only on decisions which concern principles and rules applicable to the Union institutions, bodies, offices and agencies which correspond in substance to those of this Regulation.</t>
  </si>
  <si>
    <t>The Board shall act independently when performing its tasks or exercising its powers pursuant to Articles 70 and 71.</t>
  </si>
  <si>
    <t>Without prejudice to requests by the Commission referred to in point (b) of Article 70(1) and in Article 70(2), the Board shall, in the performance of its tasks or the exercise of its powers, neither seek nor take instructions from anybody.</t>
  </si>
  <si>
    <t>The Board shall ensure the consistent application of this Regulation. To that end, the Board shall, on its own initiative or, where relevant, at the request of the Commission, in particular:</t>
  </si>
  <si>
    <t>monitor and ensure the correct application of this Regulation in the cases provided for in Articles 64 and 65 without prejudice to the tasks of national supervisory authorities;</t>
  </si>
  <si>
    <t>advise the Commission on any issue related to the protection of personal data in the Union, including on any proposed amendment of this Regulation;</t>
  </si>
  <si>
    <t>advise the Commission on the format and procedures for the exchange of information between controllers, processors and supervisory authorities for binding corporate rules;</t>
  </si>
  <si>
    <t>issue guidelines, recommendations, and best practices on procedures for erasing links, copies or replications of personal data from publicly available communication services as referred to in Article 17 (2);</t>
  </si>
  <si>
    <t>examine, on its own initiative, on request of one of its members or on request of the Commission, any question covering the application of this Regulation and issue guidelines, recommendations and best practices in order to encourage consistent application of this Regulation;</t>
  </si>
  <si>
    <t>issue guidelines, recommendations and best practices in accordance with point (e) of this paragraph for further specifying the criteria and conditions for decisions based on profiling pursuant to Article 22(2);</t>
  </si>
  <si>
    <t>issue guidelines, recommendations and best practices in accordance with point (e) of this paragraph for establishing the personal data breaches and determining the undue delay referred to in Article 33(1) and (2) and for the particular circumstances in which a controller or a processor is required to notify the personal data breach;</t>
  </si>
  <si>
    <t>issue guidelines, recommendations and best practices in accordance with point (e) of this paragraph as to the circumstances in which a personal data breach is likely to result in a high risk to the rights and freedoms of the natural persons referred to in Article 34(1).</t>
  </si>
  <si>
    <t>issue guidelines, recommendations and best practices in accordance with point (e) of this paragraph for the purpose of further specifying the criteria and requirements for personal data transfers based on binding corporate rules adhered to by controllers and binding corporate rules adhered to by processors and on further necessary requirements to ensure the protection of personal data of the data subjects concerned referred to in Article 47;</t>
  </si>
  <si>
    <t>issue guidelines, recommendations and best practices in accordance with point (e) of this paragraph for the purpose of further specifying the criteria and requirements for the personal data transfers on the basis of Article 49(1);</t>
  </si>
  <si>
    <t>draw up guidelines for supervisory authorities concerning the application of measures referred to in Article 58(1), (2) and (3) and the fixing of administrative fines pursuant to Articles 83;</t>
  </si>
  <si>
    <t>review the practical application of the guidelines, recommendations and best practices referred to in point (e) and (f);</t>
  </si>
  <si>
    <t>issue guidelines, recommendations and best practices in accordance with point (e) of this paragraph for establishing common procedures for reporting by natural persons of infringements of this Regulation pursuant to Article 54(2);</t>
  </si>
  <si>
    <t>encourage the drawing-up of codes of conduct and the establishment of data protection certification mechanisms and data protection seals and marks pursuant to Articles 40 and 42;</t>
  </si>
  <si>
    <t>carry out the accreditation of certification bodies and its periodic review pursuant to Article 43 and maintain a public register of accredited bodies pursuant to Article 43(6) and of the accredited controllers or processors established in third countries pursuant to Article 42(7);</t>
  </si>
  <si>
    <t>specify the requirements referred to in Article 43(3) with a view to the accreditation of certification bodies under Article 42;</t>
  </si>
  <si>
    <t>provide the Commission with an opinion on the certification requirements referred to in Article 43(8);</t>
  </si>
  <si>
    <t>provide the Commission with an opinion on the the icons referred to in Article 12(7);</t>
  </si>
  <si>
    <t>w</t>
  </si>
  <si>
    <t>provide the Commission with an opinion for the assessment of the adequacy of the level of protection in a third country or international organisation, including for the assessment whether a third country, a territory or one or more specified sectors within that third country, or an international organisation no longer ensures an adequate level of protection. To that end, the Commission shall provide the Board with all necessary documentation, including correspondence with the government of the third country, with regard to that third country, territory or specified sector, or with the international organisation.</t>
  </si>
  <si>
    <t>issue opinions on draft decisions of supervisory authorities pursuant to the consistency mechanism referred to in Article 64(1), on matters submitted pursuant to Article 64(2) and to issue binding decisions pursuant to Article 65, including in cases referred to in Article 66;</t>
  </si>
  <si>
    <t>promote the cooperation and the effective bilateral and multilateral exchange of information and best practices between the supervisory authorities;</t>
  </si>
  <si>
    <t>promote common training programmes and facilitate personnel exchanges between the supervisory authorities and, where appropriate, with the supervisory authorities of third countries or with international organisations;</t>
  </si>
  <si>
    <t>promote the exchange of knowledge and documentation on data protection legislation and practice with data protection supervisory authorities worldwide.</t>
  </si>
  <si>
    <t>x</t>
  </si>
  <si>
    <t>y</t>
  </si>
  <si>
    <t>issue opinions on codes of conduct drawn up at Union level pursuant to Article 40(9); and</t>
  </si>
  <si>
    <t>maintain a publicly accessible electronic register of decisions taken by supervisory authorities and courts on issues handled in the consistency mechanism.</t>
  </si>
  <si>
    <t>Where the Commission requests advice from the Board, it may indicate a time limit, taking into account the urgency of the matter.</t>
  </si>
  <si>
    <t>The Board shall forward its opinions, guidelines, recommendations, and best practices to the Commission and to the committee referred to in Article 93 and make them public.</t>
  </si>
  <si>
    <t>The Board shall, where appropriate, consult interested parties and give them the opportunity to comment within a reasonable period. The Board shall, without prejudice to Article 76, make the results of the consultation procedure publicly available.</t>
  </si>
  <si>
    <t>Reports</t>
  </si>
  <si>
    <t>The Board shall draw up an annual report regarding the protection of natural persons with regard to processing in the Union and, where relevant, in third countries and international organisations. The report shall be made public and be transmitted to the European Parliament, to the Council and to the Commission.</t>
  </si>
  <si>
    <t>The annual report shall include a review of the practical application of the guidelines, recommendations and best practices referred to in point (l) of Article 70(1) as well as of the binding decisions referred to in Article 65.</t>
  </si>
  <si>
    <t>Procedure</t>
  </si>
  <si>
    <t>The Board shall take decisions by a simple majority of its members, unless otherwise provided for in this Regulation.</t>
  </si>
  <si>
    <t>The Board shall adopt its own rules of procedure by a two-third majority of its members and organise its own operational arrangements.</t>
  </si>
  <si>
    <t>Chair</t>
  </si>
  <si>
    <t>The Board shall elect a chair and two deputy chairs from amongst its members by simple majority.</t>
  </si>
  <si>
    <t>The term of office of the Chair and of the deputy chairs shall be five years and be renewable once.</t>
  </si>
  <si>
    <t>Tasks of the Chair</t>
  </si>
  <si>
    <t>The Chair shall have the following tasks:</t>
  </si>
  <si>
    <t>to convene the meetings of the Board and prepare its agenda;</t>
  </si>
  <si>
    <t>to notify decisions adopted by the Board pursuant to Article 65 to the lead supervisory authority and the supervisory authorities concerned;</t>
  </si>
  <si>
    <t>to ensure the timely performance of the tasks of the Board, in particular in relation to the consistency mechanism referred to in Article 63.</t>
  </si>
  <si>
    <t>The Board shall lay down the allocation of tasks between the Chair and the deputy chairs in its rules of procedure.</t>
  </si>
  <si>
    <t>Secretariat</t>
  </si>
  <si>
    <t>The secretariat shall perform its tasks exclusively under the instructions of the Chair of the Board.</t>
  </si>
  <si>
    <t>The Board shall have a secretariat, which shall be provided by the European Data Protection Supervisor.</t>
  </si>
  <si>
    <t>The staff of the European Data Protection Supervisor involved in carrying out the tasks conferred on the Board by this Regulation shall be subject to separate reporting lines from the staff involved in carrying out tasks conferred on the European Data Protection Supervisor.</t>
  </si>
  <si>
    <t>Where appropriate, the Board and the European Data Protection Supervisor shall establish and publish a Memorandum of Understanding implementing this Article, determining the terms of their cooperation, and applicable to the staff of the European Data Protection Supervisor involved in carrying out the tasks conferred on the Board by this Regulation.</t>
  </si>
  <si>
    <t>The secretariat shall provide analytical, administrative and logistical support to the Board.</t>
  </si>
  <si>
    <t>The secretariat shall be responsible in particular for:</t>
  </si>
  <si>
    <t>the day-to-day business of the Board;</t>
  </si>
  <si>
    <t>communication between the members of the Board, its Chair and the Commission;</t>
  </si>
  <si>
    <t>communication with other institutions and the public;</t>
  </si>
  <si>
    <t>the use of electronic means for the internal and external communication;</t>
  </si>
  <si>
    <t>the translation of relevant information;</t>
  </si>
  <si>
    <t>the preparation and follow-up of the meetings of the Board;</t>
  </si>
  <si>
    <t>the preparation, drafting and publication of opinions, decisions on the settlement of disputes between supervisory authorities and other texts adopted by the Board.</t>
  </si>
  <si>
    <t>Confidentiality</t>
  </si>
  <si>
    <t>The discussions of the Board shall be confidential where the Board deems it necessary, as provided for in its rules of procedure.</t>
  </si>
  <si>
    <t>Access to documents submitted to members of the Board, experts and representatives of third parties shall be governed by Regulation (EC) No 1049/2001 of the European Parliament and of the Council1.</t>
  </si>
  <si>
    <t>VIII</t>
  </si>
  <si>
    <t>REMEDIES, LIABILITY AND PENALTIES</t>
  </si>
  <si>
    <t>Right to lodge a complaint with a supervisory authority</t>
  </si>
  <si>
    <t>Without prejudice to any other administrative or judicial remedy, every data subject shall have the right to lodge a complaint with a supervisory authority, in particular in the Member State of his or her habitual residence, place of work or place of the alleged infringment if the data subject considers that the processing of personal data relating to him or her infringes this Regulation.</t>
  </si>
  <si>
    <t>The supervisory authority with which the complaint has been lodged shall inform the complainant on the progress and the outcome of the complaint including the possibility of a judicial remedy pursuant to Article 78.</t>
  </si>
  <si>
    <t>Right to an effective judicial remedy against a supervisory authority</t>
  </si>
  <si>
    <t>Without prejudice to any other administrative or non-judicial remedy, each natural or legal person shall have the right to an effective judicial remedy against a legally binding decision of a supervisory authority concerning them.</t>
  </si>
  <si>
    <t>Without prejudice to any other administrative or non-judicial remedy, each data subject shall have the right to a an effective judicial remedy where the supervisory authority which is competent pursuant to Article 55 and Article 56 does not handle a complaint or does not inform the data subject within three months on the progress or outcome of the complaint lodged pursuant to Article 77.</t>
  </si>
  <si>
    <t>Proceedings against a supervisory authority shall be brought before the courts of the Member State where the supervisory authority is established.</t>
  </si>
  <si>
    <t>Where proceedings are brought against a decision of a supervisory authority which was preceded by an opinion or a decision of the Board in the consistency mechanism, the supervisory authority shall forward that opinion or decision to the court.</t>
  </si>
  <si>
    <t>Right to an effective judicial remedy against a controller or processor</t>
  </si>
  <si>
    <t>Without prejudice to any available administrative or non-judicial remedy, including the right to lodge a complaint with a supervisory authority pursuant to Article 77, each data subject shall have the right to an effective judicial remedy where he or she considers that his or her rights under this Regulation have been infringed as a result of the processing of his or her personal data in non-compliance with this Regulation.</t>
  </si>
  <si>
    <t>Proceedings against a controller or a processor shall be brought before the courts of the Member State where the controller or processor has an establishment. Alternatively, such proceedings may be brought before the courts of the Member State where the data subject has his or her habitual residence, unless the controller or processor is a public authority of a Member State acting in the exercise of its public powers.</t>
  </si>
  <si>
    <t>Representation of data subjects</t>
  </si>
  <si>
    <t>The data subject shall have the right to mandate a not-for-profit body, organisation or association which has been properly constituted in accordance with the law of a Member State, has statutory objectives which are in the public interest, and is active in the field of the protection of data subjects' rights and freedoms with regard to the protection of their personal data to lodge the complaint on his or her behalf, to exercise the rights referred to in Articles 77, 78 and 79 on his or her behalf, and to exercise the right to receive compensation referred to in Article 82 on his or her behalf where provided for by Member State law.</t>
  </si>
  <si>
    <t>Member States may provide that any body, organisation or association referred to in paragraph 1 of this Article, independently of a data subject's mandate, has the right to lodge, in that Member State, a complaint with the supervisory authority which is competent pursuant to Article 77 and to exercise the rights referred to in Articles 78 and 79 if it considers that the rights of a data subject under this Regulation have been infringed as a result of the processing.</t>
  </si>
  <si>
    <t>Suspension of proceedings</t>
  </si>
  <si>
    <t>Where a competent court of a Member State has information on proceedings, concerning the same subject matter as regards processing by the same controller or processor, that are pending in a court in another Member State, it shall contact that court in the other Member State to confirm the existence of such proceedings.</t>
  </si>
  <si>
    <t>Where proceedings concerning the same subject matter as regards processing of the same controller or processor are pending in a court in another Member State, any competent court other than the court first seized may suspend its proceedings.</t>
  </si>
  <si>
    <t>Where those proceedings are pending at first instance, any court other than the court first seized may also, on the application of one of the parties, decline jurisdiction if the court first seized has jurisdiction over the actions in question and its law permits the consolidation thereof.</t>
  </si>
  <si>
    <t>Right to compensation and liability</t>
  </si>
  <si>
    <t>Any person who has suffered material or non-material damage as a result of an infringement of this Regulation shall have the right to receive compensation from the controller or processor for the damage suffered.</t>
  </si>
  <si>
    <t>Any controller involved in processing shall be liable for the damage caused by processing which infringes this Regulation. A processor shall be liable for the damage caused by processing only where it has not complied with obligations of this Regulation specifically directed to processors or where it has acted outside or contrary to lawful instructions of the controller.</t>
  </si>
  <si>
    <t>A controller or processor shall be exempt from liability under paragraph 2 if it proves that it is not in any way responsible for the event giving rise to the damage.</t>
  </si>
  <si>
    <t>Where more than one controller or processor, or both a controller and a processor, are involved in the same processing and where they are, under paragraphs 2 and 3, responsible for any damage caused by processing, each controller or processor shall be held liable for the entire damage in order to ensure effective compensation of the data subject.</t>
  </si>
  <si>
    <t>Where a controller or processor has, in accordance with paragraph 4, paid full compensation for the damage suffered, that controller or processor shall be entitled to claim back from the other controllers or processors involved in the same processing that part of the compensation corresponding to their part of responsibility for the damage, in accordance with the conditions set out in paragraph 2.</t>
  </si>
  <si>
    <t>Court proceedings for exercising the right to receive compensation shall be brought before the courts competent under the law of the Member State referred to in Article 79(2).</t>
  </si>
  <si>
    <t>General conditions for imposing administrative fines</t>
  </si>
  <si>
    <t>Each supervisory authority shall ensure that the imposition of administrative fines pursuant to this Article in respect of infringements of this Regulation referred to in paragraphs 4, 5 and 6 shall in each individual case be effective, proportionate and dissuasive.</t>
  </si>
  <si>
    <t>Administrative fines shall, depending on the circumstances of each individual case, be imposed in addition to, or instead of, measures referred to in points (a) to (h) and (j) of Article 58(2). When deciding whether to impose an administrative fine and deciding on the amount of the administrative fine in each individual case due regard shall be given to the following:</t>
  </si>
  <si>
    <t>the nature, gravity and duration of the infringement taking into account the nature scope or purpose of the processing concerned as well as the number of data subjects affected and the level of damage suffered by them;</t>
  </si>
  <si>
    <t>the intentional or negligent character of the infringement;</t>
  </si>
  <si>
    <t>any action taken by the controller or processor to mitigate the damage suffered by data subjects;</t>
  </si>
  <si>
    <t>the degree of responsibility of the controller or processor taking into account technical and organisational measures implemented by them pursuant to Articles 25 and 32;</t>
  </si>
  <si>
    <t>any relevant previous infringements by the controller or processor;</t>
  </si>
  <si>
    <t>the degree of cooperation with the supervisory authority, in order to remedy the infringement and mitigate the possible adverse effects of the infringement;</t>
  </si>
  <si>
    <t>the categories of personal data affected by the infringement;</t>
  </si>
  <si>
    <t>the manner in which the infringement became known to the supervisory authority, in particular whether, and if so to what extent, the controller or processor notified the infringement;</t>
  </si>
  <si>
    <t>in case measures referred to in Article 58(2) have previously been ordered against the controller or processor concerned with regard to the same subject-matter, compliance with those measures;</t>
  </si>
  <si>
    <t>adherence to approved codes of conduct pursuant to Article 40 or approved certification mechanisms pursuant to Article 42; and</t>
  </si>
  <si>
    <t>any other aggravating or mitigating factor applicable to the circumstances of the case, such as financial benefits gained, or losses avoided, directly or indirectly, from the infringement.</t>
  </si>
  <si>
    <t>If a controller or processor intentionally or negligently, for the same or linked processing operations, infringes several provisions of this Regulation, the total amount of the administrative fine shall not exceed the amount specified for the gravest infringement.</t>
  </si>
  <si>
    <t>Infringments of the following provisions shall, in acccordance with paragraph 2, be subject to administrative fines up to 10 000 000 EUR, or in the case of an undertaking, up to 2 % of the total worldwide annual turnover of the preceding financial year, whichever is higher:</t>
  </si>
  <si>
    <t>the obligations of the controller and the processor pursuant to Articles 8, 11, 25, 26, 27, 28, 29, 30, 31, 32, 33, 34, 35, 36, 37, 38, 39, 42 and 43;</t>
  </si>
  <si>
    <t>the obligations of the certification body pursuant to Articles 42 and 43;</t>
  </si>
  <si>
    <t>the obligations of the monitoring body pursuant to Article 41(4).</t>
  </si>
  <si>
    <t>Infringements of the following provisions shall, in accordance with paragraph 2, be subject to administrative fines up to 20 000 000 EUR, or in the case of an undertaking, up to 4 % of the total worldwide annual turnover of the preceding financial year, whichever is higher:</t>
  </si>
  <si>
    <t>the basic principles for processing, including conditions for consent, pursuant to Articles 5, 6, 7 and 9;</t>
  </si>
  <si>
    <t>the data subjects' rights pursuant to Articles 12 to 22;</t>
  </si>
  <si>
    <t>the transfers of personal data to a recipient in a third country or an international organisation pursuant to Articles 44 to 49;</t>
  </si>
  <si>
    <t>any obligations pursuant to Member State law adopted unter Chapter IX;</t>
  </si>
  <si>
    <t>non-compliance with an order or a temporary or definitive limitation on processing or the suspension of data flows by the supervisory authority pursuant to Article 58(2) or failure to provide access in violation of Article 58(1).</t>
  </si>
  <si>
    <t>Non-compliance with an order by the supervisory authority as referred to in Article 58(2) shall, in acccordance with paragraph 2 of this Article, be subject to administrative fines up to 20 000 000 EUR, or in the case of an undertaking, up to 4 % of the total worldwide annual turnover of the preceding financial year, whichever is higher.</t>
  </si>
  <si>
    <t>Without prejudice to the corrective powers of supervisory authorities pursuant to Article 58(2), each Member State may lay down the rules on whether and to what extent administrative fines may be imposed on public authorities and bodies established in that Member State.</t>
  </si>
  <si>
    <t>The exercise by the supervisory authority of its powers under this Article shall be subject to appropriate procedural safeguards in accordance with Union and Member State law, including effective judicial remedy and due process.</t>
  </si>
  <si>
    <t>Where the legal system of the Member State does not provide for administrative fines, this Article may be applied in such a manner that the fine is initiated by the competent supervisory authority and imposed by competent national courts, while ensuring that those legal remedies are effective and have an equivalent effect to the administrative fines imposed by supervisory authorities. In any event, the fines imposed shall be effective, proportionate and dissuasive. Those Member States shall notify to the Commission the provisions of their laws which they adopt pursuant to this paragraph by … [two years from the date of entry into force of this Regulation] and, without delay, any subsequent amendment law or amendment affecting them.</t>
  </si>
  <si>
    <t>Penalties</t>
  </si>
  <si>
    <t>Member States shall lay down the rules on other penalties applicable to infringements of this Regulation in particular for infringements which are not subject to administrative fines pursuant to Article 83, and shall take all measures necessary to ensure that they are implemented. Such penalties shall be effective, proportionate and dissuasive.</t>
  </si>
  <si>
    <t>Each Member State shall notify to the Commission the provisions of its law which it adopts pursuant to paragraph 1, by … [two years from the date of entry into force of this Regulation] and, without delay, any subsequent amendment affecting them.</t>
  </si>
  <si>
    <t>IX</t>
  </si>
  <si>
    <t>PROVISIONS RELATING TO SPECIFIC PROCESSING SITUATIONS</t>
  </si>
  <si>
    <t>Processing and freedom of expression and information</t>
  </si>
  <si>
    <t>Member States shall by law reconcile the right to the protection of personal data pursuant to this Regulation with the right to freedom of expression and information, including processing for journalistic purposes and the purposes of academic, artistic or literary expression.</t>
  </si>
  <si>
    <t>For processing carried out for journalistic purposes or the purpose of academic artistic or literary expression, Member States shall provide for exemptions or derogations from Chapter II (principles), Chapter III (rights of the data subject), Chapter IV (controller and processor), Chapter V (transfer of personal data to third countries or international organisations), Chapter VI (independent supervisory authorities), Chapter VII (cooperation and consistency) and Chapter IX (specific data processing situations) if they are necessary to reconcile the right to the protection of personal data with the freedom of expression and information.</t>
  </si>
  <si>
    <t>Each Member State shall notify to the Commission the provisions of its law which it has adopted pursuant to paragraph 2 and, without delay, any subsequent amendment law or amendment affecting them.</t>
  </si>
  <si>
    <t>Processing and public access to official documents</t>
  </si>
  <si>
    <t>Personal data in official documents held by a public authority or a public body or a private body for the performance of a task carried out in the public interest may be disclosed by the authority or body in accordance with Union or Member State law to which the public authority or body is subject in order to reconcile public access to official documents with the right to the protection of personal data pursuant to this Regulation.</t>
  </si>
  <si>
    <t>Processing of the national identification number</t>
  </si>
  <si>
    <t>Member States may further determine the specific conditions for the processing of a national identification number or any other identifier of general application. In that case the national identification number or any other identifier of general application shall be used only under appropriate safeguards for the rights and freedoms of the data subject pursuant to this Regulation.</t>
  </si>
  <si>
    <t>Member States may, by law or by collective agreements, provide for more specific rules to ensure the protection of the rights and freedoms in respect of the processing of employees' personal data in the employment context, in particular for the purposes of the recruitment, the performance of the contract of employment, including discharge of obligations laid down by law or by collective agreements, management, planning and organisation of work, equality and diversity in the workplace, health and safety at work, protection of employer's or customer's property and for the purposes of the exercise and enjoyment, on an individual or collective basis, of rights and benefits related to employment, and for the purpose of the termination of the employment relationship.</t>
  </si>
  <si>
    <t>Those rules shall include suitable and specific measures to safeguard the data subject's human dignity, legitimate interests and fundamental rights, with particular regard to the transparency of processing, the transfer of personal data within a group of undertakings, or a group of entreprises engaged in a joint economic activity and monitoring systems at the work place.</t>
  </si>
  <si>
    <t>Each Member State shall notify to the Commission those provisions of its law which it adopts pursuant to paragraph 1, by … [two years from the date of entry into force of this Regulation] and, without delay, any subsequent amendment affecting them.</t>
  </si>
  <si>
    <t>Safeguards and derogations relating to processing for archiving purposes in the public interest, scientific or historical research purposes or statistical purposes</t>
  </si>
  <si>
    <t>Processing for archiving purposes in the public interest, scientific or historical research purposes or statistical purposes, shall be subject to appropriate safeguards, in accordance with this Regulation, for the rights and freedoms of the data subject. Those safeguards shall ensure that technical and organisational measures are in place in particular in order to ensure respect for the principle of data minimisation. Those measures may include pseudonymisation provided that those purposes can be fulfilled in that manner. Where those purposes can be fulfilled by further processing which does not permit or no longer permits the identification of data subjects, those purposes shall be fulfilled in that manner.</t>
  </si>
  <si>
    <t>Where personal data are processed for scientific or historical research purposes or statistical purposes, Union or Member State law may provide for derogations from the rights referred to in Articles 15, 16, 18 and 21 subject to the conditions and safeguards referred to in paragraph 1 of this Article in so far as such rights are likely to render impossible or seriously impair the achievement of the specific purposes, and such derogations are necessary for the fulfilment of those purposes.</t>
  </si>
  <si>
    <t>Where personal data are processed for archiving purposes in the public interest, Union or Member State law may provide for derogations from the rights referred to in Articles 15, 16, 18, 19, 20 and 21 subject to the conditions and safeguards referred to in paragraph 1 of this Article in so far as such rights are likely to render impossible or seriously impair the achievement of the specific purposes, and such derogations are necessary for the fulfilment of those purposes.</t>
  </si>
  <si>
    <t>Where processing referred to in paragraphs 2 and 3 serves at the same time another purpose, the derogations shall apply only to processing for the purposes referred to in those paragraphs.</t>
  </si>
  <si>
    <t>Obligations of secrecy</t>
  </si>
  <si>
    <t>Member States may adopt specific rules to set out the powers of the supervisory authorities laid down in points (e) and (f) of Article 58(1) in relation to controllers or processors that are subject, under Union or Member State law or rules established by national competent bodies, to an obligation of professional secrecy or other equivalent obligations of secrecy where this is necessary and proportionate to reconcile the right of the protection of personal data with the obligation of secrecy. Those rules shall apply only with regard to personal data which the controller or processor has received as a result ofor has obtained in an activity covered by that obligation of secrecy.</t>
  </si>
  <si>
    <t>Each Member State shall notify to the Commission the rules adopted pursuant to paragraph 1, by … [two years from the date of entry into force of this Regulation] and, without delay, any subsequent amendment affecting them.</t>
  </si>
  <si>
    <t>Existing data protection rules of churches and religious associations</t>
  </si>
  <si>
    <t>Churches and religious associations which apply comprehensive rules in accordance with paragraph 1 shall be subject to the supervision of an independent supervisory authority, which may be specific, provided that it fulfils the conditions laid down in Chapter VI of this Regulation.</t>
  </si>
  <si>
    <t>Where in a Member State, churches and religious associations or communities apply, at the time of entry into force of this Regulation, comprehensive rules relating to the protection of natural persons with regard to processing, such rules may continue to apply, provided that they are brought into line with this Regulation.</t>
  </si>
  <si>
    <t>DELEGATED ACTS AND IMPLEMENTING ACTS</t>
  </si>
  <si>
    <t>Exercise of the delegation</t>
  </si>
  <si>
    <t>The power to adopt delegated acts is conferred on the Commission subject to the conditions laid down in this Article.</t>
  </si>
  <si>
    <t>The delegation of power referred to in Article 12(8) and Article 43(8) shall be conferred on the Commission for an indeterminate period of time from … [the date of entry into force of this Regulation].</t>
  </si>
  <si>
    <t>The delegation of power referred to in Article 12(8) and Article 43(8) may be revoked at any time by the European Parliament or by the Council. A decision of revocation shall put an end to the delegation of power specified in that decision. It shall take effect the day following that of its publication in the Official Journal of the European Union or at a later date specified therein. It shall not affect the validity of any delegated acts already in force.</t>
  </si>
  <si>
    <t>As soon as it adopts a delegated act, the Commission shall notify it simultaneously to the European Parliament and to the Council.</t>
  </si>
  <si>
    <t>A delegated act adopted pursuant to Article 12(8) and Article 43(8) shall enter into force only if no objection has been expressed by either the European Parliament or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</si>
  <si>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Committee procedure</t>
  </si>
  <si>
    <t>Where reference is made to this paragraph, Article 8 of Regulation (EU) No 182/2011, in conjunction with Article 5 thereof, shall apply.</t>
  </si>
  <si>
    <t>Where reference is made to this paragraph, Article 5 of Regulation (EU) No 182/2011 shall apply.</t>
  </si>
  <si>
    <t>The Commission shall be assisted by a committee. That committee shall be a committee within the meaning of Regulation (EU) No 182/2011.</t>
  </si>
  <si>
    <t>XI</t>
  </si>
  <si>
    <t>FINAL PROVISIONS</t>
  </si>
  <si>
    <t>Repeal of Directive 95/46/EC</t>
  </si>
  <si>
    <t>Directive 95/46/EC is repealed with effect from … [two years from the date of entry into force of this Regulation].</t>
  </si>
  <si>
    <t>References to the repealed Directive shall be construed as references to this Regulation. References to the Working Party on the Protection of Individuals with regard to the Processing of Personal Data established by Article 29 of Directive 95/46/EC shall be construed as references to the European Data Protection Board established by this Regulation.</t>
  </si>
  <si>
    <t>Relationship with Directive 2002/58/EC</t>
  </si>
  <si>
    <t>This Regulation shall not impose additional obligations on natural or legal persons in relation to processing in connection with the provision of publicly available electronic communications services in public communication networks in the Union in relation to matters for which they are subject to specific obligations with the same objective set out in Directive 2002/58/EC.</t>
  </si>
  <si>
    <t>Relationship with previously concluded Agreements</t>
  </si>
  <si>
    <t>International agreements involving the transfer of personal data to third countries or international organisations which were concluded by Member States prior to … [the date of entry into force of this Regulation], and which are in accordance with Union law applicable prior to … [the date of entry into force of this Regulation], shall remain in force until amended, replaced or revoked.</t>
  </si>
  <si>
    <t>Commission reports</t>
  </si>
  <si>
    <t>By … [4 years after the date of entry into force of this Regulation] and every four years thereafter, the Commission shall submit a report on the evaluation and review of this Regulation to the European Parliament and to the Council. The reports shall be made public.</t>
  </si>
  <si>
    <t>In the context of the evaluations and reviews referred to in paragraph 1, the Commission shall examine, in particular, the application and functioning of:</t>
  </si>
  <si>
    <t>Chapter VII on cooperation and consistency.</t>
  </si>
  <si>
    <t>Chapter V on the transfer of personal data to third countries or international organisations with particular regard to decisions adopted pursuant to Article 45(3) of this Regulation and decisions adopted on the basis of Article 25(6) of Directive 95/46/EC;</t>
  </si>
  <si>
    <t>For the purpose of paragraph 1, the Commission may request information from Member States and supervisory authorities.</t>
  </si>
  <si>
    <t>In carrying out the evaluations and reviews referred to in paragraphs 1 and 2, the Commission shall take into account the positions and findings of the European Parliament, of the Council, and of other relevant bodies or sources.</t>
  </si>
  <si>
    <t>The Commission shall, if necessary, submit appropriate proposals to amend this Regulation, in particular taking into account of developments in information technology and in the light of the state of progress in the information society.</t>
  </si>
  <si>
    <t>Review of other Union legal acts on data protection</t>
  </si>
  <si>
    <t>The Commission shall, if appropriate, submit legislative proposals with a view to amending other Union legal acts on the protection of personal data, in order to ensure uniform and consistent protection of natural persons with regard to processing. This shall in particular concern the rules relating to the protection of natural persons with regard to processing by Union institutions, bodies, offices and agencies and on the free movement of such data.</t>
  </si>
  <si>
    <t>Entry into force and application</t>
  </si>
  <si>
    <t>This Regulation shall enter into force on the twentieth day following that of its publication in the Official Journal of the European Union.</t>
  </si>
  <si>
    <t>It shall apply from … [two years from the date of entry into force of this Regulation].</t>
  </si>
  <si>
    <t>Binding corporate rules</t>
  </si>
  <si>
    <t>Tasks of the Board</t>
  </si>
  <si>
    <t>VI</t>
  </si>
  <si>
    <t>For the purposes of this Regulation:
'personal data' means any information relating to an identified or identifiable natural person ('data subject'); an identifiable natural person is one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</si>
  <si>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For the purposes of this Regulation:
'processing'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</si>
  <si>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For the purposes of this Regulation:
'restriction of processing' means the marking of stored personal data with the aim of limiting their processing in the future;</t>
  </si>
  <si>
    <t>For the purposes of this Regulation:
'profiling'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</si>
  <si>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For the purposes of this Regulation:
'pseudonymisation'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</si>
  <si>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For the purposes of this Regulation:
'filing system' means any structured set of personal data which are accessible according to specific criteria, whether centralised, decentralised or dispersed on a functional or geographical basis;</t>
  </si>
  <si>
    <t>For the purposes of this Regulation:
'controller'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</si>
  <si>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For the purposes of this Regulation:
'processor' means a natural or legal person, public authority, agency or other body which processes personal data on behalf of the controller;</t>
  </si>
  <si>
    <t>For the purposes of this Regulation:
'third party' means a natural or legal person, public authority, agency or body other than the data subject, controller, processor and persons who, under the direct authority of the controller or processor, are authorised to process personal data;</t>
  </si>
  <si>
    <t>For the purposes of this Regulation:
'consent' of the data subject means any freely given, specific, informed and unambiguous indication of the data subject's wishes by which he or she, by a statement or by a clear affirmative action, signifies agreement to the processing of personal data relating to him or her;</t>
  </si>
  <si>
    <t>For the purposes of this Regulation:
'personal data breach' means a breach of security leading to the accidental or unlawful destruction, loss, alteration, unauthorised disclosure of, or access to, personal data transmitted, stored or otherwise processed;</t>
  </si>
  <si>
    <t>For the purposes of this Regulation:
'genetic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</si>
  <si>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For the purposes of this Regulation:
'biometric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</si>
  <si>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For the purposes of this Regulation:
'data concerning health' means personal data related to the physical or mental health of a natural person, including the provision of health care services, which reveal information about his or her health status;</t>
  </si>
  <si>
    <t>For the purposes of this Regulation:
''main establishment' means:</t>
  </si>
  <si>
    <t>For the purposes of this Regulation:
'main establishment' means:</t>
  </si>
  <si>
    <t>For the purposes of this Regulation:
'representative' means a natural or legal person established in the Union who, designated by the controller or processor in writing pursuant to Article 27, represents the controller or processor with regard to their respective obligations under this Regulation;</t>
  </si>
  <si>
    <t>For the purposes of this Regulation:
'enterprise' means a natural or legal person engaged in an economic activity, irrespective of its legal form, including partnerships or associations regularly engaged in an economic activity;</t>
  </si>
  <si>
    <t>For the purposes of this Regulation:
'group of undertakings' means a controlling undertaking and its controlled undertakings;</t>
  </si>
  <si>
    <t>For the purposes of this Regulation:
'binding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</si>
  <si>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For the purposes of this Regulation:
'supervisory authority' means an independent public authority which is established by a Member State pursuant to Article 51;</t>
  </si>
  <si>
    <t>For the purposes of this Regulation:
'supervisory authority concerned' means a supervisory authority which is concerned by the processing of personal data because:</t>
  </si>
  <si>
    <t>For the purposes of this Regulation:
'cross-border processing' means either:</t>
  </si>
  <si>
    <t>For the purposes of this Regulation:
'relevant and reasoned objection' means an objection as to whether there is an infringement of this Regulation or not, or whether the envisaged action in relation to the controller or processor complies with this Regulation, which clearly demonstrates the significance of the risks posed by the draft decision as regards the fundamental rights and freedoms of data subjects and, where applicable, the free flow of personal data within the Union;</t>
  </si>
  <si>
    <t>For the purposes of this Regulation:
'information society service' means a service as defined in point (b) of Article 1(1) of Directive (EU) 2015/1535 of the European Parliament and of the Council1;</t>
  </si>
  <si>
    <t>For the purposes of this Regulation:'international organisation' means an organisation and its subordinate bodies governed by public international law, or any other body which is set up by, or on the basis of, an agreement between two or more countries.</t>
  </si>
  <si>
    <t>Processing in the context of employment</t>
  </si>
  <si>
    <t>Article Text</t>
  </si>
  <si>
    <t>First version with Compliance Manager integration</t>
  </si>
  <si>
    <t>Article Text (sub)</t>
  </si>
  <si>
    <t>GDPR reference</t>
  </si>
  <si>
    <t>Related GDPR Reference(s)</t>
  </si>
  <si>
    <t>&lt;Notes&gt;</t>
  </si>
  <si>
    <r>
      <rPr>
        <b/>
        <sz val="12"/>
        <rFont val="Segoe UI"/>
        <family val="2"/>
      </rPr>
      <t>Recommended Responder(s)</t>
    </r>
    <r>
      <rPr>
        <sz val="12"/>
        <rFont val="Segoe UI"/>
        <family val="2"/>
      </rPr>
      <t>: 
Chief Information Security Officer (CISO), Data Protection Officer (DPO), IT Leadership</t>
    </r>
    <r>
      <rPr>
        <b/>
        <sz val="11"/>
        <rFont val="Segoe UI"/>
        <family val="2"/>
      </rPr>
      <t/>
    </r>
  </si>
  <si>
    <r>
      <rPr>
        <b/>
        <sz val="12"/>
        <rFont val="Segoe UI"/>
        <family val="2"/>
      </rPr>
      <t>Recommended Responder(s)</t>
    </r>
    <r>
      <rPr>
        <sz val="12"/>
        <rFont val="Segoe UI"/>
        <family val="2"/>
      </rPr>
      <t>: 
Data Protection Officer (DPO), Processor</t>
    </r>
    <r>
      <rPr>
        <b/>
        <sz val="11"/>
        <rFont val="Segoe UI"/>
        <family val="2"/>
      </rPr>
      <t/>
    </r>
  </si>
  <si>
    <r>
      <rPr>
        <b/>
        <sz val="12"/>
        <rFont val="Segoe UI"/>
        <family val="2"/>
      </rPr>
      <t>Recommended Responder(s):</t>
    </r>
    <r>
      <rPr>
        <sz val="12"/>
        <rFont val="Segoe UI"/>
        <family val="2"/>
      </rPr>
      <t xml:space="preserve"> 
Data Center Leadership, Data Protection Officer (DPO), Marketing/Digital, Processor
</t>
    </r>
    <r>
      <rPr>
        <b/>
        <sz val="11"/>
        <rFont val="Segoe UI"/>
        <family val="2"/>
      </rPr>
      <t/>
    </r>
  </si>
  <si>
    <r>
      <t xml:space="preserve">Recommended Responder(s): 
</t>
    </r>
    <r>
      <rPr>
        <sz val="12"/>
        <color theme="0"/>
        <rFont val="Segoe UI"/>
        <family val="2"/>
      </rPr>
      <t xml:space="preserve">Chief Information Security Officer (CISO), Data Protection Officer (DPO), HR, Legal
</t>
    </r>
    <r>
      <rPr>
        <b/>
        <sz val="11"/>
        <color theme="0"/>
        <rFont val="Segoe UI"/>
        <family val="2"/>
      </rPr>
      <t/>
    </r>
  </si>
  <si>
    <r>
      <t xml:space="preserve">Recommended Responder(s): 
</t>
    </r>
    <r>
      <rPr>
        <sz val="12"/>
        <color theme="0"/>
        <rFont val="Segoe UI"/>
        <family val="2"/>
      </rPr>
      <t>Chief Information Security Officer (CISO), Data Protection Officer (DPO), HR, Legal</t>
    </r>
    <r>
      <rPr>
        <b/>
        <sz val="12"/>
        <color theme="0"/>
        <rFont val="Segoe UI"/>
        <family val="2"/>
      </rPr>
      <t xml:space="preserve">
</t>
    </r>
  </si>
  <si>
    <r>
      <t xml:space="preserve">Recommended Responder(s): 
</t>
    </r>
    <r>
      <rPr>
        <sz val="12"/>
        <color theme="0"/>
        <rFont val="Segoe UI"/>
        <family val="2"/>
      </rPr>
      <t>Data Center Leadership, Data Protection Officer (DPO), Marketing/Digital, Processor</t>
    </r>
    <r>
      <rPr>
        <b/>
        <sz val="12"/>
        <color theme="0"/>
        <rFont val="Segoe UI"/>
        <family val="2"/>
      </rPr>
      <t xml:space="preserve">
</t>
    </r>
  </si>
  <si>
    <r>
      <t xml:space="preserve">Recommended Responder(s): 
</t>
    </r>
    <r>
      <rPr>
        <sz val="12"/>
        <color theme="0"/>
        <rFont val="Segoe UI"/>
        <family val="2"/>
      </rPr>
      <t>Data Protection Officer (DPO), Legal</t>
    </r>
    <r>
      <rPr>
        <b/>
        <sz val="12"/>
        <color theme="0"/>
        <rFont val="Segoe UI"/>
        <family val="2"/>
      </rPr>
      <t xml:space="preserve">
</t>
    </r>
  </si>
  <si>
    <r>
      <t xml:space="preserve">Recommended Responder(s): 
</t>
    </r>
    <r>
      <rPr>
        <sz val="12"/>
        <color theme="0"/>
        <rFont val="Segoe UI"/>
        <family val="2"/>
      </rPr>
      <t>Data Protection Officer (DPO), IT Leadership</t>
    </r>
    <r>
      <rPr>
        <b/>
        <sz val="12"/>
        <color theme="0"/>
        <rFont val="Segoe UI"/>
        <family val="2"/>
      </rPr>
      <t xml:space="preserve">
</t>
    </r>
  </si>
  <si>
    <r>
      <t>Recommended Responder(s):</t>
    </r>
    <r>
      <rPr>
        <sz val="12"/>
        <color theme="0"/>
        <rFont val="Segoe UI"/>
        <family val="2"/>
      </rPr>
      <t xml:space="preserve"> 
Data Center Leadership, Data Protection Officer (DPO), Processor
</t>
    </r>
    <r>
      <rPr>
        <b/>
        <sz val="11"/>
        <color theme="0"/>
        <rFont val="Segoe UI"/>
        <family val="2"/>
      </rPr>
      <t/>
    </r>
  </si>
  <si>
    <r>
      <t>Recommended Responder(s):</t>
    </r>
    <r>
      <rPr>
        <sz val="12"/>
        <color theme="0"/>
        <rFont val="Segoe UI"/>
        <family val="2"/>
      </rPr>
      <t xml:space="preserve"> 
Data Center Leadership, Data Protection Officer (DPO), Marketing/Digital, Processor</t>
    </r>
    <r>
      <rPr>
        <b/>
        <sz val="12"/>
        <color theme="0"/>
        <rFont val="Segoe UI"/>
        <family val="2"/>
      </rPr>
      <t xml:space="preserve">
</t>
    </r>
  </si>
  <si>
    <r>
      <t xml:space="preserve">Recommended Responder(s): 
</t>
    </r>
    <r>
      <rPr>
        <sz val="12"/>
        <color theme="0"/>
        <rFont val="Segoe UI"/>
        <family val="2"/>
      </rPr>
      <t>Chief Information Security Officer (CISO), Data Protection Officer (DPO)</t>
    </r>
    <r>
      <rPr>
        <b/>
        <sz val="12"/>
        <color theme="0"/>
        <rFont val="Segoe UI"/>
        <family val="2"/>
      </rPr>
      <t xml:space="preserve">
</t>
    </r>
  </si>
  <si>
    <r>
      <t xml:space="preserve">Recommended Responder(s): 
</t>
    </r>
    <r>
      <rPr>
        <sz val="12"/>
        <color theme="0"/>
        <rFont val="Segoe UI"/>
        <family val="2"/>
      </rPr>
      <t>Chief Information Security Officer (CISO), Data Protection Officer (DPO), IT Leadership</t>
    </r>
    <r>
      <rPr>
        <b/>
        <sz val="12"/>
        <color theme="0"/>
        <rFont val="Segoe UI"/>
        <family val="2"/>
      </rPr>
      <t xml:space="preserve">
</t>
    </r>
  </si>
  <si>
    <r>
      <t xml:space="preserve">Recommended Responder(s): 
</t>
    </r>
    <r>
      <rPr>
        <sz val="12"/>
        <color theme="0"/>
        <rFont val="Segoe UI"/>
        <family val="2"/>
      </rPr>
      <t>Risk Management Office</t>
    </r>
    <r>
      <rPr>
        <b/>
        <sz val="12"/>
        <color theme="0"/>
        <rFont val="Segoe UI"/>
        <family val="2"/>
      </rPr>
      <t xml:space="preserve">
</t>
    </r>
  </si>
  <si>
    <r>
      <rPr>
        <b/>
        <sz val="12"/>
        <color theme="0"/>
        <rFont val="Segoe UI"/>
        <family val="2"/>
      </rPr>
      <t>Recommended Responder(s)</t>
    </r>
    <r>
      <rPr>
        <sz val="12"/>
        <color theme="0"/>
        <rFont val="Segoe UI"/>
        <family val="2"/>
      </rPr>
      <t xml:space="preserve">: 
Chief Information Security Officer (CISO), Data Protection Officer (DPO), IT Leadership, Operations
</t>
    </r>
    <r>
      <rPr>
        <b/>
        <sz val="11"/>
        <color theme="0"/>
        <rFont val="Segoe UI"/>
        <family val="2"/>
      </rPr>
      <t/>
    </r>
  </si>
  <si>
    <r>
      <rPr>
        <b/>
        <sz val="12"/>
        <color theme="0"/>
        <rFont val="Segoe UI"/>
        <family val="2"/>
      </rPr>
      <t>Recommended Responder(s)</t>
    </r>
    <r>
      <rPr>
        <sz val="12"/>
        <color theme="0"/>
        <rFont val="Segoe UI"/>
        <family val="2"/>
      </rPr>
      <t xml:space="preserve">: 
Chief Information Security Officer (CISO), Data Protection Officer (DPO), IT Leadership
</t>
    </r>
    <r>
      <rPr>
        <b/>
        <sz val="11"/>
        <color theme="0"/>
        <rFont val="Segoe UI"/>
        <family val="2"/>
      </rPr>
      <t/>
    </r>
  </si>
  <si>
    <r>
      <rPr>
        <b/>
        <sz val="12"/>
        <color theme="0"/>
        <rFont val="Segoe UI"/>
        <family val="2"/>
      </rPr>
      <t>Recommended Responder(s)</t>
    </r>
    <r>
      <rPr>
        <sz val="12"/>
        <color theme="0"/>
        <rFont val="Segoe UI"/>
        <family val="2"/>
      </rPr>
      <t xml:space="preserve">:
Chief Information Security Officer (CISO), Compliance, Data Protection Officer (DPO), IT Leadership
</t>
    </r>
    <r>
      <rPr>
        <b/>
        <sz val="11"/>
        <color theme="0"/>
        <rFont val="Segoe UI"/>
        <family val="2"/>
      </rPr>
      <t/>
    </r>
  </si>
  <si>
    <r>
      <rPr>
        <b/>
        <sz val="12"/>
        <color theme="0"/>
        <rFont val="Segoe UI"/>
        <family val="2"/>
      </rPr>
      <t>Recommended Responder(s)</t>
    </r>
    <r>
      <rPr>
        <sz val="12"/>
        <color theme="0"/>
        <rFont val="Segoe UI"/>
        <family val="2"/>
      </rPr>
      <t xml:space="preserve">: 
Chief Information Security Officer (CISO), Compliance, Data Protection Officer (DPO), IT Leadership, Legal
</t>
    </r>
    <r>
      <rPr>
        <b/>
        <sz val="11"/>
        <color theme="0"/>
        <rFont val="Segoe UI"/>
        <family val="2"/>
      </rPr>
      <t/>
    </r>
  </si>
  <si>
    <r>
      <t xml:space="preserve">Recommended Responder(s): 
</t>
    </r>
    <r>
      <rPr>
        <sz val="12"/>
        <color theme="0"/>
        <rFont val="Segoe UI"/>
        <family val="2"/>
      </rPr>
      <t>Compliance, Data Protection Officer (DPO), Legal, Operations</t>
    </r>
    <r>
      <rPr>
        <b/>
        <sz val="12"/>
        <color theme="0"/>
        <rFont val="Segoe UI"/>
        <family val="2"/>
      </rPr>
      <t xml:space="preserve">
</t>
    </r>
  </si>
  <si>
    <r>
      <t xml:space="preserve">Recommended Responder(s): 
</t>
    </r>
    <r>
      <rPr>
        <sz val="12"/>
        <color theme="0"/>
        <rFont val="Segoe UI"/>
        <family val="2"/>
      </rPr>
      <t>Compliance, Data Protection Officer (DPO), IT Leadership, Legal, Operations</t>
    </r>
    <r>
      <rPr>
        <b/>
        <sz val="12"/>
        <color theme="0"/>
        <rFont val="Segoe UI"/>
        <family val="2"/>
      </rPr>
      <t xml:space="preserve">
</t>
    </r>
  </si>
  <si>
    <r>
      <t xml:space="preserve">Recommended Responder(s): 
</t>
    </r>
    <r>
      <rPr>
        <sz val="12"/>
        <color theme="0"/>
        <rFont val="Segoe UI"/>
        <family val="2"/>
      </rPr>
      <t xml:space="preserve">Compliance, Data Protection Officer (DPO), IT Leadership, Legal, Third-Party Processors, </t>
    </r>
    <r>
      <rPr>
        <b/>
        <sz val="12"/>
        <color theme="0"/>
        <rFont val="Segoe UI"/>
        <family val="2"/>
      </rPr>
      <t xml:space="preserve">
</t>
    </r>
  </si>
  <si>
    <r>
      <rPr>
        <b/>
        <sz val="12"/>
        <color theme="0"/>
        <rFont val="Segoe UI"/>
        <family val="2"/>
      </rPr>
      <t>Recommended Responder(s)</t>
    </r>
    <r>
      <rPr>
        <sz val="12"/>
        <color theme="0"/>
        <rFont val="Segoe UI"/>
        <family val="2"/>
      </rPr>
      <t xml:space="preserve">: 
Chief Information Security Officer (CISO), Data Protection Officer (DPO), Project Management
</t>
    </r>
    <r>
      <rPr>
        <b/>
        <sz val="11"/>
        <color theme="0"/>
        <rFont val="Segoe UI"/>
        <family val="2"/>
      </rPr>
      <t/>
    </r>
  </si>
  <si>
    <t>3.0</t>
  </si>
  <si>
    <t>Notes</t>
  </si>
  <si>
    <t xml:space="preserve">The Compliance Manager URL is built from a static part ("URL Base") and a variable part (Column B). </t>
  </si>
  <si>
    <t>The URL is presented with a friendly name, to update the friendly name change "URL Friendly name"</t>
  </si>
  <si>
    <t>URL Base :</t>
  </si>
  <si>
    <t>URL Friendly name :</t>
  </si>
  <si>
    <t>(7)(3)</t>
  </si>
  <si>
    <t>(21)(1)</t>
  </si>
  <si>
    <t>(21)(2)</t>
  </si>
  <si>
    <t>(21)(3)</t>
  </si>
  <si>
    <t>(21)(4)</t>
  </si>
  <si>
    <t>(30)(4)</t>
  </si>
  <si>
    <t>(7)(1)</t>
  </si>
  <si>
    <t>(7)(4)</t>
  </si>
  <si>
    <t>(8)(1)</t>
  </si>
  <si>
    <t>(9)(1)</t>
  </si>
  <si>
    <t>(9)(2)(a)</t>
  </si>
  <si>
    <t>(9)(3)</t>
  </si>
  <si>
    <t>(12)(6)</t>
  </si>
  <si>
    <t>(16)(1)</t>
  </si>
  <si>
    <t>(17)(3)(*)</t>
  </si>
  <si>
    <t>(18)(2)</t>
  </si>
  <si>
    <t>(18)(3)</t>
  </si>
  <si>
    <t>(30)(2)(*)</t>
  </si>
  <si>
    <t>(12)(2)</t>
  </si>
  <si>
    <t>(12)(3)</t>
  </si>
  <si>
    <t>(12)(4)</t>
  </si>
  <si>
    <t>(12)(5)(*)</t>
  </si>
  <si>
    <t>(15)(*)</t>
  </si>
  <si>
    <t>(16)(*)</t>
  </si>
  <si>
    <t>(17)(1)(*)</t>
  </si>
  <si>
    <t>(18)(1)(*)</t>
  </si>
  <si>
    <t>(19)</t>
  </si>
  <si>
    <t>(20)(1)(*)</t>
  </si>
  <si>
    <t>(17)(1)*</t>
  </si>
  <si>
    <t>(17)(2)</t>
  </si>
  <si>
    <t>(20)(2)</t>
  </si>
  <si>
    <t>(22)(*)</t>
  </si>
  <si>
    <t>(39)(1)(d)</t>
  </si>
  <si>
    <t>(39)(1)(c)</t>
  </si>
  <si>
    <t>(39)(1)(b)</t>
  </si>
  <si>
    <t>(39)(1)(a)</t>
  </si>
  <si>
    <t>(38)(*)</t>
  </si>
  <si>
    <t>(37)(*)</t>
  </si>
  <si>
    <t>(24)(1)</t>
  </si>
  <si>
    <t>(26)(1)</t>
  </si>
  <si>
    <t>(26)(2)</t>
  </si>
  <si>
    <t>(27)(1)</t>
  </si>
  <si>
    <t>(27)(3)</t>
  </si>
  <si>
    <t>(27)(4)</t>
  </si>
  <si>
    <t>(35)(2)</t>
  </si>
  <si>
    <t>(32)(4)</t>
  </si>
  <si>
    <t>(25)(*)</t>
  </si>
  <si>
    <t>(32)(1)(a)</t>
  </si>
  <si>
    <t>(29)</t>
  </si>
  <si>
    <t>(32)(1)(b)</t>
  </si>
  <si>
    <t>(32)(1)(c)</t>
  </si>
  <si>
    <t>(32)(2)</t>
  </si>
  <si>
    <t>(46)(1)</t>
  </si>
  <si>
    <t>(46)(2)(*)</t>
  </si>
  <si>
    <t>(46)(3)(*)</t>
  </si>
  <si>
    <t>(12)(1)</t>
  </si>
  <si>
    <t>(33)(*)</t>
  </si>
  <si>
    <t>(34)(1)</t>
  </si>
  <si>
    <t>(34)(2)</t>
  </si>
  <si>
    <t>(32)(1)(d)</t>
  </si>
  <si>
    <t>(9)(4)</t>
  </si>
  <si>
    <t>(23)(*)(*)</t>
  </si>
  <si>
    <t>(24)(3)</t>
  </si>
  <si>
    <t>(30)(1)(*)</t>
  </si>
  <si>
    <t>(35)(4)</t>
  </si>
  <si>
    <t>(35)(5)</t>
  </si>
  <si>
    <t>(36)(5)</t>
  </si>
  <si>
    <t>(40)(3)</t>
  </si>
  <si>
    <t>(42)(2)</t>
  </si>
  <si>
    <t>(42)(6)</t>
  </si>
  <si>
    <t>(87)(1)</t>
  </si>
  <si>
    <t>(88)(1)</t>
  </si>
  <si>
    <t>(88)(2)</t>
  </si>
  <si>
    <t>(90)(1)</t>
  </si>
  <si>
    <t>(45)(1)</t>
  </si>
  <si>
    <t>(13)(1)(f)</t>
  </si>
  <si>
    <t>(14)(1)(f)</t>
  </si>
  <si>
    <t>(28)(1)</t>
  </si>
  <si>
    <t>(28)(2)</t>
  </si>
  <si>
    <t>(28)(3)(*)</t>
  </si>
  <si>
    <t>(28)(4)</t>
  </si>
  <si>
    <t>(28)(5)</t>
  </si>
  <si>
    <t>(28)(9)</t>
  </si>
  <si>
    <t>(5)(1)(*)</t>
  </si>
  <si>
    <t>(6)(4)(*)</t>
  </si>
  <si>
    <t>(25)(2)</t>
  </si>
  <si>
    <t>(35)(1)</t>
  </si>
  <si>
    <t>(35)(3)(*)</t>
  </si>
  <si>
    <t>(35)(7)(*)</t>
  </si>
  <si>
    <t>(35)(8)</t>
  </si>
  <si>
    <t>(35)(9)</t>
  </si>
  <si>
    <t>(35)(11)</t>
  </si>
  <si>
    <t>(36)(1)</t>
  </si>
  <si>
    <t>(36)(3)(*)</t>
  </si>
  <si>
    <t>(39)(2)</t>
  </si>
  <si>
    <t>(7)(2)</t>
  </si>
  <si>
    <t>(13)(1)(*)</t>
  </si>
  <si>
    <t>(13)(2)(*)</t>
  </si>
  <si>
    <t>(13)(3)</t>
  </si>
  <si>
    <t>(14)(1)(*)</t>
  </si>
  <si>
    <t>(14)(2)(*)</t>
  </si>
  <si>
    <t>(14)(3)(*)</t>
  </si>
  <si>
    <t>(14)(4)</t>
  </si>
  <si>
    <t>(5)(2)</t>
  </si>
  <si>
    <t>(6)(1)(*)</t>
  </si>
  <si>
    <t>(8)(2)</t>
  </si>
  <si>
    <t>(9)(2)(b)</t>
  </si>
  <si>
    <t>(9)(2)(c)</t>
  </si>
  <si>
    <t>(9)(2)(d)</t>
  </si>
  <si>
    <t>(10)(1)</t>
  </si>
  <si>
    <t>(24)(2)</t>
  </si>
  <si>
    <t>(30)(3)</t>
  </si>
  <si>
    <t>(30)(2)(b)</t>
  </si>
  <si>
    <t>(30)(2)(c)</t>
  </si>
  <si>
    <t>(30)(2)(d)</t>
  </si>
  <si>
    <t>(15)(3)</t>
  </si>
  <si>
    <t>Responder role Description</t>
  </si>
  <si>
    <t>Chief Information Security Officer (CISO)</t>
  </si>
  <si>
    <t>Compliance</t>
  </si>
  <si>
    <t>Data Center Leadership</t>
  </si>
  <si>
    <t>Data Protection Officer (DPO)</t>
  </si>
  <si>
    <t>Human Resource (HR)</t>
  </si>
  <si>
    <t>IT Leadership</t>
  </si>
  <si>
    <t>Legal</t>
  </si>
  <si>
    <t>Marketing/Digital</t>
  </si>
  <si>
    <t>Operations</t>
  </si>
  <si>
    <t>Risk Management Office</t>
  </si>
  <si>
    <t>Third-Party Processors</t>
  </si>
  <si>
    <t>A leader responsible for ensuring the organization maintains appropriate information security standards.</t>
  </si>
  <si>
    <t>The group responsible for verifying the organization adheres to applicable laws and standards.</t>
  </si>
  <si>
    <t>The group responsible for determining how information is stored, organized, and processed in data centers.</t>
  </si>
  <si>
    <t>A potentially required oversight position for organizations, depending on how they use personal data and on the amount of personal data maintained. DPOs are responsible for helping ensure their organizations comply with data protection requirements.</t>
  </si>
  <si>
    <t>Human Resources is responsible for employee/contractor hiring, benefits, and termination.</t>
  </si>
  <si>
    <t>A group of leaders responsible for determining the strategic IT vision for the organization, including implementation. This group often includes a Chief Information Officer (CIO).</t>
  </si>
  <si>
    <t>The group responsible for analyzing behavioral patterns and interests of an organization’s customers, as well as enticing those customers to purchase products or services.</t>
  </si>
  <si>
    <t>The group responsible for helping the organization produce better products and services more efficiently.</t>
  </si>
  <si>
    <t>A person or organization that processes personal data on behalf of another person or organization.</t>
  </si>
  <si>
    <t>The group responsible for identifying key risks to highly valued assets within an organization and formulating plans to mitigate or eliminate those risks.</t>
  </si>
  <si>
    <t>A person or organization that processes personal data on behalf of an organization’s principal processing partner/contractor.</t>
  </si>
  <si>
    <t>Responder Position</t>
  </si>
  <si>
    <t>Compliance Manager</t>
  </si>
  <si>
    <t>https://servicetrust.microsoft.com/FrameworkDetailsV2/f0e45762-b628-4878-ba57-2482d061ee1c/article</t>
  </si>
  <si>
    <t>Compliance Manager integration mechanics</t>
  </si>
  <si>
    <t>The group responsible for interpreting and determining how the organization will adopt applicable regulations. It may also help establish policies and procedures to help ensure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</si>
</sst>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yy;@"/>
  </numFmts>
  <fonts count="46" x14ac:knownFonts="1">
    <font>
      <sz val="11"/>
      <color theme="1"/>
      <name val="Calibri"/>
      <family val="2"/>
      <scheme val="minor"/>
    </font>
    <font>
      <sz val="11"/>
      <color theme="1"/>
      <name val="Calibri"/>
      <family val="2"/>
      <scheme val="minor"/>
    </font>
    <font>
      <b/>
      <sz val="11"/>
      <color theme="0"/>
      <name val="Segoe UI"/>
      <family val="2"/>
    </font>
    <font>
      <sz val="11"/>
      <color theme="1"/>
      <name val="Segoe UI"/>
      <family val="2"/>
    </font>
    <font>
      <b/>
      <sz val="11"/>
      <color theme="1"/>
      <name val="Segoe UI"/>
      <family val="2"/>
    </font>
    <font>
      <b/>
      <sz val="16"/>
      <color theme="0"/>
      <name val="Segoe UI"/>
      <family val="2"/>
    </font>
    <font>
      <b/>
      <sz val="18"/>
      <color theme="0"/>
      <name val="Segoe UI"/>
      <family val="2"/>
    </font>
    <font>
      <b/>
      <sz val="20"/>
      <color theme="0"/>
      <name val="Segoe UI"/>
      <family val="2"/>
    </font>
    <font>
      <sz val="12"/>
      <color theme="1"/>
      <name val="Segoe UI"/>
      <family val="2"/>
    </font>
    <font>
      <sz val="12"/>
      <color rgb="FF000000"/>
      <name val="Segoe UI"/>
      <family val="2"/>
    </font>
    <font>
      <b/>
      <sz val="12"/>
      <color theme="0"/>
      <name val="Segoe UI"/>
      <family val="2"/>
    </font>
    <font>
      <sz val="11"/>
      <color theme="1"/>
      <name val="Segoe UI Semilight"/>
      <family val="2"/>
    </font>
    <font>
      <sz val="11"/>
      <color theme="0"/>
      <name val="Segoe UI"/>
      <family val="2"/>
    </font>
    <font>
      <b/>
      <sz val="12"/>
      <color theme="1"/>
      <name val="Segoe UI"/>
      <family val="2"/>
    </font>
    <font>
      <b/>
      <sz val="16"/>
      <color rgb="FFFFFFFF"/>
      <name val="Segoe UI"/>
      <family val="2"/>
    </font>
    <font>
      <b/>
      <sz val="16"/>
      <color theme="1"/>
      <name val="Segoe UI"/>
      <family val="2"/>
    </font>
    <font>
      <sz val="16"/>
      <color theme="1"/>
      <name val="Segoe UI"/>
      <family val="2"/>
    </font>
    <font>
      <b/>
      <sz val="20"/>
      <color theme="1"/>
      <name val="Segoe UI"/>
      <family val="2"/>
    </font>
    <font>
      <sz val="10"/>
      <color theme="1"/>
      <name val="Segoe UI Semilight"/>
      <family val="2"/>
    </font>
    <font>
      <sz val="11"/>
      <name val="Segoe UI Semilight"/>
      <family val="2"/>
    </font>
    <font>
      <sz val="18"/>
      <color theme="0"/>
      <name val="Segoe UI Semilight"/>
      <family val="2"/>
    </font>
    <font>
      <sz val="18"/>
      <color theme="1"/>
      <name val="Segoe UI Semilight"/>
      <family val="2"/>
    </font>
    <font>
      <sz val="18"/>
      <color theme="1"/>
      <name val="Segoe UI"/>
      <family val="2"/>
    </font>
    <font>
      <b/>
      <sz val="22"/>
      <color theme="1"/>
      <name val="Segoe UI"/>
      <family val="2"/>
    </font>
    <font>
      <b/>
      <sz val="18"/>
      <name val="Segoe UI"/>
      <family val="2"/>
    </font>
    <font>
      <b/>
      <sz val="16"/>
      <name val="Segoe UI"/>
      <family val="2"/>
    </font>
    <font>
      <b/>
      <sz val="11"/>
      <name val="Segoe UI"/>
      <family val="2"/>
    </font>
    <font>
      <sz val="12"/>
      <name val="Segoe UI"/>
      <family val="2"/>
    </font>
    <font>
      <b/>
      <sz val="12"/>
      <name val="Segoe UI"/>
      <family val="2"/>
    </font>
    <font>
      <u/>
      <sz val="11"/>
      <color theme="10"/>
      <name val="Calibri"/>
      <family val="2"/>
      <scheme val="minor"/>
    </font>
    <font>
      <sz val="12"/>
      <color theme="1"/>
      <name val="Calibri"/>
      <family val="2"/>
      <scheme val="minor"/>
    </font>
    <font>
      <sz val="11"/>
      <color rgb="FF000000"/>
      <name val="Calibri"/>
      <family val="2"/>
    </font>
    <font>
      <b/>
      <sz val="11"/>
      <color theme="1"/>
      <name val="Calibri"/>
      <family val="2"/>
      <scheme val="minor"/>
    </font>
    <font>
      <sz val="12"/>
      <color theme="0"/>
      <name val="Segoe UI"/>
      <family val="2"/>
    </font>
    <font>
      <b/>
      <sz val="11"/>
      <color theme="0"/>
      <name val="Calibri"/>
      <family val="2"/>
      <scheme val="minor"/>
    </font>
    <font>
      <sz val="11"/>
      <color theme="0"/>
      <name val="Calibri"/>
      <family val="2"/>
      <scheme val="minor"/>
    </font>
    <font>
      <u/>
      <sz val="11"/>
      <color theme="0"/>
      <name val="Calibri"/>
      <family val="2"/>
      <scheme val="minor"/>
    </font>
    <font>
      <b/>
      <sz val="12"/>
      <color rgb="FFFFFFFF"/>
      <name val="Segoe UI"/>
      <family val="2"/>
    </font>
    <font>
      <b/>
      <u/>
      <sz val="11"/>
      <color theme="1"/>
      <name val="Calibri"/>
      <family val="2"/>
      <scheme val="minor"/>
    </font>
    <font>
      <b/>
      <sz val="12"/>
      <color rgb="FF000000"/>
      <name val="Segoe UI"/>
      <family val="2"/>
    </font>
    <font>
      <b/>
      <sz val="15"/>
      <color theme="0"/>
      <name val="Segoe UI"/>
      <family val="2"/>
    </font>
    <font>
      <b/>
      <sz val="15"/>
      <color rgb="FFFFFFFF"/>
      <name val="Segoe UI"/>
      <family val="2"/>
    </font>
    <font>
      <b/>
      <sz val="15"/>
      <name val="Segoe UI"/>
      <family val="2"/>
    </font>
    <font>
      <b/>
      <sz val="15"/>
      <color theme="1"/>
      <name val="Segoe UI"/>
      <family val="2"/>
    </font>
    <font>
      <b/>
      <u/>
      <sz val="15"/>
      <color theme="10"/>
      <name val="Calibri"/>
      <family val="2"/>
      <scheme val="minor"/>
    </font>
    <font>
      <b/>
      <u/>
      <sz val="15"/>
      <color theme="0"/>
      <name val="Calibri"/>
      <family val="2"/>
      <scheme val="minor"/>
    </font>
  </fonts>
  <fills count="18">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EDF1F9"/>
        <bgColor indexed="64"/>
      </patternFill>
    </fill>
    <fill>
      <patternFill patternType="solid">
        <fgColor rgb="FF00188F"/>
        <bgColor indexed="64"/>
      </patternFill>
    </fill>
    <fill>
      <patternFill patternType="solid">
        <fgColor rgb="FFE6E6E6"/>
        <bgColor indexed="64"/>
      </patternFill>
    </fill>
    <fill>
      <patternFill patternType="solid">
        <fgColor rgb="FF40CDF5"/>
        <bgColor indexed="64"/>
      </patternFill>
    </fill>
    <fill>
      <patternFill patternType="solid">
        <fgColor rgb="FF00B0E3"/>
        <bgColor indexed="64"/>
      </patternFill>
    </fill>
    <fill>
      <patternFill patternType="solid">
        <fgColor rgb="FF006FC8"/>
        <bgColor indexed="64"/>
      </patternFill>
    </fill>
    <fill>
      <patternFill patternType="solid">
        <fgColor rgb="FF409AE1"/>
        <bgColor indexed="64"/>
      </patternFill>
    </fill>
    <fill>
      <patternFill patternType="solid">
        <fgColor rgb="FF001580"/>
        <bgColor indexed="64"/>
      </patternFill>
    </fill>
    <fill>
      <patternFill patternType="solid">
        <fgColor rgb="FF4052AB"/>
        <bgColor indexed="64"/>
      </patternFill>
    </fill>
    <fill>
      <patternFill patternType="solid">
        <fgColor rgb="FF001A41"/>
        <bgColor indexed="64"/>
      </patternFill>
    </fill>
    <fill>
      <patternFill patternType="solid">
        <fgColor rgb="FF40587C"/>
        <bgColor indexed="64"/>
      </patternFill>
    </fill>
    <fill>
      <patternFill patternType="solid">
        <fgColor rgb="FFFFFF00"/>
        <bgColor indexed="64"/>
      </patternFill>
    </fill>
    <fill>
      <patternFill patternType="solid">
        <fgColor theme="0" tint="-0.249977111117893"/>
        <bgColor indexed="64"/>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diagonal/>
    </border>
    <border>
      <left/>
      <right/>
      <top style="thin">
        <color theme="0"/>
      </top>
      <bottom style="thin">
        <color theme="0"/>
      </bottom>
      <diagonal/>
    </border>
    <border>
      <left/>
      <right style="thin">
        <color theme="0"/>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diagonal/>
    </border>
    <border>
      <left style="thin">
        <color theme="0"/>
      </left>
      <right/>
      <top style="thin">
        <color theme="0"/>
      </top>
      <bottom/>
      <diagonal/>
    </border>
    <border>
      <left style="thin">
        <color theme="0"/>
      </left>
      <right/>
      <top/>
      <bottom/>
      <diagonal/>
    </border>
  </borders>
  <cellStyleXfs count="4">
    <xf numFmtId="0" fontId="0" fillId="0" borderId="0"/>
    <xf numFmtId="9" fontId="1" fillId="0" borderId="0" applyFont="0" applyFill="0" applyBorder="0" applyAlignment="0" applyProtection="0"/>
    <xf numFmtId="0" fontId="29" fillId="0" borderId="0" applyNumberFormat="0" applyFill="0" applyBorder="0" applyAlignment="0" applyProtection="0"/>
    <xf numFmtId="0" fontId="31" fillId="0" borderId="0" applyBorder="0"/>
  </cellStyleXfs>
  <cellXfs count="262">
    <xf numFmtId="0" fontId="0" fillId="0" borderId="0" xfId="0"/>
    <xf numFmtId="9" fontId="0" fillId="0" borderId="0" xfId="0" applyNumberFormat="1"/>
    <xf numFmtId="0" fontId="8" fillId="0" borderId="0" xfId="0" applyFont="1" applyFill="1" applyBorder="1" applyAlignment="1">
      <alignment horizontal="left" vertical="top" wrapText="1"/>
    </xf>
    <xf numFmtId="0" fontId="3" fillId="0" borderId="0" xfId="0" applyFont="1" applyBorder="1" applyAlignment="1">
      <alignment vertical="top"/>
    </xf>
    <xf numFmtId="0" fontId="3" fillId="0" borderId="0" xfId="0" applyFont="1" applyBorder="1" applyAlignment="1">
      <alignment vertical="top" wrapText="1"/>
    </xf>
    <xf numFmtId="0" fontId="8" fillId="7" borderId="0" xfId="0" applyFont="1" applyFill="1" applyBorder="1" applyAlignment="1">
      <alignment horizontal="center" vertical="top"/>
    </xf>
    <xf numFmtId="0" fontId="3" fillId="0" borderId="0" xfId="0" applyFont="1" applyBorder="1" applyAlignment="1">
      <alignment horizontal="center" vertical="top"/>
    </xf>
    <xf numFmtId="0" fontId="7" fillId="6" borderId="0" xfId="0" applyFont="1" applyFill="1" applyBorder="1" applyAlignment="1">
      <alignment horizontal="center" vertical="top" wrapText="1"/>
    </xf>
    <xf numFmtId="0" fontId="3" fillId="0" borderId="0" xfId="0" applyFont="1" applyFill="1" applyBorder="1" applyAlignment="1">
      <alignment vertical="top"/>
    </xf>
    <xf numFmtId="0" fontId="9" fillId="0" borderId="0" xfId="0" applyFont="1" applyAlignment="1">
      <alignment vertical="top" wrapText="1"/>
    </xf>
    <xf numFmtId="0" fontId="7" fillId="0" borderId="0" xfId="0" applyFont="1" applyFill="1" applyBorder="1" applyAlignment="1">
      <alignment horizontal="center" vertical="top" wrapText="1"/>
    </xf>
    <xf numFmtId="0" fontId="11" fillId="0" borderId="0" xfId="0" applyFont="1"/>
    <xf numFmtId="0" fontId="11" fillId="0" borderId="0" xfId="0" applyFont="1" applyAlignment="1">
      <alignment wrapText="1"/>
    </xf>
    <xf numFmtId="0" fontId="8" fillId="0" borderId="0" xfId="0" applyFont="1" applyFill="1" applyBorder="1" applyAlignment="1">
      <alignment horizontal="left" vertical="top"/>
    </xf>
    <xf numFmtId="0" fontId="3" fillId="0" borderId="0" xfId="0" applyFont="1"/>
    <xf numFmtId="0" fontId="9" fillId="7" borderId="0" xfId="0" applyFont="1" applyFill="1" applyAlignment="1">
      <alignment vertical="top" wrapText="1"/>
    </xf>
    <xf numFmtId="0" fontId="8" fillId="0" borderId="0" xfId="0" applyFont="1" applyFill="1" applyBorder="1" applyAlignment="1">
      <alignment horizontal="center" vertical="top"/>
    </xf>
    <xf numFmtId="0" fontId="8" fillId="0" borderId="0" xfId="0" applyFont="1" applyFill="1" applyBorder="1" applyAlignment="1">
      <alignment vertical="top" wrapText="1"/>
    </xf>
    <xf numFmtId="0" fontId="3" fillId="0" borderId="0" xfId="0" applyFont="1" applyAlignment="1">
      <alignment vertical="top"/>
    </xf>
    <xf numFmtId="0" fontId="8" fillId="0" borderId="0" xfId="0" applyFont="1" applyBorder="1" applyAlignment="1">
      <alignment vertical="top"/>
    </xf>
    <xf numFmtId="0" fontId="15" fillId="0" borderId="0" xfId="0" applyFont="1" applyBorder="1" applyAlignment="1">
      <alignment vertical="top"/>
    </xf>
    <xf numFmtId="0" fontId="16" fillId="0" borderId="0" xfId="0" applyFont="1" applyFill="1" applyBorder="1" applyAlignment="1">
      <alignment vertical="top" wrapText="1"/>
    </xf>
    <xf numFmtId="0" fontId="6" fillId="9" borderId="0" xfId="0" applyFont="1" applyFill="1" applyBorder="1" applyAlignment="1">
      <alignment vertical="top"/>
    </xf>
    <xf numFmtId="0" fontId="6" fillId="12" borderId="0" xfId="0" applyFont="1" applyFill="1" applyBorder="1" applyAlignment="1">
      <alignment horizontal="left" vertical="top"/>
    </xf>
    <xf numFmtId="0" fontId="6" fillId="12" borderId="0" xfId="0" applyFont="1" applyFill="1" applyBorder="1" applyAlignment="1">
      <alignment vertical="top"/>
    </xf>
    <xf numFmtId="0" fontId="6" fillId="14" borderId="0" xfId="0" applyFont="1" applyFill="1" applyBorder="1" applyAlignment="1">
      <alignment horizontal="left" vertical="top"/>
    </xf>
    <xf numFmtId="0" fontId="6" fillId="14" borderId="0" xfId="0" applyFont="1" applyFill="1" applyBorder="1" applyAlignment="1">
      <alignment vertical="top"/>
    </xf>
    <xf numFmtId="0" fontId="6" fillId="6" borderId="0" xfId="0" applyFont="1" applyFill="1" applyBorder="1" applyAlignment="1">
      <alignment horizontal="center" vertical="top"/>
    </xf>
    <xf numFmtId="0" fontId="6" fillId="6" borderId="0" xfId="0" applyFont="1" applyFill="1" applyBorder="1" applyAlignment="1">
      <alignment horizontal="center" vertical="top" wrapText="1"/>
    </xf>
    <xf numFmtId="0" fontId="3" fillId="0" borderId="0" xfId="0" applyFont="1" applyAlignment="1">
      <alignment wrapText="1"/>
    </xf>
    <xf numFmtId="0" fontId="18" fillId="0" borderId="0" xfId="0" applyFont="1" applyFill="1" applyBorder="1"/>
    <xf numFmtId="164" fontId="18" fillId="0" borderId="0" xfId="1" applyNumberFormat="1" applyFont="1" applyFill="1" applyBorder="1"/>
    <xf numFmtId="2" fontId="19" fillId="0" borderId="0" xfId="0" applyNumberFormat="1" applyFont="1"/>
    <xf numFmtId="0" fontId="11" fillId="0" borderId="0" xfId="0" applyFont="1" applyFill="1"/>
    <xf numFmtId="0" fontId="11" fillId="0" borderId="0" xfId="0" applyFont="1" applyAlignment="1">
      <alignment vertical="center" wrapText="1"/>
    </xf>
    <xf numFmtId="0" fontId="11" fillId="0" borderId="0" xfId="0" applyFont="1" applyFill="1" applyBorder="1"/>
    <xf numFmtId="0" fontId="6" fillId="6" borderId="0" xfId="0" applyFont="1" applyFill="1" applyBorder="1" applyAlignment="1">
      <alignment vertical="top"/>
    </xf>
    <xf numFmtId="0" fontId="6" fillId="6" borderId="0" xfId="0" applyFont="1" applyFill="1" applyBorder="1" applyAlignment="1">
      <alignment vertical="top" wrapText="1"/>
    </xf>
    <xf numFmtId="0" fontId="21" fillId="0" borderId="0" xfId="0" applyFont="1"/>
    <xf numFmtId="0" fontId="22" fillId="0" borderId="0" xfId="0" applyFont="1"/>
    <xf numFmtId="0" fontId="2" fillId="6" borderId="0" xfId="0" applyFont="1" applyFill="1" applyBorder="1" applyAlignment="1">
      <alignment horizontal="center" vertical="top" wrapText="1"/>
    </xf>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vertical="top" wrapText="1"/>
    </xf>
    <xf numFmtId="0" fontId="3" fillId="0" borderId="0" xfId="0" applyFont="1" applyAlignment="1"/>
    <xf numFmtId="0" fontId="20" fillId="0" borderId="0" xfId="0" applyFont="1" applyAlignment="1">
      <alignment vertical="top"/>
    </xf>
    <xf numFmtId="0" fontId="11" fillId="4" borderId="0" xfId="0" applyFont="1" applyFill="1" applyBorder="1" applyAlignment="1">
      <alignment horizontal="left" vertical="top" wrapText="1"/>
    </xf>
    <xf numFmtId="0" fontId="11" fillId="4" borderId="0" xfId="0" applyFont="1" applyFill="1" applyBorder="1" applyAlignment="1">
      <alignment horizontal="left" vertical="top"/>
    </xf>
    <xf numFmtId="0" fontId="11" fillId="3" borderId="0" xfId="0" applyFont="1" applyFill="1" applyBorder="1" applyAlignment="1">
      <alignment horizontal="left" vertical="top"/>
    </xf>
    <xf numFmtId="2" fontId="11" fillId="4" borderId="0" xfId="0" applyNumberFormat="1" applyFont="1" applyFill="1" applyBorder="1" applyAlignment="1">
      <alignment horizontal="left" vertical="top" wrapText="1"/>
    </xf>
    <xf numFmtId="0" fontId="11" fillId="0" borderId="0" xfId="0" applyFont="1" applyAlignment="1">
      <alignment vertical="top"/>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2" fontId="11" fillId="2" borderId="0" xfId="0" applyNumberFormat="1" applyFont="1" applyFill="1" applyBorder="1" applyAlignment="1">
      <alignment horizontal="left" vertical="top" wrapText="1"/>
    </xf>
    <xf numFmtId="0" fontId="11" fillId="5" borderId="0" xfId="0" applyFont="1" applyFill="1" applyBorder="1" applyAlignment="1">
      <alignment horizontal="left" vertical="top" wrapText="1"/>
    </xf>
    <xf numFmtId="0" fontId="11" fillId="5" borderId="0" xfId="0" applyFont="1" applyFill="1" applyBorder="1" applyAlignment="1">
      <alignment horizontal="left" vertical="top"/>
    </xf>
    <xf numFmtId="2" fontId="11" fillId="5" borderId="0" xfId="0" applyNumberFormat="1" applyFont="1" applyFill="1" applyBorder="1" applyAlignment="1">
      <alignment horizontal="left" vertical="top" wrapText="1"/>
    </xf>
    <xf numFmtId="0" fontId="11" fillId="0" borderId="0" xfId="0" applyFont="1" applyAlignment="1">
      <alignment vertical="top" wrapText="1"/>
    </xf>
    <xf numFmtId="0" fontId="24" fillId="9" borderId="0" xfId="0" applyFont="1" applyFill="1" applyBorder="1" applyAlignment="1">
      <alignment horizontal="left" vertical="top"/>
    </xf>
    <xf numFmtId="49" fontId="0" fillId="0" borderId="0" xfId="0" applyNumberFormat="1" applyAlignment="1">
      <alignment horizontal="left"/>
    </xf>
    <xf numFmtId="0" fontId="0" fillId="0" borderId="0" xfId="0" applyAlignment="1">
      <alignment horizontal="center"/>
    </xf>
    <xf numFmtId="165" fontId="0" fillId="0" borderId="0" xfId="0" applyNumberFormat="1" applyAlignment="1">
      <alignment horizontal="center"/>
    </xf>
    <xf numFmtId="165"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10" fillId="6" borderId="0" xfId="0" applyFont="1" applyFill="1" applyBorder="1" applyAlignment="1">
      <alignment horizontal="center" vertical="top"/>
    </xf>
    <xf numFmtId="0" fontId="30" fillId="0" borderId="0" xfId="0" applyFont="1" applyAlignment="1">
      <alignment vertical="top"/>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7" fillId="0" borderId="0" xfId="0" applyFont="1" applyFill="1" applyBorder="1" applyAlignment="1">
      <alignment horizontal="left" vertical="top" wrapText="1"/>
    </xf>
    <xf numFmtId="0" fontId="7" fillId="6" borderId="0" xfId="0" applyFont="1" applyFill="1" applyBorder="1" applyAlignment="1">
      <alignment horizontal="left" vertical="top" wrapText="1"/>
    </xf>
    <xf numFmtId="0" fontId="8" fillId="0" borderId="0" xfId="0" applyFont="1" applyBorder="1" applyAlignment="1">
      <alignment horizontal="left" vertical="top"/>
    </xf>
    <xf numFmtId="0" fontId="3" fillId="0" borderId="0" xfId="0" applyFont="1" applyAlignment="1">
      <alignment horizontal="left"/>
    </xf>
    <xf numFmtId="0" fontId="10" fillId="6" borderId="0" xfId="0" applyFont="1" applyFill="1" applyBorder="1" applyAlignment="1">
      <alignment horizontal="left" vertical="top"/>
    </xf>
    <xf numFmtId="0" fontId="32" fillId="0" borderId="0" xfId="0" applyFont="1" applyAlignment="1">
      <alignment horizontal="center" vertical="top"/>
    </xf>
    <xf numFmtId="0" fontId="27" fillId="8" borderId="1" xfId="0" applyFont="1" applyFill="1" applyBorder="1" applyAlignment="1">
      <alignment horizontal="left" vertical="top" wrapText="1"/>
    </xf>
    <xf numFmtId="0" fontId="5" fillId="11" borderId="2" xfId="0" applyFont="1" applyFill="1" applyBorder="1" applyAlignment="1">
      <alignment horizontal="left" vertical="top"/>
    </xf>
    <xf numFmtId="0" fontId="33" fillId="11" borderId="1" xfId="0" applyFont="1" applyFill="1" applyBorder="1" applyAlignment="1">
      <alignment horizontal="left" vertical="top" wrapText="1"/>
    </xf>
    <xf numFmtId="0" fontId="12" fillId="11" borderId="3" xfId="0" applyFont="1" applyFill="1" applyBorder="1" applyAlignment="1">
      <alignment horizontal="left" vertical="top"/>
    </xf>
    <xf numFmtId="0" fontId="33" fillId="13" borderId="1" xfId="0" applyFont="1" applyFill="1" applyBorder="1" applyAlignment="1">
      <alignment horizontal="left" vertical="top" wrapText="1"/>
    </xf>
    <xf numFmtId="0" fontId="5" fillId="15" borderId="2" xfId="0" applyFont="1" applyFill="1" applyBorder="1" applyAlignment="1">
      <alignment horizontal="left" vertical="top"/>
    </xf>
    <xf numFmtId="0" fontId="33" fillId="15" borderId="1" xfId="0" applyFont="1" applyFill="1" applyBorder="1" applyAlignment="1">
      <alignment horizontal="left" vertical="top" wrapText="1"/>
    </xf>
    <xf numFmtId="0" fontId="12" fillId="15" borderId="1" xfId="0" applyFont="1" applyFill="1" applyBorder="1" applyAlignment="1">
      <alignment horizontal="left" vertical="top"/>
    </xf>
    <xf numFmtId="0" fontId="12" fillId="11" borderId="1" xfId="0" applyFont="1" applyFill="1" applyBorder="1" applyAlignment="1">
      <alignment horizontal="left" vertical="top"/>
    </xf>
    <xf numFmtId="0" fontId="5" fillId="11" borderId="2" xfId="0" applyFont="1" applyFill="1" applyBorder="1" applyAlignment="1">
      <alignment horizontal="center" vertical="top"/>
    </xf>
    <xf numFmtId="0" fontId="16" fillId="0" borderId="0" xfId="0" applyFont="1" applyFill="1" applyBorder="1" applyAlignment="1">
      <alignment horizontal="right" vertical="center" wrapText="1"/>
    </xf>
    <xf numFmtId="0" fontId="17" fillId="0" borderId="0" xfId="0" applyFont="1" applyFill="1" applyBorder="1" applyAlignment="1">
      <alignment horizontal="left" vertical="center" wrapText="1"/>
    </xf>
    <xf numFmtId="0" fontId="29" fillId="0" borderId="0" xfId="2" applyAlignment="1">
      <alignment vertical="top"/>
    </xf>
    <xf numFmtId="0" fontId="34" fillId="11" borderId="1" xfId="0" applyFont="1" applyFill="1" applyBorder="1" applyAlignment="1">
      <alignment horizontal="center" vertical="top"/>
    </xf>
    <xf numFmtId="0" fontId="35" fillId="11" borderId="1" xfId="0" applyFont="1" applyFill="1" applyBorder="1" applyAlignment="1">
      <alignment horizontal="center" vertical="top"/>
    </xf>
    <xf numFmtId="0" fontId="35" fillId="11" borderId="1" xfId="0" applyFont="1" applyFill="1" applyBorder="1" applyAlignment="1">
      <alignment vertical="top" wrapText="1"/>
    </xf>
    <xf numFmtId="0" fontId="35" fillId="11" borderId="1" xfId="0" quotePrefix="1" applyFont="1" applyFill="1" applyBorder="1" applyAlignment="1">
      <alignment vertical="top" wrapText="1"/>
    </xf>
    <xf numFmtId="0" fontId="36" fillId="11" borderId="1" xfId="2" applyFont="1" applyFill="1" applyBorder="1" applyAlignment="1">
      <alignment horizontal="center" vertical="center"/>
    </xf>
    <xf numFmtId="0" fontId="33" fillId="13" borderId="7" xfId="0" applyFont="1" applyFill="1" applyBorder="1" applyAlignment="1">
      <alignment horizontal="left" vertical="top" wrapText="1"/>
    </xf>
    <xf numFmtId="0" fontId="33" fillId="11" borderId="1" xfId="0" applyFont="1" applyFill="1" applyBorder="1" applyAlignment="1">
      <alignment horizontal="center" vertical="top"/>
    </xf>
    <xf numFmtId="0" fontId="33" fillId="13" borderId="1" xfId="0" applyFont="1" applyFill="1" applyBorder="1" applyAlignment="1">
      <alignment horizontal="center" vertical="top"/>
    </xf>
    <xf numFmtId="0" fontId="33" fillId="15" borderId="1" xfId="0" applyFont="1" applyFill="1" applyBorder="1" applyAlignment="1">
      <alignment horizontal="center" vertical="top"/>
    </xf>
    <xf numFmtId="0" fontId="10" fillId="15" borderId="9" xfId="0" applyFont="1" applyFill="1" applyBorder="1" applyAlignment="1">
      <alignment vertical="top"/>
    </xf>
    <xf numFmtId="0" fontId="27" fillId="8" borderId="1" xfId="0" applyFont="1" applyFill="1" applyBorder="1" applyAlignment="1">
      <alignment horizontal="center" vertical="top"/>
    </xf>
    <xf numFmtId="0" fontId="28" fillId="8" borderId="8" xfId="0" applyFont="1" applyFill="1" applyBorder="1" applyAlignment="1">
      <alignment horizontal="left" vertical="top"/>
    </xf>
    <xf numFmtId="0" fontId="10" fillId="11" borderId="9" xfId="0" applyFont="1" applyFill="1" applyBorder="1" applyAlignment="1">
      <alignment vertical="top"/>
    </xf>
    <xf numFmtId="0" fontId="8" fillId="0" borderId="0" xfId="0" applyFont="1"/>
    <xf numFmtId="0" fontId="10" fillId="11" borderId="8" xfId="0" applyFont="1" applyFill="1" applyBorder="1" applyAlignment="1">
      <alignment vertical="top"/>
    </xf>
    <xf numFmtId="0" fontId="37" fillId="13" borderId="8" xfId="0" applyFont="1" applyFill="1" applyBorder="1" applyAlignment="1">
      <alignment vertical="top"/>
    </xf>
    <xf numFmtId="0" fontId="10" fillId="15" borderId="8" xfId="0" applyFont="1" applyFill="1" applyBorder="1" applyAlignment="1">
      <alignment vertical="top"/>
    </xf>
    <xf numFmtId="0" fontId="10" fillId="15" borderId="8" xfId="0" applyFont="1" applyFill="1" applyBorder="1" applyAlignment="1">
      <alignment horizontal="left" vertical="top"/>
    </xf>
    <xf numFmtId="0" fontId="32" fillId="0" borderId="0" xfId="0" applyFont="1"/>
    <xf numFmtId="0" fontId="38" fillId="0" borderId="0" xfId="0" applyFont="1"/>
    <xf numFmtId="0" fontId="29" fillId="0" borderId="0" xfId="2"/>
    <xf numFmtId="0" fontId="29" fillId="16" borderId="13" xfId="2" applyFill="1" applyBorder="1" applyAlignment="1">
      <alignment vertical="top"/>
    </xf>
    <xf numFmtId="0" fontId="0" fillId="16" borderId="15" xfId="0" applyFill="1" applyBorder="1" applyAlignment="1">
      <alignment vertical="top"/>
    </xf>
    <xf numFmtId="0" fontId="32" fillId="16" borderId="12" xfId="0" applyFont="1" applyFill="1" applyBorder="1" applyAlignment="1">
      <alignment vertical="top"/>
    </xf>
    <xf numFmtId="0" fontId="32" fillId="16" borderId="14" xfId="0" applyFont="1" applyFill="1" applyBorder="1" applyAlignment="1">
      <alignment vertical="top"/>
    </xf>
    <xf numFmtId="0" fontId="29" fillId="0" borderId="0" xfId="2" applyFill="1" applyBorder="1" applyAlignment="1">
      <alignment horizontal="left" vertical="top"/>
    </xf>
    <xf numFmtId="49" fontId="5" fillId="11" borderId="2" xfId="0" applyNumberFormat="1" applyFont="1" applyFill="1" applyBorder="1" applyAlignment="1">
      <alignment horizontal="center" vertical="top"/>
    </xf>
    <xf numFmtId="49" fontId="14" fillId="13" borderId="2" xfId="0" applyNumberFormat="1" applyFont="1" applyFill="1" applyBorder="1" applyAlignment="1">
      <alignment horizontal="center" vertical="top"/>
    </xf>
    <xf numFmtId="49" fontId="5" fillId="15" borderId="2" xfId="0" applyNumberFormat="1" applyFont="1" applyFill="1" applyBorder="1" applyAlignment="1">
      <alignment horizontal="center" vertical="top"/>
    </xf>
    <xf numFmtId="49" fontId="5" fillId="15" borderId="4" xfId="0" applyNumberFormat="1" applyFont="1" applyFill="1" applyBorder="1" applyAlignment="1">
      <alignment horizontal="center" vertical="top"/>
    </xf>
    <xf numFmtId="49" fontId="25" fillId="8" borderId="0" xfId="0" applyNumberFormat="1" applyFont="1" applyFill="1" applyBorder="1" applyAlignment="1">
      <alignment horizontal="left" vertical="top"/>
    </xf>
    <xf numFmtId="49" fontId="25" fillId="8" borderId="0" xfId="0" applyNumberFormat="1" applyFont="1" applyFill="1" applyBorder="1" applyAlignment="1">
      <alignment vertical="top"/>
    </xf>
    <xf numFmtId="49" fontId="25" fillId="8" borderId="0" xfId="0" applyNumberFormat="1" applyFont="1" applyFill="1" applyBorder="1" applyAlignment="1">
      <alignment horizontal="center" vertical="top"/>
    </xf>
    <xf numFmtId="49" fontId="25" fillId="8" borderId="11" xfId="0" applyNumberFormat="1" applyFont="1" applyFill="1" applyBorder="1" applyAlignment="1">
      <alignment horizontal="center" vertical="top"/>
    </xf>
    <xf numFmtId="49" fontId="25" fillId="8" borderId="2" xfId="0" applyNumberFormat="1" applyFont="1" applyFill="1" applyBorder="1" applyAlignment="1">
      <alignment horizontal="center" vertical="top"/>
    </xf>
    <xf numFmtId="49" fontId="3" fillId="0" borderId="0" xfId="0" applyNumberFormat="1" applyFont="1" applyBorder="1" applyAlignment="1">
      <alignment vertical="top"/>
    </xf>
    <xf numFmtId="49" fontId="3" fillId="0" borderId="0" xfId="0" applyNumberFormat="1" applyFont="1"/>
    <xf numFmtId="49" fontId="5" fillId="11" borderId="0" xfId="0" applyNumberFormat="1" applyFont="1" applyFill="1" applyBorder="1" applyAlignment="1">
      <alignment vertical="top"/>
    </xf>
    <xf numFmtId="49" fontId="5" fillId="11" borderId="0" xfId="0" applyNumberFormat="1" applyFont="1" applyFill="1" applyBorder="1" applyAlignment="1">
      <alignment horizontal="center" vertical="top"/>
    </xf>
    <xf numFmtId="49" fontId="14" fillId="13" borderId="0" xfId="0" applyNumberFormat="1" applyFont="1" applyFill="1" applyAlignment="1">
      <alignment vertical="top"/>
    </xf>
    <xf numFmtId="49" fontId="14" fillId="13" borderId="0" xfId="0" applyNumberFormat="1" applyFont="1" applyFill="1" applyAlignment="1">
      <alignment horizontal="center" vertical="top"/>
    </xf>
    <xf numFmtId="49" fontId="5" fillId="15" borderId="0" xfId="0" applyNumberFormat="1" applyFont="1" applyFill="1" applyBorder="1" applyAlignment="1">
      <alignment vertical="top"/>
    </xf>
    <xf numFmtId="49" fontId="10" fillId="15" borderId="0" xfId="0" applyNumberFormat="1" applyFont="1" applyFill="1" applyBorder="1" applyAlignment="1">
      <alignment horizontal="center" vertical="top"/>
    </xf>
    <xf numFmtId="0" fontId="8" fillId="17" borderId="0" xfId="0" applyFont="1" applyFill="1" applyBorder="1" applyAlignment="1">
      <alignment vertical="top" wrapText="1"/>
    </xf>
    <xf numFmtId="0" fontId="8" fillId="17" borderId="0" xfId="0" applyFont="1" applyFill="1" applyBorder="1" applyAlignment="1">
      <alignment horizontal="left" vertical="top"/>
    </xf>
    <xf numFmtId="0" fontId="8" fillId="17" borderId="0" xfId="0" applyFont="1" applyFill="1" applyBorder="1" applyAlignment="1">
      <alignment horizontal="left" vertical="top" wrapText="1"/>
    </xf>
    <xf numFmtId="0" fontId="8" fillId="17" borderId="0" xfId="0" applyFont="1" applyFill="1" applyBorder="1" applyAlignment="1">
      <alignment vertical="top"/>
    </xf>
    <xf numFmtId="0" fontId="9" fillId="0" borderId="0" xfId="0" applyFont="1" applyFill="1" applyAlignment="1">
      <alignment horizontal="center" vertical="top"/>
    </xf>
    <xf numFmtId="0" fontId="8" fillId="7" borderId="17" xfId="0" applyFont="1" applyFill="1" applyBorder="1" applyAlignment="1">
      <alignment horizontal="center" vertical="top"/>
    </xf>
    <xf numFmtId="0" fontId="8" fillId="7" borderId="3" xfId="0" applyFont="1" applyFill="1" applyBorder="1" applyAlignment="1">
      <alignment horizontal="center" vertical="top"/>
    </xf>
    <xf numFmtId="0" fontId="8" fillId="0" borderId="17" xfId="0" applyFont="1" applyFill="1" applyBorder="1" applyAlignment="1">
      <alignment horizontal="center" vertical="top"/>
    </xf>
    <xf numFmtId="0" fontId="8" fillId="0" borderId="17" xfId="0" applyFont="1" applyFill="1" applyBorder="1" applyAlignment="1">
      <alignment horizontal="left" vertical="top" wrapText="1"/>
    </xf>
    <xf numFmtId="0" fontId="8" fillId="7" borderId="8" xfId="0" applyFont="1" applyFill="1" applyBorder="1" applyAlignment="1">
      <alignment horizontal="center" vertical="top"/>
    </xf>
    <xf numFmtId="0" fontId="8" fillId="0" borderId="19" xfId="0" applyFont="1" applyFill="1" applyBorder="1" applyAlignment="1">
      <alignment horizontal="left" vertical="top" wrapText="1"/>
    </xf>
    <xf numFmtId="0" fontId="8" fillId="7" borderId="11" xfId="0" applyFont="1" applyFill="1" applyBorder="1" applyAlignment="1">
      <alignment horizontal="center" vertical="top"/>
    </xf>
    <xf numFmtId="0" fontId="3" fillId="0" borderId="17" xfId="0" applyFont="1" applyFill="1" applyBorder="1" applyAlignment="1">
      <alignment horizontal="left" vertical="top"/>
    </xf>
    <xf numFmtId="0" fontId="9" fillId="7" borderId="3" xfId="0" applyFont="1" applyFill="1" applyBorder="1" applyAlignment="1">
      <alignment horizontal="center" vertical="top"/>
    </xf>
    <xf numFmtId="0" fontId="9" fillId="0" borderId="17" xfId="0" applyFont="1" applyFill="1" applyBorder="1" applyAlignment="1">
      <alignment horizontal="center" vertical="top"/>
    </xf>
    <xf numFmtId="0" fontId="9" fillId="7" borderId="17" xfId="0" applyFont="1" applyFill="1" applyBorder="1" applyAlignment="1">
      <alignment horizontal="center" vertical="top"/>
    </xf>
    <xf numFmtId="0" fontId="13" fillId="17" borderId="0" xfId="0" applyFont="1" applyFill="1" applyBorder="1" applyAlignment="1">
      <alignment vertical="top" wrapText="1"/>
    </xf>
    <xf numFmtId="0" fontId="13" fillId="17" borderId="0" xfId="0" applyFont="1" applyFill="1" applyBorder="1" applyAlignment="1">
      <alignment horizontal="left" vertical="top" wrapText="1"/>
    </xf>
    <xf numFmtId="0" fontId="39" fillId="7" borderId="0" xfId="0" applyFont="1" applyFill="1" applyAlignment="1">
      <alignment vertical="top" wrapText="1"/>
    </xf>
    <xf numFmtId="0" fontId="39" fillId="17" borderId="0" xfId="0" applyFont="1" applyFill="1" applyAlignment="1">
      <alignment vertical="top" wrapText="1"/>
    </xf>
    <xf numFmtId="0" fontId="13" fillId="17" borderId="0" xfId="0" applyFont="1" applyFill="1" applyBorder="1" applyAlignment="1">
      <alignment horizontal="left" vertical="top"/>
    </xf>
    <xf numFmtId="0" fontId="6" fillId="9" borderId="0" xfId="0" applyFont="1" applyFill="1" applyBorder="1" applyAlignment="1">
      <alignment horizontal="center" vertical="top"/>
    </xf>
    <xf numFmtId="0" fontId="8" fillId="7" borderId="3" xfId="0" applyFont="1" applyFill="1" applyBorder="1" applyAlignment="1">
      <alignment horizontal="center" vertical="top" wrapText="1"/>
    </xf>
    <xf numFmtId="0" fontId="8" fillId="0" borderId="17" xfId="0" applyFont="1" applyFill="1" applyBorder="1" applyAlignment="1">
      <alignment horizontal="center" vertical="top" wrapText="1"/>
    </xf>
    <xf numFmtId="0" fontId="8" fillId="7" borderId="17" xfId="0" applyFont="1" applyFill="1" applyBorder="1" applyAlignment="1">
      <alignment horizontal="center" vertical="top" wrapText="1"/>
    </xf>
    <xf numFmtId="0" fontId="8" fillId="0" borderId="11" xfId="0" applyFont="1" applyFill="1" applyBorder="1" applyAlignment="1">
      <alignment horizontal="center" vertical="top" wrapText="1"/>
    </xf>
    <xf numFmtId="0" fontId="3" fillId="7" borderId="3" xfId="0" applyFont="1" applyFill="1" applyBorder="1" applyAlignment="1">
      <alignment horizontal="center" vertical="top"/>
    </xf>
    <xf numFmtId="0" fontId="3" fillId="0" borderId="17" xfId="0" applyFont="1" applyFill="1" applyBorder="1" applyAlignment="1">
      <alignment horizontal="center" vertical="top"/>
    </xf>
    <xf numFmtId="0" fontId="3" fillId="7" borderId="17" xfId="0" applyFont="1" applyFill="1" applyBorder="1" applyAlignment="1">
      <alignment horizontal="center" vertical="top"/>
    </xf>
    <xf numFmtId="0" fontId="6" fillId="12" borderId="0" xfId="0" applyFont="1" applyFill="1" applyBorder="1" applyAlignment="1">
      <alignment horizontal="center" vertical="top"/>
    </xf>
    <xf numFmtId="0" fontId="6" fillId="14" borderId="0" xfId="0" applyFont="1" applyFill="1" applyBorder="1" applyAlignment="1">
      <alignment horizontal="center" vertical="top"/>
    </xf>
    <xf numFmtId="49" fontId="25" fillId="8" borderId="9" xfId="0" applyNumberFormat="1" applyFont="1" applyFill="1" applyBorder="1" applyAlignment="1">
      <alignment horizontal="left" vertical="top"/>
    </xf>
    <xf numFmtId="49" fontId="25" fillId="8" borderId="9" xfId="0" applyNumberFormat="1" applyFont="1" applyFill="1" applyBorder="1" applyAlignment="1">
      <alignment vertical="top"/>
    </xf>
    <xf numFmtId="49" fontId="25" fillId="8" borderId="9" xfId="0" applyNumberFormat="1" applyFont="1" applyFill="1" applyBorder="1" applyAlignment="1">
      <alignment horizontal="center" vertical="top"/>
    </xf>
    <xf numFmtId="49" fontId="25" fillId="8" borderId="8" xfId="0" applyNumberFormat="1" applyFont="1" applyFill="1" applyBorder="1" applyAlignment="1">
      <alignment horizontal="center" vertical="top"/>
    </xf>
    <xf numFmtId="49" fontId="25" fillId="8" borderId="1" xfId="0" applyNumberFormat="1" applyFont="1" applyFill="1" applyBorder="1" applyAlignment="1">
      <alignment horizontal="center" vertical="top"/>
    </xf>
    <xf numFmtId="49" fontId="3" fillId="0" borderId="9" xfId="0" applyNumberFormat="1" applyFont="1" applyBorder="1" applyAlignment="1">
      <alignment vertical="top"/>
    </xf>
    <xf numFmtId="49" fontId="25" fillId="8" borderId="1" xfId="0" applyNumberFormat="1" applyFont="1" applyFill="1" applyBorder="1" applyAlignment="1">
      <alignment horizontal="left" vertical="top"/>
    </xf>
    <xf numFmtId="0" fontId="6" fillId="10" borderId="9" xfId="0" applyFont="1" applyFill="1" applyBorder="1" applyAlignment="1">
      <alignment vertical="top"/>
    </xf>
    <xf numFmtId="0" fontId="6" fillId="10" borderId="9" xfId="0" applyFont="1" applyFill="1" applyBorder="1" applyAlignment="1">
      <alignment horizontal="center" vertical="top"/>
    </xf>
    <xf numFmtId="0" fontId="6" fillId="10" borderId="9" xfId="0" applyFont="1" applyFill="1" applyBorder="1" applyAlignment="1">
      <alignment horizontal="left" vertical="top"/>
    </xf>
    <xf numFmtId="0" fontId="3" fillId="0" borderId="9" xfId="0" applyFont="1" applyBorder="1"/>
    <xf numFmtId="49" fontId="5" fillId="11" borderId="9" xfId="0" applyNumberFormat="1" applyFont="1" applyFill="1" applyBorder="1" applyAlignment="1">
      <alignment vertical="top"/>
    </xf>
    <xf numFmtId="49" fontId="5" fillId="11" borderId="9" xfId="0" applyNumberFormat="1" applyFont="1" applyFill="1" applyBorder="1" applyAlignment="1">
      <alignment horizontal="center" vertical="top"/>
    </xf>
    <xf numFmtId="49" fontId="5" fillId="11" borderId="1" xfId="0" applyNumberFormat="1" applyFont="1" applyFill="1" applyBorder="1" applyAlignment="1">
      <alignment horizontal="center" vertical="top"/>
    </xf>
    <xf numFmtId="49" fontId="3" fillId="0" borderId="9" xfId="0" applyNumberFormat="1" applyFont="1" applyBorder="1"/>
    <xf numFmtId="49" fontId="14" fillId="13" borderId="9" xfId="0" applyNumberFormat="1" applyFont="1" applyFill="1" applyBorder="1" applyAlignment="1">
      <alignment vertical="top"/>
    </xf>
    <xf numFmtId="49" fontId="14" fillId="13" borderId="9" xfId="0" applyNumberFormat="1" applyFont="1" applyFill="1" applyBorder="1" applyAlignment="1">
      <alignment horizontal="center" vertical="top"/>
    </xf>
    <xf numFmtId="49" fontId="14" fillId="13" borderId="1" xfId="0" applyNumberFormat="1" applyFont="1" applyFill="1" applyBorder="1" applyAlignment="1">
      <alignment horizontal="center" vertical="top"/>
    </xf>
    <xf numFmtId="49" fontId="14" fillId="13" borderId="9" xfId="0" applyNumberFormat="1" applyFont="1" applyFill="1" applyBorder="1" applyAlignment="1">
      <alignment vertical="top" wrapText="1"/>
    </xf>
    <xf numFmtId="49" fontId="5" fillId="15" borderId="9" xfId="0" applyNumberFormat="1" applyFont="1" applyFill="1" applyBorder="1" applyAlignment="1">
      <alignment vertical="top"/>
    </xf>
    <xf numFmtId="49" fontId="10" fillId="15" borderId="9" xfId="0" applyNumberFormat="1" applyFont="1" applyFill="1" applyBorder="1" applyAlignment="1">
      <alignment horizontal="center" vertical="top"/>
    </xf>
    <xf numFmtId="49" fontId="5" fillId="15" borderId="1" xfId="0" applyNumberFormat="1" applyFont="1" applyFill="1" applyBorder="1" applyAlignment="1">
      <alignment horizontal="center" vertical="top"/>
    </xf>
    <xf numFmtId="49" fontId="5" fillId="15" borderId="9" xfId="0" applyNumberFormat="1" applyFont="1" applyFill="1" applyBorder="1" applyAlignment="1">
      <alignment horizontal="left" vertical="top"/>
    </xf>
    <xf numFmtId="0" fontId="8" fillId="0" borderId="16" xfId="0" applyFont="1" applyBorder="1"/>
    <xf numFmtId="0" fontId="10" fillId="6" borderId="0" xfId="0" applyFont="1" applyFill="1" applyBorder="1" applyAlignment="1">
      <alignment horizontal="left" vertical="top" wrapText="1"/>
    </xf>
    <xf numFmtId="0" fontId="8" fillId="0" borderId="16" xfId="0" applyFont="1" applyBorder="1" applyAlignment="1">
      <alignment vertical="top" wrapText="1"/>
    </xf>
    <xf numFmtId="0" fontId="8" fillId="0" borderId="0" xfId="0" applyFont="1" applyAlignment="1">
      <alignment wrapText="1"/>
    </xf>
    <xf numFmtId="0" fontId="8" fillId="0" borderId="0" xfId="0" applyFont="1" applyAlignment="1">
      <alignment vertical="top" wrapText="1"/>
    </xf>
    <xf numFmtId="0" fontId="6" fillId="9" borderId="0" xfId="0" applyFont="1" applyFill="1" applyBorder="1" applyAlignment="1">
      <alignment vertical="top" wrapText="1"/>
    </xf>
    <xf numFmtId="49" fontId="25" fillId="8" borderId="0" xfId="0" applyNumberFormat="1" applyFont="1" applyFill="1" applyBorder="1" applyAlignment="1">
      <alignment horizontal="center" vertical="top" wrapText="1"/>
    </xf>
    <xf numFmtId="0" fontId="27" fillId="8" borderId="1" xfId="0" applyFont="1" applyFill="1" applyBorder="1" applyAlignment="1">
      <alignment horizontal="center" vertical="top" wrapText="1"/>
    </xf>
    <xf numFmtId="49" fontId="25" fillId="8" borderId="9" xfId="0" applyNumberFormat="1" applyFont="1" applyFill="1" applyBorder="1" applyAlignment="1">
      <alignment horizontal="center" vertical="top" wrapText="1"/>
    </xf>
    <xf numFmtId="0" fontId="6" fillId="10" borderId="9" xfId="0" applyFont="1" applyFill="1" applyBorder="1" applyAlignment="1">
      <alignment vertical="top" wrapText="1"/>
    </xf>
    <xf numFmtId="49" fontId="5" fillId="11" borderId="0" xfId="0" applyNumberFormat="1" applyFont="1" applyFill="1" applyBorder="1" applyAlignment="1">
      <alignment horizontal="center" vertical="top" wrapText="1"/>
    </xf>
    <xf numFmtId="0" fontId="33" fillId="11" borderId="1" xfId="0" applyFont="1" applyFill="1" applyBorder="1" applyAlignment="1">
      <alignment horizontal="center" vertical="top" wrapText="1"/>
    </xf>
    <xf numFmtId="49" fontId="5" fillId="11" borderId="9" xfId="0" applyNumberFormat="1" applyFont="1" applyFill="1" applyBorder="1" applyAlignment="1">
      <alignment horizontal="center" vertical="top" wrapText="1"/>
    </xf>
    <xf numFmtId="0" fontId="8" fillId="7" borderId="18" xfId="0" applyFont="1" applyFill="1" applyBorder="1" applyAlignment="1">
      <alignment horizontal="center" vertical="top" wrapText="1"/>
    </xf>
    <xf numFmtId="0" fontId="8" fillId="7" borderId="19" xfId="0" applyFont="1" applyFill="1" applyBorder="1" applyAlignment="1">
      <alignment horizontal="center" vertical="top" wrapText="1"/>
    </xf>
    <xf numFmtId="0" fontId="3" fillId="0" borderId="17" xfId="0" applyFont="1" applyFill="1" applyBorder="1" applyAlignment="1">
      <alignment horizontal="left" vertical="top" wrapText="1"/>
    </xf>
    <xf numFmtId="0" fontId="6" fillId="12" borderId="0" xfId="0" applyFont="1" applyFill="1" applyBorder="1" applyAlignment="1">
      <alignment vertical="top" wrapText="1"/>
    </xf>
    <xf numFmtId="49" fontId="14" fillId="13" borderId="0" xfId="0" applyNumberFormat="1" applyFont="1" applyFill="1" applyAlignment="1">
      <alignment horizontal="center" vertical="top" wrapText="1"/>
    </xf>
    <xf numFmtId="0" fontId="33" fillId="13" borderId="1" xfId="0" applyFont="1" applyFill="1" applyBorder="1" applyAlignment="1">
      <alignment horizontal="center" vertical="top" wrapText="1"/>
    </xf>
    <xf numFmtId="0" fontId="9" fillId="0" borderId="17" xfId="0" applyFont="1" applyFill="1" applyBorder="1" applyAlignment="1">
      <alignment horizontal="center" vertical="top" wrapText="1"/>
    </xf>
    <xf numFmtId="49" fontId="14" fillId="13" borderId="9" xfId="0" applyNumberFormat="1" applyFont="1" applyFill="1" applyBorder="1" applyAlignment="1">
      <alignment horizontal="center" vertical="top" wrapText="1"/>
    </xf>
    <xf numFmtId="0" fontId="6" fillId="14" borderId="0" xfId="0" applyFont="1" applyFill="1" applyBorder="1" applyAlignment="1">
      <alignment vertical="top" wrapText="1"/>
    </xf>
    <xf numFmtId="49" fontId="5" fillId="15" borderId="0" xfId="0" applyNumberFormat="1" applyFont="1" applyFill="1" applyBorder="1" applyAlignment="1">
      <alignment horizontal="center" vertical="top" wrapText="1"/>
    </xf>
    <xf numFmtId="0" fontId="33" fillId="15" borderId="1" xfId="0" applyFont="1" applyFill="1" applyBorder="1" applyAlignment="1">
      <alignment horizontal="center" vertical="top" wrapText="1"/>
    </xf>
    <xf numFmtId="49" fontId="5" fillId="15" borderId="9" xfId="0" applyNumberFormat="1" applyFont="1" applyFill="1" applyBorder="1" applyAlignment="1">
      <alignment horizontal="center" vertical="top" wrapText="1"/>
    </xf>
    <xf numFmtId="0" fontId="40" fillId="11" borderId="5" xfId="0" applyFont="1" applyFill="1" applyBorder="1" applyAlignment="1">
      <alignment vertical="top" wrapText="1"/>
    </xf>
    <xf numFmtId="0" fontId="41" fillId="13" borderId="5" xfId="0" applyFont="1" applyFill="1" applyBorder="1" applyAlignment="1">
      <alignment vertical="top" wrapText="1"/>
    </xf>
    <xf numFmtId="0" fontId="40" fillId="15" borderId="5" xfId="0" applyFont="1" applyFill="1" applyBorder="1" applyAlignment="1">
      <alignment vertical="top" wrapText="1"/>
    </xf>
    <xf numFmtId="0" fontId="42" fillId="8" borderId="5" xfId="0" applyFont="1" applyFill="1" applyBorder="1" applyAlignment="1">
      <alignment vertical="top" wrapText="1"/>
    </xf>
    <xf numFmtId="0" fontId="43" fillId="8" borderId="5" xfId="0" applyFont="1" applyFill="1" applyBorder="1" applyAlignment="1">
      <alignment vertical="top" wrapText="1"/>
    </xf>
    <xf numFmtId="0" fontId="43" fillId="8" borderId="5" xfId="0" applyFont="1" applyFill="1" applyBorder="1" applyAlignment="1">
      <alignment horizontal="center" vertical="top"/>
    </xf>
    <xf numFmtId="0" fontId="42" fillId="8" borderId="5" xfId="0" applyFont="1" applyFill="1" applyBorder="1" applyAlignment="1">
      <alignment horizontal="center" vertical="top" wrapText="1"/>
    </xf>
    <xf numFmtId="0" fontId="43" fillId="8" borderId="5" xfId="0" applyFont="1" applyFill="1" applyBorder="1" applyAlignment="1">
      <alignment vertical="top"/>
    </xf>
    <xf numFmtId="0" fontId="44" fillId="8" borderId="1" xfId="2" applyFont="1" applyFill="1" applyBorder="1" applyAlignment="1">
      <alignment horizontal="center" vertical="center" wrapText="1"/>
    </xf>
    <xf numFmtId="0" fontId="43" fillId="0" borderId="5" xfId="0" applyFont="1" applyBorder="1" applyAlignment="1">
      <alignment vertical="top"/>
    </xf>
    <xf numFmtId="0" fontId="40" fillId="11" borderId="5" xfId="0" applyFont="1" applyFill="1" applyBorder="1" applyAlignment="1">
      <alignment vertical="top"/>
    </xf>
    <xf numFmtId="0" fontId="40" fillId="11" borderId="5" xfId="0" applyFont="1" applyFill="1" applyBorder="1" applyAlignment="1">
      <alignment horizontal="center" vertical="top"/>
    </xf>
    <xf numFmtId="0" fontId="44" fillId="11" borderId="1" xfId="2" applyFont="1" applyFill="1" applyBorder="1" applyAlignment="1">
      <alignment horizontal="center" vertical="center"/>
    </xf>
    <xf numFmtId="0" fontId="43" fillId="0" borderId="5" xfId="0" applyFont="1" applyBorder="1"/>
    <xf numFmtId="0" fontId="40" fillId="13" borderId="5" xfId="0" applyFont="1" applyFill="1" applyBorder="1" applyAlignment="1">
      <alignment vertical="top" wrapText="1"/>
    </xf>
    <xf numFmtId="0" fontId="43" fillId="13" borderId="5" xfId="0" applyFont="1" applyFill="1" applyBorder="1" applyAlignment="1">
      <alignment horizontal="center" vertical="top" wrapText="1"/>
    </xf>
    <xf numFmtId="0" fontId="40" fillId="13" borderId="5" xfId="0" applyFont="1" applyFill="1" applyBorder="1" applyAlignment="1">
      <alignment vertical="top"/>
    </xf>
    <xf numFmtId="0" fontId="40" fillId="13" borderId="5" xfId="0" applyFont="1" applyFill="1" applyBorder="1" applyAlignment="1">
      <alignment horizontal="center" vertical="top"/>
    </xf>
    <xf numFmtId="0" fontId="45" fillId="13" borderId="1" xfId="2" applyFont="1" applyFill="1" applyBorder="1" applyAlignment="1">
      <alignment horizontal="center" vertical="center"/>
    </xf>
    <xf numFmtId="0" fontId="40" fillId="15" borderId="5" xfId="0" applyFont="1" applyFill="1" applyBorder="1" applyAlignment="1">
      <alignment vertical="top"/>
    </xf>
    <xf numFmtId="0" fontId="40" fillId="15" borderId="5" xfId="0" applyFont="1" applyFill="1" applyBorder="1" applyAlignment="1">
      <alignment horizontal="center" vertical="top"/>
    </xf>
    <xf numFmtId="0" fontId="45" fillId="15" borderId="1" xfId="2" applyFont="1" applyFill="1" applyBorder="1" applyAlignment="1">
      <alignment horizontal="center" vertical="center"/>
    </xf>
    <xf numFmtId="0" fontId="43" fillId="15" borderId="5" xfId="0" applyFont="1" applyFill="1" applyBorder="1" applyAlignment="1">
      <alignment horizontal="center" vertical="top" wrapText="1"/>
    </xf>
    <xf numFmtId="0" fontId="0" fillId="0" borderId="0" xfId="0"/>
    <xf numFmtId="0" fontId="23" fillId="0"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xf>
    <xf numFmtId="0" fontId="4" fillId="0" borderId="0" xfId="0" applyFont="1" applyAlignment="1">
      <alignment horizontal="center" vertical="top" wrapText="1"/>
    </xf>
    <xf numFmtId="0" fontId="0" fillId="0" borderId="0" xfId="0" applyAlignment="1"/>
    <xf numFmtId="0" fontId="6" fillId="6" borderId="0" xfId="0" applyFont="1" applyFill="1" applyBorder="1" applyAlignment="1">
      <alignment horizontal="left" vertical="top" wrapText="1"/>
    </xf>
    <xf numFmtId="0" fontId="40" fillId="11" borderId="5" xfId="0" applyFont="1" applyFill="1" applyBorder="1" applyAlignment="1">
      <alignment horizontal="left" vertical="top" wrapText="1"/>
    </xf>
    <xf numFmtId="0" fontId="42" fillId="8" borderId="5" xfId="0" applyFont="1" applyFill="1" applyBorder="1" applyAlignment="1">
      <alignment horizontal="left" vertical="top" wrapText="1"/>
    </xf>
    <xf numFmtId="0" fontId="27" fillId="8" borderId="6" xfId="0" applyFont="1" applyFill="1" applyBorder="1" applyAlignment="1">
      <alignment horizontal="left" vertical="top" wrapText="1"/>
    </xf>
    <xf numFmtId="0" fontId="27" fillId="8" borderId="7" xfId="0" applyFont="1" applyFill="1" applyBorder="1" applyAlignment="1">
      <alignment horizontal="left" vertical="top" wrapText="1"/>
    </xf>
    <xf numFmtId="0" fontId="27" fillId="8" borderId="1" xfId="0" applyFont="1" applyFill="1" applyBorder="1" applyAlignment="1">
      <alignment horizontal="left" vertical="top" wrapText="1"/>
    </xf>
    <xf numFmtId="0" fontId="10" fillId="11" borderId="6" xfId="0" applyFont="1" applyFill="1" applyBorder="1" applyAlignment="1">
      <alignment horizontal="left" vertical="top" wrapText="1"/>
    </xf>
    <xf numFmtId="0" fontId="10" fillId="11" borderId="7" xfId="0" applyFont="1" applyFill="1" applyBorder="1" applyAlignment="1">
      <alignment horizontal="left" vertical="top" wrapText="1"/>
    </xf>
    <xf numFmtId="0" fontId="40" fillId="15" borderId="5" xfId="0" applyFont="1" applyFill="1" applyBorder="1" applyAlignment="1">
      <alignment horizontal="left" vertical="top" wrapText="1"/>
    </xf>
    <xf numFmtId="0" fontId="40" fillId="13" borderId="5" xfId="0" applyFont="1" applyFill="1" applyBorder="1" applyAlignment="1">
      <alignment horizontal="left" vertical="top" wrapText="1"/>
    </xf>
    <xf numFmtId="0" fontId="33" fillId="13" borderId="6" xfId="0" applyFont="1" applyFill="1" applyBorder="1" applyAlignment="1">
      <alignment horizontal="left" vertical="top" wrapText="1"/>
    </xf>
    <xf numFmtId="0" fontId="33" fillId="13" borderId="10" xfId="0" applyFont="1" applyFill="1" applyBorder="1" applyAlignment="1">
      <alignment horizontal="left" vertical="top" wrapText="1"/>
    </xf>
    <xf numFmtId="0" fontId="10" fillId="15" borderId="6" xfId="0" applyFont="1" applyFill="1" applyBorder="1" applyAlignment="1">
      <alignment horizontal="left" vertical="top" wrapText="1"/>
    </xf>
    <xf numFmtId="0" fontId="10" fillId="15" borderId="7" xfId="0" applyFont="1" applyFill="1" applyBorder="1" applyAlignment="1">
      <alignment horizontal="left" vertical="top" wrapText="1"/>
    </xf>
    <xf numFmtId="0" fontId="33" fillId="15" borderId="6" xfId="0" applyFont="1" applyFill="1" applyBorder="1" applyAlignment="1">
      <alignment horizontal="left" vertical="top" wrapText="1"/>
    </xf>
    <xf numFmtId="0" fontId="33" fillId="15" borderId="7" xfId="0" applyFont="1" applyFill="1" applyBorder="1" applyAlignment="1">
      <alignment horizontal="left" vertical="top" wrapText="1"/>
    </xf>
    <xf numFmtId="0" fontId="10" fillId="15" borderId="6" xfId="0" applyFont="1" applyFill="1" applyBorder="1" applyAlignment="1">
      <alignment vertical="top" wrapText="1"/>
    </xf>
    <xf numFmtId="0" fontId="30" fillId="0" borderId="7" xfId="0" applyFont="1" applyBorder="1" applyAlignment="1">
      <alignment vertical="top"/>
    </xf>
    <xf numFmtId="0" fontId="10" fillId="11" borderId="1" xfId="0" applyFont="1" applyFill="1" applyBorder="1" applyAlignment="1">
      <alignment horizontal="left" vertical="top" wrapText="1"/>
    </xf>
    <xf numFmtId="0" fontId="33" fillId="13" borderId="7" xfId="0" applyFont="1" applyFill="1" applyBorder="1" applyAlignment="1">
      <alignment horizontal="left" vertical="top" wrapText="1"/>
    </xf>
    <xf numFmtId="0" fontId="23" fillId="0" borderId="0" xfId="0" applyFont="1"/>
    <xf numFmtId="0" fontId="0" fillId="0" borderId="0" xfId="0" applyAlignment="1">
      <alignment horizontal="left" vertical="top" wrapText="1"/>
    </xf>
  </cellXfs>
  <cellStyles count="4">
    <cellStyle name="Hyperlink" xfId="2" builtinId="8"/>
    <cellStyle name="Normal" xfId="0" builtinId="0"/>
    <cellStyle name="Normal 2" xfId="3" xr:uid="{6A2D9C84-6F51-4844-8DB6-77B4F57F3ED5}"/>
    <cellStyle name="Percent" xfId="1" builtinId="5"/>
  </cellStyles>
  <dxfs count="24">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rgb="FFFFF400"/>
        </patternFill>
      </fill>
    </dxf>
    <dxf>
      <fill>
        <patternFill>
          <bgColor theme="4"/>
        </patternFill>
      </fill>
    </dxf>
    <dxf>
      <numFmt numFmtId="165" formatCode="mm/dd/yyyy;@"/>
    </dxf>
  </dxfs>
  <tableStyles count="0" defaultTableStyle="TableStyleMedium2" defaultPivotStyle="PivotStyleLight16"/>
  <colors>
    <mruColors>
      <color rgb="FF409AE1"/>
      <color rgb="FF40587C"/>
      <color rgb="FF4052AB"/>
      <color rgb="FF40CDF5"/>
      <color rgb="FF00B0E3"/>
      <color rgb="FFE6E6E6"/>
      <color rgb="FF001580"/>
      <color rgb="FF001A41"/>
      <color rgb="FF006FC8"/>
      <color rgb="FFFFA9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355600</xdr:colOff>
      <xdr:row>0</xdr:row>
      <xdr:rowOff>361950</xdr:rowOff>
    </xdr:from>
    <xdr:to>
      <xdr:col>3</xdr:col>
      <xdr:colOff>148987</xdr:colOff>
      <xdr:row>2</xdr:row>
      <xdr:rowOff>16662</xdr:rowOff>
    </xdr:to>
    <xdr:pic>
      <xdr:nvPicPr>
        <xdr:cNvPr id="10" name="Picture 9">
          <a:extLst>
            <a:ext uri="{FF2B5EF4-FFF2-40B4-BE49-F238E27FC236}">
              <a16:creationId xmlns:a16="http://schemas.microsoft.com/office/drawing/2014/main" id="{057417BA-8D1D-47FB-BFAA-DC3E4EC6FA77}"/>
            </a:ext>
          </a:extLst>
        </xdr:cNvPr>
        <xdr:cNvPicPr>
          <a:picLocks noChangeAspect="1"/>
        </xdr:cNvPicPr>
      </xdr:nvPicPr>
      <xdr:blipFill>
        <a:blip xmlns:r="http://schemas.openxmlformats.org/officeDocument/2006/relationships" r:embed="rId1"/>
        <a:stretch>
          <a:fillRect/>
        </a:stretch>
      </xdr:blipFill>
      <xdr:spPr>
        <a:xfrm>
          <a:off x="355600" y="361950"/>
          <a:ext cx="1641237" cy="371888"/>
        </a:xfrm>
        <a:prstGeom prst="rect">
          <a:avLst/>
        </a:prstGeom>
        <a:solidFill>
          <a:schemeClr val="accent1"/>
        </a:solidFill>
      </xdr:spPr>
    </xdr:pic>
    <xdr:clientData/>
  </xdr:twoCellAnchor>
  <xdr:twoCellAnchor editAs="oneCell">
    <xdr:from>
      <xdr:col>0</xdr:col>
      <xdr:colOff>211743</xdr:colOff>
      <xdr:row>34</xdr:row>
      <xdr:rowOff>110066</xdr:rowOff>
    </xdr:from>
    <xdr:to>
      <xdr:col>7</xdr:col>
      <xdr:colOff>590465</xdr:colOff>
      <xdr:row>47</xdr:row>
      <xdr:rowOff>194734</xdr:rowOff>
    </xdr:to>
    <xdr:pic>
      <xdr:nvPicPr>
        <xdr:cNvPr id="7" name="Picture 6">
          <a:extLst>
            <a:ext uri="{FF2B5EF4-FFF2-40B4-BE49-F238E27FC236}">
              <a16:creationId xmlns:a16="http://schemas.microsoft.com/office/drawing/2014/main" id="{CA9E6EDA-714B-4494-9C4A-7E3403E157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11743" y="9863666"/>
          <a:ext cx="4705189" cy="2709334"/>
        </a:xfrm>
        <a:prstGeom prst="rect">
          <a:avLst/>
        </a:prstGeom>
        <a:noFill/>
        <a:ln>
          <a:noFill/>
        </a:ln>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186267</xdr:colOff>
      <xdr:row>19</xdr:row>
      <xdr:rowOff>42334</xdr:rowOff>
    </xdr:from>
    <xdr:to>
      <xdr:col>7</xdr:col>
      <xdr:colOff>571749</xdr:colOff>
      <xdr:row>28</xdr:row>
      <xdr:rowOff>137598</xdr:rowOff>
    </xdr:to>
    <xdr:pic>
      <xdr:nvPicPr>
        <xdr:cNvPr id="8" name="Picture 7">
          <a:extLst>
            <a:ext uri="{FF2B5EF4-FFF2-40B4-BE49-F238E27FC236}">
              <a16:creationId xmlns:a16="http://schemas.microsoft.com/office/drawing/2014/main" id="{22E0A1A3-68D0-4922-A76A-8C3B6626B385}"/>
            </a:ext>
          </a:extLst>
        </xdr:cNvPr>
        <xdr:cNvPicPr>
          <a:picLocks noChangeAspect="1"/>
        </xdr:cNvPicPr>
      </xdr:nvPicPr>
      <xdr:blipFill rotWithShape="1">
        <a:blip xmlns:r="http://schemas.openxmlformats.org/officeDocument/2006/relationships" r:embed="rId3"/>
        <a:srcRect t="878" b="-878"/>
        <a:stretch/>
      </xdr:blipFill>
      <xdr:spPr>
        <a:xfrm>
          <a:off x="186267" y="6781801"/>
          <a:ext cx="4711949" cy="1966396"/>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350079</xdr:colOff>
      <xdr:row>0</xdr:row>
      <xdr:rowOff>330700</xdr:rowOff>
    </xdr:from>
    <xdr:to>
      <xdr:col>1</xdr:col>
      <xdr:colOff>813680</xdr:colOff>
      <xdr:row>2</xdr:row>
      <xdr:rowOff>13613</xdr:rowOff>
    </xdr:to>
    <xdr:pic>
      <xdr:nvPicPr>
        <xdr:cNvPr id="5" name="Picture 4">
          <a:extLst>
            <a:ext uri="{FF2B5EF4-FFF2-40B4-BE49-F238E27FC236}">
              <a16:creationId xmlns:a16="http://schemas.microsoft.com/office/drawing/2014/main" id="{3E847E46-31E0-476A-A269-9ACEB11AB935}"/>
            </a:ext>
          </a:extLst>
        </xdr:cNvPr>
        <xdr:cNvPicPr>
          <a:picLocks noChangeAspect="1"/>
        </xdr:cNvPicPr>
      </xdr:nvPicPr>
      <xdr:blipFill>
        <a:blip xmlns:r="http://schemas.openxmlformats.org/officeDocument/2006/relationships" r:embed="rId1"/>
        <a:stretch>
          <a:fillRect/>
        </a:stretch>
      </xdr:blipFill>
      <xdr:spPr>
        <a:xfrm>
          <a:off x="350079" y="330700"/>
          <a:ext cx="1635176" cy="368713"/>
        </a:xfrm>
        <a:prstGeom prst="rect">
          <a:avLst/>
        </a:prstGeom>
        <a:solidFill>
          <a:schemeClr val="accent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40D49-DC33-4A26-B285-7638356BFD66}" name="Table1" displayName="Table1" ref="B4:E22" totalsRowShown="0">
  <tableColumns count="4">
    <tableColumn id="1" xr3:uid="{1B1AAECB-9B5E-4849-9F7E-CE661BFE6CDF}" name="Version"/>
    <tableColumn id="2" xr3:uid="{B35BE74C-9DDB-4DE9-973A-21B0EC2E9009}" name="Date" dataDxfId="23"/>
    <tableColumn id="3" xr3:uid="{1CF77708-49F4-4CC2-A13A-80DF805B487A}" name="Who"/>
    <tableColumn id="4" xr3:uid="{2C4967AB-A75C-4F06-83FF-615172A989A2}" name="Wha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FF00"/>
      </a:accent1>
      <a:accent2>
        <a:srgbClr val="92D050"/>
      </a:accent2>
      <a:accent3>
        <a:srgbClr val="00B050"/>
      </a:accent3>
      <a:accent4>
        <a:srgbClr val="FF0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eur-lex.europa.eu/legal-content/EN/TXT/PDF/?uri=CONSIL:ST_5419_2016_INIT&amp;fr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ervicetrust.microsoft.com/FrameworkDetailsV2/f0e45762-b628-4878-ba57-2482d061ee1c/article"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Q64"/>
  <sheetViews>
    <sheetView showGridLines="0" showRowColHeaders="0" showWhiteSpace="0" zoomScale="85" zoomScaleNormal="85" zoomScaleSheetLayoutView="110" zoomScalePageLayoutView="120" workbookViewId="0">
      <selection activeCell="I11" sqref="I11"/>
    </sheetView>
  </sheetViews>
  <sheetFormatPr defaultColWidth="9" defaultRowHeight="16.5" x14ac:dyDescent="0.6"/>
  <cols>
    <col min="1" max="8" width="9" style="14"/>
    <col min="9" max="9" width="11.265625" style="14" customWidth="1"/>
    <col min="10" max="16384" width="9" style="14"/>
  </cols>
  <sheetData>
    <row r="2" spans="1:13" x14ac:dyDescent="0.6">
      <c r="A2" s="40"/>
      <c r="B2" s="40"/>
      <c r="C2" s="40"/>
      <c r="D2" s="40"/>
      <c r="E2" s="40"/>
      <c r="F2" s="40"/>
      <c r="G2" s="40"/>
      <c r="H2" s="40"/>
      <c r="I2" s="40"/>
      <c r="J2" s="40"/>
      <c r="K2" s="40"/>
      <c r="L2" s="40"/>
      <c r="M2" s="40"/>
    </row>
    <row r="3" spans="1:13" x14ac:dyDescent="0.6">
      <c r="A3" s="235" t="s">
        <v>435</v>
      </c>
      <c r="B3" s="235"/>
      <c r="C3" s="235"/>
      <c r="D3" s="235"/>
      <c r="E3" s="235"/>
      <c r="F3" s="235"/>
      <c r="G3" s="235"/>
      <c r="H3" s="235"/>
      <c r="I3" s="235"/>
      <c r="J3" s="235"/>
    </row>
    <row r="4" spans="1:13" x14ac:dyDescent="0.6">
      <c r="A4" s="235"/>
      <c r="B4" s="235"/>
      <c r="C4" s="235"/>
      <c r="D4" s="235"/>
      <c r="E4" s="235"/>
      <c r="F4" s="235"/>
      <c r="G4" s="235"/>
      <c r="H4" s="235"/>
      <c r="I4" s="235"/>
      <c r="J4" s="235"/>
    </row>
    <row r="5" spans="1:13" x14ac:dyDescent="0.6">
      <c r="A5" s="235"/>
      <c r="B5" s="235"/>
      <c r="C5" s="235"/>
      <c r="D5" s="235"/>
      <c r="E5" s="235"/>
      <c r="F5" s="235"/>
      <c r="G5" s="235"/>
      <c r="H5" s="235"/>
      <c r="I5" s="235"/>
      <c r="J5" s="235"/>
    </row>
    <row r="6" spans="1:13" ht="40.35" customHeight="1" x14ac:dyDescent="0.6">
      <c r="A6" s="236" t="s">
        <v>594</v>
      </c>
      <c r="B6" s="236"/>
      <c r="C6" s="236"/>
      <c r="D6" s="236"/>
      <c r="E6" s="236"/>
      <c r="F6" s="236"/>
      <c r="G6" s="236"/>
      <c r="H6" s="236"/>
      <c r="I6" s="236"/>
      <c r="J6" s="239"/>
      <c r="K6" s="239"/>
      <c r="L6" s="239"/>
      <c r="M6" s="239"/>
    </row>
    <row r="7" spans="1:13" ht="40.35" customHeight="1" x14ac:dyDescent="0.6">
      <c r="A7" s="236"/>
      <c r="B7" s="236"/>
      <c r="C7" s="236"/>
      <c r="D7" s="236"/>
      <c r="E7" s="236"/>
      <c r="F7" s="236"/>
      <c r="G7" s="236"/>
      <c r="H7" s="236"/>
      <c r="I7" s="236"/>
      <c r="J7" s="239"/>
      <c r="K7" s="239"/>
      <c r="L7" s="239"/>
      <c r="M7" s="239"/>
    </row>
    <row r="8" spans="1:13" ht="40.35" customHeight="1" x14ac:dyDescent="0.6">
      <c r="A8" s="236"/>
      <c r="B8" s="236"/>
      <c r="C8" s="236"/>
      <c r="D8" s="236"/>
      <c r="E8" s="236"/>
      <c r="F8" s="236"/>
      <c r="G8" s="236"/>
      <c r="H8" s="236"/>
      <c r="I8" s="236"/>
      <c r="J8" s="239"/>
      <c r="K8" s="239"/>
      <c r="L8" s="239"/>
      <c r="M8" s="239"/>
    </row>
    <row r="9" spans="1:13" ht="70.5" customHeight="1" x14ac:dyDescent="0.6">
      <c r="A9" s="236"/>
      <c r="B9" s="236"/>
      <c r="C9" s="236"/>
      <c r="D9" s="236"/>
      <c r="E9" s="236"/>
      <c r="F9" s="236"/>
      <c r="G9" s="236"/>
      <c r="H9" s="236"/>
      <c r="I9" s="236"/>
      <c r="J9" s="239"/>
      <c r="K9" s="239"/>
      <c r="L9" s="239"/>
      <c r="M9" s="239"/>
    </row>
    <row r="10" spans="1:13" ht="259.5" customHeight="1" x14ac:dyDescent="0.6">
      <c r="A10" s="236"/>
      <c r="B10" s="236"/>
      <c r="C10" s="236"/>
      <c r="D10" s="236"/>
      <c r="E10" s="236"/>
      <c r="F10" s="236"/>
      <c r="G10" s="236"/>
      <c r="H10" s="236"/>
      <c r="I10" s="236"/>
      <c r="J10" s="239"/>
      <c r="K10" s="239"/>
      <c r="L10" s="239"/>
      <c r="M10" s="239"/>
    </row>
    <row r="11" spans="1:13" ht="80.099999999999994" customHeight="1" x14ac:dyDescent="0.6">
      <c r="A11" s="42"/>
      <c r="B11" s="42"/>
      <c r="C11" s="42"/>
      <c r="D11" s="42"/>
      <c r="E11" s="42"/>
      <c r="F11" s="42"/>
      <c r="G11" s="42"/>
      <c r="H11" s="42"/>
      <c r="I11" s="42"/>
      <c r="J11" s="41"/>
    </row>
    <row r="12" spans="1:13" ht="15" customHeight="1" x14ac:dyDescent="0.6">
      <c r="A12" s="236" t="s">
        <v>545</v>
      </c>
      <c r="B12" s="236"/>
      <c r="C12" s="236"/>
      <c r="D12" s="236"/>
      <c r="E12" s="236"/>
      <c r="F12" s="236"/>
      <c r="G12" s="236"/>
      <c r="H12" s="236"/>
      <c r="I12" s="236"/>
      <c r="J12" s="18"/>
    </row>
    <row r="13" spans="1:13" x14ac:dyDescent="0.6">
      <c r="A13" s="236"/>
      <c r="B13" s="236"/>
      <c r="C13" s="236"/>
      <c r="D13" s="236"/>
      <c r="E13" s="236"/>
      <c r="F13" s="236"/>
      <c r="G13" s="236"/>
      <c r="H13" s="236"/>
      <c r="I13" s="236"/>
      <c r="J13" s="18"/>
    </row>
    <row r="14" spans="1:13" x14ac:dyDescent="0.6">
      <c r="A14" s="236"/>
      <c r="B14" s="236"/>
      <c r="C14" s="236"/>
      <c r="D14" s="236"/>
      <c r="E14" s="236"/>
      <c r="F14" s="236"/>
      <c r="G14" s="236"/>
      <c r="H14" s="236"/>
      <c r="I14" s="236"/>
      <c r="J14" s="18"/>
    </row>
    <row r="15" spans="1:13" x14ac:dyDescent="0.6">
      <c r="A15" s="236"/>
      <c r="B15" s="236"/>
      <c r="C15" s="236"/>
      <c r="D15" s="236"/>
      <c r="E15" s="236"/>
      <c r="F15" s="236"/>
      <c r="G15" s="236"/>
      <c r="H15" s="236"/>
      <c r="I15" s="236"/>
      <c r="J15" s="18"/>
    </row>
    <row r="16" spans="1:13" x14ac:dyDescent="0.6">
      <c r="A16" s="236"/>
      <c r="B16" s="236"/>
      <c r="C16" s="236"/>
      <c r="D16" s="236"/>
      <c r="E16" s="236"/>
      <c r="F16" s="236"/>
      <c r="G16" s="236"/>
      <c r="H16" s="236"/>
      <c r="I16" s="236"/>
      <c r="J16" s="18"/>
    </row>
    <row r="17" spans="1:10" x14ac:dyDescent="0.6">
      <c r="A17" s="236"/>
      <c r="B17" s="236"/>
      <c r="C17" s="236"/>
      <c r="D17" s="236"/>
      <c r="E17" s="236"/>
      <c r="F17" s="236"/>
      <c r="G17" s="236"/>
      <c r="H17" s="236"/>
      <c r="I17" s="236"/>
      <c r="J17" s="18"/>
    </row>
    <row r="18" spans="1:10" x14ac:dyDescent="0.6">
      <c r="A18" s="236"/>
      <c r="B18" s="236"/>
      <c r="C18" s="236"/>
      <c r="D18" s="236"/>
      <c r="E18" s="236"/>
      <c r="F18" s="236"/>
      <c r="G18" s="236"/>
      <c r="H18" s="236"/>
      <c r="I18" s="236"/>
      <c r="J18" s="18"/>
    </row>
    <row r="19" spans="1:10" ht="80.099999999999994" customHeight="1" x14ac:dyDescent="0.6">
      <c r="A19" s="236"/>
      <c r="B19" s="236"/>
      <c r="C19" s="236"/>
      <c r="D19" s="236"/>
      <c r="E19" s="236"/>
      <c r="F19" s="236"/>
      <c r="G19" s="236"/>
      <c r="H19" s="236"/>
      <c r="I19" s="236"/>
      <c r="J19" s="18"/>
    </row>
    <row r="20" spans="1:10" ht="14.25" customHeight="1" x14ac:dyDescent="0.6">
      <c r="A20" s="236"/>
      <c r="B20" s="236"/>
      <c r="C20" s="236"/>
      <c r="D20" s="236"/>
      <c r="E20" s="236"/>
      <c r="F20" s="236"/>
      <c r="G20" s="236"/>
      <c r="H20" s="236"/>
      <c r="I20" s="236"/>
      <c r="J20" s="18"/>
    </row>
    <row r="21" spans="1:10" x14ac:dyDescent="0.6">
      <c r="A21" s="18"/>
      <c r="B21" s="18"/>
      <c r="C21" s="18"/>
      <c r="D21" s="18"/>
      <c r="E21" s="18"/>
      <c r="F21" s="18"/>
      <c r="G21" s="18"/>
      <c r="H21" s="18"/>
      <c r="I21" s="18"/>
      <c r="J21" s="18"/>
    </row>
    <row r="22" spans="1:10" x14ac:dyDescent="0.6">
      <c r="A22" s="237"/>
      <c r="B22" s="237"/>
      <c r="C22" s="237"/>
      <c r="D22" s="237"/>
      <c r="E22" s="237"/>
      <c r="F22" s="237"/>
      <c r="G22" s="237"/>
      <c r="H22" s="237"/>
      <c r="I22" s="237"/>
      <c r="J22" s="237"/>
    </row>
    <row r="23" spans="1:10" x14ac:dyDescent="0.6">
      <c r="A23" s="237"/>
      <c r="B23" s="237"/>
      <c r="C23" s="237"/>
      <c r="D23" s="237"/>
      <c r="E23" s="237"/>
      <c r="F23" s="237"/>
      <c r="G23" s="237"/>
      <c r="H23" s="237"/>
      <c r="I23" s="237"/>
      <c r="J23" s="237"/>
    </row>
    <row r="24" spans="1:10" x14ac:dyDescent="0.6">
      <c r="A24" s="237"/>
      <c r="B24" s="237"/>
      <c r="C24" s="237"/>
      <c r="D24" s="237"/>
      <c r="E24" s="237"/>
      <c r="F24" s="237"/>
      <c r="G24" s="237"/>
      <c r="H24" s="237"/>
      <c r="I24" s="237"/>
      <c r="J24" s="237"/>
    </row>
    <row r="25" spans="1:10" x14ac:dyDescent="0.6">
      <c r="A25" s="237"/>
      <c r="B25" s="237"/>
      <c r="C25" s="237"/>
      <c r="D25" s="237"/>
      <c r="E25" s="237"/>
      <c r="F25" s="237"/>
      <c r="G25" s="237"/>
      <c r="H25" s="237"/>
      <c r="I25" s="237"/>
      <c r="J25" s="237"/>
    </row>
    <row r="26" spans="1:10" x14ac:dyDescent="0.6">
      <c r="A26" s="237"/>
      <c r="B26" s="237"/>
      <c r="C26" s="237"/>
      <c r="D26" s="237"/>
      <c r="E26" s="237"/>
      <c r="F26" s="237"/>
      <c r="G26" s="237"/>
      <c r="H26" s="237"/>
      <c r="I26" s="237"/>
      <c r="J26" s="237"/>
    </row>
    <row r="27" spans="1:10" x14ac:dyDescent="0.6">
      <c r="A27" s="237"/>
      <c r="B27" s="237"/>
      <c r="C27" s="237"/>
      <c r="D27" s="237"/>
      <c r="E27" s="237"/>
      <c r="F27" s="237"/>
      <c r="G27" s="237"/>
      <c r="H27" s="237"/>
      <c r="I27" s="237"/>
      <c r="J27" s="237"/>
    </row>
    <row r="28" spans="1:10" x14ac:dyDescent="0.6">
      <c r="A28" s="237"/>
      <c r="B28" s="237"/>
      <c r="C28" s="237"/>
      <c r="D28" s="237"/>
      <c r="E28" s="237"/>
      <c r="F28" s="237"/>
      <c r="G28" s="237"/>
      <c r="H28" s="237"/>
      <c r="I28" s="237"/>
      <c r="J28" s="237"/>
    </row>
    <row r="29" spans="1:10" x14ac:dyDescent="0.6">
      <c r="A29" s="237"/>
      <c r="B29" s="237"/>
      <c r="C29" s="237"/>
      <c r="D29" s="237"/>
      <c r="E29" s="237"/>
      <c r="F29" s="237"/>
      <c r="G29" s="237"/>
      <c r="H29" s="237"/>
      <c r="I29" s="237"/>
      <c r="J29" s="237"/>
    </row>
    <row r="30" spans="1:10" ht="14.85" customHeight="1" x14ac:dyDescent="0.6">
      <c r="A30" s="236" t="s">
        <v>548</v>
      </c>
      <c r="B30" s="236"/>
      <c r="C30" s="236"/>
      <c r="D30" s="236"/>
      <c r="E30" s="236"/>
      <c r="F30" s="236"/>
      <c r="G30" s="236"/>
      <c r="H30" s="236"/>
      <c r="I30" s="236"/>
      <c r="J30" s="43"/>
    </row>
    <row r="31" spans="1:10" ht="14.85" customHeight="1" x14ac:dyDescent="0.6">
      <c r="A31" s="236"/>
      <c r="B31" s="236"/>
      <c r="C31" s="236"/>
      <c r="D31" s="236"/>
      <c r="E31" s="236"/>
      <c r="F31" s="236"/>
      <c r="G31" s="236"/>
      <c r="H31" s="236"/>
      <c r="I31" s="236"/>
      <c r="J31" s="43"/>
    </row>
    <row r="32" spans="1:10" ht="14.85" customHeight="1" x14ac:dyDescent="0.6">
      <c r="A32" s="236"/>
      <c r="B32" s="236"/>
      <c r="C32" s="236"/>
      <c r="D32" s="236"/>
      <c r="E32" s="236"/>
      <c r="F32" s="236"/>
      <c r="G32" s="236"/>
      <c r="H32" s="236"/>
      <c r="I32" s="236"/>
      <c r="J32" s="43"/>
    </row>
    <row r="33" spans="1:10" ht="14.85" customHeight="1" x14ac:dyDescent="0.6">
      <c r="A33" s="236"/>
      <c r="B33" s="236"/>
      <c r="C33" s="236"/>
      <c r="D33" s="236"/>
      <c r="E33" s="236"/>
      <c r="F33" s="236"/>
      <c r="G33" s="236"/>
      <c r="H33" s="236"/>
      <c r="I33" s="236"/>
      <c r="J33" s="43"/>
    </row>
    <row r="34" spans="1:10" ht="14.85" customHeight="1" x14ac:dyDescent="0.6">
      <c r="A34" s="236"/>
      <c r="B34" s="236"/>
      <c r="C34" s="236"/>
      <c r="D34" s="236"/>
      <c r="E34" s="236"/>
      <c r="F34" s="236"/>
      <c r="G34" s="236"/>
      <c r="H34" s="236"/>
      <c r="I34" s="236"/>
      <c r="J34" s="43"/>
    </row>
    <row r="35" spans="1:10" ht="14.85" customHeight="1" x14ac:dyDescent="0.6">
      <c r="A35" s="236"/>
      <c r="B35" s="236"/>
      <c r="C35" s="236"/>
      <c r="D35" s="236"/>
      <c r="E35" s="236"/>
      <c r="F35" s="236"/>
      <c r="G35" s="236"/>
      <c r="H35" s="236"/>
      <c r="I35" s="236"/>
      <c r="J35" s="43"/>
    </row>
    <row r="36" spans="1:10" ht="14.85" customHeight="1" x14ac:dyDescent="0.6">
      <c r="A36" s="236"/>
      <c r="B36" s="236"/>
      <c r="C36" s="236"/>
      <c r="D36" s="236"/>
      <c r="E36" s="236"/>
      <c r="F36" s="236"/>
      <c r="G36" s="236"/>
      <c r="H36" s="236"/>
      <c r="I36" s="236"/>
      <c r="J36" s="43"/>
    </row>
    <row r="37" spans="1:10" ht="14.85" customHeight="1" x14ac:dyDescent="0.6">
      <c r="A37" s="236"/>
      <c r="B37" s="236"/>
      <c r="C37" s="236"/>
      <c r="D37" s="236"/>
      <c r="E37" s="236"/>
      <c r="F37" s="236"/>
      <c r="G37" s="236"/>
      <c r="H37" s="236"/>
      <c r="I37" s="236"/>
      <c r="J37" s="43"/>
    </row>
    <row r="38" spans="1:10" ht="14.85" customHeight="1" x14ac:dyDescent="0.6">
      <c r="A38" s="236"/>
      <c r="B38" s="236"/>
      <c r="C38" s="236"/>
      <c r="D38" s="236"/>
      <c r="E38" s="236"/>
      <c r="F38" s="236"/>
      <c r="G38" s="236"/>
      <c r="H38" s="236"/>
      <c r="I38" s="236"/>
      <c r="J38" s="43"/>
    </row>
    <row r="39" spans="1:10" ht="14.85" customHeight="1" x14ac:dyDescent="0.6">
      <c r="A39" s="238"/>
      <c r="B39" s="238"/>
      <c r="C39" s="238"/>
      <c r="D39" s="238"/>
      <c r="E39" s="238"/>
      <c r="F39" s="238"/>
      <c r="G39" s="238"/>
      <c r="H39" s="238"/>
      <c r="I39" s="238"/>
      <c r="J39" s="43"/>
    </row>
    <row r="40" spans="1:10" x14ac:dyDescent="0.6">
      <c r="A40" s="238"/>
      <c r="B40" s="238"/>
      <c r="C40" s="238"/>
      <c r="D40" s="238"/>
      <c r="E40" s="238"/>
      <c r="F40" s="238"/>
      <c r="G40" s="238"/>
      <c r="H40" s="238"/>
      <c r="I40" s="238"/>
      <c r="J40" s="44"/>
    </row>
    <row r="41" spans="1:10" x14ac:dyDescent="0.6">
      <c r="A41" s="238"/>
      <c r="B41" s="238"/>
      <c r="C41" s="238"/>
      <c r="D41" s="238"/>
      <c r="E41" s="238"/>
      <c r="F41" s="238"/>
      <c r="G41" s="238"/>
      <c r="H41" s="238"/>
      <c r="I41" s="238"/>
      <c r="J41" s="44"/>
    </row>
    <row r="42" spans="1:10" x14ac:dyDescent="0.6">
      <c r="A42" s="238"/>
      <c r="B42" s="238"/>
      <c r="C42" s="238"/>
      <c r="D42" s="238"/>
      <c r="E42" s="238"/>
      <c r="F42" s="238"/>
      <c r="G42" s="238"/>
      <c r="H42" s="238"/>
      <c r="I42" s="238"/>
      <c r="J42" s="44"/>
    </row>
    <row r="43" spans="1:10" x14ac:dyDescent="0.6">
      <c r="A43" s="238"/>
      <c r="B43" s="238"/>
      <c r="C43" s="238"/>
      <c r="D43" s="238"/>
      <c r="E43" s="238"/>
      <c r="F43" s="238"/>
      <c r="G43" s="238"/>
      <c r="H43" s="238"/>
      <c r="I43" s="238"/>
      <c r="J43" s="44"/>
    </row>
    <row r="44" spans="1:10" x14ac:dyDescent="0.6">
      <c r="A44" s="238"/>
      <c r="B44" s="238"/>
      <c r="C44" s="238"/>
      <c r="D44" s="238"/>
      <c r="E44" s="238"/>
      <c r="F44" s="238"/>
      <c r="G44" s="238"/>
      <c r="H44" s="238"/>
      <c r="I44" s="238"/>
      <c r="J44" s="44"/>
    </row>
    <row r="45" spans="1:10" x14ac:dyDescent="0.6">
      <c r="A45" s="238"/>
      <c r="B45" s="238"/>
      <c r="C45" s="238"/>
      <c r="D45" s="238"/>
      <c r="E45" s="238"/>
      <c r="F45" s="238"/>
      <c r="G45" s="238"/>
      <c r="H45" s="238"/>
      <c r="I45" s="238"/>
      <c r="J45" s="44"/>
    </row>
    <row r="46" spans="1:10" x14ac:dyDescent="0.6">
      <c r="A46" s="238"/>
      <c r="B46" s="238"/>
      <c r="C46" s="238"/>
      <c r="D46" s="238"/>
      <c r="E46" s="238"/>
      <c r="F46" s="238"/>
      <c r="G46" s="238"/>
      <c r="H46" s="238"/>
      <c r="I46" s="238"/>
      <c r="J46" s="44"/>
    </row>
    <row r="52" spans="1:43" x14ac:dyDescent="0.6">
      <c r="A52" s="236"/>
      <c r="B52" s="236"/>
      <c r="C52" s="236"/>
      <c r="D52" s="236"/>
      <c r="E52" s="236"/>
      <c r="F52" s="236"/>
      <c r="G52" s="236"/>
      <c r="H52" s="236"/>
      <c r="I52" s="236"/>
    </row>
    <row r="53" spans="1:43" x14ac:dyDescent="0.6">
      <c r="A53" s="236"/>
      <c r="B53" s="236"/>
      <c r="C53" s="236"/>
      <c r="D53" s="236"/>
      <c r="E53" s="236"/>
      <c r="F53" s="236"/>
      <c r="G53" s="236"/>
      <c r="H53" s="236"/>
      <c r="I53" s="236"/>
    </row>
    <row r="54" spans="1:43" x14ac:dyDescent="0.6">
      <c r="A54" s="236"/>
      <c r="B54" s="236"/>
      <c r="C54" s="236"/>
      <c r="D54" s="236"/>
      <c r="E54" s="236"/>
      <c r="F54" s="236"/>
      <c r="G54" s="236"/>
      <c r="H54" s="236"/>
      <c r="I54" s="236"/>
    </row>
    <row r="55" spans="1:43" x14ac:dyDescent="0.6">
      <c r="A55" s="236"/>
      <c r="B55" s="236"/>
      <c r="C55" s="236"/>
      <c r="D55" s="236"/>
      <c r="E55" s="236"/>
      <c r="F55" s="236"/>
      <c r="G55" s="236"/>
      <c r="H55" s="236"/>
      <c r="I55" s="236"/>
    </row>
    <row r="56" spans="1:43" x14ac:dyDescent="0.6">
      <c r="A56" s="236"/>
      <c r="B56" s="236"/>
      <c r="C56" s="236"/>
      <c r="D56" s="236"/>
      <c r="E56" s="236"/>
      <c r="F56" s="236"/>
      <c r="G56" s="236"/>
      <c r="H56" s="236"/>
      <c r="I56" s="236"/>
    </row>
    <row r="57" spans="1:43" x14ac:dyDescent="0.6">
      <c r="A57" s="236"/>
      <c r="B57" s="236"/>
      <c r="C57" s="236"/>
      <c r="D57" s="236"/>
      <c r="E57" s="236"/>
      <c r="F57" s="236"/>
      <c r="G57" s="236"/>
      <c r="H57" s="236"/>
      <c r="I57" s="236"/>
    </row>
    <row r="58" spans="1:43" x14ac:dyDescent="0.6">
      <c r="A58" s="236"/>
      <c r="B58" s="236"/>
      <c r="C58" s="236"/>
      <c r="D58" s="236"/>
      <c r="E58" s="236"/>
      <c r="F58" s="236"/>
      <c r="G58" s="236"/>
      <c r="H58" s="236"/>
      <c r="I58" s="236"/>
    </row>
    <row r="59" spans="1:43" x14ac:dyDescent="0.6">
      <c r="A59" s="236"/>
      <c r="B59" s="236"/>
      <c r="C59" s="236"/>
      <c r="D59" s="236"/>
      <c r="E59" s="236"/>
      <c r="F59" s="236"/>
      <c r="G59" s="236"/>
      <c r="H59" s="236"/>
      <c r="I59" s="236"/>
    </row>
    <row r="60" spans="1:43" ht="24" x14ac:dyDescent="0.6">
      <c r="A60" s="236"/>
      <c r="B60" s="236"/>
      <c r="C60" s="236"/>
      <c r="D60" s="236"/>
      <c r="E60" s="236"/>
      <c r="F60" s="236"/>
      <c r="G60" s="236"/>
      <c r="H60" s="236"/>
      <c r="I60" s="236"/>
      <c r="M60" s="81"/>
      <c r="N60" s="81"/>
      <c r="O60" s="81"/>
      <c r="P60" s="81"/>
      <c r="Q60" s="81"/>
      <c r="R60" s="81"/>
      <c r="S60" s="81"/>
      <c r="T60" s="81"/>
      <c r="U60" s="81"/>
      <c r="V60" s="81"/>
      <c r="W60" s="81"/>
      <c r="X60" s="81"/>
      <c r="Y60" s="81"/>
      <c r="Z60" s="81"/>
      <c r="AA60" s="81"/>
      <c r="AB60" s="81"/>
    </row>
    <row r="61" spans="1:43" ht="18.75" x14ac:dyDescent="0.6">
      <c r="M61" s="82"/>
      <c r="N61" s="82"/>
      <c r="O61" s="82"/>
      <c r="P61" s="82"/>
      <c r="Q61" s="82"/>
      <c r="R61" s="82"/>
      <c r="S61" s="82"/>
      <c r="T61" s="82"/>
      <c r="U61" s="82"/>
      <c r="V61" s="82"/>
      <c r="W61" s="82"/>
      <c r="X61" s="82"/>
      <c r="Y61" s="82"/>
      <c r="Z61" s="82"/>
      <c r="AA61" s="82"/>
      <c r="AB61" s="82"/>
    </row>
    <row r="62" spans="1:43" ht="24" x14ac:dyDescent="0.6">
      <c r="M62" s="83"/>
      <c r="N62" s="83"/>
      <c r="O62" s="83"/>
      <c r="P62" s="83"/>
      <c r="Q62" s="83"/>
      <c r="R62" s="83"/>
      <c r="S62" s="83"/>
      <c r="T62" s="83"/>
      <c r="U62" s="83"/>
      <c r="V62" s="83"/>
      <c r="W62" s="83"/>
      <c r="X62" s="83"/>
      <c r="Y62" s="83"/>
      <c r="Z62" s="83"/>
      <c r="AA62" s="83"/>
      <c r="AB62" s="77"/>
      <c r="AC62" s="77"/>
      <c r="AD62" s="77"/>
      <c r="AE62" s="77"/>
      <c r="AF62" s="77"/>
      <c r="AG62" s="77"/>
      <c r="AH62" s="77"/>
      <c r="AI62" s="77"/>
      <c r="AJ62" s="77"/>
      <c r="AK62" s="77"/>
      <c r="AL62" s="77"/>
      <c r="AM62" s="77"/>
      <c r="AN62" s="77"/>
      <c r="AO62" s="77"/>
      <c r="AP62" s="77"/>
      <c r="AQ62" s="77"/>
    </row>
    <row r="63" spans="1:43" ht="18.75" x14ac:dyDescent="0.6">
      <c r="AB63" s="78"/>
      <c r="AC63" s="78"/>
      <c r="AD63" s="78"/>
      <c r="AE63" s="78"/>
      <c r="AF63" s="78"/>
      <c r="AG63" s="78"/>
      <c r="AH63" s="78"/>
      <c r="AI63" s="78"/>
      <c r="AJ63" s="78"/>
      <c r="AK63" s="78"/>
      <c r="AL63" s="78"/>
      <c r="AM63" s="78"/>
      <c r="AN63" s="78"/>
      <c r="AO63" s="78"/>
      <c r="AP63" s="78"/>
      <c r="AQ63" s="78"/>
    </row>
    <row r="64" spans="1:43" ht="18.75" x14ac:dyDescent="0.6">
      <c r="AB64" s="84"/>
      <c r="AC64" s="84"/>
      <c r="AD64" s="84"/>
      <c r="AE64" s="84"/>
      <c r="AF64" s="84"/>
      <c r="AG64" s="84"/>
      <c r="AH64" s="84"/>
      <c r="AI64" s="84"/>
      <c r="AJ64" s="84"/>
      <c r="AK64" s="84"/>
      <c r="AL64" s="84"/>
      <c r="AM64" s="84"/>
      <c r="AN64" s="84"/>
      <c r="AO64" s="84"/>
      <c r="AP64" s="84"/>
      <c r="AQ64" s="5"/>
    </row>
  </sheetData>
  <mergeCells count="7">
    <mergeCell ref="A3:J5"/>
    <mergeCell ref="A52:I60"/>
    <mergeCell ref="A12:I20"/>
    <mergeCell ref="A22:J29"/>
    <mergeCell ref="A30:I38"/>
    <mergeCell ref="A39:I46"/>
    <mergeCell ref="A6:M10"/>
  </mergeCells>
  <pageMargins left="0.7" right="0.7" top="0.75" bottom="0.75" header="0.3" footer="0.3"/>
  <pageSetup scale="94" orientation="portrait" r:id="rId1"/>
  <rowBreaks count="1" manualBreakCount="1">
    <brk id="50" max="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4"/>
  </sheetPr>
  <dimension ref="A1:AF8"/>
  <sheetViews>
    <sheetView workbookViewId="0">
      <selection activeCell="A2" sqref="A2"/>
    </sheetView>
  </sheetViews>
  <sheetFormatPr defaultColWidth="8.86328125" defaultRowHeight="16.5" x14ac:dyDescent="0.6"/>
  <cols>
    <col min="1" max="1" width="14.3984375" style="14" customWidth="1"/>
    <col min="2" max="2" width="82.1328125" style="14" customWidth="1"/>
    <col min="3" max="16384" width="8.86328125" style="14"/>
  </cols>
  <sheetData>
    <row r="1" spans="1:32" s="39" customFormat="1" ht="26.25" x14ac:dyDescent="0.9">
      <c r="A1" s="36" t="s">
        <v>166</v>
      </c>
      <c r="B1" s="36" t="s">
        <v>544</v>
      </c>
    </row>
    <row r="2" spans="1:32" ht="99" x14ac:dyDescent="0.6">
      <c r="A2" s="12" t="s">
        <v>167</v>
      </c>
      <c r="B2" s="29" t="s">
        <v>579</v>
      </c>
    </row>
    <row r="3" spans="1:32" ht="99" x14ac:dyDescent="0.6">
      <c r="A3" s="12" t="s">
        <v>168</v>
      </c>
      <c r="B3" s="29" t="s">
        <v>578</v>
      </c>
    </row>
    <row r="4" spans="1:32" ht="24" x14ac:dyDescent="0.6">
      <c r="A4" s="12" t="s">
        <v>169</v>
      </c>
      <c r="B4" s="77" t="s">
        <v>577</v>
      </c>
      <c r="C4" s="77"/>
      <c r="D4" s="77"/>
      <c r="E4" s="77"/>
      <c r="F4" s="77"/>
      <c r="G4" s="77"/>
      <c r="H4" s="77"/>
      <c r="I4" s="77"/>
      <c r="J4" s="77"/>
      <c r="K4" s="77"/>
      <c r="L4" s="77"/>
      <c r="M4" s="77"/>
      <c r="N4" s="77"/>
      <c r="O4" s="77"/>
      <c r="P4" s="77"/>
      <c r="Q4" s="77"/>
    </row>
    <row r="5" spans="1:32" ht="18.75" x14ac:dyDescent="0.6">
      <c r="B5" s="78"/>
      <c r="C5" s="78"/>
      <c r="D5" s="78"/>
      <c r="E5" s="78"/>
      <c r="F5" s="78"/>
      <c r="G5" s="78"/>
      <c r="H5" s="78"/>
      <c r="I5" s="78"/>
      <c r="J5" s="78"/>
      <c r="K5" s="78"/>
      <c r="L5" s="78"/>
      <c r="M5" s="78"/>
      <c r="N5" s="78"/>
      <c r="O5" s="78"/>
      <c r="P5" s="78"/>
      <c r="Q5" s="78"/>
    </row>
    <row r="6" spans="1:32" ht="24" x14ac:dyDescent="0.6">
      <c r="B6" s="79"/>
      <c r="C6" s="79"/>
      <c r="D6" s="79"/>
      <c r="E6" s="79"/>
      <c r="F6" s="79"/>
      <c r="G6" s="79"/>
      <c r="H6" s="79"/>
      <c r="I6" s="79"/>
      <c r="J6" s="79"/>
      <c r="K6" s="79"/>
      <c r="L6" s="79"/>
      <c r="M6" s="79"/>
      <c r="N6" s="79"/>
      <c r="O6" s="79"/>
      <c r="P6" s="79"/>
      <c r="Q6" s="77"/>
      <c r="R6" s="77"/>
      <c r="S6" s="77"/>
      <c r="T6" s="77"/>
      <c r="U6" s="77"/>
      <c r="V6" s="77"/>
      <c r="W6" s="77"/>
      <c r="X6" s="77"/>
      <c r="Y6" s="77"/>
      <c r="Z6" s="77"/>
      <c r="AA6" s="77"/>
      <c r="AB6" s="77"/>
      <c r="AC6" s="77"/>
      <c r="AD6" s="77"/>
      <c r="AE6" s="77"/>
      <c r="AF6" s="77"/>
    </row>
    <row r="7" spans="1:32" ht="18.75" x14ac:dyDescent="0.6">
      <c r="Q7" s="78"/>
      <c r="R7" s="78"/>
      <c r="S7" s="78"/>
      <c r="T7" s="78"/>
      <c r="U7" s="78"/>
      <c r="V7" s="78"/>
      <c r="W7" s="78"/>
      <c r="X7" s="78"/>
      <c r="Y7" s="78"/>
      <c r="Z7" s="78"/>
      <c r="AA7" s="78"/>
      <c r="AB7" s="78"/>
      <c r="AC7" s="78"/>
      <c r="AD7" s="78"/>
      <c r="AE7" s="78"/>
      <c r="AF7" s="78"/>
    </row>
    <row r="8" spans="1:32" ht="18.75" x14ac:dyDescent="0.6">
      <c r="Q8" s="84"/>
      <c r="R8" s="84"/>
      <c r="S8" s="84"/>
      <c r="T8" s="84"/>
      <c r="U8" s="84"/>
      <c r="V8" s="84"/>
      <c r="W8" s="84"/>
      <c r="X8" s="84"/>
      <c r="Y8" s="84"/>
      <c r="Z8" s="84"/>
      <c r="AA8" s="84"/>
      <c r="AB8" s="84"/>
      <c r="AC8" s="84"/>
      <c r="AD8" s="84"/>
      <c r="AE8" s="84"/>
      <c r="AF8"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Below="0"/>
    <pageSetUpPr fitToPage="1"/>
  </sheetPr>
  <dimension ref="A1:W269"/>
  <sheetViews>
    <sheetView tabSelected="1" zoomScale="60" zoomScaleNormal="60" workbookViewId="0">
      <pane ySplit="7" topLeftCell="A8" activePane="bottomLeft" state="frozen"/>
      <selection activeCell="O1" sqref="O1"/>
      <selection pane="bottomLeft" activeCell="A10" sqref="A10"/>
    </sheetView>
  </sheetViews>
  <sheetFormatPr defaultColWidth="18.265625" defaultRowHeight="16.5" outlineLevelRow="3" x14ac:dyDescent="0.45"/>
  <cols>
    <col min="1" max="1" width="17.1328125" style="3" customWidth="1"/>
    <col min="2" max="2" width="117.59765625" style="4" customWidth="1"/>
    <col min="3" max="3" width="23" style="6" bestFit="1" customWidth="1"/>
    <col min="4" max="4" width="59.265625" style="4" customWidth="1"/>
    <col min="5" max="5" width="48.73046875" style="3" customWidth="1"/>
    <col min="6" max="6" width="48.73046875" style="6" customWidth="1"/>
    <col min="7" max="22" width="33.3984375" style="69" customWidth="1"/>
    <col min="23" max="16384" width="18.265625" style="3"/>
  </cols>
  <sheetData>
    <row r="1" spans="1:23" ht="27" customHeight="1" x14ac:dyDescent="0.45"/>
    <row r="2" spans="1:23" ht="27" customHeight="1" x14ac:dyDescent="0.45"/>
    <row r="3" spans="1:23" ht="27" customHeight="1" x14ac:dyDescent="0.45">
      <c r="C3" s="20"/>
      <c r="D3" s="21"/>
      <c r="E3" s="10"/>
      <c r="F3" s="10"/>
      <c r="G3" s="70"/>
      <c r="H3" s="70"/>
      <c r="I3" s="70"/>
      <c r="J3" s="70"/>
      <c r="K3" s="70"/>
      <c r="L3" s="70"/>
      <c r="M3" s="70"/>
      <c r="N3" s="70"/>
      <c r="O3" s="70"/>
      <c r="P3" s="70"/>
      <c r="Q3" s="70"/>
      <c r="R3" s="70"/>
      <c r="S3" s="70"/>
      <c r="T3" s="70"/>
      <c r="U3" s="70"/>
      <c r="V3" s="70"/>
    </row>
    <row r="4" spans="1:23" ht="5.0999999999999996" customHeight="1" x14ac:dyDescent="0.45">
      <c r="A4" s="7"/>
      <c r="B4" s="7"/>
      <c r="C4" s="7"/>
      <c r="D4" s="7"/>
      <c r="E4" s="7"/>
      <c r="F4" s="7"/>
      <c r="G4" s="71"/>
      <c r="H4" s="71"/>
      <c r="I4" s="71"/>
      <c r="J4" s="71"/>
      <c r="K4" s="71"/>
      <c r="L4" s="71"/>
      <c r="M4" s="71"/>
      <c r="N4" s="71"/>
      <c r="O4" s="71"/>
      <c r="P4" s="71"/>
      <c r="Q4" s="71"/>
      <c r="R4" s="71"/>
      <c r="S4" s="71"/>
      <c r="T4" s="71"/>
      <c r="U4" s="71"/>
      <c r="V4" s="71"/>
    </row>
    <row r="5" spans="1:23" ht="10.35" customHeight="1" x14ac:dyDescent="0.45">
      <c r="D5" s="10"/>
      <c r="E5" s="10"/>
      <c r="F5" s="10"/>
      <c r="G5" s="70"/>
      <c r="H5" s="70"/>
      <c r="I5" s="70"/>
      <c r="J5" s="70"/>
      <c r="K5" s="70"/>
      <c r="L5" s="70"/>
      <c r="M5" s="70"/>
      <c r="N5" s="70"/>
      <c r="O5" s="70"/>
      <c r="P5" s="70"/>
      <c r="Q5" s="70"/>
      <c r="R5" s="70"/>
      <c r="S5" s="70"/>
      <c r="T5" s="70"/>
      <c r="U5" s="70"/>
      <c r="V5" s="70"/>
    </row>
    <row r="6" spans="1:23" ht="28.5" x14ac:dyDescent="0.45">
      <c r="A6" s="20" t="s">
        <v>0</v>
      </c>
      <c r="B6" s="21" t="s">
        <v>566</v>
      </c>
      <c r="D6" s="10"/>
      <c r="E6" s="86" t="s">
        <v>542</v>
      </c>
      <c r="F6" s="87">
        <f>COUNTIF(C:C, "*&lt;Enter Yes/No/N/A&gt;*")</f>
        <v>162</v>
      </c>
      <c r="W6" s="10"/>
    </row>
    <row r="7" spans="1:23" ht="31.35" customHeight="1" x14ac:dyDescent="0.45">
      <c r="A7" s="27" t="s">
        <v>193</v>
      </c>
      <c r="B7" s="28" t="s">
        <v>1</v>
      </c>
      <c r="C7" s="27" t="s">
        <v>2</v>
      </c>
      <c r="D7" s="28" t="s">
        <v>3</v>
      </c>
      <c r="E7" s="28" t="s">
        <v>4</v>
      </c>
      <c r="F7" s="28" t="s">
        <v>231</v>
      </c>
      <c r="G7" s="240" t="s">
        <v>1525</v>
      </c>
      <c r="H7" s="240"/>
      <c r="I7" s="240"/>
      <c r="J7" s="240"/>
      <c r="K7" s="240"/>
      <c r="L7" s="240"/>
      <c r="M7" s="240"/>
      <c r="N7" s="240"/>
      <c r="O7" s="240"/>
      <c r="P7" s="240"/>
      <c r="Q7" s="240"/>
      <c r="R7" s="240"/>
      <c r="S7" s="240"/>
      <c r="T7" s="240"/>
      <c r="U7" s="240"/>
      <c r="V7" s="240"/>
    </row>
    <row r="8" spans="1:23" ht="26.25" x14ac:dyDescent="0.45">
      <c r="A8" s="58" t="s">
        <v>5</v>
      </c>
      <c r="B8" s="22"/>
      <c r="C8" s="22"/>
      <c r="D8" s="191"/>
      <c r="E8" s="22"/>
      <c r="F8" s="153"/>
      <c r="G8" s="58"/>
      <c r="H8" s="58"/>
      <c r="I8" s="58"/>
      <c r="J8" s="58"/>
      <c r="K8" s="58"/>
      <c r="L8" s="58"/>
      <c r="M8" s="58"/>
      <c r="N8" s="58"/>
      <c r="O8" s="58"/>
      <c r="P8" s="58"/>
      <c r="Q8" s="58"/>
      <c r="R8" s="58"/>
      <c r="S8" s="58"/>
      <c r="T8" s="58"/>
      <c r="U8" s="58"/>
      <c r="V8" s="58"/>
    </row>
    <row r="9" spans="1:23" s="124" customFormat="1" ht="24.6" customHeight="1" outlineLevel="1" x14ac:dyDescent="0.45">
      <c r="A9" s="119" t="s">
        <v>6</v>
      </c>
      <c r="B9" s="120"/>
      <c r="C9" s="120"/>
      <c r="D9" s="192" t="s">
        <v>3</v>
      </c>
      <c r="E9" s="121" t="s">
        <v>4</v>
      </c>
      <c r="F9" s="122" t="s">
        <v>231</v>
      </c>
      <c r="G9" s="123" t="s">
        <v>1669</v>
      </c>
      <c r="H9" s="123"/>
      <c r="I9" s="123"/>
      <c r="J9" s="123"/>
      <c r="K9" s="123"/>
      <c r="L9" s="123"/>
      <c r="M9" s="123"/>
      <c r="N9" s="123"/>
      <c r="O9" s="123"/>
      <c r="P9" s="123"/>
      <c r="Q9" s="123"/>
      <c r="R9" s="123"/>
      <c r="S9" s="123"/>
      <c r="T9" s="123"/>
      <c r="U9" s="123"/>
      <c r="V9" s="123"/>
    </row>
    <row r="10" spans="1:23" s="19" customFormat="1" ht="80.099999999999994" customHeight="1" outlineLevel="1" x14ac:dyDescent="0.45">
      <c r="A10" s="100"/>
      <c r="B10" s="243" t="s">
        <v>1527</v>
      </c>
      <c r="C10" s="244"/>
      <c r="D10" s="193"/>
      <c r="E10" s="99"/>
      <c r="F10" s="99" t="str">
        <f>IFERROR(VLOOKUP(E10,Responders!$A$2:$B$10,2,FALSE),"")</f>
        <v/>
      </c>
      <c r="G10" s="76" t="str">
        <f>IFERROR(VLOOKUP(G9,'GDPR Articles'!$A$1:$K$713,7,FALSE),"")</f>
        <v>Right of access by the data subject</v>
      </c>
      <c r="H10" s="76" t="str">
        <f>IFERROR(VLOOKUP(H9,'GDPR Articles'!$A$1:$K$713,7,FALSE),"")</f>
        <v/>
      </c>
      <c r="I10" s="76" t="str">
        <f>IFERROR(VLOOKUP(I9,'GDPR Articles'!$A$1:$K$713,7,FALSE),"")</f>
        <v/>
      </c>
      <c r="J10" s="76" t="str">
        <f>IFERROR(VLOOKUP(J9,'GDPR Articles'!$A$1:$K$713,7,FALSE),"")</f>
        <v/>
      </c>
      <c r="K10" s="76" t="str">
        <f>IFERROR(VLOOKUP(K9,'GDPR Articles'!$A$1:$K$713,7,FALSE),"")</f>
        <v/>
      </c>
      <c r="L10" s="76" t="str">
        <f>IFERROR(VLOOKUP(L9,'GDPR Articles'!$A$1:$K$713,7,FALSE),"")</f>
        <v/>
      </c>
      <c r="M10" s="76" t="str">
        <f>IFERROR(VLOOKUP(M9,'GDPR Articles'!$A$1:$K$713,7,FALSE),"")</f>
        <v/>
      </c>
      <c r="N10" s="76" t="str">
        <f>IFERROR(VLOOKUP(N9,'GDPR Articles'!$A$1:$K$713,7,FALSE),"")</f>
        <v/>
      </c>
      <c r="O10" s="76" t="str">
        <f>IFERROR(VLOOKUP(O9,'GDPR Articles'!$A$1:$K$713,7,FALSE),"")</f>
        <v/>
      </c>
      <c r="P10" s="76" t="str">
        <f>IFERROR(VLOOKUP(P9,'GDPR Articles'!$A$1:$K$713,7,FALSE),"")</f>
        <v/>
      </c>
      <c r="Q10" s="76" t="str">
        <f>IFERROR(VLOOKUP(Q9,'GDPR Articles'!$A$1:$K$713,7,FALSE),"")</f>
        <v/>
      </c>
      <c r="R10" s="76" t="str">
        <f>IFERROR(VLOOKUP(R9,'GDPR Articles'!$A$1:$K$713,7,FALSE),"")</f>
        <v/>
      </c>
      <c r="S10" s="76" t="str">
        <f>IFERROR(VLOOKUP(S9,'GDPR Articles'!$A$1:$K$713,7,FALSE),"")</f>
        <v/>
      </c>
      <c r="T10" s="76" t="str">
        <f>IFERROR(VLOOKUP(T9,'GDPR Articles'!$A$1:$K$713,7,FALSE),"")</f>
        <v/>
      </c>
      <c r="U10" s="76" t="str">
        <f>IFERROR(VLOOKUP(U9,'GDPR Articles'!$A$1:$K$713,7,FALSE),"")</f>
        <v/>
      </c>
      <c r="V10" s="76" t="str">
        <f>IFERROR(VLOOKUP(V9,'GDPR Articles'!$A$1:$K$713,7,FALSE),"")</f>
        <v/>
      </c>
    </row>
    <row r="11" spans="1:23" s="220" customFormat="1" ht="24.95" customHeight="1" outlineLevel="2" x14ac:dyDescent="0.45">
      <c r="A11" s="214"/>
      <c r="B11" s="215"/>
      <c r="C11" s="216"/>
      <c r="D11" s="217"/>
      <c r="E11" s="218"/>
      <c r="F11" s="216"/>
      <c r="G11" s="219" t="str">
        <f>IF(G9&lt;&gt;"",HYPERLINK(CONCATENATE('Compliance Manager Mechanics'!$B$5,SUBSTITUTE(G9,"(*)","")),'Compliance Manager Mechanics'!$B$6),"")</f>
        <v>Compliance Manager</v>
      </c>
      <c r="H11" s="219" t="str">
        <f>IF(H9&lt;&gt;"",HYPERLINK(CONCATENATE('Compliance Manager Mechanics'!$B$5,SUBSTITUTE(H9,"(*)","")),'Compliance Manager Mechanics'!$B$6),"")</f>
        <v/>
      </c>
      <c r="I11" s="219" t="str">
        <f>IF(I9&lt;&gt;"",HYPERLINK(CONCATENATE('Compliance Manager Mechanics'!$B$5,SUBSTITUTE(I9,"(*)","")),'Compliance Manager Mechanics'!$B$6),"")</f>
        <v/>
      </c>
      <c r="J11" s="219" t="str">
        <f>IF(J9&lt;&gt;"",HYPERLINK(CONCATENATE('Compliance Manager Mechanics'!$B$5,SUBSTITUTE(J9,"(*)","")),'Compliance Manager Mechanics'!$B$6),"")</f>
        <v/>
      </c>
      <c r="K11" s="219" t="str">
        <f>IF(K9&lt;&gt;"",HYPERLINK(CONCATENATE('Compliance Manager Mechanics'!$B$5,SUBSTITUTE(K9,"(*)","")),'Compliance Manager Mechanics'!$B$6),"")</f>
        <v/>
      </c>
      <c r="L11" s="219" t="str">
        <f>IF(L9&lt;&gt;"",HYPERLINK(CONCATENATE('Compliance Manager Mechanics'!$B$5,SUBSTITUTE(L9,"(*)","")),'Compliance Manager Mechanics'!$B$6),"")</f>
        <v/>
      </c>
      <c r="M11" s="219" t="str">
        <f>IF(M9&lt;&gt;"",HYPERLINK(CONCATENATE('Compliance Manager Mechanics'!$B$5,SUBSTITUTE(M9,"(*)","")),'Compliance Manager Mechanics'!$B$6),"")</f>
        <v/>
      </c>
      <c r="N11" s="219" t="str">
        <f>IF(N9&lt;&gt;"",HYPERLINK(CONCATENATE('Compliance Manager Mechanics'!$B$5,SUBSTITUTE(N9,"(*)","")),'Compliance Manager Mechanics'!$B$6),"")</f>
        <v/>
      </c>
      <c r="O11" s="219" t="str">
        <f>IF(O9&lt;&gt;"",HYPERLINK(CONCATENATE('Compliance Manager Mechanics'!$B$5,SUBSTITUTE(O9,"(*)","")),'Compliance Manager Mechanics'!$B$6),"")</f>
        <v/>
      </c>
      <c r="P11" s="219" t="str">
        <f>IF(P9&lt;&gt;"",HYPERLINK(CONCATENATE('Compliance Manager Mechanics'!$B$5,SUBSTITUTE(P9,"(*)","")),'Compliance Manager Mechanics'!$B$6),"")</f>
        <v/>
      </c>
      <c r="Q11" s="219" t="str">
        <f>IF(Q9&lt;&gt;"",HYPERLINK(CONCATENATE('Compliance Manager Mechanics'!$B$5,SUBSTITUTE(Q9,"(*)","")),'Compliance Manager Mechanics'!$B$6),"")</f>
        <v/>
      </c>
      <c r="R11" s="219" t="str">
        <f>IF(R9&lt;&gt;"",HYPERLINK(CONCATENATE('Compliance Manager Mechanics'!$B$5,SUBSTITUTE(R9,"(*)","")),'Compliance Manager Mechanics'!$B$6),"")</f>
        <v/>
      </c>
      <c r="S11" s="219" t="str">
        <f>IF(S9&lt;&gt;"",HYPERLINK(CONCATENATE('Compliance Manager Mechanics'!$B$5,SUBSTITUTE(S9,"(*)","")),'Compliance Manager Mechanics'!$B$6),"")</f>
        <v/>
      </c>
      <c r="T11" s="219" t="str">
        <f>IF(T9&lt;&gt;"",HYPERLINK(CONCATENATE('Compliance Manager Mechanics'!$B$5,SUBSTITUTE(T9,"(*)","")),'Compliance Manager Mechanics'!$B$6),"")</f>
        <v/>
      </c>
      <c r="U11" s="219" t="str">
        <f>IF(U9&lt;&gt;"",HYPERLINK(CONCATENATE('Compliance Manager Mechanics'!$B$5,SUBSTITUTE(U9,"(*)","")),'Compliance Manager Mechanics'!$B$6),"")</f>
        <v/>
      </c>
      <c r="V11" s="219" t="str">
        <f>IF(V9&lt;&gt;"",HYPERLINK(CONCATENATE('Compliance Manager Mechanics'!$B$5,SUBSTITUTE(V9,"(*)","")),'Compliance Manager Mechanics'!$B$6),"")</f>
        <v/>
      </c>
    </row>
    <row r="12" spans="1:23" s="19" customFormat="1" ht="38.450000000000003" customHeight="1" outlineLevel="2" x14ac:dyDescent="0.45">
      <c r="A12" s="13" t="s">
        <v>215</v>
      </c>
      <c r="B12" s="2" t="s">
        <v>386</v>
      </c>
      <c r="C12" s="16" t="s">
        <v>7</v>
      </c>
      <c r="D12" s="154"/>
      <c r="E12" s="138"/>
      <c r="F12" s="138" t="str">
        <f>IFERROR(VLOOKUP(E12,Responders!$A$2:$B$10,2,FALSE),"")</f>
        <v/>
      </c>
      <c r="G12" s="13"/>
      <c r="H12" s="13"/>
      <c r="I12" s="13"/>
      <c r="J12" s="13"/>
      <c r="K12" s="13"/>
      <c r="L12" s="13"/>
      <c r="M12" s="13"/>
      <c r="N12" s="13"/>
      <c r="O12" s="13"/>
      <c r="P12" s="13"/>
      <c r="Q12" s="13"/>
      <c r="R12" s="13"/>
      <c r="S12" s="13"/>
      <c r="T12" s="13"/>
      <c r="U12" s="13"/>
      <c r="V12" s="13"/>
    </row>
    <row r="13" spans="1:23" s="19" customFormat="1" ht="19.350000000000001" customHeight="1" outlineLevel="3" x14ac:dyDescent="0.45">
      <c r="A13" s="132"/>
      <c r="B13" s="148" t="s">
        <v>8</v>
      </c>
      <c r="C13" s="16"/>
      <c r="D13" s="155"/>
      <c r="E13" s="139"/>
      <c r="F13" s="139"/>
      <c r="G13" s="72"/>
      <c r="H13" s="72"/>
      <c r="I13" s="72"/>
      <c r="J13" s="72"/>
      <c r="K13" s="72"/>
      <c r="L13" s="72"/>
      <c r="M13" s="72"/>
      <c r="N13" s="72"/>
      <c r="O13" s="72"/>
      <c r="P13" s="72"/>
      <c r="Q13" s="72"/>
      <c r="R13" s="72"/>
      <c r="S13" s="72"/>
      <c r="T13" s="72"/>
      <c r="U13" s="72"/>
      <c r="V13" s="72"/>
    </row>
    <row r="14" spans="1:23" s="19" customFormat="1" ht="19.350000000000001" customHeight="1" outlineLevel="3" x14ac:dyDescent="0.45">
      <c r="A14" s="13" t="s">
        <v>216</v>
      </c>
      <c r="B14" s="17" t="s">
        <v>170</v>
      </c>
      <c r="C14" s="16" t="s">
        <v>7</v>
      </c>
      <c r="D14" s="156"/>
      <c r="E14" s="137"/>
      <c r="F14" s="137" t="str">
        <f>IFERROR(VLOOKUP(E14,Responders!$A$2:$B$10,2,FALSE),"")</f>
        <v/>
      </c>
      <c r="G14" s="72"/>
      <c r="H14" s="72"/>
      <c r="I14" s="72"/>
      <c r="J14" s="72"/>
      <c r="K14" s="72"/>
      <c r="L14" s="72"/>
      <c r="M14" s="72"/>
      <c r="N14" s="72"/>
      <c r="O14" s="72"/>
      <c r="P14" s="72"/>
      <c r="Q14" s="72"/>
      <c r="R14" s="72"/>
      <c r="S14" s="72"/>
      <c r="T14" s="72"/>
      <c r="U14" s="72"/>
      <c r="V14" s="72"/>
    </row>
    <row r="15" spans="1:23" s="19" customFormat="1" ht="19.350000000000001" customHeight="1" outlineLevel="3" x14ac:dyDescent="0.45">
      <c r="A15" s="13" t="s">
        <v>217</v>
      </c>
      <c r="B15" s="2" t="s">
        <v>9</v>
      </c>
      <c r="C15" s="16" t="s">
        <v>7</v>
      </c>
      <c r="D15" s="156"/>
      <c r="E15" s="137"/>
      <c r="F15" s="137" t="str">
        <f>IFERROR(VLOOKUP(E15,Responders!$A$2:$B$10,2,FALSE),"")</f>
        <v/>
      </c>
      <c r="G15" s="72"/>
      <c r="H15" s="72"/>
      <c r="I15" s="72"/>
      <c r="J15" s="72"/>
      <c r="K15" s="72"/>
      <c r="L15" s="72"/>
      <c r="M15" s="72"/>
      <c r="N15" s="72"/>
      <c r="O15" s="72"/>
      <c r="P15" s="72"/>
      <c r="Q15" s="72"/>
      <c r="R15" s="72"/>
      <c r="S15" s="72"/>
      <c r="T15" s="72"/>
      <c r="U15" s="72"/>
      <c r="V15" s="72"/>
    </row>
    <row r="16" spans="1:23" s="19" customFormat="1" ht="38.450000000000003" customHeight="1" outlineLevel="3" x14ac:dyDescent="0.45">
      <c r="A16" s="13" t="s">
        <v>218</v>
      </c>
      <c r="B16" s="2" t="s">
        <v>10</v>
      </c>
      <c r="C16" s="16" t="s">
        <v>7</v>
      </c>
      <c r="D16" s="156"/>
      <c r="E16" s="137"/>
      <c r="F16" s="137" t="str">
        <f>IFERROR(VLOOKUP(E16,Responders!$A$2:$B$10,2,FALSE),"")</f>
        <v/>
      </c>
      <c r="G16" s="72"/>
      <c r="H16" s="72"/>
      <c r="I16" s="72"/>
      <c r="J16" s="72"/>
      <c r="K16" s="72"/>
      <c r="L16" s="72"/>
      <c r="M16" s="72"/>
      <c r="N16" s="72"/>
      <c r="O16" s="72"/>
      <c r="P16" s="72"/>
      <c r="Q16" s="72"/>
      <c r="R16" s="72"/>
      <c r="S16" s="72"/>
      <c r="T16" s="72"/>
      <c r="U16" s="72"/>
      <c r="V16" s="72"/>
    </row>
    <row r="17" spans="1:22" s="168" customFormat="1" ht="24.6" customHeight="1" outlineLevel="1" x14ac:dyDescent="0.45">
      <c r="A17" s="163" t="s">
        <v>11</v>
      </c>
      <c r="B17" s="164"/>
      <c r="C17" s="164"/>
      <c r="D17" s="194" t="s">
        <v>3</v>
      </c>
      <c r="E17" s="165" t="s">
        <v>4</v>
      </c>
      <c r="F17" s="166" t="s">
        <v>231</v>
      </c>
      <c r="G17" s="167" t="s">
        <v>1666</v>
      </c>
      <c r="H17" s="167" t="s">
        <v>1667</v>
      </c>
      <c r="I17" s="167" t="s">
        <v>1668</v>
      </c>
      <c r="J17" s="167" t="s">
        <v>1605</v>
      </c>
      <c r="K17" s="167"/>
      <c r="L17" s="167"/>
      <c r="M17" s="167"/>
      <c r="N17" s="167"/>
      <c r="O17" s="167"/>
      <c r="P17" s="167"/>
      <c r="Q17" s="167"/>
      <c r="R17" s="167"/>
      <c r="S17" s="167"/>
      <c r="T17" s="167"/>
      <c r="U17" s="167"/>
      <c r="V17" s="167"/>
    </row>
    <row r="18" spans="1:22" s="19" customFormat="1" ht="80.099999999999994" customHeight="1" outlineLevel="1" collapsed="1" x14ac:dyDescent="0.45">
      <c r="A18" s="100"/>
      <c r="B18" s="243" t="s">
        <v>1528</v>
      </c>
      <c r="C18" s="244"/>
      <c r="D18" s="193"/>
      <c r="E18" s="99"/>
      <c r="F18" s="99" t="str">
        <f>IFERROR(VLOOKUP(E18,Responders!$A$2:$B$10,2,FALSE),"")</f>
        <v/>
      </c>
      <c r="G18" s="76" t="str">
        <f>IFERROR(VLOOKUP(G17,'GDPR Articles'!$A$1:$K$713,7,FALSE),"")</f>
        <v>Records of processing activities</v>
      </c>
      <c r="H18" s="76" t="str">
        <f>IFERROR(VLOOKUP(H17,'GDPR Articles'!$A$1:$K$713,7,FALSE),"")</f>
        <v>Records of processing activities</v>
      </c>
      <c r="I18" s="76" t="str">
        <f>IFERROR(VLOOKUP(I17,'GDPR Articles'!$A$1:$K$713,7,FALSE),"")</f>
        <v>Records of processing activities</v>
      </c>
      <c r="J18" s="76" t="str">
        <f>IFERROR(VLOOKUP(J17,'GDPR Articles'!$A$1:$K$713,7,FALSE),"")</f>
        <v>Security of processing</v>
      </c>
      <c r="K18" s="76" t="str">
        <f>IFERROR(VLOOKUP(K17,'GDPR Articles'!$A$1:$K$713,7,FALSE),"")</f>
        <v/>
      </c>
      <c r="L18" s="76" t="str">
        <f>IFERROR(VLOOKUP(L17,'GDPR Articles'!$A$1:$K$713,7,FALSE),"")</f>
        <v/>
      </c>
      <c r="M18" s="76" t="str">
        <f>IFERROR(VLOOKUP(M17,'GDPR Articles'!$A$1:$K$713,7,FALSE),"")</f>
        <v/>
      </c>
      <c r="N18" s="76" t="str">
        <f>IFERROR(VLOOKUP(N17,'GDPR Articles'!$A$1:$K$713,7,FALSE),"")</f>
        <v/>
      </c>
      <c r="O18" s="76" t="str">
        <f>IFERROR(VLOOKUP(O17,'GDPR Articles'!$A$1:$K$713,7,FALSE),"")</f>
        <v/>
      </c>
      <c r="P18" s="76" t="str">
        <f>IFERROR(VLOOKUP(P17,'GDPR Articles'!$A$1:$K$713,7,FALSE),"")</f>
        <v/>
      </c>
      <c r="Q18" s="76" t="str">
        <f>IFERROR(VLOOKUP(Q17,'GDPR Articles'!$A$1:$K$713,7,FALSE),"")</f>
        <v/>
      </c>
      <c r="R18" s="76" t="str">
        <f>IFERROR(VLOOKUP(R17,'GDPR Articles'!$A$1:$K$713,7,FALSE),"")</f>
        <v/>
      </c>
      <c r="S18" s="76" t="str">
        <f>IFERROR(VLOOKUP(S17,'GDPR Articles'!$A$1:$K$713,7,FALSE),"")</f>
        <v/>
      </c>
      <c r="T18" s="76" t="str">
        <f>IFERROR(VLOOKUP(T17,'GDPR Articles'!$A$1:$K$713,7,FALSE),"")</f>
        <v/>
      </c>
      <c r="U18" s="76" t="str">
        <f>IFERROR(VLOOKUP(U17,'GDPR Articles'!$A$1:$K$713,7,FALSE),"")</f>
        <v/>
      </c>
      <c r="V18" s="76" t="str">
        <f>IFERROR(VLOOKUP(V17,'GDPR Articles'!$A$1:$K$713,7,FALSE),"")</f>
        <v/>
      </c>
    </row>
    <row r="19" spans="1:22" s="220" customFormat="1" ht="24.95" hidden="1" customHeight="1" outlineLevel="2" x14ac:dyDescent="0.45">
      <c r="A19" s="214"/>
      <c r="B19" s="215"/>
      <c r="C19" s="216"/>
      <c r="D19" s="215"/>
      <c r="E19" s="218"/>
      <c r="F19" s="216"/>
      <c r="G19" s="219" t="str">
        <f>IF(G17&lt;&gt;"",HYPERLINK(CONCATENATE('Compliance Manager Mechanics'!$B$5,SUBSTITUTE(G17,"(*)","")),'Compliance Manager Mechanics'!$B$6),"")</f>
        <v>Compliance Manager</v>
      </c>
      <c r="H19" s="219" t="str">
        <f>IF(H17&lt;&gt;"",HYPERLINK(CONCATENATE('Compliance Manager Mechanics'!$B$5,SUBSTITUTE(H17,"(*)","")),'Compliance Manager Mechanics'!$B$6),"")</f>
        <v>Compliance Manager</v>
      </c>
      <c r="I19" s="219" t="str">
        <f>IF(I17&lt;&gt;"",HYPERLINK(CONCATENATE('Compliance Manager Mechanics'!$B$5,SUBSTITUTE(I17,"(*)","")),'Compliance Manager Mechanics'!$B$6),"")</f>
        <v>Compliance Manager</v>
      </c>
      <c r="J19" s="219" t="str">
        <f>IF(J17&lt;&gt;"",HYPERLINK(CONCATENATE('Compliance Manager Mechanics'!$B$5,SUBSTITUTE(J17,"(*)","")),'Compliance Manager Mechanics'!$B$6),"")</f>
        <v>Compliance Manager</v>
      </c>
      <c r="K19" s="219" t="str">
        <f>IF(K17&lt;&gt;"",HYPERLINK(CONCATENATE('Compliance Manager Mechanics'!$B$5,SUBSTITUTE(K17,"(*)","")),'Compliance Manager Mechanics'!$B$6),"")</f>
        <v/>
      </c>
      <c r="L19" s="219" t="str">
        <f>IF(L17&lt;&gt;"",HYPERLINK(CONCATENATE('Compliance Manager Mechanics'!$B$5,SUBSTITUTE(L17,"(*)","")),'Compliance Manager Mechanics'!$B$6),"")</f>
        <v/>
      </c>
      <c r="M19" s="219" t="str">
        <f>IF(M17&lt;&gt;"",HYPERLINK(CONCATENATE('Compliance Manager Mechanics'!$B$5,SUBSTITUTE(M17,"(*)","")),'Compliance Manager Mechanics'!$B$6),"")</f>
        <v/>
      </c>
      <c r="N19" s="219" t="str">
        <f>IF(N17&lt;&gt;"",HYPERLINK(CONCATENATE('Compliance Manager Mechanics'!$B$5,SUBSTITUTE(N17,"(*)","")),'Compliance Manager Mechanics'!$B$6),"")</f>
        <v/>
      </c>
      <c r="O19" s="219" t="str">
        <f>IF(O17&lt;&gt;"",HYPERLINK(CONCATENATE('Compliance Manager Mechanics'!$B$5,SUBSTITUTE(O17,"(*)","")),'Compliance Manager Mechanics'!$B$6),"")</f>
        <v/>
      </c>
      <c r="P19" s="219" t="str">
        <f>IF(P17&lt;&gt;"",HYPERLINK(CONCATENATE('Compliance Manager Mechanics'!$B$5,SUBSTITUTE(P17,"(*)","")),'Compliance Manager Mechanics'!$B$6),"")</f>
        <v/>
      </c>
      <c r="Q19" s="219" t="str">
        <f>IF(Q17&lt;&gt;"",HYPERLINK(CONCATENATE('Compliance Manager Mechanics'!$B$5,SUBSTITUTE(Q17,"(*)","")),'Compliance Manager Mechanics'!$B$6),"")</f>
        <v/>
      </c>
      <c r="R19" s="219" t="str">
        <f>IF(R17&lt;&gt;"",HYPERLINK(CONCATENATE('Compliance Manager Mechanics'!$B$5,SUBSTITUTE(R17,"(*)","")),'Compliance Manager Mechanics'!$B$6),"")</f>
        <v/>
      </c>
      <c r="S19" s="219" t="str">
        <f>IF(S17&lt;&gt;"",HYPERLINK(CONCATENATE('Compliance Manager Mechanics'!$B$5,SUBSTITUTE(S17,"(*)","")),'Compliance Manager Mechanics'!$B$6),"")</f>
        <v/>
      </c>
      <c r="T19" s="219" t="str">
        <f>IF(T17&lt;&gt;"",HYPERLINK(CONCATENATE('Compliance Manager Mechanics'!$B$5,SUBSTITUTE(T17,"(*)","")),'Compliance Manager Mechanics'!$B$6),"")</f>
        <v/>
      </c>
      <c r="U19" s="219" t="str">
        <f>IF(U17&lt;&gt;"",HYPERLINK(CONCATENATE('Compliance Manager Mechanics'!$B$5,SUBSTITUTE(U17,"(*)","")),'Compliance Manager Mechanics'!$B$6),"")</f>
        <v/>
      </c>
      <c r="V19" s="219" t="str">
        <f>IF(V17&lt;&gt;"",HYPERLINK(CONCATENATE('Compliance Manager Mechanics'!$B$5,SUBSTITUTE(V17,"(*)","")),'Compliance Manager Mechanics'!$B$6),"")</f>
        <v/>
      </c>
    </row>
    <row r="20" spans="1:22" ht="19.350000000000001" hidden="1" customHeight="1" outlineLevel="2" x14ac:dyDescent="0.45">
      <c r="A20" s="13" t="s">
        <v>219</v>
      </c>
      <c r="B20" s="2" t="s">
        <v>12</v>
      </c>
      <c r="C20" s="16" t="s">
        <v>7</v>
      </c>
      <c r="D20" s="154"/>
      <c r="E20" s="138"/>
      <c r="F20" s="138" t="str">
        <f>IFERROR(VLOOKUP(E20,Responders!$A$2:$B$10,2,FALSE),"")</f>
        <v/>
      </c>
      <c r="G20" s="13"/>
      <c r="H20" s="13"/>
      <c r="I20" s="13"/>
      <c r="J20" s="13"/>
      <c r="K20" s="13"/>
      <c r="L20" s="13"/>
      <c r="M20" s="13"/>
      <c r="N20" s="13"/>
      <c r="O20" s="13"/>
      <c r="P20" s="13"/>
      <c r="Q20" s="13"/>
      <c r="R20" s="13"/>
      <c r="S20" s="13"/>
      <c r="T20" s="13"/>
      <c r="U20" s="13"/>
      <c r="V20" s="13"/>
    </row>
    <row r="21" spans="1:22" ht="19.350000000000001" hidden="1" customHeight="1" outlineLevel="3" x14ac:dyDescent="0.45">
      <c r="A21" s="133"/>
      <c r="B21" s="149" t="s">
        <v>13</v>
      </c>
      <c r="C21" s="16"/>
      <c r="D21" s="155"/>
      <c r="E21" s="139"/>
      <c r="F21" s="139"/>
    </row>
    <row r="22" spans="1:22" ht="39.6" hidden="1" customHeight="1" outlineLevel="3" x14ac:dyDescent="0.45">
      <c r="A22" s="13" t="s">
        <v>220</v>
      </c>
      <c r="B22" s="2" t="s">
        <v>14</v>
      </c>
      <c r="C22" s="16" t="s">
        <v>7</v>
      </c>
      <c r="D22" s="156"/>
      <c r="E22" s="137"/>
      <c r="F22" s="137" t="str">
        <f>IFERROR(VLOOKUP(E22,Responders!$A$2:$B$10,2,FALSE),"")</f>
        <v/>
      </c>
    </row>
    <row r="23" spans="1:22" ht="38.1" hidden="1" customHeight="1" outlineLevel="3" x14ac:dyDescent="0.45">
      <c r="A23" s="13" t="s">
        <v>221</v>
      </c>
      <c r="B23" s="2" t="s">
        <v>15</v>
      </c>
      <c r="C23" s="16" t="s">
        <v>7</v>
      </c>
      <c r="D23" s="156"/>
      <c r="E23" s="137"/>
      <c r="F23" s="137" t="str">
        <f>IFERROR(VLOOKUP(E23,Responders!$A$2:$B$10,2,FALSE),"")</f>
        <v/>
      </c>
    </row>
    <row r="24" spans="1:22" ht="19.350000000000001" hidden="1" customHeight="1" outlineLevel="3" x14ac:dyDescent="0.45">
      <c r="A24" s="13" t="s">
        <v>222</v>
      </c>
      <c r="B24" s="2" t="s">
        <v>556</v>
      </c>
      <c r="C24" s="16" t="s">
        <v>7</v>
      </c>
      <c r="D24" s="156"/>
      <c r="E24" s="137"/>
      <c r="F24" s="137" t="str">
        <f>IFERROR(VLOOKUP(E24,Responders!$A$2:$B$10,2,FALSE),"")</f>
        <v/>
      </c>
    </row>
    <row r="25" spans="1:22" s="8" customFormat="1" ht="42" hidden="1" customHeight="1" outlineLevel="3" x14ac:dyDescent="0.45">
      <c r="A25" s="13" t="s">
        <v>223</v>
      </c>
      <c r="B25" s="2" t="s">
        <v>16</v>
      </c>
      <c r="C25" s="16" t="s">
        <v>7</v>
      </c>
      <c r="D25" s="156"/>
      <c r="E25" s="137"/>
      <c r="F25" s="137" t="str">
        <f>IFERROR(VLOOKUP(E25,Responders!$A$2:$B$10,2,FALSE),"")</f>
        <v/>
      </c>
      <c r="G25" s="68"/>
      <c r="H25" s="68"/>
      <c r="I25" s="68"/>
      <c r="J25" s="68"/>
      <c r="K25" s="68"/>
      <c r="L25" s="68"/>
      <c r="M25" s="68"/>
      <c r="N25" s="68"/>
      <c r="O25" s="68"/>
      <c r="P25" s="68"/>
      <c r="Q25" s="68"/>
      <c r="R25" s="68"/>
      <c r="S25" s="68"/>
      <c r="T25" s="68"/>
      <c r="U25" s="68"/>
      <c r="V25" s="68"/>
    </row>
    <row r="26" spans="1:22" ht="33" hidden="1" customHeight="1" outlineLevel="3" x14ac:dyDescent="0.45">
      <c r="A26" s="13" t="s">
        <v>224</v>
      </c>
      <c r="B26" s="2" t="s">
        <v>17</v>
      </c>
      <c r="C26" s="16" t="s">
        <v>7</v>
      </c>
      <c r="D26" s="156"/>
      <c r="E26" s="137"/>
      <c r="F26" s="137" t="str">
        <f>IFERROR(VLOOKUP(E26,Responders!$A$2:$B$10,2,FALSE),"")</f>
        <v/>
      </c>
    </row>
    <row r="27" spans="1:22" s="168" customFormat="1" ht="24.6" customHeight="1" outlineLevel="1" x14ac:dyDescent="0.45">
      <c r="A27" s="163" t="s">
        <v>18</v>
      </c>
      <c r="B27" s="164"/>
      <c r="C27" s="164"/>
      <c r="D27" s="194" t="s">
        <v>3</v>
      </c>
      <c r="E27" s="165" t="s">
        <v>4</v>
      </c>
      <c r="F27" s="166" t="s">
        <v>231</v>
      </c>
      <c r="G27" s="169" t="s">
        <v>1617</v>
      </c>
      <c r="H27" s="169" t="s">
        <v>1571</v>
      </c>
      <c r="I27" s="169" t="s">
        <v>1665</v>
      </c>
      <c r="J27" s="169"/>
      <c r="K27" s="169"/>
      <c r="L27" s="169"/>
      <c r="M27" s="169"/>
      <c r="N27" s="169"/>
      <c r="O27" s="169"/>
      <c r="P27" s="169"/>
      <c r="Q27" s="169"/>
      <c r="R27" s="169"/>
      <c r="S27" s="169"/>
      <c r="T27" s="169"/>
      <c r="U27" s="169"/>
      <c r="V27" s="169"/>
    </row>
    <row r="28" spans="1:22" s="19" customFormat="1" ht="80.099999999999994" customHeight="1" outlineLevel="1" collapsed="1" x14ac:dyDescent="0.45">
      <c r="A28" s="100"/>
      <c r="B28" s="245" t="s">
        <v>1529</v>
      </c>
      <c r="C28" s="245"/>
      <c r="D28" s="193" t="s">
        <v>1526</v>
      </c>
      <c r="E28" s="99"/>
      <c r="F28" s="99" t="str">
        <f>IFERROR(VLOOKUP(E28,Responders!$A$2:$B$10,2,FALSE),"")</f>
        <v/>
      </c>
      <c r="G28" s="76" t="str">
        <f>IFERROR(VLOOKUP(G27,'GDPR Articles'!$A$1:$K$713,7,FALSE),"")</f>
        <v>Records of processing activities</v>
      </c>
      <c r="H28" s="76" t="str">
        <f>IFERROR(VLOOKUP(H27,'GDPR Articles'!$A$1:$K$713,7,FALSE),"")</f>
        <v>Records of processing activities</v>
      </c>
      <c r="I28" s="76" t="str">
        <f>IFERROR(VLOOKUP(I27,'GDPR Articles'!$A$1:$K$713,7,FALSE),"")</f>
        <v>Records of processing activities</v>
      </c>
      <c r="J28" s="76" t="str">
        <f>IFERROR(VLOOKUP(J27,'GDPR Articles'!$A$1:$K$713,7,FALSE),"")</f>
        <v/>
      </c>
      <c r="K28" s="76" t="str">
        <f>IFERROR(VLOOKUP(K27,'GDPR Articles'!$A$1:$K$713,7,FALSE),"")</f>
        <v/>
      </c>
      <c r="L28" s="76" t="str">
        <f>IFERROR(VLOOKUP(L27,'GDPR Articles'!$A$1:$K$713,7,FALSE),"")</f>
        <v/>
      </c>
      <c r="M28" s="76" t="str">
        <f>IFERROR(VLOOKUP(M27,'GDPR Articles'!$A$1:$K$713,7,FALSE),"")</f>
        <v/>
      </c>
      <c r="N28" s="76" t="str">
        <f>IFERROR(VLOOKUP(N27,'GDPR Articles'!$A$1:$K$713,7,FALSE),"")</f>
        <v/>
      </c>
      <c r="O28" s="76" t="str">
        <f>IFERROR(VLOOKUP(O27,'GDPR Articles'!$A$1:$K$713,7,FALSE),"")</f>
        <v/>
      </c>
      <c r="P28" s="76" t="str">
        <f>IFERROR(VLOOKUP(P27,'GDPR Articles'!$A$1:$K$713,7,FALSE),"")</f>
        <v/>
      </c>
      <c r="Q28" s="76" t="str">
        <f>IFERROR(VLOOKUP(Q27,'GDPR Articles'!$A$1:$K$713,7,FALSE),"")</f>
        <v/>
      </c>
      <c r="R28" s="76" t="str">
        <f>IFERROR(VLOOKUP(R27,'GDPR Articles'!$A$1:$K$713,7,FALSE),"")</f>
        <v/>
      </c>
      <c r="S28" s="76" t="str">
        <f>IFERROR(VLOOKUP(S27,'GDPR Articles'!$A$1:$K$713,7,FALSE),"")</f>
        <v/>
      </c>
      <c r="T28" s="76" t="str">
        <f>IFERROR(VLOOKUP(T27,'GDPR Articles'!$A$1:$K$713,7,FALSE),"")</f>
        <v/>
      </c>
      <c r="U28" s="76" t="str">
        <f>IFERROR(VLOOKUP(U27,'GDPR Articles'!$A$1:$K$713,7,FALSE),"")</f>
        <v/>
      </c>
      <c r="V28" s="76" t="str">
        <f>IFERROR(VLOOKUP(V27,'GDPR Articles'!$A$1:$K$713,7,FALSE),"")</f>
        <v/>
      </c>
    </row>
    <row r="29" spans="1:22" s="220" customFormat="1" ht="24.95" hidden="1" customHeight="1" outlineLevel="2" x14ac:dyDescent="0.45">
      <c r="A29" s="214"/>
      <c r="B29" s="242"/>
      <c r="C29" s="242"/>
      <c r="D29" s="217"/>
      <c r="E29" s="218"/>
      <c r="F29" s="216"/>
      <c r="G29" s="219" t="str">
        <f>IF(G27&lt;&gt;"",HYPERLINK(CONCATENATE('Compliance Manager Mechanics'!$B$5,SUBSTITUTE(G27,"(*)","")),'Compliance Manager Mechanics'!$B$6),"")</f>
        <v>Compliance Manager</v>
      </c>
      <c r="H29" s="219" t="str">
        <f>IF(H27&lt;&gt;"",HYPERLINK(CONCATENATE('Compliance Manager Mechanics'!$B$5,SUBSTITUTE(H27,"(*)","")),'Compliance Manager Mechanics'!$B$6),"")</f>
        <v>Compliance Manager</v>
      </c>
      <c r="I29" s="219" t="str">
        <f>IF(I27&lt;&gt;"",HYPERLINK(CONCATENATE('Compliance Manager Mechanics'!$B$5,SUBSTITUTE(I27,"(*)","")),'Compliance Manager Mechanics'!$B$6),"")</f>
        <v>Compliance Manager</v>
      </c>
      <c r="J29" s="219" t="str">
        <f>IF(J27&lt;&gt;"",HYPERLINK(CONCATENATE('Compliance Manager Mechanics'!$B$5,SUBSTITUTE(J27,"(*)","")),'Compliance Manager Mechanics'!$B$6),"")</f>
        <v/>
      </c>
      <c r="K29" s="219" t="str">
        <f>IF(K27&lt;&gt;"",HYPERLINK(CONCATENATE('Compliance Manager Mechanics'!$B$5,SUBSTITUTE(K27,"(*)","")),'Compliance Manager Mechanics'!$B$6),"")</f>
        <v/>
      </c>
      <c r="L29" s="219" t="str">
        <f>IF(L27&lt;&gt;"",HYPERLINK(CONCATENATE('Compliance Manager Mechanics'!$B$5,SUBSTITUTE(L27,"(*)","")),'Compliance Manager Mechanics'!$B$6),"")</f>
        <v/>
      </c>
      <c r="M29" s="219" t="str">
        <f>IF(M27&lt;&gt;"",HYPERLINK(CONCATENATE('Compliance Manager Mechanics'!$B$5,SUBSTITUTE(M27,"(*)","")),'Compliance Manager Mechanics'!$B$6),"")</f>
        <v/>
      </c>
      <c r="N29" s="219" t="str">
        <f>IF(N27&lt;&gt;"",HYPERLINK(CONCATENATE('Compliance Manager Mechanics'!$B$5,SUBSTITUTE(N27,"(*)","")),'Compliance Manager Mechanics'!$B$6),"")</f>
        <v/>
      </c>
      <c r="O29" s="219" t="str">
        <f>IF(O27&lt;&gt;"",HYPERLINK(CONCATENATE('Compliance Manager Mechanics'!$B$5,SUBSTITUTE(O27,"(*)","")),'Compliance Manager Mechanics'!$B$6),"")</f>
        <v/>
      </c>
      <c r="P29" s="219" t="str">
        <f>IF(P27&lt;&gt;"",HYPERLINK(CONCATENATE('Compliance Manager Mechanics'!$B$5,SUBSTITUTE(P27,"(*)","")),'Compliance Manager Mechanics'!$B$6),"")</f>
        <v/>
      </c>
      <c r="Q29" s="219" t="str">
        <f>IF(Q27&lt;&gt;"",HYPERLINK(CONCATENATE('Compliance Manager Mechanics'!$B$5,SUBSTITUTE(Q27,"(*)","")),'Compliance Manager Mechanics'!$B$6),"")</f>
        <v/>
      </c>
      <c r="R29" s="219" t="str">
        <f>IF(R27&lt;&gt;"",HYPERLINK(CONCATENATE('Compliance Manager Mechanics'!$B$5,SUBSTITUTE(R27,"(*)","")),'Compliance Manager Mechanics'!$B$6),"")</f>
        <v/>
      </c>
      <c r="S29" s="219" t="str">
        <f>IF(S27&lt;&gt;"",HYPERLINK(CONCATENATE('Compliance Manager Mechanics'!$B$5,SUBSTITUTE(S27,"(*)","")),'Compliance Manager Mechanics'!$B$6),"")</f>
        <v/>
      </c>
      <c r="T29" s="219" t="str">
        <f>IF(T27&lt;&gt;"",HYPERLINK(CONCATENATE('Compliance Manager Mechanics'!$B$5,SUBSTITUTE(T27,"(*)","")),'Compliance Manager Mechanics'!$B$6),"")</f>
        <v/>
      </c>
      <c r="U29" s="219" t="str">
        <f>IF(U27&lt;&gt;"",HYPERLINK(CONCATENATE('Compliance Manager Mechanics'!$B$5,SUBSTITUTE(U27,"(*)","")),'Compliance Manager Mechanics'!$B$6),"")</f>
        <v/>
      </c>
      <c r="V29" s="219" t="str">
        <f>IF(V27&lt;&gt;"",HYPERLINK(CONCATENATE('Compliance Manager Mechanics'!$B$5,SUBSTITUTE(V27,"(*)","")),'Compliance Manager Mechanics'!$B$6),"")</f>
        <v/>
      </c>
    </row>
    <row r="30" spans="1:22" ht="34.9" hidden="1" customHeight="1" outlineLevel="2" x14ac:dyDescent="0.45">
      <c r="A30" s="13" t="s">
        <v>225</v>
      </c>
      <c r="B30" s="2" t="s">
        <v>19</v>
      </c>
      <c r="C30" s="16" t="s">
        <v>7</v>
      </c>
      <c r="D30" s="154"/>
      <c r="E30" s="138"/>
      <c r="F30" s="138" t="str">
        <f>IFERROR(VLOOKUP(E30,Responders!$A$2:$B$10,2,FALSE),"")</f>
        <v/>
      </c>
      <c r="G30" s="13"/>
      <c r="H30" s="13"/>
      <c r="I30" s="13"/>
      <c r="J30" s="13"/>
      <c r="K30" s="13"/>
      <c r="L30" s="13"/>
      <c r="M30" s="13"/>
      <c r="N30" s="13"/>
      <c r="O30" s="13"/>
      <c r="P30" s="13"/>
      <c r="Q30" s="13"/>
      <c r="R30" s="13"/>
      <c r="S30" s="13"/>
      <c r="T30" s="13"/>
      <c r="U30" s="13"/>
      <c r="V30" s="13"/>
    </row>
    <row r="31" spans="1:22" ht="19.350000000000001" hidden="1" customHeight="1" outlineLevel="3" x14ac:dyDescent="0.45">
      <c r="A31" s="133"/>
      <c r="B31" s="149" t="s">
        <v>8</v>
      </c>
      <c r="C31" s="16"/>
      <c r="D31" s="155"/>
      <c r="E31" s="139"/>
      <c r="F31" s="139"/>
    </row>
    <row r="32" spans="1:22" ht="44.85" hidden="1" customHeight="1" outlineLevel="3" x14ac:dyDescent="0.45">
      <c r="A32" s="13" t="s">
        <v>226</v>
      </c>
      <c r="B32" s="2" t="s">
        <v>20</v>
      </c>
      <c r="C32" s="16" t="s">
        <v>7</v>
      </c>
      <c r="D32" s="156"/>
      <c r="E32" s="137"/>
      <c r="F32" s="137" t="str">
        <f>IFERROR(VLOOKUP(E32,Responders!$A$2:$B$10,2,FALSE),"")</f>
        <v/>
      </c>
    </row>
    <row r="33" spans="1:22" ht="19.350000000000001" hidden="1" customHeight="1" outlineLevel="3" x14ac:dyDescent="0.45">
      <c r="A33" s="13" t="s">
        <v>227</v>
      </c>
      <c r="B33" s="2" t="s">
        <v>21</v>
      </c>
      <c r="C33" s="16" t="s">
        <v>7</v>
      </c>
      <c r="D33" s="156"/>
      <c r="E33" s="137"/>
      <c r="F33" s="137" t="str">
        <f>IFERROR(VLOOKUP(E33,Responders!$A$2:$B$10,2,FALSE),"")</f>
        <v/>
      </c>
    </row>
    <row r="34" spans="1:22" ht="44.85" hidden="1" customHeight="1" outlineLevel="3" x14ac:dyDescent="0.45">
      <c r="A34" s="13" t="s">
        <v>228</v>
      </c>
      <c r="B34" s="2" t="s">
        <v>22</v>
      </c>
      <c r="C34" s="16" t="s">
        <v>7</v>
      </c>
      <c r="D34" s="156"/>
      <c r="E34" s="137"/>
      <c r="F34" s="137" t="str">
        <f>IFERROR(VLOOKUP(E34,Responders!$A$2:$B$10,2,FALSE),"")</f>
        <v/>
      </c>
    </row>
    <row r="35" spans="1:22" ht="19.350000000000001" hidden="1" customHeight="1" outlineLevel="3" x14ac:dyDescent="0.45">
      <c r="A35" s="13" t="s">
        <v>229</v>
      </c>
      <c r="B35" s="2" t="s">
        <v>23</v>
      </c>
      <c r="C35" s="16" t="s">
        <v>7</v>
      </c>
      <c r="D35" s="156"/>
      <c r="E35" s="137"/>
      <c r="F35" s="137" t="str">
        <f>IFERROR(VLOOKUP(E35,Responders!$A$2:$B$10,2,FALSE),"")</f>
        <v/>
      </c>
    </row>
    <row r="36" spans="1:22" ht="44.85" hidden="1" customHeight="1" outlineLevel="3" x14ac:dyDescent="0.45">
      <c r="A36" s="13" t="s">
        <v>230</v>
      </c>
      <c r="B36" s="2" t="s">
        <v>24</v>
      </c>
      <c r="C36" s="16" t="s">
        <v>7</v>
      </c>
      <c r="D36" s="156"/>
      <c r="E36" s="137"/>
      <c r="F36" s="137" t="str">
        <f>IFERROR(VLOOKUP(E36,Responders!$A$2:$B$10,2,FALSE),"")</f>
        <v/>
      </c>
    </row>
    <row r="37" spans="1:22" s="173" customFormat="1" ht="26.25" x14ac:dyDescent="0.6">
      <c r="A37" s="170" t="s">
        <v>27</v>
      </c>
      <c r="B37" s="170"/>
      <c r="C37" s="170"/>
      <c r="D37" s="195"/>
      <c r="E37" s="170"/>
      <c r="F37" s="171"/>
      <c r="G37" s="172"/>
      <c r="H37" s="172"/>
      <c r="I37" s="172"/>
      <c r="J37" s="172"/>
      <c r="K37" s="172"/>
      <c r="L37" s="172"/>
      <c r="M37" s="172"/>
      <c r="N37" s="172"/>
      <c r="O37" s="172"/>
      <c r="P37" s="172"/>
      <c r="Q37" s="172"/>
      <c r="R37" s="172"/>
      <c r="S37" s="172"/>
      <c r="T37" s="172"/>
      <c r="U37" s="172"/>
      <c r="V37" s="172"/>
    </row>
    <row r="38" spans="1:22" s="125" customFormat="1" ht="24.6" customHeight="1" outlineLevel="1" x14ac:dyDescent="0.6">
      <c r="A38" s="126" t="s">
        <v>28</v>
      </c>
      <c r="B38" s="126"/>
      <c r="C38" s="126"/>
      <c r="D38" s="196" t="s">
        <v>3</v>
      </c>
      <c r="E38" s="127" t="s">
        <v>4</v>
      </c>
      <c r="F38" s="127" t="s">
        <v>231</v>
      </c>
      <c r="G38" s="115" t="s">
        <v>1657</v>
      </c>
      <c r="H38" s="115" t="s">
        <v>1658</v>
      </c>
      <c r="I38" s="115" t="s">
        <v>1659</v>
      </c>
      <c r="J38" s="115" t="s">
        <v>1563</v>
      </c>
      <c r="K38" s="115" t="s">
        <v>1660</v>
      </c>
      <c r="L38" s="115" t="s">
        <v>1661</v>
      </c>
      <c r="M38" s="115" t="s">
        <v>1662</v>
      </c>
      <c r="N38" s="115" t="s">
        <v>1663</v>
      </c>
      <c r="O38" s="115" t="s">
        <v>1609</v>
      </c>
      <c r="P38" s="115" t="s">
        <v>1664</v>
      </c>
      <c r="Q38" s="115"/>
      <c r="R38" s="115"/>
      <c r="S38" s="115"/>
      <c r="T38" s="115"/>
      <c r="U38" s="115"/>
      <c r="V38" s="115"/>
    </row>
    <row r="39" spans="1:22" s="102" customFormat="1" ht="80.099999999999994" customHeight="1" outlineLevel="1" collapsed="1" x14ac:dyDescent="0.7">
      <c r="A39" s="101"/>
      <c r="B39" s="246" t="s">
        <v>1530</v>
      </c>
      <c r="C39" s="247"/>
      <c r="D39" s="197" t="s">
        <v>1526</v>
      </c>
      <c r="E39" s="95"/>
      <c r="F39" s="95" t="str">
        <f>IFERROR(VLOOKUP(E39,Responders!$A$2:$B$10,2,FALSE),"")</f>
        <v/>
      </c>
      <c r="G39" s="78" t="str">
        <f>IFERROR(VLOOKUP(G38,'GDPR Articles'!$A$1:$K$713,7,FALSE),"")</f>
        <v>Principles relating to processing of personal data</v>
      </c>
      <c r="H39" s="78" t="str">
        <f>IFERROR(VLOOKUP(H38,'GDPR Articles'!$A$1:$K$713,7,FALSE),"")</f>
        <v>Lawfulness of processing</v>
      </c>
      <c r="I39" s="78" t="str">
        <f>IFERROR(VLOOKUP(I38,'GDPR Articles'!$A$1:$K$713,7,FALSE),"")</f>
        <v>Conditions applicable to child's consent in relation to information society services</v>
      </c>
      <c r="J39" s="78" t="str">
        <f>IFERROR(VLOOKUP(J38,'GDPR Articles'!$A$1:$K$713,7,FALSE),"")</f>
        <v>Processing of special categories of personal data</v>
      </c>
      <c r="K39" s="78" t="str">
        <f>IFERROR(VLOOKUP(K38,'GDPR Articles'!$A$1:$K$713,7,FALSE),"")</f>
        <v>Processing of special categories of personal data</v>
      </c>
      <c r="L39" s="78" t="str">
        <f>IFERROR(VLOOKUP(L38,'GDPR Articles'!$A$1:$K$713,7,FALSE),"")</f>
        <v>Processing of special categories of personal data</v>
      </c>
      <c r="M39" s="78" t="str">
        <f>IFERROR(VLOOKUP(M38,'GDPR Articles'!$A$1:$K$713,7,FALSE),"")</f>
        <v>Processing of special categories of personal data</v>
      </c>
      <c r="N39" s="78" t="str">
        <f>IFERROR(VLOOKUP(N38,'GDPR Articles'!$A$1:$K$713,7,FALSE),"")</f>
        <v>Processing of personal data relating to criminal convictions and offences</v>
      </c>
      <c r="O39" s="78" t="str">
        <f>IFERROR(VLOOKUP(O38,'GDPR Articles'!$A$1:$K$713,7,FALSE),"")</f>
        <v>Transparent information, communication and modalities for the exercise of the rights of the data subject</v>
      </c>
      <c r="P39" s="78" t="str">
        <f>IFERROR(VLOOKUP(P38,'GDPR Articles'!$A$1:$K$713,7,FALSE),"")</f>
        <v>Responsibility of the controller</v>
      </c>
      <c r="Q39" s="78" t="str">
        <f>IFERROR(VLOOKUP(Q38,'GDPR Articles'!$A$1:$K$713,7,FALSE),"")</f>
        <v/>
      </c>
      <c r="R39" s="78" t="str">
        <f>IFERROR(VLOOKUP(R38,'GDPR Articles'!$A$1:$K$713,7,FALSE),"")</f>
        <v/>
      </c>
      <c r="S39" s="78" t="str">
        <f>IFERROR(VLOOKUP(S38,'GDPR Articles'!$A$1:$K$713,7,FALSE),"")</f>
        <v/>
      </c>
      <c r="T39" s="78" t="str">
        <f>IFERROR(VLOOKUP(T38,'GDPR Articles'!$A$1:$K$713,7,FALSE),"")</f>
        <v/>
      </c>
      <c r="U39" s="78" t="str">
        <f>IFERROR(VLOOKUP(U38,'GDPR Articles'!$A$1:$K$713,7,FALSE),"")</f>
        <v/>
      </c>
      <c r="V39" s="78" t="str">
        <f>IFERROR(VLOOKUP(V38,'GDPR Articles'!$A$1:$K$713,7,FALSE),"")</f>
        <v/>
      </c>
    </row>
    <row r="40" spans="1:22" s="224" customFormat="1" ht="24.95" hidden="1" customHeight="1" outlineLevel="2" x14ac:dyDescent="0.75">
      <c r="A40" s="211"/>
      <c r="B40" s="241"/>
      <c r="C40" s="241"/>
      <c r="D40" s="211"/>
      <c r="E40" s="221"/>
      <c r="F40" s="222"/>
      <c r="G40" s="223" t="str">
        <f>IF(G38&lt;&gt;"",HYPERLINK(CONCATENATE('Compliance Manager Mechanics'!$B$5,SUBSTITUTE(G38,"(*)","")),'Compliance Manager Mechanics'!$B$6),"")</f>
        <v>Compliance Manager</v>
      </c>
      <c r="H40" s="223" t="str">
        <f>IF(H38&lt;&gt;"",HYPERLINK(CONCATENATE('Compliance Manager Mechanics'!$B$5,SUBSTITUTE(H38,"(*)","")),'Compliance Manager Mechanics'!$B$6),"")</f>
        <v>Compliance Manager</v>
      </c>
      <c r="I40" s="223" t="str">
        <f>IF(I38&lt;&gt;"",HYPERLINK(CONCATENATE('Compliance Manager Mechanics'!$B$5,SUBSTITUTE(I38,"(*)","")),'Compliance Manager Mechanics'!$B$6),"")</f>
        <v>Compliance Manager</v>
      </c>
      <c r="J40" s="223" t="str">
        <f>IF(J38&lt;&gt;"",HYPERLINK(CONCATENATE('Compliance Manager Mechanics'!$B$5,SUBSTITUTE(J38,"(*)","")),'Compliance Manager Mechanics'!$B$6),"")</f>
        <v>Compliance Manager</v>
      </c>
      <c r="K40" s="223" t="str">
        <f>IF(K38&lt;&gt;"",HYPERLINK(CONCATENATE('Compliance Manager Mechanics'!$B$5,SUBSTITUTE(K38,"(*)","")),'Compliance Manager Mechanics'!$B$6),"")</f>
        <v>Compliance Manager</v>
      </c>
      <c r="L40" s="223" t="str">
        <f>IF(L38&lt;&gt;"",HYPERLINK(CONCATENATE('Compliance Manager Mechanics'!$B$5,SUBSTITUTE(L38,"(*)","")),'Compliance Manager Mechanics'!$B$6),"")</f>
        <v>Compliance Manager</v>
      </c>
      <c r="M40" s="223" t="str">
        <f>IF(M38&lt;&gt;"",HYPERLINK(CONCATENATE('Compliance Manager Mechanics'!$B$5,SUBSTITUTE(M38,"(*)","")),'Compliance Manager Mechanics'!$B$6),"")</f>
        <v>Compliance Manager</v>
      </c>
      <c r="N40" s="223" t="str">
        <f>IF(N38&lt;&gt;"",HYPERLINK(CONCATENATE('Compliance Manager Mechanics'!$B$5,SUBSTITUTE(N38,"(*)","")),'Compliance Manager Mechanics'!$B$6),"")</f>
        <v>Compliance Manager</v>
      </c>
      <c r="O40" s="223" t="str">
        <f>IF(O38&lt;&gt;"",HYPERLINK(CONCATENATE('Compliance Manager Mechanics'!$B$5,SUBSTITUTE(O38,"(*)","")),'Compliance Manager Mechanics'!$B$6),"")</f>
        <v>Compliance Manager</v>
      </c>
      <c r="P40" s="223" t="str">
        <f>IF(P38&lt;&gt;"",HYPERLINK(CONCATENATE('Compliance Manager Mechanics'!$B$5,SUBSTITUTE(P38,"(*)","")),'Compliance Manager Mechanics'!$B$6),"")</f>
        <v>Compliance Manager</v>
      </c>
      <c r="Q40" s="223" t="str">
        <f>IF(Q38&lt;&gt;"",HYPERLINK(CONCATENATE('Compliance Manager Mechanics'!$B$5,SUBSTITUTE(Q38,"(*)","")),'Compliance Manager Mechanics'!$B$6),"")</f>
        <v/>
      </c>
      <c r="R40" s="223" t="str">
        <f>IF(R38&lt;&gt;"",HYPERLINK(CONCATENATE('Compliance Manager Mechanics'!$B$5,SUBSTITUTE(R38,"(*)","")),'Compliance Manager Mechanics'!$B$6),"")</f>
        <v/>
      </c>
      <c r="S40" s="223" t="str">
        <f>IF(S38&lt;&gt;"",HYPERLINK(CONCATENATE('Compliance Manager Mechanics'!$B$5,SUBSTITUTE(S38,"(*)","")),'Compliance Manager Mechanics'!$B$6),"")</f>
        <v/>
      </c>
      <c r="T40" s="223" t="str">
        <f>IF(T38&lt;&gt;"",HYPERLINK(CONCATENATE('Compliance Manager Mechanics'!$B$5,SUBSTITUTE(T38,"(*)","")),'Compliance Manager Mechanics'!$B$6),"")</f>
        <v/>
      </c>
      <c r="U40" s="223" t="str">
        <f>IF(U38&lt;&gt;"",HYPERLINK(CONCATENATE('Compliance Manager Mechanics'!$B$5,SUBSTITUTE(U38,"(*)","")),'Compliance Manager Mechanics'!$B$6),"")</f>
        <v/>
      </c>
      <c r="V40" s="223" t="str">
        <f>IF(V38&lt;&gt;"",HYPERLINK(CONCATENATE('Compliance Manager Mechanics'!$B$5,SUBSTITUTE(V38,"(*)","")),'Compliance Manager Mechanics'!$B$6),"")</f>
        <v/>
      </c>
    </row>
    <row r="41" spans="1:22" s="14" customFormat="1" ht="19.350000000000001" hidden="1" customHeight="1" outlineLevel="2" x14ac:dyDescent="0.6">
      <c r="A41" s="13" t="s">
        <v>232</v>
      </c>
      <c r="B41" s="2" t="s">
        <v>29</v>
      </c>
      <c r="C41" s="16" t="s">
        <v>7</v>
      </c>
      <c r="D41" s="154"/>
      <c r="E41" s="138"/>
      <c r="F41" s="154" t="str">
        <f>IFERROR(VLOOKUP(E41,Responders!$A$2:$B$10,2,FALSE),"")</f>
        <v/>
      </c>
      <c r="G41" s="13"/>
      <c r="H41" s="13"/>
      <c r="I41" s="13"/>
      <c r="J41" s="13"/>
      <c r="K41" s="13"/>
      <c r="L41" s="13"/>
      <c r="M41" s="13"/>
      <c r="N41" s="13"/>
      <c r="O41" s="13"/>
      <c r="P41" s="13"/>
      <c r="Q41" s="13"/>
      <c r="R41" s="13"/>
      <c r="S41" s="13"/>
      <c r="T41" s="13"/>
      <c r="U41" s="13"/>
      <c r="V41" s="13"/>
    </row>
    <row r="42" spans="1:22" s="14" customFormat="1" ht="19.350000000000001" hidden="1" customHeight="1" outlineLevel="3" x14ac:dyDescent="0.6">
      <c r="A42" s="133"/>
      <c r="B42" s="149" t="s">
        <v>30</v>
      </c>
      <c r="C42" s="16"/>
      <c r="D42" s="140"/>
      <c r="E42" s="140"/>
      <c r="F42" s="155"/>
      <c r="G42" s="73"/>
      <c r="H42" s="73"/>
      <c r="I42" s="73"/>
      <c r="J42" s="73"/>
      <c r="K42" s="73"/>
      <c r="L42" s="73"/>
      <c r="M42" s="73"/>
      <c r="N42" s="73"/>
      <c r="O42" s="73"/>
      <c r="P42" s="73"/>
      <c r="Q42" s="73"/>
      <c r="R42" s="73"/>
      <c r="S42" s="73"/>
      <c r="T42" s="73"/>
      <c r="U42" s="73"/>
      <c r="V42" s="73"/>
    </row>
    <row r="43" spans="1:22" s="14" customFormat="1" ht="19.350000000000001" hidden="1" customHeight="1" outlineLevel="3" x14ac:dyDescent="0.6">
      <c r="A43" s="13" t="s">
        <v>233</v>
      </c>
      <c r="B43" s="2" t="s">
        <v>31</v>
      </c>
      <c r="C43" s="16" t="s">
        <v>7</v>
      </c>
      <c r="D43" s="156"/>
      <c r="E43" s="137"/>
      <c r="F43" s="156" t="str">
        <f>IFERROR(VLOOKUP(E43,Responders!$A$2:$B$10,2,FALSE),"")</f>
        <v/>
      </c>
      <c r="G43" s="73"/>
      <c r="H43" s="73"/>
      <c r="I43" s="73"/>
      <c r="J43" s="73"/>
      <c r="K43" s="73"/>
      <c r="L43" s="73"/>
      <c r="M43" s="73"/>
      <c r="N43" s="73"/>
      <c r="O43" s="73"/>
      <c r="P43" s="73"/>
      <c r="Q43" s="73"/>
      <c r="R43" s="73"/>
      <c r="S43" s="73"/>
      <c r="T43" s="73"/>
      <c r="U43" s="73"/>
      <c r="V43" s="73"/>
    </row>
    <row r="44" spans="1:22" s="14" customFormat="1" ht="19.350000000000001" hidden="1" customHeight="1" outlineLevel="3" x14ac:dyDescent="0.6">
      <c r="A44" s="13" t="s">
        <v>234</v>
      </c>
      <c r="B44" s="2" t="s">
        <v>388</v>
      </c>
      <c r="C44" s="16" t="s">
        <v>7</v>
      </c>
      <c r="D44" s="156"/>
      <c r="E44" s="137"/>
      <c r="F44" s="156" t="str">
        <f>IFERROR(VLOOKUP(E44,Responders!$A$2:$B$10,2,FALSE),"")</f>
        <v/>
      </c>
      <c r="G44" s="73"/>
      <c r="H44" s="73"/>
      <c r="I44" s="73"/>
      <c r="J44" s="73"/>
      <c r="K44" s="73"/>
      <c r="L44" s="73"/>
      <c r="M44" s="73"/>
      <c r="N44" s="73"/>
      <c r="O44" s="73"/>
      <c r="P44" s="73"/>
      <c r="Q44" s="73"/>
      <c r="R44" s="73"/>
      <c r="S44" s="73"/>
      <c r="T44" s="73"/>
      <c r="U44" s="73"/>
      <c r="V44" s="73"/>
    </row>
    <row r="45" spans="1:22" s="14" customFormat="1" ht="19.350000000000001" hidden="1" customHeight="1" outlineLevel="3" x14ac:dyDescent="0.6">
      <c r="A45" s="13" t="s">
        <v>235</v>
      </c>
      <c r="B45" s="2" t="s">
        <v>32</v>
      </c>
      <c r="C45" s="16" t="s">
        <v>7</v>
      </c>
      <c r="D45" s="156"/>
      <c r="E45" s="137"/>
      <c r="F45" s="156" t="str">
        <f>IFERROR(VLOOKUP(E45,Responders!$A$2:$B$10,2,FALSE),"")</f>
        <v/>
      </c>
      <c r="G45" s="73"/>
      <c r="H45" s="73"/>
      <c r="I45" s="73"/>
      <c r="J45" s="73"/>
      <c r="K45" s="73"/>
      <c r="L45" s="73"/>
      <c r="M45" s="73"/>
      <c r="N45" s="73"/>
      <c r="O45" s="73"/>
      <c r="P45" s="73"/>
      <c r="Q45" s="73"/>
      <c r="R45" s="73"/>
      <c r="S45" s="73"/>
      <c r="T45" s="73"/>
      <c r="U45" s="73"/>
      <c r="V45" s="73"/>
    </row>
    <row r="46" spans="1:22" s="14" customFormat="1" ht="19.350000000000001" hidden="1" customHeight="1" outlineLevel="3" x14ac:dyDescent="0.6">
      <c r="A46" s="13" t="s">
        <v>236</v>
      </c>
      <c r="B46" s="2" t="s">
        <v>33</v>
      </c>
      <c r="C46" s="16" t="s">
        <v>7</v>
      </c>
      <c r="D46" s="156"/>
      <c r="E46" s="137"/>
      <c r="F46" s="156" t="str">
        <f>IFERROR(VLOOKUP(E46,Responders!$A$2:$B$10,2,FALSE),"")</f>
        <v/>
      </c>
      <c r="G46" s="73"/>
      <c r="H46" s="73"/>
      <c r="I46" s="73"/>
      <c r="J46" s="73"/>
      <c r="K46" s="73"/>
      <c r="L46" s="73"/>
      <c r="M46" s="73"/>
      <c r="N46" s="73"/>
      <c r="O46" s="73"/>
      <c r="P46" s="73"/>
      <c r="Q46" s="73"/>
      <c r="R46" s="73"/>
      <c r="S46" s="73"/>
      <c r="T46" s="73"/>
      <c r="U46" s="73"/>
      <c r="V46" s="73"/>
    </row>
    <row r="47" spans="1:22" s="14" customFormat="1" ht="19.350000000000001" hidden="1" customHeight="1" outlineLevel="3" x14ac:dyDescent="0.6">
      <c r="A47" s="13" t="s">
        <v>237</v>
      </c>
      <c r="B47" s="2" t="s">
        <v>34</v>
      </c>
      <c r="C47" s="16" t="s">
        <v>7</v>
      </c>
      <c r="D47" s="156"/>
      <c r="E47" s="137"/>
      <c r="F47" s="156" t="str">
        <f>IFERROR(VLOOKUP(E47,Responders!$A$2:$B$10,2,FALSE),"")</f>
        <v/>
      </c>
      <c r="G47" s="73"/>
      <c r="H47" s="73"/>
      <c r="I47" s="73"/>
      <c r="J47" s="73"/>
      <c r="K47" s="73"/>
      <c r="L47" s="73"/>
      <c r="M47" s="73"/>
      <c r="N47" s="73"/>
      <c r="O47" s="73"/>
      <c r="P47" s="73"/>
      <c r="Q47" s="73"/>
      <c r="R47" s="73"/>
      <c r="S47" s="73"/>
      <c r="T47" s="73"/>
      <c r="U47" s="73"/>
      <c r="V47" s="73"/>
    </row>
    <row r="48" spans="1:22" s="14" customFormat="1" ht="31.35" hidden="1" customHeight="1" outlineLevel="3" x14ac:dyDescent="0.6">
      <c r="A48" s="13" t="s">
        <v>238</v>
      </c>
      <c r="B48" s="2" t="s">
        <v>35</v>
      </c>
      <c r="C48" s="16" t="s">
        <v>7</v>
      </c>
      <c r="D48" s="156"/>
      <c r="E48" s="137"/>
      <c r="F48" s="156" t="str">
        <f>IFERROR(VLOOKUP(E48,Responders!$A$2:$B$10,2,FALSE),"")</f>
        <v/>
      </c>
      <c r="G48" s="73"/>
      <c r="H48" s="73"/>
      <c r="I48" s="73"/>
      <c r="J48" s="73"/>
      <c r="K48" s="73"/>
      <c r="L48" s="73"/>
      <c r="M48" s="73"/>
      <c r="N48" s="73"/>
      <c r="O48" s="73"/>
      <c r="P48" s="73"/>
      <c r="Q48" s="73"/>
      <c r="R48" s="73"/>
      <c r="S48" s="73"/>
      <c r="T48" s="73"/>
      <c r="U48" s="73"/>
      <c r="V48" s="73"/>
    </row>
    <row r="49" spans="1:22" s="14" customFormat="1" ht="76.900000000000006" hidden="1" customHeight="1" outlineLevel="3" x14ac:dyDescent="0.6">
      <c r="A49" s="13" t="s">
        <v>239</v>
      </c>
      <c r="B49" s="2" t="s">
        <v>36</v>
      </c>
      <c r="C49" s="16" t="s">
        <v>7</v>
      </c>
      <c r="D49" s="156"/>
      <c r="E49" s="137"/>
      <c r="F49" s="156" t="str">
        <f>IFERROR(VLOOKUP(E49,Responders!$A$2:$B$10,2,FALSE),"")</f>
        <v/>
      </c>
      <c r="G49" s="73"/>
      <c r="H49" s="73"/>
      <c r="I49" s="73"/>
      <c r="J49" s="73"/>
      <c r="K49" s="73"/>
      <c r="L49" s="73"/>
      <c r="M49" s="73"/>
      <c r="N49" s="73"/>
      <c r="O49" s="73"/>
      <c r="P49" s="73"/>
      <c r="Q49" s="73"/>
      <c r="R49" s="73"/>
      <c r="S49" s="73"/>
      <c r="T49" s="73"/>
      <c r="U49" s="73"/>
      <c r="V49" s="73"/>
    </row>
    <row r="50" spans="1:22" s="177" customFormat="1" ht="24.6" customHeight="1" outlineLevel="1" x14ac:dyDescent="0.6">
      <c r="A50" s="174" t="s">
        <v>37</v>
      </c>
      <c r="B50" s="174"/>
      <c r="C50" s="174"/>
      <c r="D50" s="198" t="s">
        <v>3</v>
      </c>
      <c r="E50" s="175" t="s">
        <v>4</v>
      </c>
      <c r="F50" s="175" t="s">
        <v>231</v>
      </c>
      <c r="G50" s="176" t="s">
        <v>1649</v>
      </c>
      <c r="H50" s="176" t="s">
        <v>1609</v>
      </c>
      <c r="I50" s="176" t="s">
        <v>1650</v>
      </c>
      <c r="J50" s="176" t="s">
        <v>1651</v>
      </c>
      <c r="K50" s="176" t="s">
        <v>1652</v>
      </c>
      <c r="L50" s="176" t="s">
        <v>1653</v>
      </c>
      <c r="M50" s="176" t="s">
        <v>1654</v>
      </c>
      <c r="N50" s="176" t="s">
        <v>1655</v>
      </c>
      <c r="O50" s="176" t="s">
        <v>1656</v>
      </c>
      <c r="P50" s="176"/>
      <c r="Q50" s="176"/>
      <c r="R50" s="176"/>
      <c r="S50" s="176"/>
      <c r="T50" s="176"/>
      <c r="U50" s="176"/>
      <c r="V50" s="176"/>
    </row>
    <row r="51" spans="1:22" s="102" customFormat="1" ht="80.099999999999994" customHeight="1" outlineLevel="1" collapsed="1" x14ac:dyDescent="0.7">
      <c r="A51" s="101"/>
      <c r="B51" s="246" t="s">
        <v>1531</v>
      </c>
      <c r="C51" s="247"/>
      <c r="D51" s="197" t="s">
        <v>1526</v>
      </c>
      <c r="E51" s="95"/>
      <c r="F51" s="95" t="str">
        <f>IFERROR(VLOOKUP(E51,Responders!$A$2:$B$10,2,FALSE),"")</f>
        <v/>
      </c>
      <c r="G51" s="78" t="str">
        <f>IFERROR(VLOOKUP(G50,'GDPR Articles'!$A$1:$K$713,7,FALSE),"")</f>
        <v>Conditions for consent</v>
      </c>
      <c r="H51" s="78" t="str">
        <f>IFERROR(VLOOKUP(H50,'GDPR Articles'!$A$1:$K$713,7,FALSE),"")</f>
        <v>Transparent information, communication and modalities for the exercise of the rights of the data subject</v>
      </c>
      <c r="I51" s="78" t="str">
        <f>IFERROR(VLOOKUP(I50,'GDPR Articles'!$A$1:$K$713,7,FALSE),"")</f>
        <v>Information to be provided where personal data are collected from the data subject</v>
      </c>
      <c r="J51" s="78" t="str">
        <f>IFERROR(VLOOKUP(J50,'GDPR Articles'!$A$1:$K$713,7,FALSE),"")</f>
        <v>Information to be provided where personal data are collected from the data subject</v>
      </c>
      <c r="K51" s="78" t="str">
        <f>IFERROR(VLOOKUP(K50,'GDPR Articles'!$A$1:$K$713,7,FALSE),"")</f>
        <v>Information to be provided where personal data are collected from the data subject</v>
      </c>
      <c r="L51" s="78" t="str">
        <f>IFERROR(VLOOKUP(L50,'GDPR Articles'!$A$1:$K$713,7,FALSE),"")</f>
        <v>Information to be provided where personal data have not been obtained from the data subject</v>
      </c>
      <c r="M51" s="78" t="str">
        <f>IFERROR(VLOOKUP(M50,'GDPR Articles'!$A$1:$K$713,7,FALSE),"")</f>
        <v>Information to be provided where personal data have not been obtained from the data subject</v>
      </c>
      <c r="N51" s="78" t="str">
        <f>IFERROR(VLOOKUP(N50,'GDPR Articles'!$A$1:$K$713,7,FALSE),"")</f>
        <v>Information to be provided where personal data have not been obtained from the data subject</v>
      </c>
      <c r="O51" s="78" t="str">
        <f>IFERROR(VLOOKUP(O50,'GDPR Articles'!$A$1:$K$713,7,FALSE),"")</f>
        <v>Information to be provided where personal data have not been obtained from the data subject</v>
      </c>
      <c r="P51" s="78" t="str">
        <f>IFERROR(VLOOKUP(P50,'GDPR Articles'!$A$1:$K$713,7,FALSE),"")</f>
        <v/>
      </c>
      <c r="Q51" s="78" t="str">
        <f>IFERROR(VLOOKUP(Q50,'GDPR Articles'!$A$1:$K$713,7,FALSE),"")</f>
        <v/>
      </c>
      <c r="R51" s="78" t="str">
        <f>IFERROR(VLOOKUP(R50,'GDPR Articles'!$A$1:$K$713,7,FALSE),"")</f>
        <v/>
      </c>
      <c r="S51" s="78" t="str">
        <f>IFERROR(VLOOKUP(S50,'GDPR Articles'!$A$1:$K$713,7,FALSE),"")</f>
        <v/>
      </c>
      <c r="T51" s="78" t="str">
        <f>IFERROR(VLOOKUP(T50,'GDPR Articles'!$A$1:$K$713,7,FALSE),"")</f>
        <v/>
      </c>
      <c r="U51" s="78" t="str">
        <f>IFERROR(VLOOKUP(U50,'GDPR Articles'!$A$1:$K$713,7,FALSE),"")</f>
        <v/>
      </c>
      <c r="V51" s="78" t="str">
        <f>IFERROR(VLOOKUP(V50,'GDPR Articles'!$A$1:$K$713,7,FALSE),"")</f>
        <v/>
      </c>
    </row>
    <row r="52" spans="1:22" s="224" customFormat="1" ht="24.95" hidden="1" customHeight="1" outlineLevel="2" x14ac:dyDescent="0.75">
      <c r="A52" s="211"/>
      <c r="B52" s="241"/>
      <c r="C52" s="241"/>
      <c r="D52" s="211"/>
      <c r="E52" s="221"/>
      <c r="F52" s="222"/>
      <c r="G52" s="223" t="str">
        <f>IF(G50&lt;&gt;"",HYPERLINK(CONCATENATE('Compliance Manager Mechanics'!$B$5,SUBSTITUTE(G50,"(*)","")),'Compliance Manager Mechanics'!$B$6),"")</f>
        <v>Compliance Manager</v>
      </c>
      <c r="H52" s="223" t="str">
        <f>IF(H50&lt;&gt;"",HYPERLINK(CONCATENATE('Compliance Manager Mechanics'!$B$5,SUBSTITUTE(H50,"(*)","")),'Compliance Manager Mechanics'!$B$6),"")</f>
        <v>Compliance Manager</v>
      </c>
      <c r="I52" s="223" t="str">
        <f>IF(I50&lt;&gt;"",HYPERLINK(CONCATENATE('Compliance Manager Mechanics'!$B$5,SUBSTITUTE(I50,"(*)","")),'Compliance Manager Mechanics'!$B$6),"")</f>
        <v>Compliance Manager</v>
      </c>
      <c r="J52" s="223" t="str">
        <f>IF(J50&lt;&gt;"",HYPERLINK(CONCATENATE('Compliance Manager Mechanics'!$B$5,SUBSTITUTE(J50,"(*)","")),'Compliance Manager Mechanics'!$B$6),"")</f>
        <v>Compliance Manager</v>
      </c>
      <c r="K52" s="223" t="str">
        <f>IF(K50&lt;&gt;"",HYPERLINK(CONCATENATE('Compliance Manager Mechanics'!$B$5,SUBSTITUTE(K50,"(*)","")),'Compliance Manager Mechanics'!$B$6),"")</f>
        <v>Compliance Manager</v>
      </c>
      <c r="L52" s="223" t="str">
        <f>IF(L50&lt;&gt;"",HYPERLINK(CONCATENATE('Compliance Manager Mechanics'!$B$5,SUBSTITUTE(L50,"(*)","")),'Compliance Manager Mechanics'!$B$6),"")</f>
        <v>Compliance Manager</v>
      </c>
      <c r="M52" s="223" t="str">
        <f>IF(M50&lt;&gt;"",HYPERLINK(CONCATENATE('Compliance Manager Mechanics'!$B$5,SUBSTITUTE(M50,"(*)","")),'Compliance Manager Mechanics'!$B$6),"")</f>
        <v>Compliance Manager</v>
      </c>
      <c r="N52" s="223" t="str">
        <f>IF(N50&lt;&gt;"",HYPERLINK(CONCATENATE('Compliance Manager Mechanics'!$B$5,SUBSTITUTE(N50,"(*)","")),'Compliance Manager Mechanics'!$B$6),"")</f>
        <v>Compliance Manager</v>
      </c>
      <c r="O52" s="223" t="str">
        <f>IF(O50&lt;&gt;"",HYPERLINK(CONCATENATE('Compliance Manager Mechanics'!$B$5,SUBSTITUTE(O50,"(*)","")),'Compliance Manager Mechanics'!$B$6),"")</f>
        <v>Compliance Manager</v>
      </c>
      <c r="P52" s="223" t="str">
        <f>IF(P50&lt;&gt;"",HYPERLINK(CONCATENATE('Compliance Manager Mechanics'!$B$5,SUBSTITUTE(P50,"(*)","")),'Compliance Manager Mechanics'!$B$6),"")</f>
        <v/>
      </c>
      <c r="Q52" s="223" t="str">
        <f>IF(Q50&lt;&gt;"",HYPERLINK(CONCATENATE('Compliance Manager Mechanics'!$B$5,SUBSTITUTE(Q50,"(*)","")),'Compliance Manager Mechanics'!$B$6),"")</f>
        <v/>
      </c>
      <c r="R52" s="223" t="str">
        <f>IF(R50&lt;&gt;"",HYPERLINK(CONCATENATE('Compliance Manager Mechanics'!$B$5,SUBSTITUTE(R50,"(*)","")),'Compliance Manager Mechanics'!$B$6),"")</f>
        <v/>
      </c>
      <c r="S52" s="223" t="str">
        <f>IF(S50&lt;&gt;"",HYPERLINK(CONCATENATE('Compliance Manager Mechanics'!$B$5,SUBSTITUTE(S50,"(*)","")),'Compliance Manager Mechanics'!$B$6),"")</f>
        <v/>
      </c>
      <c r="T52" s="223" t="str">
        <f>IF(T50&lt;&gt;"",HYPERLINK(CONCATENATE('Compliance Manager Mechanics'!$B$5,SUBSTITUTE(T50,"(*)","")),'Compliance Manager Mechanics'!$B$6),"")</f>
        <v/>
      </c>
      <c r="U52" s="223" t="str">
        <f>IF(U50&lt;&gt;"",HYPERLINK(CONCATENATE('Compliance Manager Mechanics'!$B$5,SUBSTITUTE(U50,"(*)","")),'Compliance Manager Mechanics'!$B$6),"")</f>
        <v/>
      </c>
      <c r="V52" s="223" t="str">
        <f>IF(V50&lt;&gt;"",HYPERLINK(CONCATENATE('Compliance Manager Mechanics'!$B$5,SUBSTITUTE(V50,"(*)","")),'Compliance Manager Mechanics'!$B$6),"")</f>
        <v/>
      </c>
    </row>
    <row r="53" spans="1:22" s="14" customFormat="1" ht="19.350000000000001" hidden="1" customHeight="1" outlineLevel="2" x14ac:dyDescent="0.6">
      <c r="A53" s="2" t="s">
        <v>240</v>
      </c>
      <c r="B53" s="2" t="s">
        <v>171</v>
      </c>
      <c r="C53" s="16" t="s">
        <v>7</v>
      </c>
      <c r="D53" s="199"/>
      <c r="E53" s="138"/>
      <c r="F53" s="141" t="str">
        <f>IFERROR(VLOOKUP(E53,Responders!$A$2:$B$10,2,FALSE),"")</f>
        <v/>
      </c>
      <c r="G53" s="13"/>
      <c r="H53" s="13"/>
      <c r="I53" s="13"/>
      <c r="J53" s="13"/>
      <c r="K53" s="13"/>
      <c r="L53" s="13"/>
      <c r="M53" s="13"/>
      <c r="N53" s="13"/>
      <c r="O53" s="13"/>
      <c r="P53" s="13"/>
      <c r="Q53" s="13"/>
      <c r="R53" s="13"/>
      <c r="S53" s="13"/>
      <c r="T53" s="13"/>
      <c r="U53" s="13"/>
      <c r="V53" s="13"/>
    </row>
    <row r="54" spans="1:22" s="14" customFormat="1" ht="20.85" hidden="1" customHeight="1" outlineLevel="3" x14ac:dyDescent="0.6">
      <c r="A54" s="134"/>
      <c r="B54" s="149" t="s">
        <v>38</v>
      </c>
      <c r="C54" s="16"/>
      <c r="D54" s="142"/>
      <c r="E54" s="2"/>
      <c r="F54" s="157"/>
      <c r="G54" s="73"/>
      <c r="H54" s="73"/>
      <c r="I54" s="73"/>
      <c r="J54" s="73"/>
      <c r="K54" s="73"/>
      <c r="L54" s="73"/>
      <c r="M54" s="73"/>
      <c r="N54" s="73"/>
      <c r="O54" s="73"/>
      <c r="P54" s="73"/>
      <c r="Q54" s="73"/>
      <c r="R54" s="73"/>
      <c r="S54" s="73"/>
      <c r="T54" s="73"/>
      <c r="U54" s="73"/>
      <c r="V54" s="73"/>
    </row>
    <row r="55" spans="1:22" s="14" customFormat="1" ht="19.350000000000001" hidden="1" customHeight="1" outlineLevel="3" x14ac:dyDescent="0.6">
      <c r="A55" s="2" t="s">
        <v>241</v>
      </c>
      <c r="B55" s="2" t="s">
        <v>39</v>
      </c>
      <c r="C55" s="16" t="s">
        <v>7</v>
      </c>
      <c r="D55" s="200"/>
      <c r="E55" s="137"/>
      <c r="F55" s="143" t="str">
        <f>IFERROR(VLOOKUP(E55,Responders!$A$2:$B$10,2,FALSE),"")</f>
        <v/>
      </c>
      <c r="G55" s="73"/>
      <c r="H55" s="73"/>
      <c r="I55" s="73"/>
      <c r="J55" s="73"/>
      <c r="K55" s="73"/>
      <c r="L55" s="73"/>
      <c r="M55" s="73"/>
      <c r="N55" s="73"/>
      <c r="O55" s="73"/>
      <c r="P55" s="73"/>
      <c r="Q55" s="73"/>
      <c r="R55" s="73"/>
      <c r="S55" s="73"/>
      <c r="T55" s="73"/>
      <c r="U55" s="73"/>
      <c r="V55" s="73"/>
    </row>
    <row r="56" spans="1:22" s="14" customFormat="1" ht="19.350000000000001" hidden="1" customHeight="1" outlineLevel="3" x14ac:dyDescent="0.6">
      <c r="A56" s="2" t="s">
        <v>242</v>
      </c>
      <c r="B56" s="2" t="s">
        <v>40</v>
      </c>
      <c r="C56" s="16" t="s">
        <v>7</v>
      </c>
      <c r="D56" s="200"/>
      <c r="E56" s="137"/>
      <c r="F56" s="143" t="str">
        <f>IFERROR(VLOOKUP(E56,Responders!$A$2:$B$10,2,FALSE),"")</f>
        <v/>
      </c>
      <c r="G56" s="73"/>
      <c r="H56" s="73"/>
      <c r="I56" s="73"/>
      <c r="J56" s="73"/>
      <c r="K56" s="73"/>
      <c r="L56" s="73"/>
      <c r="M56" s="73"/>
      <c r="N56" s="73"/>
      <c r="O56" s="73"/>
      <c r="P56" s="73"/>
      <c r="Q56" s="73"/>
      <c r="R56" s="73"/>
      <c r="S56" s="73"/>
      <c r="T56" s="73"/>
      <c r="U56" s="73"/>
      <c r="V56" s="73"/>
    </row>
    <row r="57" spans="1:22" s="14" customFormat="1" ht="19.350000000000001" hidden="1" customHeight="1" outlineLevel="3" x14ac:dyDescent="0.6">
      <c r="A57" s="2" t="s">
        <v>243</v>
      </c>
      <c r="B57" s="2" t="s">
        <v>391</v>
      </c>
      <c r="C57" s="16" t="s">
        <v>7</v>
      </c>
      <c r="D57" s="200"/>
      <c r="E57" s="137"/>
      <c r="F57" s="143" t="str">
        <f>IFERROR(VLOOKUP(E57,Responders!$A$2:$B$10,2,FALSE),"")</f>
        <v/>
      </c>
      <c r="G57" s="73"/>
      <c r="H57" s="73"/>
      <c r="I57" s="73"/>
      <c r="J57" s="73"/>
      <c r="K57" s="73"/>
      <c r="L57" s="73"/>
      <c r="M57" s="73"/>
      <c r="N57" s="73"/>
      <c r="O57" s="73"/>
      <c r="P57" s="73"/>
      <c r="Q57" s="73"/>
      <c r="R57" s="73"/>
      <c r="S57" s="73"/>
      <c r="T57" s="73"/>
      <c r="U57" s="73"/>
      <c r="V57" s="73"/>
    </row>
    <row r="58" spans="1:22" s="14" customFormat="1" ht="38.450000000000003" hidden="1" customHeight="1" outlineLevel="3" x14ac:dyDescent="0.6">
      <c r="A58" s="2" t="s">
        <v>244</v>
      </c>
      <c r="B58" s="2" t="s">
        <v>41</v>
      </c>
      <c r="C58" s="16" t="s">
        <v>7</v>
      </c>
      <c r="D58" s="200"/>
      <c r="E58" s="137"/>
      <c r="F58" s="143" t="str">
        <f>IFERROR(VLOOKUP(E58,Responders!$A$2:$B$10,2,FALSE),"")</f>
        <v/>
      </c>
      <c r="G58" s="73"/>
      <c r="H58" s="73"/>
      <c r="I58" s="73"/>
      <c r="J58" s="73"/>
      <c r="K58" s="73"/>
      <c r="L58" s="73"/>
      <c r="M58" s="73"/>
      <c r="N58" s="73"/>
      <c r="O58" s="73"/>
      <c r="P58" s="73"/>
      <c r="Q58" s="73"/>
      <c r="R58" s="73"/>
      <c r="S58" s="73"/>
      <c r="T58" s="73"/>
      <c r="U58" s="73"/>
      <c r="V58" s="73"/>
    </row>
    <row r="59" spans="1:22" s="14" customFormat="1" ht="19.350000000000001" hidden="1" customHeight="1" outlineLevel="3" x14ac:dyDescent="0.6">
      <c r="A59" s="2" t="s">
        <v>245</v>
      </c>
      <c r="B59" s="2" t="s">
        <v>42</v>
      </c>
      <c r="C59" s="16" t="s">
        <v>7</v>
      </c>
      <c r="D59" s="200"/>
      <c r="E59" s="137"/>
      <c r="F59" s="143" t="str">
        <f>IFERROR(VLOOKUP(E59,Responders!$A$2:$B$10,2,FALSE),"")</f>
        <v/>
      </c>
      <c r="G59" s="73"/>
      <c r="H59" s="73"/>
      <c r="I59" s="73"/>
      <c r="J59" s="73"/>
      <c r="K59" s="73"/>
      <c r="L59" s="73"/>
      <c r="M59" s="73"/>
      <c r="N59" s="73"/>
      <c r="O59" s="73"/>
      <c r="P59" s="73"/>
      <c r="Q59" s="73"/>
      <c r="R59" s="73"/>
      <c r="S59" s="73"/>
      <c r="T59" s="73"/>
      <c r="U59" s="73"/>
      <c r="V59" s="73"/>
    </row>
    <row r="60" spans="1:22" s="14" customFormat="1" ht="19.350000000000001" hidden="1" customHeight="1" outlineLevel="3" x14ac:dyDescent="0.6">
      <c r="A60" s="2" t="s">
        <v>246</v>
      </c>
      <c r="B60" s="2" t="s">
        <v>172</v>
      </c>
      <c r="C60" s="16" t="s">
        <v>7</v>
      </c>
      <c r="D60" s="200"/>
      <c r="E60" s="137"/>
      <c r="F60" s="143" t="str">
        <f>IFERROR(VLOOKUP(E60,Responders!$A$2:$B$10,2,FALSE),"")</f>
        <v/>
      </c>
      <c r="G60" s="73"/>
      <c r="H60" s="73"/>
      <c r="I60" s="73"/>
      <c r="J60" s="73"/>
      <c r="K60" s="73"/>
      <c r="L60" s="73"/>
      <c r="M60" s="73"/>
      <c r="N60" s="73"/>
      <c r="O60" s="73"/>
      <c r="P60" s="73"/>
      <c r="Q60" s="73"/>
      <c r="R60" s="73"/>
      <c r="S60" s="73"/>
      <c r="T60" s="73"/>
      <c r="U60" s="73"/>
      <c r="V60" s="73"/>
    </row>
    <row r="61" spans="1:22" s="14" customFormat="1" ht="38.450000000000003" hidden="1" customHeight="1" outlineLevel="3" x14ac:dyDescent="0.6">
      <c r="A61" s="2" t="s">
        <v>247</v>
      </c>
      <c r="B61" s="2" t="s">
        <v>173</v>
      </c>
      <c r="C61" s="16" t="s">
        <v>7</v>
      </c>
      <c r="D61" s="200"/>
      <c r="E61" s="137"/>
      <c r="F61" s="143" t="str">
        <f>IFERROR(VLOOKUP(E61,Responders!$A$2:$B$10,2,FALSE),"")</f>
        <v/>
      </c>
      <c r="G61" s="73"/>
      <c r="H61" s="73"/>
      <c r="I61" s="73"/>
      <c r="J61" s="73"/>
      <c r="K61" s="73"/>
      <c r="L61" s="73"/>
      <c r="M61" s="73"/>
      <c r="N61" s="73"/>
      <c r="O61" s="73"/>
      <c r="P61" s="73"/>
      <c r="Q61" s="73"/>
      <c r="R61" s="73"/>
      <c r="S61" s="73"/>
      <c r="T61" s="73"/>
      <c r="U61" s="73"/>
      <c r="V61" s="73"/>
    </row>
    <row r="62" spans="1:22" s="14" customFormat="1" ht="38.450000000000003" hidden="1" customHeight="1" outlineLevel="3" x14ac:dyDescent="0.6">
      <c r="A62" s="2" t="s">
        <v>248</v>
      </c>
      <c r="B62" s="2" t="s">
        <v>174</v>
      </c>
      <c r="C62" s="16" t="s">
        <v>7</v>
      </c>
      <c r="D62" s="200"/>
      <c r="E62" s="137"/>
      <c r="F62" s="143" t="str">
        <f>IFERROR(VLOOKUP(E62,Responders!$A$2:$B$10,2,FALSE),"")</f>
        <v/>
      </c>
      <c r="G62" s="73"/>
      <c r="H62" s="73"/>
      <c r="I62" s="73"/>
      <c r="J62" s="73"/>
      <c r="K62" s="73"/>
      <c r="L62" s="73"/>
      <c r="M62" s="73"/>
      <c r="N62" s="73"/>
      <c r="O62" s="73"/>
      <c r="P62" s="73"/>
      <c r="Q62" s="73"/>
      <c r="R62" s="73"/>
      <c r="S62" s="73"/>
      <c r="T62" s="73"/>
      <c r="U62" s="73"/>
      <c r="V62" s="73"/>
    </row>
    <row r="63" spans="1:22" s="177" customFormat="1" ht="24.6" customHeight="1" outlineLevel="1" x14ac:dyDescent="0.6">
      <c r="A63" s="174" t="s">
        <v>43</v>
      </c>
      <c r="B63" s="174"/>
      <c r="C63" s="174"/>
      <c r="D63" s="198" t="s">
        <v>3</v>
      </c>
      <c r="E63" s="175" t="s">
        <v>4</v>
      </c>
      <c r="F63" s="175" t="s">
        <v>231</v>
      </c>
      <c r="G63" s="176" t="s">
        <v>1554</v>
      </c>
      <c r="H63" s="176" t="s">
        <v>1555</v>
      </c>
      <c r="I63" s="176" t="s">
        <v>1556</v>
      </c>
      <c r="J63" s="176" t="s">
        <v>1557</v>
      </c>
      <c r="K63" s="176" t="s">
        <v>1558</v>
      </c>
      <c r="L63" s="176" t="s">
        <v>1559</v>
      </c>
      <c r="M63" s="176"/>
      <c r="N63" s="176"/>
      <c r="O63" s="176"/>
      <c r="P63" s="176"/>
      <c r="Q63" s="176"/>
      <c r="R63" s="176"/>
      <c r="S63" s="176"/>
      <c r="T63" s="176"/>
      <c r="U63" s="176"/>
      <c r="V63" s="176"/>
    </row>
    <row r="64" spans="1:22" s="102" customFormat="1" ht="80.099999999999994" customHeight="1" outlineLevel="1" collapsed="1" x14ac:dyDescent="0.7">
      <c r="A64" s="101"/>
      <c r="B64" s="246" t="s">
        <v>1532</v>
      </c>
      <c r="C64" s="247"/>
      <c r="D64" s="197" t="s">
        <v>1526</v>
      </c>
      <c r="E64" s="95"/>
      <c r="F64" s="95" t="str">
        <f>IFERROR(VLOOKUP(E64,Responders!$A$2:$B$10,2,FALSE),"")</f>
        <v/>
      </c>
      <c r="G64" s="78" t="str">
        <f>IFERROR(VLOOKUP(G63,'GDPR Articles'!$A$1:$K$713,7,FALSE),"")</f>
        <v>Conditions for consent</v>
      </c>
      <c r="H64" s="78" t="str">
        <f>IFERROR(VLOOKUP(H63,'GDPR Articles'!$A$1:$K$713,7,FALSE),"")</f>
        <v>Right to object</v>
      </c>
      <c r="I64" s="78" t="str">
        <f>IFERROR(VLOOKUP(I63,'GDPR Articles'!$A$1:$K$713,7,FALSE),"")</f>
        <v>Right to object</v>
      </c>
      <c r="J64" s="78" t="str">
        <f>IFERROR(VLOOKUP(J63,'GDPR Articles'!$A$1:$K$713,7,FALSE),"")</f>
        <v>Right to object</v>
      </c>
      <c r="K64" s="78" t="str">
        <f>IFERROR(VLOOKUP(K63,'GDPR Articles'!$A$1:$K$713,7,FALSE),"")</f>
        <v>Right to object</v>
      </c>
      <c r="L64" s="78" t="str">
        <f>IFERROR(VLOOKUP(L63,'GDPR Articles'!$A$1:$K$713,7,FALSE),"")</f>
        <v>Records of processing activities</v>
      </c>
      <c r="M64" s="78" t="str">
        <f>IFERROR(VLOOKUP(M63,'GDPR Articles'!$A$1:$K$713,7,FALSE),"")</f>
        <v/>
      </c>
      <c r="N64" s="78" t="str">
        <f>IFERROR(VLOOKUP(N63,'GDPR Articles'!$A$1:$K$713,7,FALSE),"")</f>
        <v/>
      </c>
      <c r="O64" s="78" t="str">
        <f>IFERROR(VLOOKUP(O63,'GDPR Articles'!$A$1:$K$713,7,FALSE),"")</f>
        <v/>
      </c>
      <c r="P64" s="78" t="str">
        <f>IFERROR(VLOOKUP(P63,'GDPR Articles'!$A$1:$K$713,7,FALSE),"")</f>
        <v/>
      </c>
      <c r="Q64" s="78" t="str">
        <f>IFERROR(VLOOKUP(Q63,'GDPR Articles'!$A$1:$K$713,7,FALSE),"")</f>
        <v/>
      </c>
      <c r="R64" s="78" t="str">
        <f>IFERROR(VLOOKUP(R63,'GDPR Articles'!$A$1:$K$713,7,FALSE),"")</f>
        <v/>
      </c>
      <c r="S64" s="78" t="str">
        <f>IFERROR(VLOOKUP(S63,'GDPR Articles'!$A$1:$K$713,7,FALSE),"")</f>
        <v/>
      </c>
      <c r="T64" s="78" t="str">
        <f>IFERROR(VLOOKUP(T63,'GDPR Articles'!$A$1:$K$713,7,FALSE),"")</f>
        <v/>
      </c>
      <c r="U64" s="78" t="str">
        <f>IFERROR(VLOOKUP(U63,'GDPR Articles'!$A$1:$K$713,7,FALSE),"")</f>
        <v/>
      </c>
      <c r="V64" s="78" t="str">
        <f>IFERROR(VLOOKUP(V63,'GDPR Articles'!$A$1:$K$713,7,FALSE),"")</f>
        <v/>
      </c>
    </row>
    <row r="65" spans="1:22" s="224" customFormat="1" ht="24.95" hidden="1" customHeight="1" outlineLevel="2" x14ac:dyDescent="0.75">
      <c r="A65" s="211"/>
      <c r="B65" s="241"/>
      <c r="C65" s="241"/>
      <c r="D65" s="211"/>
      <c r="E65" s="221"/>
      <c r="F65" s="222"/>
      <c r="G65" s="223" t="str">
        <f>IF(G63&lt;&gt;"",HYPERLINK(CONCATENATE('Compliance Manager Mechanics'!$B$5,SUBSTITUTE(G63,"(*)","")),'Compliance Manager Mechanics'!$B$6),"")</f>
        <v>Compliance Manager</v>
      </c>
      <c r="H65" s="223" t="str">
        <f>IF(H63&lt;&gt;"",HYPERLINK(CONCATENATE('Compliance Manager Mechanics'!$B$5,SUBSTITUTE(H63,"(*)","")),'Compliance Manager Mechanics'!$B$6),"")</f>
        <v>Compliance Manager</v>
      </c>
      <c r="I65" s="223" t="str">
        <f>IF(I63&lt;&gt;"",HYPERLINK(CONCATENATE('Compliance Manager Mechanics'!$B$5,SUBSTITUTE(I63,"(*)","")),'Compliance Manager Mechanics'!$B$6),"")</f>
        <v>Compliance Manager</v>
      </c>
      <c r="J65" s="223" t="str">
        <f>IF(J63&lt;&gt;"",HYPERLINK(CONCATENATE('Compliance Manager Mechanics'!$B$5,SUBSTITUTE(J63,"(*)","")),'Compliance Manager Mechanics'!$B$6),"")</f>
        <v>Compliance Manager</v>
      </c>
      <c r="K65" s="223" t="str">
        <f>IF(K63&lt;&gt;"",HYPERLINK(CONCATENATE('Compliance Manager Mechanics'!$B$5,SUBSTITUTE(K63,"(*)","")),'Compliance Manager Mechanics'!$B$6),"")</f>
        <v>Compliance Manager</v>
      </c>
      <c r="L65" s="223" t="str">
        <f>IF(L63&lt;&gt;"",HYPERLINK(CONCATENATE('Compliance Manager Mechanics'!$B$5,SUBSTITUTE(L63,"(*)","")),'Compliance Manager Mechanics'!$B$6),"")</f>
        <v>Compliance Manager</v>
      </c>
      <c r="M65" s="223" t="str">
        <f>IF(M63&lt;&gt;"",HYPERLINK(CONCATENATE('Compliance Manager Mechanics'!$B$5,SUBSTITUTE(M63,"(*)","")),'Compliance Manager Mechanics'!$B$6),"")</f>
        <v/>
      </c>
      <c r="N65" s="223" t="str">
        <f>IF(N63&lt;&gt;"",HYPERLINK(CONCATENATE('Compliance Manager Mechanics'!$B$5,SUBSTITUTE(N63,"(*)","")),'Compliance Manager Mechanics'!$B$6),"")</f>
        <v/>
      </c>
      <c r="O65" s="223" t="str">
        <f>IF(O63&lt;&gt;"",HYPERLINK(CONCATENATE('Compliance Manager Mechanics'!$B$5,SUBSTITUTE(O63,"(*)","")),'Compliance Manager Mechanics'!$B$6),"")</f>
        <v/>
      </c>
      <c r="P65" s="223" t="str">
        <f>IF(P63&lt;&gt;"",HYPERLINK(CONCATENATE('Compliance Manager Mechanics'!$B$5,SUBSTITUTE(P63,"(*)","")),'Compliance Manager Mechanics'!$B$6),"")</f>
        <v/>
      </c>
      <c r="Q65" s="223" t="str">
        <f>IF(Q63&lt;&gt;"",HYPERLINK(CONCATENATE('Compliance Manager Mechanics'!$B$5,SUBSTITUTE(Q63,"(*)","")),'Compliance Manager Mechanics'!$B$6),"")</f>
        <v/>
      </c>
      <c r="R65" s="223" t="str">
        <f>IF(R63&lt;&gt;"",HYPERLINK(CONCATENATE('Compliance Manager Mechanics'!$B$5,SUBSTITUTE(R63,"(*)","")),'Compliance Manager Mechanics'!$B$6),"")</f>
        <v/>
      </c>
      <c r="S65" s="223" t="str">
        <f>IF(S63&lt;&gt;"",HYPERLINK(CONCATENATE('Compliance Manager Mechanics'!$B$5,SUBSTITUTE(S63,"(*)","")),'Compliance Manager Mechanics'!$B$6),"")</f>
        <v/>
      </c>
      <c r="T65" s="223" t="str">
        <f>IF(T63&lt;&gt;"",HYPERLINK(CONCATENATE('Compliance Manager Mechanics'!$B$5,SUBSTITUTE(T63,"(*)","")),'Compliance Manager Mechanics'!$B$6),"")</f>
        <v/>
      </c>
      <c r="U65" s="223" t="str">
        <f>IF(U63&lt;&gt;"",HYPERLINK(CONCATENATE('Compliance Manager Mechanics'!$B$5,SUBSTITUTE(U63,"(*)","")),'Compliance Manager Mechanics'!$B$6),"")</f>
        <v/>
      </c>
      <c r="V65" s="223" t="str">
        <f>IF(V63&lt;&gt;"",HYPERLINK(CONCATENATE('Compliance Manager Mechanics'!$B$5,SUBSTITUTE(V63,"(*)","")),'Compliance Manager Mechanics'!$B$6),"")</f>
        <v/>
      </c>
    </row>
    <row r="66" spans="1:22" s="14" customFormat="1" ht="19.350000000000001" hidden="1" customHeight="1" outlineLevel="2" x14ac:dyDescent="0.6">
      <c r="A66" s="2" t="s">
        <v>249</v>
      </c>
      <c r="B66" s="2" t="s">
        <v>396</v>
      </c>
      <c r="C66" s="16" t="s">
        <v>7</v>
      </c>
      <c r="D66" s="154"/>
      <c r="E66" s="138"/>
      <c r="F66" s="154" t="str">
        <f>IFERROR(VLOOKUP(E66,Responders!$A$2:$B$10,2,FALSE),"")</f>
        <v/>
      </c>
      <c r="G66" s="13"/>
      <c r="H66" s="13"/>
      <c r="I66" s="13"/>
      <c r="J66" s="13"/>
      <c r="K66" s="13"/>
      <c r="L66" s="13"/>
      <c r="M66" s="13"/>
      <c r="N66" s="13"/>
      <c r="O66" s="114"/>
      <c r="P66" s="13"/>
      <c r="Q66" s="13"/>
      <c r="R66" s="13"/>
      <c r="S66" s="13"/>
      <c r="T66" s="13"/>
      <c r="U66" s="13"/>
      <c r="V66" s="13"/>
    </row>
    <row r="67" spans="1:22" s="14" customFormat="1" ht="19.350000000000001" hidden="1" customHeight="1" outlineLevel="3" x14ac:dyDescent="0.6">
      <c r="A67" s="134"/>
      <c r="B67" s="149" t="s">
        <v>44</v>
      </c>
      <c r="C67" s="16"/>
      <c r="D67" s="140"/>
      <c r="E67" s="140"/>
      <c r="F67" s="155"/>
      <c r="G67" s="73"/>
      <c r="H67" s="73"/>
      <c r="I67" s="73"/>
      <c r="J67" s="73"/>
      <c r="K67" s="73"/>
      <c r="L67" s="73"/>
      <c r="M67" s="73"/>
      <c r="N67" s="73"/>
      <c r="O67" s="73"/>
      <c r="P67" s="73"/>
      <c r="Q67" s="73"/>
      <c r="R67" s="73"/>
      <c r="S67" s="73"/>
      <c r="T67" s="73"/>
      <c r="U67" s="73"/>
      <c r="V67" s="73"/>
    </row>
    <row r="68" spans="1:22" s="14" customFormat="1" ht="38.450000000000003" hidden="1" customHeight="1" outlineLevel="3" x14ac:dyDescent="0.6">
      <c r="A68" s="2" t="s">
        <v>250</v>
      </c>
      <c r="B68" s="2" t="s">
        <v>397</v>
      </c>
      <c r="C68" s="16" t="s">
        <v>7</v>
      </c>
      <c r="D68" s="156"/>
      <c r="E68" s="137"/>
      <c r="F68" s="156" t="str">
        <f>IFERROR(VLOOKUP(E68,Responders!$A$2:$B$10,2,FALSE),"")</f>
        <v/>
      </c>
      <c r="G68" s="73"/>
      <c r="H68" s="73"/>
      <c r="I68" s="73"/>
      <c r="J68" s="73"/>
      <c r="K68" s="73"/>
      <c r="L68" s="73"/>
      <c r="M68" s="73"/>
      <c r="N68" s="73"/>
      <c r="O68" s="73"/>
      <c r="P68" s="73"/>
      <c r="Q68" s="73"/>
      <c r="R68" s="73"/>
      <c r="S68" s="73"/>
      <c r="T68" s="73"/>
      <c r="U68" s="73"/>
      <c r="V68" s="73"/>
    </row>
    <row r="69" spans="1:22" s="14" customFormat="1" ht="38.450000000000003" hidden="1" customHeight="1" outlineLevel="3" x14ac:dyDescent="0.6">
      <c r="A69" s="2" t="s">
        <v>251</v>
      </c>
      <c r="B69" s="2" t="s">
        <v>175</v>
      </c>
      <c r="C69" s="16" t="s">
        <v>7</v>
      </c>
      <c r="D69" s="156"/>
      <c r="E69" s="137"/>
      <c r="F69" s="156" t="str">
        <f>IFERROR(VLOOKUP(E69,Responders!$A$2:$B$10,2,FALSE),"")</f>
        <v/>
      </c>
      <c r="G69" s="73"/>
      <c r="H69" s="73"/>
      <c r="I69" s="73"/>
      <c r="J69" s="73"/>
      <c r="K69" s="73"/>
      <c r="L69" s="73"/>
      <c r="M69" s="73"/>
      <c r="N69" s="73"/>
      <c r="O69" s="73"/>
      <c r="P69" s="73"/>
      <c r="Q69" s="73"/>
      <c r="R69" s="73"/>
      <c r="S69" s="73"/>
      <c r="T69" s="73"/>
      <c r="U69" s="73"/>
      <c r="V69" s="73"/>
    </row>
    <row r="70" spans="1:22" s="14" customFormat="1" ht="19.350000000000001" hidden="1" customHeight="1" outlineLevel="3" x14ac:dyDescent="0.6">
      <c r="A70" s="2" t="s">
        <v>252</v>
      </c>
      <c r="B70" s="2" t="s">
        <v>45</v>
      </c>
      <c r="C70" s="16" t="s">
        <v>7</v>
      </c>
      <c r="D70" s="156"/>
      <c r="E70" s="137"/>
      <c r="F70" s="156" t="str">
        <f>IFERROR(VLOOKUP(E70,Responders!$A$2:$B$10,2,FALSE),"")</f>
        <v/>
      </c>
      <c r="G70" s="73"/>
      <c r="H70" s="73"/>
      <c r="I70" s="73"/>
      <c r="J70" s="73"/>
      <c r="K70" s="73"/>
      <c r="L70" s="73"/>
      <c r="M70" s="73"/>
      <c r="N70" s="73"/>
      <c r="O70" s="73"/>
      <c r="P70" s="73"/>
      <c r="Q70" s="73"/>
      <c r="R70" s="73"/>
      <c r="S70" s="73"/>
      <c r="T70" s="73"/>
      <c r="U70" s="73"/>
      <c r="V70" s="73"/>
    </row>
    <row r="71" spans="1:22" s="14" customFormat="1" ht="38.450000000000003" hidden="1" customHeight="1" outlineLevel="3" x14ac:dyDescent="0.6">
      <c r="A71" s="2" t="s">
        <v>253</v>
      </c>
      <c r="B71" s="2" t="s">
        <v>176</v>
      </c>
      <c r="C71" s="16" t="s">
        <v>7</v>
      </c>
      <c r="D71" s="156"/>
      <c r="E71" s="137"/>
      <c r="F71" s="156" t="str">
        <f>IFERROR(VLOOKUP(E71,Responders!$A$2:$B$10,2,FALSE),"")</f>
        <v/>
      </c>
      <c r="G71" s="73"/>
      <c r="H71" s="73"/>
      <c r="I71" s="73"/>
      <c r="J71" s="73"/>
      <c r="K71" s="73"/>
      <c r="L71" s="73"/>
      <c r="M71" s="73"/>
      <c r="N71" s="73"/>
      <c r="O71" s="73"/>
      <c r="P71" s="73"/>
      <c r="Q71" s="73"/>
      <c r="R71" s="73"/>
      <c r="S71" s="73"/>
      <c r="T71" s="73"/>
      <c r="U71" s="73"/>
      <c r="V71" s="73"/>
    </row>
    <row r="72" spans="1:22" s="14" customFormat="1" ht="19.350000000000001" hidden="1" customHeight="1" outlineLevel="3" x14ac:dyDescent="0.6">
      <c r="A72" s="2" t="s">
        <v>254</v>
      </c>
      <c r="B72" s="2" t="s">
        <v>17</v>
      </c>
      <c r="C72" s="16" t="s">
        <v>7</v>
      </c>
      <c r="D72" s="156"/>
      <c r="E72" s="137"/>
      <c r="F72" s="156" t="str">
        <f>IFERROR(VLOOKUP(E72,Responders!$A$2:$B$10,2,FALSE),"")</f>
        <v/>
      </c>
      <c r="G72" s="73"/>
      <c r="H72" s="73"/>
      <c r="I72" s="73"/>
      <c r="J72" s="73"/>
      <c r="K72" s="73"/>
      <c r="L72" s="73"/>
      <c r="M72" s="73"/>
      <c r="N72" s="73"/>
      <c r="O72" s="73"/>
      <c r="P72" s="73"/>
      <c r="Q72" s="73"/>
      <c r="R72" s="73"/>
      <c r="S72" s="73"/>
      <c r="T72" s="73"/>
      <c r="U72" s="73"/>
      <c r="V72" s="73"/>
    </row>
    <row r="73" spans="1:22" s="177" customFormat="1" ht="24.6" customHeight="1" outlineLevel="1" x14ac:dyDescent="0.6">
      <c r="A73" s="174" t="s">
        <v>46</v>
      </c>
      <c r="B73" s="174"/>
      <c r="C73" s="174"/>
      <c r="D73" s="198" t="s">
        <v>3</v>
      </c>
      <c r="E73" s="175" t="s">
        <v>4</v>
      </c>
      <c r="F73" s="175" t="s">
        <v>231</v>
      </c>
      <c r="G73" s="176" t="s">
        <v>1560</v>
      </c>
      <c r="H73" s="176" t="s">
        <v>1561</v>
      </c>
      <c r="I73" s="176" t="s">
        <v>1562</v>
      </c>
      <c r="J73" s="176" t="s">
        <v>1563</v>
      </c>
      <c r="K73" s="176" t="s">
        <v>1564</v>
      </c>
      <c r="L73" s="176" t="s">
        <v>1565</v>
      </c>
      <c r="M73" s="176" t="s">
        <v>1566</v>
      </c>
      <c r="N73" s="176" t="s">
        <v>1567</v>
      </c>
      <c r="O73" s="176" t="s">
        <v>1568</v>
      </c>
      <c r="P73" s="176" t="s">
        <v>1569</v>
      </c>
      <c r="Q73" s="176" t="s">
        <v>1570</v>
      </c>
      <c r="R73" s="176"/>
      <c r="S73" s="176"/>
      <c r="T73" s="176"/>
      <c r="U73" s="176"/>
      <c r="V73" s="176"/>
    </row>
    <row r="74" spans="1:22" s="102" customFormat="1" ht="80.099999999999994" customHeight="1" outlineLevel="1" collapsed="1" x14ac:dyDescent="0.7">
      <c r="A74" s="103"/>
      <c r="B74" s="246" t="s">
        <v>1533</v>
      </c>
      <c r="C74" s="247"/>
      <c r="D74" s="197" t="s">
        <v>1526</v>
      </c>
      <c r="E74" s="95"/>
      <c r="F74" s="95" t="str">
        <f>IFERROR(VLOOKUP(E74,Responders!$A$2:$B$10,2,FALSE),"")</f>
        <v/>
      </c>
      <c r="G74" s="78" t="str">
        <f>IFERROR(VLOOKUP(G73,'GDPR Articles'!$A$1:$K$713,7,FALSE),"")</f>
        <v>Conditions for consent</v>
      </c>
      <c r="H74" s="78" t="str">
        <f>IFERROR(VLOOKUP(H73,'GDPR Articles'!$A$1:$K$713,7,FALSE),"")</f>
        <v>Conditions for consent</v>
      </c>
      <c r="I74" s="78" t="str">
        <f>IFERROR(VLOOKUP(I73,'GDPR Articles'!$A$1:$K$713,7,FALSE),"")</f>
        <v>Conditions applicable to child's consent in relation to information society services</v>
      </c>
      <c r="J74" s="78" t="str">
        <f>IFERROR(VLOOKUP(J73,'GDPR Articles'!$A$1:$K$713,7,FALSE),"")</f>
        <v>Processing of special categories of personal data</v>
      </c>
      <c r="K74" s="78" t="str">
        <f>IFERROR(VLOOKUP(K73,'GDPR Articles'!$A$1:$K$713,7,FALSE),"")</f>
        <v>Processing of special categories of personal data</v>
      </c>
      <c r="L74" s="78" t="str">
        <f>IFERROR(VLOOKUP(L73,'GDPR Articles'!$A$1:$K$713,7,FALSE),"")</f>
        <v>Processing of special categories of personal data</v>
      </c>
      <c r="M74" s="78" t="str">
        <f>IFERROR(VLOOKUP(M73,'GDPR Articles'!$A$1:$K$713,7,FALSE),"")</f>
        <v>Transparent information, communication and modalities for the exercise of the rights of the data subject</v>
      </c>
      <c r="N74" s="78" t="str">
        <f>IFERROR(VLOOKUP(N73,'GDPR Articles'!$A$1:$K$713,7,FALSE),"")</f>
        <v>Right to rectification</v>
      </c>
      <c r="O74" s="78" t="str">
        <f>IFERROR(VLOOKUP(O73,'GDPR Articles'!$A$1:$K$713,7,FALSE),"")</f>
        <v>Right to erasure ('right to be forgotten')</v>
      </c>
      <c r="P74" s="78" t="str">
        <f>IFERROR(VLOOKUP(P73,'GDPR Articles'!$A$1:$K$713,7,FALSE),"")</f>
        <v>Right to restriction of processing</v>
      </c>
      <c r="Q74" s="78" t="str">
        <f>IFERROR(VLOOKUP(Q73,'GDPR Articles'!$A$1:$K$713,7,FALSE),"")</f>
        <v>Right to restriction of processing</v>
      </c>
      <c r="R74" s="78" t="str">
        <f>IFERROR(VLOOKUP(R73,'GDPR Articles'!$A$1:$K$713,7,FALSE),"")</f>
        <v/>
      </c>
      <c r="S74" s="78" t="str">
        <f>IFERROR(VLOOKUP(S73,'GDPR Articles'!$A$1:$K$713,7,FALSE),"")</f>
        <v/>
      </c>
      <c r="T74" s="78" t="str">
        <f>IFERROR(VLOOKUP(T73,'GDPR Articles'!$A$1:$K$713,7,FALSE),"")</f>
        <v/>
      </c>
      <c r="U74" s="78" t="str">
        <f>IFERROR(VLOOKUP(U73,'GDPR Articles'!$A$1:$K$713,7,FALSE),"")</f>
        <v/>
      </c>
      <c r="V74" s="78" t="str">
        <f>IFERROR(VLOOKUP(V73,'GDPR Articles'!$A$1:$K$713,7,FALSE),"")</f>
        <v/>
      </c>
    </row>
    <row r="75" spans="1:22" s="224" customFormat="1" ht="24.95" hidden="1" customHeight="1" outlineLevel="2" x14ac:dyDescent="0.75">
      <c r="A75" s="211"/>
      <c r="B75" s="241"/>
      <c r="C75" s="241"/>
      <c r="D75" s="211"/>
      <c r="E75" s="221"/>
      <c r="F75" s="222"/>
      <c r="G75" s="223" t="str">
        <f>IF(G73&lt;&gt;"",HYPERLINK(CONCATENATE('Compliance Manager Mechanics'!$B$5,SUBSTITUTE(G73,"(*)","")),'Compliance Manager Mechanics'!$B$6),"")</f>
        <v>Compliance Manager</v>
      </c>
      <c r="H75" s="223" t="str">
        <f>IF(H73&lt;&gt;"",HYPERLINK(CONCATENATE('Compliance Manager Mechanics'!$B$5,SUBSTITUTE(H73,"(*)","")),'Compliance Manager Mechanics'!$B$6),"")</f>
        <v>Compliance Manager</v>
      </c>
      <c r="I75" s="223" t="str">
        <f>IF(I73&lt;&gt;"",HYPERLINK(CONCATENATE('Compliance Manager Mechanics'!$B$5,SUBSTITUTE(I73,"(*)","")),'Compliance Manager Mechanics'!$B$6),"")</f>
        <v>Compliance Manager</v>
      </c>
      <c r="J75" s="223" t="str">
        <f>IF(J73&lt;&gt;"",HYPERLINK(CONCATENATE('Compliance Manager Mechanics'!$B$5,SUBSTITUTE(J73,"(*)","")),'Compliance Manager Mechanics'!$B$6),"")</f>
        <v>Compliance Manager</v>
      </c>
      <c r="K75" s="223" t="str">
        <f>IF(K73&lt;&gt;"",HYPERLINK(CONCATENATE('Compliance Manager Mechanics'!$B$5,SUBSTITUTE(K73,"(*)","")),'Compliance Manager Mechanics'!$B$6),"")</f>
        <v>Compliance Manager</v>
      </c>
      <c r="L75" s="223" t="str">
        <f>IF(L73&lt;&gt;"",HYPERLINK(CONCATENATE('Compliance Manager Mechanics'!$B$5,SUBSTITUTE(L73,"(*)","")),'Compliance Manager Mechanics'!$B$6),"")</f>
        <v>Compliance Manager</v>
      </c>
      <c r="M75" s="223" t="str">
        <f>IF(M73&lt;&gt;"",HYPERLINK(CONCATENATE('Compliance Manager Mechanics'!$B$5,SUBSTITUTE(M73,"(*)","")),'Compliance Manager Mechanics'!$B$6),"")</f>
        <v>Compliance Manager</v>
      </c>
      <c r="N75" s="223" t="str">
        <f>IF(N73&lt;&gt;"",HYPERLINK(CONCATENATE('Compliance Manager Mechanics'!$B$5,SUBSTITUTE(N73,"(*)","")),'Compliance Manager Mechanics'!$B$6),"")</f>
        <v>Compliance Manager</v>
      </c>
      <c r="O75" s="223" t="str">
        <f>IF(O73&lt;&gt;"",HYPERLINK(CONCATENATE('Compliance Manager Mechanics'!$B$5,SUBSTITUTE(O73,"(*)","")),'Compliance Manager Mechanics'!$B$6),"")</f>
        <v>Compliance Manager</v>
      </c>
      <c r="P75" s="223" t="str">
        <f>IF(P73&lt;&gt;"",HYPERLINK(CONCATENATE('Compliance Manager Mechanics'!$B$5,SUBSTITUTE(P73,"(*)","")),'Compliance Manager Mechanics'!$B$6),"")</f>
        <v>Compliance Manager</v>
      </c>
      <c r="Q75" s="223" t="str">
        <f>IF(Q73&lt;&gt;"",HYPERLINK(CONCATENATE('Compliance Manager Mechanics'!$B$5,SUBSTITUTE(Q73,"(*)","")),'Compliance Manager Mechanics'!$B$6),"")</f>
        <v>Compliance Manager</v>
      </c>
      <c r="R75" s="223" t="str">
        <f>IF(R73&lt;&gt;"",HYPERLINK(CONCATENATE('Compliance Manager Mechanics'!$B$5,SUBSTITUTE(R73,"(*)","")),'Compliance Manager Mechanics'!$B$6),"")</f>
        <v/>
      </c>
      <c r="S75" s="223" t="str">
        <f>IF(S73&lt;&gt;"",HYPERLINK(CONCATENATE('Compliance Manager Mechanics'!$B$5,SUBSTITUTE(S73,"(*)","")),'Compliance Manager Mechanics'!$B$6),"")</f>
        <v/>
      </c>
      <c r="T75" s="223" t="str">
        <f>IF(T73&lt;&gt;"",HYPERLINK(CONCATENATE('Compliance Manager Mechanics'!$B$5,SUBSTITUTE(T73,"(*)","")),'Compliance Manager Mechanics'!$B$6),"")</f>
        <v/>
      </c>
      <c r="U75" s="223" t="str">
        <f>IF(U73&lt;&gt;"",HYPERLINK(CONCATENATE('Compliance Manager Mechanics'!$B$5,SUBSTITUTE(U73,"(*)","")),'Compliance Manager Mechanics'!$B$6),"")</f>
        <v/>
      </c>
      <c r="V75" s="223" t="str">
        <f>IF(V73&lt;&gt;"",HYPERLINK(CONCATENATE('Compliance Manager Mechanics'!$B$5,SUBSTITUTE(V73,"(*)","")),'Compliance Manager Mechanics'!$B$6),"")</f>
        <v/>
      </c>
    </row>
    <row r="76" spans="1:22" s="14" customFormat="1" ht="19.350000000000001" hidden="1" customHeight="1" outlineLevel="2" x14ac:dyDescent="0.6">
      <c r="A76" s="2" t="s">
        <v>255</v>
      </c>
      <c r="B76" s="2" t="s">
        <v>177</v>
      </c>
      <c r="C76" s="16" t="s">
        <v>7</v>
      </c>
      <c r="D76" s="154"/>
      <c r="E76" s="138"/>
      <c r="F76" s="138" t="str">
        <f>IFERROR(VLOOKUP(E76,Responders!$A$2:$B$10,2,FALSE),"")</f>
        <v/>
      </c>
      <c r="G76" s="13"/>
      <c r="H76" s="13"/>
      <c r="I76" s="13"/>
      <c r="J76" s="13"/>
      <c r="K76" s="13"/>
      <c r="L76" s="13"/>
      <c r="M76" s="13"/>
      <c r="N76" s="13"/>
      <c r="O76" s="13"/>
      <c r="P76" s="13"/>
      <c r="Q76" s="13"/>
      <c r="R76" s="13"/>
      <c r="S76" s="13"/>
      <c r="T76" s="13"/>
      <c r="U76" s="13"/>
      <c r="V76" s="13"/>
    </row>
    <row r="77" spans="1:22" s="14" customFormat="1" ht="19.350000000000001" hidden="1" customHeight="1" outlineLevel="3" x14ac:dyDescent="0.6">
      <c r="A77" s="134"/>
      <c r="B77" s="149" t="s">
        <v>44</v>
      </c>
      <c r="C77" s="16"/>
      <c r="D77" s="155"/>
      <c r="E77" s="139"/>
      <c r="F77" s="139"/>
      <c r="G77" s="73"/>
      <c r="H77" s="73"/>
      <c r="I77" s="73"/>
      <c r="J77" s="73"/>
      <c r="K77" s="73"/>
      <c r="L77" s="73"/>
      <c r="M77" s="73"/>
      <c r="N77" s="73"/>
      <c r="O77" s="73"/>
      <c r="P77" s="73"/>
      <c r="Q77" s="73"/>
      <c r="R77" s="73"/>
      <c r="S77" s="73"/>
      <c r="T77" s="73"/>
      <c r="U77" s="73"/>
      <c r="V77" s="73"/>
    </row>
    <row r="78" spans="1:22" s="14" customFormat="1" ht="19.350000000000001" hidden="1" customHeight="1" outlineLevel="3" x14ac:dyDescent="0.6">
      <c r="A78" s="2" t="s">
        <v>256</v>
      </c>
      <c r="B78" s="2" t="s">
        <v>178</v>
      </c>
      <c r="C78" s="16" t="s">
        <v>7</v>
      </c>
      <c r="D78" s="156"/>
      <c r="E78" s="137"/>
      <c r="F78" s="137" t="str">
        <f>IFERROR(VLOOKUP(E78,Responders!$A$2:$B$10,2,FALSE),"")</f>
        <v/>
      </c>
      <c r="G78" s="73"/>
      <c r="H78" s="73"/>
      <c r="I78" s="73"/>
      <c r="J78" s="73"/>
      <c r="K78" s="73"/>
      <c r="L78" s="73"/>
      <c r="M78" s="73"/>
      <c r="N78" s="73"/>
      <c r="O78" s="73"/>
      <c r="P78" s="73"/>
      <c r="Q78" s="73"/>
      <c r="R78" s="73"/>
      <c r="S78" s="73"/>
      <c r="T78" s="73"/>
      <c r="U78" s="73"/>
      <c r="V78" s="73"/>
    </row>
    <row r="79" spans="1:22" s="14" customFormat="1" ht="19.350000000000001" hidden="1" customHeight="1" outlineLevel="3" x14ac:dyDescent="0.6">
      <c r="A79" s="2" t="s">
        <v>257</v>
      </c>
      <c r="B79" s="2" t="s">
        <v>179</v>
      </c>
      <c r="C79" s="16" t="s">
        <v>7</v>
      </c>
      <c r="D79" s="156"/>
      <c r="E79" s="137"/>
      <c r="F79" s="137" t="str">
        <f>IFERROR(VLOOKUP(E79,Responders!$A$2:$B$10,2,FALSE),"")</f>
        <v/>
      </c>
      <c r="G79" s="73"/>
      <c r="H79" s="73"/>
      <c r="I79" s="73"/>
      <c r="J79" s="73"/>
      <c r="K79" s="73"/>
      <c r="L79" s="73"/>
      <c r="M79" s="73"/>
      <c r="N79" s="73"/>
      <c r="O79" s="73"/>
      <c r="P79" s="73"/>
      <c r="Q79" s="73"/>
      <c r="R79" s="73"/>
      <c r="S79" s="73"/>
      <c r="T79" s="73"/>
      <c r="U79" s="73"/>
      <c r="V79" s="73"/>
    </row>
    <row r="80" spans="1:22" s="14" customFormat="1" ht="19.350000000000001" hidden="1" customHeight="1" outlineLevel="3" x14ac:dyDescent="0.6">
      <c r="A80" s="2" t="s">
        <v>258</v>
      </c>
      <c r="B80" s="2" t="s">
        <v>429</v>
      </c>
      <c r="C80" s="16" t="s">
        <v>7</v>
      </c>
      <c r="D80" s="156"/>
      <c r="E80" s="137"/>
      <c r="F80" s="137" t="str">
        <f>IFERROR(VLOOKUP(E80,Responders!$A$2:$B$10,2,FALSE),"")</f>
        <v/>
      </c>
      <c r="G80" s="73"/>
      <c r="H80" s="73"/>
      <c r="I80" s="73"/>
      <c r="J80" s="73"/>
      <c r="K80" s="73"/>
      <c r="L80" s="73"/>
      <c r="M80" s="73"/>
      <c r="N80" s="73"/>
      <c r="O80" s="73"/>
      <c r="P80" s="73"/>
      <c r="Q80" s="73"/>
      <c r="R80" s="73"/>
      <c r="S80" s="73"/>
      <c r="T80" s="73"/>
      <c r="U80" s="73"/>
      <c r="V80" s="73"/>
    </row>
    <row r="81" spans="1:22" s="14" customFormat="1" ht="19.350000000000001" hidden="1" customHeight="1" outlineLevel="3" x14ac:dyDescent="0.6">
      <c r="A81" s="2" t="s">
        <v>259</v>
      </c>
      <c r="B81" s="2" t="s">
        <v>47</v>
      </c>
      <c r="C81" s="16" t="s">
        <v>7</v>
      </c>
      <c r="D81" s="156"/>
      <c r="E81" s="137"/>
      <c r="F81" s="137" t="str">
        <f>IFERROR(VLOOKUP(E81,Responders!$A$2:$B$10,2,FALSE),"")</f>
        <v/>
      </c>
      <c r="G81" s="73"/>
      <c r="H81" s="73"/>
      <c r="I81" s="73"/>
      <c r="J81" s="73"/>
      <c r="K81" s="73"/>
      <c r="L81" s="73"/>
      <c r="M81" s="73"/>
      <c r="N81" s="73"/>
      <c r="O81" s="73"/>
      <c r="P81" s="73"/>
      <c r="Q81" s="73"/>
      <c r="R81" s="73"/>
      <c r="S81" s="73"/>
      <c r="T81" s="73"/>
      <c r="U81" s="73"/>
      <c r="V81" s="73"/>
    </row>
    <row r="82" spans="1:22" s="14" customFormat="1" ht="19.350000000000001" hidden="1" customHeight="1" outlineLevel="3" x14ac:dyDescent="0.6">
      <c r="A82" s="2" t="s">
        <v>260</v>
      </c>
      <c r="B82" s="2" t="s">
        <v>405</v>
      </c>
      <c r="C82" s="16" t="s">
        <v>7</v>
      </c>
      <c r="D82" s="156"/>
      <c r="E82" s="137"/>
      <c r="F82" s="137" t="str">
        <f>IFERROR(VLOOKUP(E82,Responders!$A$2:$B$10,2,FALSE),"")</f>
        <v/>
      </c>
      <c r="G82" s="73"/>
      <c r="H82" s="73"/>
      <c r="I82" s="73"/>
      <c r="J82" s="73"/>
      <c r="K82" s="73"/>
      <c r="L82" s="73"/>
      <c r="M82" s="73"/>
      <c r="N82" s="73"/>
      <c r="O82" s="73"/>
      <c r="P82" s="73"/>
      <c r="Q82" s="73"/>
      <c r="R82" s="73"/>
      <c r="S82" s="73"/>
      <c r="T82" s="73"/>
      <c r="U82" s="73"/>
      <c r="V82" s="73"/>
    </row>
    <row r="83" spans="1:22" s="14" customFormat="1" ht="19.350000000000001" hidden="1" customHeight="1" outlineLevel="3" x14ac:dyDescent="0.6">
      <c r="A83" s="2" t="s">
        <v>261</v>
      </c>
      <c r="B83" s="2" t="s">
        <v>48</v>
      </c>
      <c r="C83" s="16" t="s">
        <v>7</v>
      </c>
      <c r="D83" s="156"/>
      <c r="E83" s="137"/>
      <c r="F83" s="137" t="str">
        <f>IFERROR(VLOOKUP(E83,Responders!$A$2:$B$10,2,FALSE),"")</f>
        <v/>
      </c>
      <c r="G83" s="73"/>
      <c r="H83" s="73"/>
      <c r="I83" s="73"/>
      <c r="J83" s="73"/>
      <c r="K83" s="73"/>
      <c r="L83" s="73"/>
      <c r="M83" s="73"/>
      <c r="N83" s="73"/>
      <c r="O83" s="73"/>
      <c r="P83" s="73"/>
      <c r="Q83" s="73"/>
      <c r="R83" s="73"/>
      <c r="S83" s="73"/>
      <c r="T83" s="73"/>
      <c r="U83" s="73"/>
      <c r="V83" s="73"/>
    </row>
    <row r="84" spans="1:22" s="177" customFormat="1" ht="24.6" customHeight="1" outlineLevel="1" x14ac:dyDescent="0.6">
      <c r="A84" s="174" t="s">
        <v>49</v>
      </c>
      <c r="B84" s="174"/>
      <c r="C84" s="174"/>
      <c r="D84" s="198" t="s">
        <v>3</v>
      </c>
      <c r="E84" s="175" t="s">
        <v>4</v>
      </c>
      <c r="F84" s="175" t="s">
        <v>231</v>
      </c>
      <c r="G84" s="176" t="s">
        <v>1572</v>
      </c>
      <c r="H84" s="176" t="s">
        <v>1573</v>
      </c>
      <c r="I84" s="176" t="s">
        <v>1574</v>
      </c>
      <c r="J84" s="176" t="s">
        <v>1575</v>
      </c>
      <c r="K84" s="176" t="s">
        <v>1576</v>
      </c>
      <c r="L84" s="176" t="s">
        <v>1577</v>
      </c>
      <c r="M84" s="176" t="s">
        <v>1578</v>
      </c>
      <c r="N84" s="176" t="s">
        <v>1568</v>
      </c>
      <c r="O84" s="176" t="s">
        <v>1579</v>
      </c>
      <c r="P84" s="176" t="s">
        <v>1580</v>
      </c>
      <c r="Q84" s="176" t="s">
        <v>1581</v>
      </c>
      <c r="R84" s="176"/>
      <c r="S84" s="176"/>
      <c r="T84" s="176"/>
      <c r="U84" s="176"/>
      <c r="V84" s="176"/>
    </row>
    <row r="85" spans="1:22" s="102" customFormat="1" ht="80.099999999999994" customHeight="1" outlineLevel="1" collapsed="1" x14ac:dyDescent="0.7">
      <c r="A85" s="103"/>
      <c r="B85" s="246" t="s">
        <v>1534</v>
      </c>
      <c r="C85" s="247"/>
      <c r="D85" s="197" t="s">
        <v>1526</v>
      </c>
      <c r="E85" s="95"/>
      <c r="F85" s="95" t="str">
        <f>IFERROR(VLOOKUP(E85,Responders!$A$2:$B$10,2,FALSE),"")</f>
        <v/>
      </c>
      <c r="G85" s="78" t="str">
        <f>IFERROR(VLOOKUP(G84,'GDPR Articles'!$A$1:$K$713,7,FALSE),"")</f>
        <v>Transparent information, communication and modalities for the exercise of the rights of the data subject</v>
      </c>
      <c r="H85" s="78" t="str">
        <f>IFERROR(VLOOKUP(H84,'GDPR Articles'!$A$1:$K$713,7,FALSE),"")</f>
        <v>Transparent information, communication and modalities for the exercise of the rights of the data subject</v>
      </c>
      <c r="I85" s="78" t="str">
        <f>IFERROR(VLOOKUP(I84,'GDPR Articles'!$A$1:$K$713,7,FALSE),"")</f>
        <v>Transparent information, communication and modalities for the exercise of the rights of the data subject</v>
      </c>
      <c r="J85" s="78" t="str">
        <f>IFERROR(VLOOKUP(J84,'GDPR Articles'!$A$1:$K$713,7,FALSE),"")</f>
        <v>Transparent information, communication and modalities for the exercise of the rights of the data subject</v>
      </c>
      <c r="K85" s="78" t="str">
        <f>IFERROR(VLOOKUP(K84,'GDPR Articles'!$A$1:$K$713,7,FALSE),"")</f>
        <v>Right of access by the data subject</v>
      </c>
      <c r="L85" s="78" t="str">
        <f>IFERROR(VLOOKUP(L84,'GDPR Articles'!$A$1:$K$713,7,FALSE),"")</f>
        <v>Right to rectification</v>
      </c>
      <c r="M85" s="78" t="str">
        <f>IFERROR(VLOOKUP(M84,'GDPR Articles'!$A$1:$K$713,7,FALSE),"")</f>
        <v>Right to erasure ('right to be forgotten')</v>
      </c>
      <c r="N85" s="78" t="str">
        <f>IFERROR(VLOOKUP(N84,'GDPR Articles'!$A$1:$K$713,7,FALSE),"")</f>
        <v>Right to erasure ('right to be forgotten')</v>
      </c>
      <c r="O85" s="78" t="str">
        <f>IFERROR(VLOOKUP(O84,'GDPR Articles'!$A$1:$K$713,7,FALSE),"")</f>
        <v>Right to restriction of processing</v>
      </c>
      <c r="P85" s="78" t="str">
        <f>IFERROR(VLOOKUP(P84,'GDPR Articles'!$A$1:$K$713,7,FALSE),"")</f>
        <v>Notification obligation regarding rectification or erasure of personal data or restriction of processing</v>
      </c>
      <c r="Q85" s="78" t="str">
        <f>IFERROR(VLOOKUP(Q84,'GDPR Articles'!$A$1:$K$713,7,FALSE),"")</f>
        <v>Right to data portability</v>
      </c>
      <c r="R85" s="78" t="str">
        <f>IFERROR(VLOOKUP(R84,'GDPR Articles'!$A$1:$K$713,7,FALSE),"")</f>
        <v/>
      </c>
      <c r="S85" s="78" t="str">
        <f>IFERROR(VLOOKUP(S84,'GDPR Articles'!$A$1:$K$713,7,FALSE),"")</f>
        <v/>
      </c>
      <c r="T85" s="78" t="str">
        <f>IFERROR(VLOOKUP(T84,'GDPR Articles'!$A$1:$K$713,7,FALSE),"")</f>
        <v/>
      </c>
      <c r="U85" s="78" t="str">
        <f>IFERROR(VLOOKUP(U84,'GDPR Articles'!$A$1:$K$713,7,FALSE),"")</f>
        <v/>
      </c>
      <c r="V85" s="78" t="str">
        <f>IFERROR(VLOOKUP(V84,'GDPR Articles'!$A$1:$K$713,7,FALSE),"")</f>
        <v/>
      </c>
    </row>
    <row r="86" spans="1:22" s="224" customFormat="1" ht="24.95" hidden="1" customHeight="1" outlineLevel="2" x14ac:dyDescent="0.75">
      <c r="A86" s="211"/>
      <c r="B86" s="241"/>
      <c r="C86" s="241"/>
      <c r="D86" s="211"/>
      <c r="E86" s="221"/>
      <c r="F86" s="222"/>
      <c r="G86" s="223" t="str">
        <f>IF(G84&lt;&gt;"",HYPERLINK(CONCATENATE('Compliance Manager Mechanics'!$B$5,SUBSTITUTE(G84,"(*)","")),'Compliance Manager Mechanics'!$B$6),"")</f>
        <v>Compliance Manager</v>
      </c>
      <c r="H86" s="223" t="str">
        <f>IF(H84&lt;&gt;"",HYPERLINK(CONCATENATE('Compliance Manager Mechanics'!$B$5,SUBSTITUTE(H84,"(*)","")),'Compliance Manager Mechanics'!$B$6),"")</f>
        <v>Compliance Manager</v>
      </c>
      <c r="I86" s="223" t="str">
        <f>IF(I84&lt;&gt;"",HYPERLINK(CONCATENATE('Compliance Manager Mechanics'!$B$5,SUBSTITUTE(I84,"(*)","")),'Compliance Manager Mechanics'!$B$6),"")</f>
        <v>Compliance Manager</v>
      </c>
      <c r="J86" s="223" t="str">
        <f>IF(J84&lt;&gt;"",HYPERLINK(CONCATENATE('Compliance Manager Mechanics'!$B$5,SUBSTITUTE(J84,"(*)","")),'Compliance Manager Mechanics'!$B$6),"")</f>
        <v>Compliance Manager</v>
      </c>
      <c r="K86" s="223" t="str">
        <f>IF(K84&lt;&gt;"",HYPERLINK(CONCATENATE('Compliance Manager Mechanics'!$B$5,SUBSTITUTE(K84,"(*)","")),'Compliance Manager Mechanics'!$B$6),"")</f>
        <v>Compliance Manager</v>
      </c>
      <c r="L86" s="223" t="str">
        <f>IF(L84&lt;&gt;"",HYPERLINK(CONCATENATE('Compliance Manager Mechanics'!$B$5,SUBSTITUTE(L84,"(*)","")),'Compliance Manager Mechanics'!$B$6),"")</f>
        <v>Compliance Manager</v>
      </c>
      <c r="M86" s="223" t="str">
        <f>IF(M84&lt;&gt;"",HYPERLINK(CONCATENATE('Compliance Manager Mechanics'!$B$5,SUBSTITUTE(M84,"(*)","")),'Compliance Manager Mechanics'!$B$6),"")</f>
        <v>Compliance Manager</v>
      </c>
      <c r="N86" s="223" t="str">
        <f>IF(N84&lt;&gt;"",HYPERLINK(CONCATENATE('Compliance Manager Mechanics'!$B$5,SUBSTITUTE(N84,"(*)","")),'Compliance Manager Mechanics'!$B$6),"")</f>
        <v>Compliance Manager</v>
      </c>
      <c r="O86" s="223" t="str">
        <f>IF(O84&lt;&gt;"",HYPERLINK(CONCATENATE('Compliance Manager Mechanics'!$B$5,SUBSTITUTE(O84,"(*)","")),'Compliance Manager Mechanics'!$B$6),"")</f>
        <v>Compliance Manager</v>
      </c>
      <c r="P86" s="223" t="str">
        <f>IF(P84&lt;&gt;"",HYPERLINK(CONCATENATE('Compliance Manager Mechanics'!$B$5,SUBSTITUTE(P84,"(*)","")),'Compliance Manager Mechanics'!$B$6),"")</f>
        <v>Compliance Manager</v>
      </c>
      <c r="Q86" s="223" t="str">
        <f>IF(Q84&lt;&gt;"",HYPERLINK(CONCATENATE('Compliance Manager Mechanics'!$B$5,SUBSTITUTE(Q84,"(*)","")),'Compliance Manager Mechanics'!$B$6),"")</f>
        <v>Compliance Manager</v>
      </c>
      <c r="R86" s="223" t="str">
        <f>IF(R84&lt;&gt;"",HYPERLINK(CONCATENATE('Compliance Manager Mechanics'!$B$5,SUBSTITUTE(R84,"(*)","")),'Compliance Manager Mechanics'!$B$6),"")</f>
        <v/>
      </c>
      <c r="S86" s="223" t="str">
        <f>IF(S84&lt;&gt;"",HYPERLINK(CONCATENATE('Compliance Manager Mechanics'!$B$5,SUBSTITUTE(S84,"(*)","")),'Compliance Manager Mechanics'!$B$6),"")</f>
        <v/>
      </c>
      <c r="T86" s="223" t="str">
        <f>IF(T84&lt;&gt;"",HYPERLINK(CONCATENATE('Compliance Manager Mechanics'!$B$5,SUBSTITUTE(T84,"(*)","")),'Compliance Manager Mechanics'!$B$6),"")</f>
        <v/>
      </c>
      <c r="U86" s="223" t="str">
        <f>IF(U84&lt;&gt;"",HYPERLINK(CONCATENATE('Compliance Manager Mechanics'!$B$5,SUBSTITUTE(U84,"(*)","")),'Compliance Manager Mechanics'!$B$6),"")</f>
        <v/>
      </c>
      <c r="V86" s="223" t="str">
        <f>IF(V84&lt;&gt;"",HYPERLINK(CONCATENATE('Compliance Manager Mechanics'!$B$5,SUBSTITUTE(V84,"(*)","")),'Compliance Manager Mechanics'!$B$6),"")</f>
        <v/>
      </c>
    </row>
    <row r="87" spans="1:22" s="14" customFormat="1" ht="38.450000000000003" hidden="1" customHeight="1" outlineLevel="2" x14ac:dyDescent="0.6">
      <c r="A87" s="9" t="s">
        <v>262</v>
      </c>
      <c r="B87" s="9" t="s">
        <v>180</v>
      </c>
      <c r="C87" s="16" t="s">
        <v>7</v>
      </c>
      <c r="D87" s="154"/>
      <c r="E87" s="138"/>
      <c r="F87" s="138" t="str">
        <f>IFERROR(VLOOKUP(E87,Responders!$A$2:$B$10,2,FALSE),"")</f>
        <v/>
      </c>
      <c r="G87" s="13"/>
      <c r="H87" s="13"/>
      <c r="I87" s="13"/>
      <c r="J87" s="13"/>
      <c r="K87" s="13"/>
      <c r="L87" s="13"/>
      <c r="M87" s="13"/>
      <c r="N87" s="13"/>
      <c r="O87" s="13"/>
      <c r="P87" s="13"/>
      <c r="Q87" s="13"/>
      <c r="R87" s="13"/>
      <c r="S87" s="13"/>
      <c r="T87" s="13"/>
      <c r="U87" s="13"/>
      <c r="V87" s="13"/>
    </row>
    <row r="88" spans="1:22" s="14" customFormat="1" ht="19.350000000000001" hidden="1" customHeight="1" outlineLevel="3" x14ac:dyDescent="0.6">
      <c r="A88" s="15"/>
      <c r="B88" s="150" t="s">
        <v>8</v>
      </c>
      <c r="C88" s="16"/>
      <c r="D88" s="155"/>
      <c r="E88" s="139"/>
      <c r="F88" s="139"/>
      <c r="G88" s="13"/>
      <c r="H88" s="13"/>
      <c r="I88" s="13"/>
      <c r="J88" s="13"/>
      <c r="K88" s="13"/>
      <c r="L88" s="13"/>
      <c r="M88" s="13"/>
      <c r="N88" s="13"/>
      <c r="O88" s="13"/>
      <c r="P88" s="13"/>
      <c r="Q88" s="13"/>
      <c r="R88" s="13"/>
      <c r="S88" s="13"/>
      <c r="T88" s="13"/>
      <c r="U88" s="13"/>
      <c r="V88" s="13"/>
    </row>
    <row r="89" spans="1:22" s="14" customFormat="1" ht="38.450000000000003" hidden="1" customHeight="1" outlineLevel="3" x14ac:dyDescent="0.6">
      <c r="A89" s="9" t="s">
        <v>263</v>
      </c>
      <c r="B89" s="9" t="s">
        <v>50</v>
      </c>
      <c r="C89" s="16" t="s">
        <v>7</v>
      </c>
      <c r="D89" s="156"/>
      <c r="E89" s="137"/>
      <c r="F89" s="137" t="str">
        <f>IFERROR(VLOOKUP(E89,Responders!$A$2:$B$10,2,FALSE),"")</f>
        <v/>
      </c>
      <c r="G89" s="13"/>
      <c r="H89" s="13"/>
      <c r="I89" s="13"/>
      <c r="J89" s="13"/>
      <c r="K89" s="13"/>
      <c r="L89" s="13"/>
      <c r="M89" s="13"/>
      <c r="N89" s="13"/>
      <c r="O89" s="13"/>
      <c r="P89" s="13"/>
      <c r="Q89" s="13"/>
      <c r="R89" s="13"/>
      <c r="S89" s="13"/>
      <c r="T89" s="13"/>
      <c r="U89" s="13"/>
      <c r="V89" s="13"/>
    </row>
    <row r="90" spans="1:22" s="14" customFormat="1" ht="19.350000000000001" hidden="1" customHeight="1" outlineLevel="3" x14ac:dyDescent="0.6">
      <c r="A90" s="9" t="s">
        <v>264</v>
      </c>
      <c r="B90" s="9" t="s">
        <v>428</v>
      </c>
      <c r="C90" s="16" t="s">
        <v>7</v>
      </c>
      <c r="D90" s="156"/>
      <c r="E90" s="137"/>
      <c r="F90" s="137" t="str">
        <f>IFERROR(VLOOKUP(E90,Responders!$A$2:$B$10,2,FALSE),"")</f>
        <v/>
      </c>
      <c r="G90" s="13"/>
      <c r="H90" s="13"/>
      <c r="I90" s="13"/>
      <c r="J90" s="13"/>
      <c r="K90" s="13"/>
      <c r="L90" s="13"/>
      <c r="M90" s="13"/>
      <c r="N90" s="13"/>
      <c r="O90" s="13"/>
      <c r="P90" s="13"/>
      <c r="Q90" s="13"/>
      <c r="R90" s="13"/>
      <c r="S90" s="13"/>
      <c r="T90" s="13"/>
      <c r="U90" s="13"/>
      <c r="V90" s="13"/>
    </row>
    <row r="91" spans="1:22" s="14" customFormat="1" ht="38.450000000000003" hidden="1" customHeight="1" outlineLevel="3" x14ac:dyDescent="0.6">
      <c r="A91" s="9" t="s">
        <v>265</v>
      </c>
      <c r="B91" s="9" t="s">
        <v>181</v>
      </c>
      <c r="C91" s="16" t="s">
        <v>7</v>
      </c>
      <c r="D91" s="156"/>
      <c r="E91" s="137"/>
      <c r="F91" s="137" t="str">
        <f>IFERROR(VLOOKUP(E91,Responders!$A$2:$B$10,2,FALSE),"")</f>
        <v/>
      </c>
      <c r="G91" s="13"/>
      <c r="H91" s="13"/>
      <c r="I91" s="13"/>
      <c r="J91" s="13"/>
      <c r="K91" s="13"/>
      <c r="L91" s="13"/>
      <c r="M91" s="13"/>
      <c r="N91" s="13"/>
      <c r="O91" s="13"/>
      <c r="P91" s="13"/>
      <c r="Q91" s="13"/>
      <c r="R91" s="13"/>
      <c r="S91" s="13"/>
      <c r="T91" s="13"/>
      <c r="U91" s="13"/>
      <c r="V91" s="13"/>
    </row>
    <row r="92" spans="1:22" s="14" customFormat="1" ht="19.350000000000001" hidden="1" customHeight="1" outlineLevel="3" x14ac:dyDescent="0.6">
      <c r="A92" s="9" t="s">
        <v>266</v>
      </c>
      <c r="B92" s="9" t="s">
        <v>182</v>
      </c>
      <c r="C92" s="16" t="s">
        <v>7</v>
      </c>
      <c r="D92" s="156"/>
      <c r="E92" s="137"/>
      <c r="F92" s="137" t="str">
        <f>IFERROR(VLOOKUP(E92,Responders!$A$2:$B$10,2,FALSE),"")</f>
        <v/>
      </c>
      <c r="G92" s="13"/>
      <c r="H92" s="13"/>
      <c r="I92" s="13"/>
      <c r="J92" s="13"/>
      <c r="K92" s="13"/>
      <c r="L92" s="13"/>
      <c r="M92" s="13"/>
      <c r="N92" s="13"/>
      <c r="O92" s="13"/>
      <c r="P92" s="13"/>
      <c r="Q92" s="13"/>
      <c r="R92" s="13"/>
      <c r="S92" s="13"/>
      <c r="T92" s="13"/>
      <c r="U92" s="13"/>
      <c r="V92" s="13"/>
    </row>
    <row r="93" spans="1:22" s="14" customFormat="1" ht="38.450000000000003" hidden="1" customHeight="1" outlineLevel="3" x14ac:dyDescent="0.6">
      <c r="A93" s="9" t="s">
        <v>267</v>
      </c>
      <c r="B93" s="9" t="s">
        <v>51</v>
      </c>
      <c r="C93" s="16" t="s">
        <v>7</v>
      </c>
      <c r="D93" s="156"/>
      <c r="E93" s="137"/>
      <c r="F93" s="137" t="str">
        <f>IFERROR(VLOOKUP(E93,Responders!$A$2:$B$10,2,FALSE),"")</f>
        <v/>
      </c>
      <c r="G93" s="13"/>
      <c r="H93" s="13"/>
      <c r="I93" s="13"/>
      <c r="J93" s="13"/>
      <c r="K93" s="13"/>
      <c r="L93" s="13"/>
      <c r="M93" s="13"/>
      <c r="N93" s="13"/>
      <c r="O93" s="13"/>
      <c r="P93" s="13"/>
      <c r="Q93" s="13"/>
      <c r="R93" s="13"/>
      <c r="S93" s="13"/>
      <c r="T93" s="13"/>
      <c r="U93" s="13"/>
      <c r="V93" s="13"/>
    </row>
    <row r="94" spans="1:22" s="14" customFormat="1" ht="19.350000000000001" hidden="1" customHeight="1" outlineLevel="3" x14ac:dyDescent="0.6">
      <c r="A94" s="9" t="s">
        <v>268</v>
      </c>
      <c r="B94" s="9" t="s">
        <v>183</v>
      </c>
      <c r="C94" s="16" t="s">
        <v>7</v>
      </c>
      <c r="D94" s="156"/>
      <c r="E94" s="137"/>
      <c r="F94" s="137" t="str">
        <f>IFERROR(VLOOKUP(E94,Responders!$A$2:$B$10,2,FALSE),"")</f>
        <v/>
      </c>
      <c r="G94" s="13"/>
      <c r="H94" s="13"/>
      <c r="I94" s="13"/>
      <c r="J94" s="13"/>
      <c r="K94" s="13"/>
      <c r="L94" s="13"/>
      <c r="M94" s="13"/>
      <c r="N94" s="13"/>
      <c r="O94" s="13"/>
      <c r="P94" s="13"/>
      <c r="Q94" s="13"/>
      <c r="R94" s="13"/>
      <c r="S94" s="13"/>
      <c r="T94" s="13"/>
      <c r="U94" s="13"/>
      <c r="V94" s="13"/>
    </row>
    <row r="95" spans="1:22" s="14" customFormat="1" ht="19.350000000000001" hidden="1" customHeight="1" outlineLevel="3" x14ac:dyDescent="0.6">
      <c r="A95" s="9" t="s">
        <v>269</v>
      </c>
      <c r="B95" s="9" t="s">
        <v>52</v>
      </c>
      <c r="C95" s="16" t="s">
        <v>7</v>
      </c>
      <c r="D95" s="156"/>
      <c r="E95" s="137"/>
      <c r="F95" s="137" t="str">
        <f>IFERROR(VLOOKUP(E95,Responders!$A$2:$B$10,2,FALSE),"")</f>
        <v/>
      </c>
      <c r="G95" s="13"/>
      <c r="H95" s="13"/>
      <c r="I95" s="13"/>
      <c r="J95" s="13"/>
      <c r="K95" s="13"/>
      <c r="L95" s="13"/>
      <c r="M95" s="13"/>
      <c r="N95" s="13"/>
      <c r="O95" s="13"/>
      <c r="P95" s="13"/>
      <c r="Q95" s="13"/>
      <c r="R95" s="13"/>
      <c r="S95" s="13"/>
      <c r="T95" s="13"/>
      <c r="U95" s="13"/>
      <c r="V95" s="13"/>
    </row>
    <row r="96" spans="1:22" s="14" customFormat="1" ht="19.350000000000001" hidden="1" customHeight="1" outlineLevel="3" x14ac:dyDescent="0.6">
      <c r="A96" s="9" t="s">
        <v>270</v>
      </c>
      <c r="B96" s="9" t="s">
        <v>184</v>
      </c>
      <c r="C96" s="16" t="s">
        <v>7</v>
      </c>
      <c r="D96" s="156"/>
      <c r="E96" s="137"/>
      <c r="F96" s="137" t="str">
        <f>IFERROR(VLOOKUP(E96,Responders!$A$2:$B$10,2,FALSE),"")</f>
        <v/>
      </c>
      <c r="G96" s="13"/>
      <c r="H96" s="13"/>
      <c r="I96" s="13"/>
      <c r="J96" s="13"/>
      <c r="K96" s="13"/>
      <c r="L96" s="13"/>
      <c r="M96" s="13"/>
      <c r="N96" s="13"/>
      <c r="O96" s="13"/>
      <c r="P96" s="13"/>
      <c r="Q96" s="13"/>
      <c r="R96" s="13"/>
      <c r="S96" s="13"/>
      <c r="T96" s="13"/>
      <c r="U96" s="13"/>
      <c r="V96" s="13"/>
    </row>
    <row r="97" spans="1:22" s="177" customFormat="1" ht="24.6" customHeight="1" outlineLevel="1" x14ac:dyDescent="0.6">
      <c r="A97" s="174" t="s">
        <v>53</v>
      </c>
      <c r="B97" s="174"/>
      <c r="C97" s="174"/>
      <c r="D97" s="198" t="s">
        <v>3</v>
      </c>
      <c r="E97" s="175" t="s">
        <v>4</v>
      </c>
      <c r="F97" s="175" t="s">
        <v>231</v>
      </c>
      <c r="G97" s="176" t="s">
        <v>1577</v>
      </c>
      <c r="H97" s="176" t="s">
        <v>1559</v>
      </c>
      <c r="I97" s="176"/>
      <c r="J97" s="176"/>
      <c r="K97" s="176"/>
      <c r="L97" s="176"/>
      <c r="M97" s="176"/>
      <c r="N97" s="176"/>
      <c r="O97" s="176"/>
      <c r="P97" s="176"/>
      <c r="Q97" s="176"/>
      <c r="R97" s="176"/>
      <c r="S97" s="176"/>
      <c r="T97" s="176"/>
      <c r="U97" s="176"/>
      <c r="V97" s="176"/>
    </row>
    <row r="98" spans="1:22" s="102" customFormat="1" ht="80.099999999999994" customHeight="1" outlineLevel="1" collapsed="1" x14ac:dyDescent="0.7">
      <c r="A98" s="103"/>
      <c r="B98" s="246" t="s">
        <v>1535</v>
      </c>
      <c r="C98" s="247"/>
      <c r="D98" s="197" t="s">
        <v>1526</v>
      </c>
      <c r="E98" s="95"/>
      <c r="F98" s="95" t="str">
        <f>IFERROR(VLOOKUP(E98,Responders!$A$2:$B$10,2,FALSE),"")</f>
        <v/>
      </c>
      <c r="G98" s="78" t="str">
        <f>IFERROR(VLOOKUP(G97,'GDPR Articles'!$A$1:$K$713,7,FALSE),"")</f>
        <v>Right to rectification</v>
      </c>
      <c r="H98" s="78" t="str">
        <f>IFERROR(VLOOKUP(H97,'GDPR Articles'!$A$1:$K$713,7,FALSE),"")</f>
        <v>Records of processing activities</v>
      </c>
      <c r="I98" s="78" t="str">
        <f>IFERROR(VLOOKUP(I97,'GDPR Articles'!$A$1:$K$713,7,FALSE),"")</f>
        <v/>
      </c>
      <c r="J98" s="78" t="str">
        <f>IFERROR(VLOOKUP(J97,'GDPR Articles'!$A$1:$K$713,7,FALSE),"")</f>
        <v/>
      </c>
      <c r="K98" s="78" t="str">
        <f>IFERROR(VLOOKUP(K97,'GDPR Articles'!$A$1:$K$713,7,FALSE),"")</f>
        <v/>
      </c>
      <c r="L98" s="78" t="str">
        <f>IFERROR(VLOOKUP(L97,'GDPR Articles'!$A$1:$K$713,7,FALSE),"")</f>
        <v/>
      </c>
      <c r="M98" s="78" t="str">
        <f>IFERROR(VLOOKUP(M97,'GDPR Articles'!$A$1:$K$713,7,FALSE),"")</f>
        <v/>
      </c>
      <c r="N98" s="78" t="str">
        <f>IFERROR(VLOOKUP(N97,'GDPR Articles'!$A$1:$K$713,7,FALSE),"")</f>
        <v/>
      </c>
      <c r="O98" s="78" t="str">
        <f>IFERROR(VLOOKUP(O97,'GDPR Articles'!$A$1:$K$713,7,FALSE),"")</f>
        <v/>
      </c>
      <c r="P98" s="78" t="str">
        <f>IFERROR(VLOOKUP(P97,'GDPR Articles'!$A$1:$K$713,7,FALSE),"")</f>
        <v/>
      </c>
      <c r="Q98" s="78" t="str">
        <f>IFERROR(VLOOKUP(Q97,'GDPR Articles'!$A$1:$K$713,7,FALSE),"")</f>
        <v/>
      </c>
      <c r="R98" s="78" t="str">
        <f>IFERROR(VLOOKUP(R97,'GDPR Articles'!$A$1:$K$713,7,FALSE),"")</f>
        <v/>
      </c>
      <c r="S98" s="78" t="str">
        <f>IFERROR(VLOOKUP(S97,'GDPR Articles'!$A$1:$K$713,7,FALSE),"")</f>
        <v/>
      </c>
      <c r="T98" s="78" t="str">
        <f>IFERROR(VLOOKUP(T97,'GDPR Articles'!$A$1:$K$713,7,FALSE),"")</f>
        <v/>
      </c>
      <c r="U98" s="78" t="str">
        <f>IFERROR(VLOOKUP(U97,'GDPR Articles'!$A$1:$K$713,7,FALSE),"")</f>
        <v/>
      </c>
      <c r="V98" s="78" t="str">
        <f>IFERROR(VLOOKUP(V97,'GDPR Articles'!$A$1:$K$713,7,FALSE),"")</f>
        <v/>
      </c>
    </row>
    <row r="99" spans="1:22" s="224" customFormat="1" ht="24.95" hidden="1" customHeight="1" outlineLevel="2" x14ac:dyDescent="0.75">
      <c r="A99" s="211"/>
      <c r="B99" s="241"/>
      <c r="C99" s="241"/>
      <c r="D99" s="211"/>
      <c r="E99" s="221"/>
      <c r="F99" s="222"/>
      <c r="G99" s="223" t="str">
        <f>IF(G97&lt;&gt;"",HYPERLINK(CONCATENATE('Compliance Manager Mechanics'!$B$5,SUBSTITUTE(G97,"(*)","")),'Compliance Manager Mechanics'!$B$6),"")</f>
        <v>Compliance Manager</v>
      </c>
      <c r="H99" s="223" t="str">
        <f>IF(H97&lt;&gt;"",HYPERLINK(CONCATENATE('Compliance Manager Mechanics'!$B$5,SUBSTITUTE(H97,"(*)","")),'Compliance Manager Mechanics'!$B$6),"")</f>
        <v>Compliance Manager</v>
      </c>
      <c r="I99" s="223" t="str">
        <f>IF(I97&lt;&gt;"",HYPERLINK(CONCATENATE('Compliance Manager Mechanics'!$B$5,SUBSTITUTE(I97,"(*)","")),'Compliance Manager Mechanics'!$B$6),"")</f>
        <v/>
      </c>
      <c r="J99" s="223" t="str">
        <f>IF(J97&lt;&gt;"",HYPERLINK(CONCATENATE('Compliance Manager Mechanics'!$B$5,SUBSTITUTE(J97,"(*)","")),'Compliance Manager Mechanics'!$B$6),"")</f>
        <v/>
      </c>
      <c r="K99" s="223" t="str">
        <f>IF(K97&lt;&gt;"",HYPERLINK(CONCATENATE('Compliance Manager Mechanics'!$B$5,SUBSTITUTE(K97,"(*)","")),'Compliance Manager Mechanics'!$B$6),"")</f>
        <v/>
      </c>
      <c r="L99" s="223" t="str">
        <f>IF(L97&lt;&gt;"",HYPERLINK(CONCATENATE('Compliance Manager Mechanics'!$B$5,SUBSTITUTE(L97,"(*)","")),'Compliance Manager Mechanics'!$B$6),"")</f>
        <v/>
      </c>
      <c r="M99" s="223" t="str">
        <f>IF(M97&lt;&gt;"",HYPERLINK(CONCATENATE('Compliance Manager Mechanics'!$B$5,SUBSTITUTE(M97,"(*)","")),'Compliance Manager Mechanics'!$B$6),"")</f>
        <v/>
      </c>
      <c r="N99" s="223" t="str">
        <f>IF(N97&lt;&gt;"",HYPERLINK(CONCATENATE('Compliance Manager Mechanics'!$B$5,SUBSTITUTE(N97,"(*)","")),'Compliance Manager Mechanics'!$B$6),"")</f>
        <v/>
      </c>
      <c r="O99" s="223" t="str">
        <f>IF(O97&lt;&gt;"",HYPERLINK(CONCATENATE('Compliance Manager Mechanics'!$B$5,SUBSTITUTE(O97,"(*)","")),'Compliance Manager Mechanics'!$B$6),"")</f>
        <v/>
      </c>
      <c r="P99" s="223" t="str">
        <f>IF(P97&lt;&gt;"",HYPERLINK(CONCATENATE('Compliance Manager Mechanics'!$B$5,SUBSTITUTE(P97,"(*)","")),'Compliance Manager Mechanics'!$B$6),"")</f>
        <v/>
      </c>
      <c r="Q99" s="223" t="str">
        <f>IF(Q97&lt;&gt;"",HYPERLINK(CONCATENATE('Compliance Manager Mechanics'!$B$5,SUBSTITUTE(Q97,"(*)","")),'Compliance Manager Mechanics'!$B$6),"")</f>
        <v/>
      </c>
      <c r="R99" s="223" t="str">
        <f>IF(R97&lt;&gt;"",HYPERLINK(CONCATENATE('Compliance Manager Mechanics'!$B$5,SUBSTITUTE(R97,"(*)","")),'Compliance Manager Mechanics'!$B$6),"")</f>
        <v/>
      </c>
      <c r="S99" s="223" t="str">
        <f>IF(S97&lt;&gt;"",HYPERLINK(CONCATENATE('Compliance Manager Mechanics'!$B$5,SUBSTITUTE(S97,"(*)","")),'Compliance Manager Mechanics'!$B$6),"")</f>
        <v/>
      </c>
      <c r="T99" s="223" t="str">
        <f>IF(T97&lt;&gt;"",HYPERLINK(CONCATENATE('Compliance Manager Mechanics'!$B$5,SUBSTITUTE(T97,"(*)","")),'Compliance Manager Mechanics'!$B$6),"")</f>
        <v/>
      </c>
      <c r="U99" s="223" t="str">
        <f>IF(U97&lt;&gt;"",HYPERLINK(CONCATENATE('Compliance Manager Mechanics'!$B$5,SUBSTITUTE(U97,"(*)","")),'Compliance Manager Mechanics'!$B$6),"")</f>
        <v/>
      </c>
      <c r="V99" s="223" t="str">
        <f>IF(V97&lt;&gt;"",HYPERLINK(CONCATENATE('Compliance Manager Mechanics'!$B$5,SUBSTITUTE(V97,"(*)","")),'Compliance Manager Mechanics'!$B$6),"")</f>
        <v/>
      </c>
    </row>
    <row r="100" spans="1:22" s="14" customFormat="1" ht="38.450000000000003" hidden="1" customHeight="1" outlineLevel="2" x14ac:dyDescent="0.6">
      <c r="A100" s="2" t="s">
        <v>271</v>
      </c>
      <c r="B100" s="2" t="s">
        <v>198</v>
      </c>
      <c r="C100" s="16" t="s">
        <v>7</v>
      </c>
      <c r="D100" s="154"/>
      <c r="E100" s="138"/>
      <c r="F100" s="138" t="str">
        <f>IFERROR(VLOOKUP(E100,Responders!$A$2:$B$10,2,FALSE),"")</f>
        <v/>
      </c>
      <c r="G100" s="13"/>
      <c r="H100" s="13"/>
      <c r="I100" s="13"/>
      <c r="J100" s="13"/>
      <c r="K100" s="13"/>
      <c r="L100" s="13"/>
      <c r="M100" s="13"/>
      <c r="N100" s="13"/>
      <c r="O100" s="13"/>
      <c r="P100" s="13"/>
      <c r="Q100" s="13"/>
      <c r="R100" s="13"/>
      <c r="S100" s="13"/>
      <c r="T100" s="13"/>
      <c r="U100" s="13"/>
      <c r="V100" s="13"/>
    </row>
    <row r="101" spans="1:22" s="14" customFormat="1" ht="19.350000000000001" hidden="1" customHeight="1" outlineLevel="3" x14ac:dyDescent="0.6">
      <c r="A101" s="134"/>
      <c r="B101" s="149" t="s">
        <v>44</v>
      </c>
      <c r="C101" s="16"/>
      <c r="D101" s="155"/>
      <c r="E101" s="139"/>
      <c r="F101" s="139"/>
      <c r="G101" s="73"/>
      <c r="H101" s="73"/>
      <c r="I101" s="73"/>
      <c r="J101" s="73"/>
      <c r="K101" s="73"/>
      <c r="L101" s="73"/>
      <c r="M101" s="73"/>
      <c r="N101" s="73"/>
      <c r="O101" s="73"/>
      <c r="P101" s="73"/>
      <c r="Q101" s="73"/>
      <c r="R101" s="73"/>
      <c r="S101" s="73"/>
      <c r="T101" s="73"/>
      <c r="U101" s="73"/>
      <c r="V101" s="73"/>
    </row>
    <row r="102" spans="1:22" s="14" customFormat="1" ht="38.450000000000003" hidden="1" customHeight="1" outlineLevel="3" x14ac:dyDescent="0.6">
      <c r="A102" s="2" t="s">
        <v>272</v>
      </c>
      <c r="B102" s="2" t="s">
        <v>185</v>
      </c>
      <c r="C102" s="16" t="s">
        <v>7</v>
      </c>
      <c r="D102" s="156"/>
      <c r="E102" s="137"/>
      <c r="F102" s="137" t="str">
        <f>IFERROR(VLOOKUP(E102,Responders!$A$2:$B$10,2,FALSE),"")</f>
        <v/>
      </c>
      <c r="G102" s="73"/>
      <c r="H102" s="73"/>
      <c r="I102" s="73"/>
      <c r="J102" s="73"/>
      <c r="K102" s="73"/>
      <c r="L102" s="73"/>
      <c r="M102" s="73"/>
      <c r="N102" s="73"/>
      <c r="O102" s="73"/>
      <c r="P102" s="73"/>
      <c r="Q102" s="73"/>
      <c r="R102" s="73"/>
      <c r="S102" s="73"/>
      <c r="T102" s="73"/>
      <c r="U102" s="73"/>
      <c r="V102" s="73"/>
    </row>
    <row r="103" spans="1:22" s="14" customFormat="1" ht="19.350000000000001" hidden="1" customHeight="1" outlineLevel="3" x14ac:dyDescent="0.6">
      <c r="A103" s="2" t="s">
        <v>273</v>
      </c>
      <c r="B103" s="2" t="s">
        <v>54</v>
      </c>
      <c r="C103" s="16" t="s">
        <v>7</v>
      </c>
      <c r="D103" s="156"/>
      <c r="E103" s="137"/>
      <c r="F103" s="137" t="str">
        <f>IFERROR(VLOOKUP(E103,Responders!$A$2:$B$10,2,FALSE),"")</f>
        <v/>
      </c>
      <c r="G103" s="73"/>
      <c r="H103" s="73"/>
      <c r="I103" s="73"/>
      <c r="J103" s="73"/>
      <c r="K103" s="73"/>
      <c r="L103" s="73"/>
      <c r="M103" s="73"/>
      <c r="N103" s="73"/>
      <c r="O103" s="73"/>
      <c r="P103" s="73"/>
      <c r="Q103" s="73"/>
      <c r="R103" s="73"/>
      <c r="S103" s="73"/>
      <c r="T103" s="73"/>
      <c r="U103" s="73"/>
      <c r="V103" s="73"/>
    </row>
    <row r="104" spans="1:22" s="14" customFormat="1" ht="38.450000000000003" hidden="1" customHeight="1" outlineLevel="3" x14ac:dyDescent="0.6">
      <c r="A104" s="2" t="s">
        <v>274</v>
      </c>
      <c r="B104" s="2" t="s">
        <v>55</v>
      </c>
      <c r="C104" s="16" t="s">
        <v>7</v>
      </c>
      <c r="D104" s="156"/>
      <c r="E104" s="137"/>
      <c r="F104" s="137" t="str">
        <f>IFERROR(VLOOKUP(E104,Responders!$A$2:$B$10,2,FALSE),"")</f>
        <v/>
      </c>
      <c r="G104" s="73"/>
      <c r="H104" s="73"/>
      <c r="I104" s="73"/>
      <c r="J104" s="73"/>
      <c r="K104" s="73"/>
      <c r="L104" s="73"/>
      <c r="M104" s="73"/>
      <c r="N104" s="73"/>
      <c r="O104" s="73"/>
      <c r="P104" s="73"/>
      <c r="Q104" s="73"/>
      <c r="R104" s="73"/>
      <c r="S104" s="73"/>
      <c r="T104" s="73"/>
      <c r="U104" s="73"/>
      <c r="V104" s="73"/>
    </row>
    <row r="105" spans="1:22" s="14" customFormat="1" ht="38.450000000000003" hidden="1" customHeight="1" outlineLevel="3" x14ac:dyDescent="0.6">
      <c r="A105" s="2" t="s">
        <v>275</v>
      </c>
      <c r="B105" s="2" t="s">
        <v>56</v>
      </c>
      <c r="C105" s="16" t="s">
        <v>7</v>
      </c>
      <c r="D105" s="156"/>
      <c r="E105" s="137"/>
      <c r="F105" s="137" t="str">
        <f>IFERROR(VLOOKUP(E105,Responders!$A$2:$B$10,2,FALSE),"")</f>
        <v/>
      </c>
      <c r="G105" s="73"/>
      <c r="H105" s="73"/>
      <c r="I105" s="73"/>
      <c r="J105" s="73"/>
      <c r="K105" s="73"/>
      <c r="L105" s="73"/>
      <c r="M105" s="73"/>
      <c r="N105" s="73"/>
      <c r="O105" s="73"/>
      <c r="P105" s="73"/>
      <c r="Q105" s="73"/>
      <c r="R105" s="73"/>
      <c r="S105" s="73"/>
      <c r="T105" s="73"/>
      <c r="U105" s="73"/>
      <c r="V105" s="73"/>
    </row>
    <row r="106" spans="1:22" s="14" customFormat="1" ht="38.450000000000003" hidden="1" customHeight="1" outlineLevel="3" x14ac:dyDescent="0.6">
      <c r="A106" s="2" t="s">
        <v>276</v>
      </c>
      <c r="B106" s="2" t="s">
        <v>57</v>
      </c>
      <c r="C106" s="16" t="s">
        <v>7</v>
      </c>
      <c r="D106" s="156"/>
      <c r="E106" s="137"/>
      <c r="F106" s="137" t="str">
        <f>IFERROR(VLOOKUP(E106,Responders!$A$2:$B$10,2,FALSE),"")</f>
        <v/>
      </c>
      <c r="G106" s="73"/>
      <c r="H106" s="73"/>
      <c r="I106" s="73"/>
      <c r="J106" s="73"/>
      <c r="K106" s="73"/>
      <c r="L106" s="73"/>
      <c r="M106" s="73"/>
      <c r="N106" s="73"/>
      <c r="O106" s="73"/>
      <c r="P106" s="73"/>
      <c r="Q106" s="73"/>
      <c r="R106" s="73"/>
      <c r="S106" s="73"/>
      <c r="T106" s="73"/>
      <c r="U106" s="73"/>
      <c r="V106" s="73"/>
    </row>
    <row r="107" spans="1:22" s="168" customFormat="1" ht="24.6" customHeight="1" outlineLevel="1" x14ac:dyDescent="0.45">
      <c r="A107" s="174" t="s">
        <v>58</v>
      </c>
      <c r="B107" s="174"/>
      <c r="C107" s="174"/>
      <c r="D107" s="198" t="s">
        <v>3</v>
      </c>
      <c r="E107" s="175" t="s">
        <v>4</v>
      </c>
      <c r="F107" s="175" t="s">
        <v>231</v>
      </c>
      <c r="G107" s="176" t="s">
        <v>1582</v>
      </c>
      <c r="H107" s="176" t="s">
        <v>1583</v>
      </c>
      <c r="I107" s="176" t="s">
        <v>1559</v>
      </c>
      <c r="J107" s="176"/>
      <c r="K107" s="176"/>
      <c r="L107" s="176"/>
      <c r="M107" s="176"/>
      <c r="N107" s="176"/>
      <c r="O107" s="176"/>
      <c r="P107" s="176"/>
      <c r="Q107" s="176"/>
      <c r="R107" s="176"/>
      <c r="S107" s="176"/>
      <c r="T107" s="176"/>
      <c r="U107" s="176"/>
      <c r="V107" s="176"/>
    </row>
    <row r="108" spans="1:22" s="19" customFormat="1" ht="80.099999999999994" customHeight="1" outlineLevel="1" collapsed="1" x14ac:dyDescent="0.45">
      <c r="A108" s="103"/>
      <c r="B108" s="246" t="s">
        <v>1536</v>
      </c>
      <c r="C108" s="247"/>
      <c r="D108" s="197" t="s">
        <v>1526</v>
      </c>
      <c r="E108" s="95"/>
      <c r="F108" s="95" t="str">
        <f>IFERROR(VLOOKUP(E108,Responders!$A$2:$B$10,2,FALSE),"")</f>
        <v/>
      </c>
      <c r="G108" s="78" t="str">
        <f>IFERROR(VLOOKUP(G107,'GDPR Articles'!$A$1:$K$713,7,FALSE),"")</f>
        <v>Right to erasure ('right to be forgotten')</v>
      </c>
      <c r="H108" s="78" t="str">
        <f>IFERROR(VLOOKUP(H107,'GDPR Articles'!$A$1:$K$713,7,FALSE),"")</f>
        <v>Right to erasure ('right to be forgotten')</v>
      </c>
      <c r="I108" s="78" t="str">
        <f>IFERROR(VLOOKUP(I107,'GDPR Articles'!$A$1:$K$713,7,FALSE),"")</f>
        <v>Records of processing activities</v>
      </c>
      <c r="J108" s="78" t="str">
        <f>IFERROR(VLOOKUP(J107,'GDPR Articles'!$A$1:$K$713,7,FALSE),"")</f>
        <v/>
      </c>
      <c r="K108" s="78" t="str">
        <f>IFERROR(VLOOKUP(K107,'GDPR Articles'!$A$1:$K$713,7,FALSE),"")</f>
        <v/>
      </c>
      <c r="L108" s="78" t="str">
        <f>IFERROR(VLOOKUP(L107,'GDPR Articles'!$A$1:$K$713,7,FALSE),"")</f>
        <v/>
      </c>
      <c r="M108" s="78" t="str">
        <f>IFERROR(VLOOKUP(M107,'GDPR Articles'!$A$1:$K$713,7,FALSE),"")</f>
        <v/>
      </c>
      <c r="N108" s="78" t="str">
        <f>IFERROR(VLOOKUP(N107,'GDPR Articles'!$A$1:$K$713,7,FALSE),"")</f>
        <v/>
      </c>
      <c r="O108" s="78" t="str">
        <f>IFERROR(VLOOKUP(O107,'GDPR Articles'!$A$1:$K$713,7,FALSE),"")</f>
        <v/>
      </c>
      <c r="P108" s="78" t="str">
        <f>IFERROR(VLOOKUP(P107,'GDPR Articles'!$A$1:$K$713,7,FALSE),"")</f>
        <v/>
      </c>
      <c r="Q108" s="78" t="str">
        <f>IFERROR(VLOOKUP(Q107,'GDPR Articles'!$A$1:$K$713,7,FALSE),"")</f>
        <v/>
      </c>
      <c r="R108" s="78" t="str">
        <f>IFERROR(VLOOKUP(R107,'GDPR Articles'!$A$1:$K$713,7,FALSE),"")</f>
        <v/>
      </c>
      <c r="S108" s="78" t="str">
        <f>IFERROR(VLOOKUP(S107,'GDPR Articles'!$A$1:$K$713,7,FALSE),"")</f>
        <v/>
      </c>
      <c r="T108" s="78" t="str">
        <f>IFERROR(VLOOKUP(T107,'GDPR Articles'!$A$1:$K$713,7,FALSE),"")</f>
        <v/>
      </c>
      <c r="U108" s="78" t="str">
        <f>IFERROR(VLOOKUP(U107,'GDPR Articles'!$A$1:$K$713,7,FALSE),"")</f>
        <v/>
      </c>
      <c r="V108" s="78" t="str">
        <f>IFERROR(VLOOKUP(V107,'GDPR Articles'!$A$1:$K$713,7,FALSE),"")</f>
        <v/>
      </c>
    </row>
    <row r="109" spans="1:22" s="224" customFormat="1" ht="24.95" hidden="1" customHeight="1" outlineLevel="2" x14ac:dyDescent="0.75">
      <c r="A109" s="211"/>
      <c r="B109" s="241"/>
      <c r="C109" s="241"/>
      <c r="D109" s="211"/>
      <c r="E109" s="221"/>
      <c r="F109" s="222"/>
      <c r="G109" s="223" t="str">
        <f>IF(G107&lt;&gt;"",HYPERLINK(CONCATENATE('Compliance Manager Mechanics'!$B$5,SUBSTITUTE(G107,"(*)","")),'Compliance Manager Mechanics'!$B$6),"")</f>
        <v>Compliance Manager</v>
      </c>
      <c r="H109" s="223" t="str">
        <f>IF(H107&lt;&gt;"",HYPERLINK(CONCATENATE('Compliance Manager Mechanics'!$B$5,SUBSTITUTE(H107,"(*)","")),'Compliance Manager Mechanics'!$B$6),"")</f>
        <v>Compliance Manager</v>
      </c>
      <c r="I109" s="223" t="str">
        <f>IF(I107&lt;&gt;"",HYPERLINK(CONCATENATE('Compliance Manager Mechanics'!$B$5,SUBSTITUTE(I107,"(*)","")),'Compliance Manager Mechanics'!$B$6),"")</f>
        <v>Compliance Manager</v>
      </c>
      <c r="J109" s="223" t="str">
        <f>IF(J107&lt;&gt;"",HYPERLINK(CONCATENATE('Compliance Manager Mechanics'!$B$5,SUBSTITUTE(J107,"(*)","")),'Compliance Manager Mechanics'!$B$6),"")</f>
        <v/>
      </c>
      <c r="K109" s="223" t="str">
        <f>IF(K107&lt;&gt;"",HYPERLINK(CONCATENATE('Compliance Manager Mechanics'!$B$5,SUBSTITUTE(K107,"(*)","")),'Compliance Manager Mechanics'!$B$6),"")</f>
        <v/>
      </c>
      <c r="L109" s="223" t="str">
        <f>IF(L107&lt;&gt;"",HYPERLINK(CONCATENATE('Compliance Manager Mechanics'!$B$5,SUBSTITUTE(L107,"(*)","")),'Compliance Manager Mechanics'!$B$6),"")</f>
        <v/>
      </c>
      <c r="M109" s="223" t="str">
        <f>IF(M107&lt;&gt;"",HYPERLINK(CONCATENATE('Compliance Manager Mechanics'!$B$5,SUBSTITUTE(M107,"(*)","")),'Compliance Manager Mechanics'!$B$6),"")</f>
        <v/>
      </c>
      <c r="N109" s="223" t="str">
        <f>IF(N107&lt;&gt;"",HYPERLINK(CONCATENATE('Compliance Manager Mechanics'!$B$5,SUBSTITUTE(N107,"(*)","")),'Compliance Manager Mechanics'!$B$6),"")</f>
        <v/>
      </c>
      <c r="O109" s="223" t="str">
        <f>IF(O107&lt;&gt;"",HYPERLINK(CONCATENATE('Compliance Manager Mechanics'!$B$5,SUBSTITUTE(O107,"(*)","")),'Compliance Manager Mechanics'!$B$6),"")</f>
        <v/>
      </c>
      <c r="P109" s="223" t="str">
        <f>IF(P107&lt;&gt;"",HYPERLINK(CONCATENATE('Compliance Manager Mechanics'!$B$5,SUBSTITUTE(P107,"(*)","")),'Compliance Manager Mechanics'!$B$6),"")</f>
        <v/>
      </c>
      <c r="Q109" s="223" t="str">
        <f>IF(Q107&lt;&gt;"",HYPERLINK(CONCATENATE('Compliance Manager Mechanics'!$B$5,SUBSTITUTE(Q107,"(*)","")),'Compliance Manager Mechanics'!$B$6),"")</f>
        <v/>
      </c>
      <c r="R109" s="223" t="str">
        <f>IF(R107&lt;&gt;"",HYPERLINK(CONCATENATE('Compliance Manager Mechanics'!$B$5,SUBSTITUTE(R107,"(*)","")),'Compliance Manager Mechanics'!$B$6),"")</f>
        <v/>
      </c>
      <c r="S109" s="223" t="str">
        <f>IF(S107&lt;&gt;"",HYPERLINK(CONCATENATE('Compliance Manager Mechanics'!$B$5,SUBSTITUTE(S107,"(*)","")),'Compliance Manager Mechanics'!$B$6),"")</f>
        <v/>
      </c>
      <c r="T109" s="223" t="str">
        <f>IF(T107&lt;&gt;"",HYPERLINK(CONCATENATE('Compliance Manager Mechanics'!$B$5,SUBSTITUTE(T107,"(*)","")),'Compliance Manager Mechanics'!$B$6),"")</f>
        <v/>
      </c>
      <c r="U109" s="223" t="str">
        <f>IF(U107&lt;&gt;"",HYPERLINK(CONCATENATE('Compliance Manager Mechanics'!$B$5,SUBSTITUTE(U107,"(*)","")),'Compliance Manager Mechanics'!$B$6),"")</f>
        <v/>
      </c>
      <c r="V109" s="223" t="str">
        <f>IF(V107&lt;&gt;"",HYPERLINK(CONCATENATE('Compliance Manager Mechanics'!$B$5,SUBSTITUTE(V107,"(*)","")),'Compliance Manager Mechanics'!$B$6),"")</f>
        <v/>
      </c>
    </row>
    <row r="110" spans="1:22" ht="19.350000000000001" hidden="1" customHeight="1" outlineLevel="2" x14ac:dyDescent="0.45">
      <c r="A110" s="2" t="s">
        <v>277</v>
      </c>
      <c r="B110" s="2" t="s">
        <v>413</v>
      </c>
      <c r="C110" s="16" t="s">
        <v>7</v>
      </c>
      <c r="D110" s="154"/>
      <c r="E110" s="138"/>
      <c r="F110" s="158" t="str">
        <f>IFERROR(VLOOKUP(E110,Responders!$A$2:$B$10,2,FALSE),"")</f>
        <v/>
      </c>
      <c r="G110" s="68"/>
      <c r="H110" s="68"/>
      <c r="I110" s="68"/>
      <c r="J110" s="68"/>
      <c r="K110" s="68"/>
      <c r="L110" s="68"/>
      <c r="M110" s="68"/>
      <c r="N110" s="68"/>
      <c r="O110" s="68"/>
      <c r="P110" s="68"/>
      <c r="Q110" s="68"/>
      <c r="R110" s="68"/>
      <c r="S110" s="68"/>
      <c r="T110" s="68"/>
      <c r="U110" s="68"/>
      <c r="V110" s="68"/>
    </row>
    <row r="111" spans="1:22" ht="19.350000000000001" hidden="1" customHeight="1" outlineLevel="3" x14ac:dyDescent="0.45">
      <c r="A111" s="134"/>
      <c r="B111" s="149" t="s">
        <v>59</v>
      </c>
      <c r="C111" s="16"/>
      <c r="D111" s="201"/>
      <c r="E111" s="144"/>
      <c r="F111" s="159"/>
      <c r="G111" s="68"/>
      <c r="H111" s="68"/>
      <c r="I111" s="68"/>
      <c r="J111" s="68"/>
      <c r="K111" s="68"/>
      <c r="L111" s="68"/>
      <c r="M111" s="68"/>
      <c r="N111" s="68"/>
      <c r="O111" s="68"/>
      <c r="P111" s="68"/>
      <c r="Q111" s="68"/>
      <c r="R111" s="68"/>
      <c r="S111" s="68"/>
      <c r="T111" s="68"/>
      <c r="U111" s="68"/>
      <c r="V111" s="68"/>
    </row>
    <row r="112" spans="1:22" ht="19.350000000000001" hidden="1" customHeight="1" outlineLevel="3" x14ac:dyDescent="0.45">
      <c r="A112" s="2" t="s">
        <v>278</v>
      </c>
      <c r="B112" s="2" t="s">
        <v>60</v>
      </c>
      <c r="C112" s="16" t="s">
        <v>7</v>
      </c>
      <c r="D112" s="156"/>
      <c r="E112" s="137"/>
      <c r="F112" s="160" t="str">
        <f>IFERROR(VLOOKUP(E112,Responders!$A$2:$B$10,2,FALSE),"")</f>
        <v/>
      </c>
    </row>
    <row r="113" spans="1:22" ht="19.350000000000001" hidden="1" customHeight="1" outlineLevel="3" x14ac:dyDescent="0.45">
      <c r="A113" s="2" t="s">
        <v>279</v>
      </c>
      <c r="B113" s="2" t="s">
        <v>61</v>
      </c>
      <c r="C113" s="16" t="s">
        <v>7</v>
      </c>
      <c r="D113" s="156"/>
      <c r="E113" s="137"/>
      <c r="F113" s="160" t="str">
        <f>IFERROR(VLOOKUP(E113,Responders!$A$2:$B$10,2,FALSE),"")</f>
        <v/>
      </c>
    </row>
    <row r="114" spans="1:22" ht="19.350000000000001" hidden="1" customHeight="1" outlineLevel="3" x14ac:dyDescent="0.45">
      <c r="A114" s="2" t="s">
        <v>280</v>
      </c>
      <c r="B114" s="2" t="s">
        <v>414</v>
      </c>
      <c r="C114" s="16" t="s">
        <v>7</v>
      </c>
      <c r="D114" s="156"/>
      <c r="E114" s="137"/>
      <c r="F114" s="160" t="str">
        <f>IFERROR(VLOOKUP(E114,Responders!$A$2:$B$10,2,FALSE),"")</f>
        <v/>
      </c>
    </row>
    <row r="115" spans="1:22" ht="19.350000000000001" hidden="1" customHeight="1" outlineLevel="3" x14ac:dyDescent="0.45">
      <c r="A115" s="2" t="s">
        <v>281</v>
      </c>
      <c r="B115" s="2" t="s">
        <v>62</v>
      </c>
      <c r="C115" s="16" t="s">
        <v>7</v>
      </c>
      <c r="D115" s="156"/>
      <c r="E115" s="137"/>
      <c r="F115" s="160" t="str">
        <f>IFERROR(VLOOKUP(E115,Responders!$A$2:$B$10,2,FALSE),"")</f>
        <v/>
      </c>
    </row>
    <row r="116" spans="1:22" ht="19.350000000000001" hidden="1" customHeight="1" outlineLevel="3" x14ac:dyDescent="0.45">
      <c r="A116" s="2" t="s">
        <v>282</v>
      </c>
      <c r="B116" s="2" t="s">
        <v>63</v>
      </c>
      <c r="C116" s="16" t="s">
        <v>7</v>
      </c>
      <c r="D116" s="156"/>
      <c r="E116" s="137"/>
      <c r="F116" s="160" t="str">
        <f>IFERROR(VLOOKUP(E116,Responders!$A$2:$B$10,2,FALSE),"")</f>
        <v/>
      </c>
    </row>
    <row r="117" spans="1:22" ht="19.350000000000001" hidden="1" customHeight="1" outlineLevel="3" x14ac:dyDescent="0.45">
      <c r="A117" s="2" t="s">
        <v>283</v>
      </c>
      <c r="B117" s="2" t="s">
        <v>64</v>
      </c>
      <c r="C117" s="16" t="s">
        <v>7</v>
      </c>
      <c r="D117" s="156"/>
      <c r="E117" s="137"/>
      <c r="F117" s="160" t="str">
        <f>IFERROR(VLOOKUP(E117,Responders!$A$2:$B$10,2,FALSE),"")</f>
        <v/>
      </c>
    </row>
    <row r="118" spans="1:22" ht="19.350000000000001" hidden="1" customHeight="1" outlineLevel="3" x14ac:dyDescent="0.45">
      <c r="A118" s="2" t="s">
        <v>284</v>
      </c>
      <c r="B118" s="2" t="s">
        <v>65</v>
      </c>
      <c r="C118" s="16" t="s">
        <v>7</v>
      </c>
      <c r="D118" s="156"/>
      <c r="E118" s="137"/>
      <c r="F118" s="160" t="str">
        <f>IFERROR(VLOOKUP(E118,Responders!$A$2:$B$10,2,FALSE),"")</f>
        <v/>
      </c>
    </row>
    <row r="119" spans="1:22" s="168" customFormat="1" ht="24.6" customHeight="1" outlineLevel="1" x14ac:dyDescent="0.45">
      <c r="A119" s="174" t="s">
        <v>66</v>
      </c>
      <c r="B119" s="174"/>
      <c r="C119" s="174"/>
      <c r="D119" s="198" t="s">
        <v>3</v>
      </c>
      <c r="E119" s="175" t="s">
        <v>4</v>
      </c>
      <c r="F119" s="175" t="s">
        <v>231</v>
      </c>
      <c r="G119" s="176" t="s">
        <v>1581</v>
      </c>
      <c r="H119" s="176" t="s">
        <v>1584</v>
      </c>
      <c r="I119" s="176"/>
      <c r="J119" s="176"/>
      <c r="K119" s="176"/>
      <c r="L119" s="176"/>
      <c r="M119" s="176"/>
      <c r="N119" s="176"/>
      <c r="O119" s="176"/>
      <c r="P119" s="176"/>
      <c r="Q119" s="176"/>
      <c r="R119" s="176"/>
      <c r="S119" s="176"/>
      <c r="T119" s="176"/>
      <c r="U119" s="176"/>
      <c r="V119" s="176"/>
    </row>
    <row r="120" spans="1:22" s="19" customFormat="1" ht="80.099999999999994" customHeight="1" outlineLevel="1" collapsed="1" x14ac:dyDescent="0.45">
      <c r="A120" s="103"/>
      <c r="B120" s="246" t="s">
        <v>1537</v>
      </c>
      <c r="C120" s="247"/>
      <c r="D120" s="197" t="s">
        <v>1526</v>
      </c>
      <c r="E120" s="95"/>
      <c r="F120" s="95" t="str">
        <f>IFERROR(VLOOKUP(E120,Responders!$A$2:$B$10,2,FALSE),"")</f>
        <v/>
      </c>
      <c r="G120" s="78" t="str">
        <f>IFERROR(VLOOKUP(G119,'GDPR Articles'!$A$1:$K$713,7,FALSE),"")</f>
        <v>Right to data portability</v>
      </c>
      <c r="H120" s="78" t="str">
        <f>IFERROR(VLOOKUP(H119,'GDPR Articles'!$A$1:$K$713,7,FALSE),"")</f>
        <v>Right to data portability</v>
      </c>
      <c r="I120" s="78" t="str">
        <f>IFERROR(VLOOKUP(I119,'GDPR Articles'!$A$1:$K$713,7,FALSE),"")</f>
        <v/>
      </c>
      <c r="J120" s="78" t="str">
        <f>IFERROR(VLOOKUP(J119,'GDPR Articles'!$A$1:$K$713,7,FALSE),"")</f>
        <v/>
      </c>
      <c r="K120" s="78" t="str">
        <f>IFERROR(VLOOKUP(K119,'GDPR Articles'!$A$1:$K$713,7,FALSE),"")</f>
        <v/>
      </c>
      <c r="L120" s="78" t="str">
        <f>IFERROR(VLOOKUP(L119,'GDPR Articles'!$A$1:$K$713,7,FALSE),"")</f>
        <v/>
      </c>
      <c r="M120" s="78" t="str">
        <f>IFERROR(VLOOKUP(M119,'GDPR Articles'!$A$1:$K$713,7,FALSE),"")</f>
        <v/>
      </c>
      <c r="N120" s="78" t="str">
        <f>IFERROR(VLOOKUP(N119,'GDPR Articles'!$A$1:$K$713,7,FALSE),"")</f>
        <v/>
      </c>
      <c r="O120" s="78" t="str">
        <f>IFERROR(VLOOKUP(O119,'GDPR Articles'!$A$1:$K$713,7,FALSE),"")</f>
        <v/>
      </c>
      <c r="P120" s="78" t="str">
        <f>IFERROR(VLOOKUP(P119,'GDPR Articles'!$A$1:$K$713,7,FALSE),"")</f>
        <v/>
      </c>
      <c r="Q120" s="78" t="str">
        <f>IFERROR(VLOOKUP(Q119,'GDPR Articles'!$A$1:$K$713,7,FALSE),"")</f>
        <v/>
      </c>
      <c r="R120" s="78" t="str">
        <f>IFERROR(VLOOKUP(R119,'GDPR Articles'!$A$1:$K$713,7,FALSE),"")</f>
        <v/>
      </c>
      <c r="S120" s="78" t="str">
        <f>IFERROR(VLOOKUP(S119,'GDPR Articles'!$A$1:$K$713,7,FALSE),"")</f>
        <v/>
      </c>
      <c r="T120" s="78" t="str">
        <f>IFERROR(VLOOKUP(T119,'GDPR Articles'!$A$1:$K$713,7,FALSE),"")</f>
        <v/>
      </c>
      <c r="U120" s="78" t="str">
        <f>IFERROR(VLOOKUP(U119,'GDPR Articles'!$A$1:$K$713,7,FALSE),"")</f>
        <v/>
      </c>
      <c r="V120" s="78" t="str">
        <f>IFERROR(VLOOKUP(V119,'GDPR Articles'!$A$1:$K$713,7,FALSE),"")</f>
        <v/>
      </c>
    </row>
    <row r="121" spans="1:22" s="224" customFormat="1" ht="24.95" hidden="1" customHeight="1" outlineLevel="2" x14ac:dyDescent="0.75">
      <c r="A121" s="211"/>
      <c r="B121" s="241"/>
      <c r="C121" s="241"/>
      <c r="D121" s="211"/>
      <c r="E121" s="221"/>
      <c r="F121" s="222"/>
      <c r="G121" s="223" t="str">
        <f>IF(G119&lt;&gt;"",HYPERLINK(CONCATENATE('Compliance Manager Mechanics'!$B$5,SUBSTITUTE(G119,"(*)","")),'Compliance Manager Mechanics'!$B$6),"")</f>
        <v>Compliance Manager</v>
      </c>
      <c r="H121" s="223" t="str">
        <f>IF(H119&lt;&gt;"",HYPERLINK(CONCATENATE('Compliance Manager Mechanics'!$B$5,SUBSTITUTE(H119,"(*)","")),'Compliance Manager Mechanics'!$B$6),"")</f>
        <v>Compliance Manager</v>
      </c>
      <c r="I121" s="223" t="str">
        <f>IF(I119&lt;&gt;"",HYPERLINK(CONCATENATE('Compliance Manager Mechanics'!$B$5,SUBSTITUTE(I119,"(*)","")),'Compliance Manager Mechanics'!$B$6),"")</f>
        <v/>
      </c>
      <c r="J121" s="223" t="str">
        <f>IF(J119&lt;&gt;"",HYPERLINK(CONCATENATE('Compliance Manager Mechanics'!$B$5,SUBSTITUTE(J119,"(*)","")),'Compliance Manager Mechanics'!$B$6),"")</f>
        <v/>
      </c>
      <c r="K121" s="223" t="str">
        <f>IF(K119&lt;&gt;"",HYPERLINK(CONCATENATE('Compliance Manager Mechanics'!$B$5,SUBSTITUTE(K119,"(*)","")),'Compliance Manager Mechanics'!$B$6),"")</f>
        <v/>
      </c>
      <c r="L121" s="223" t="str">
        <f>IF(L119&lt;&gt;"",HYPERLINK(CONCATENATE('Compliance Manager Mechanics'!$B$5,SUBSTITUTE(L119,"(*)","")),'Compliance Manager Mechanics'!$B$6),"")</f>
        <v/>
      </c>
      <c r="M121" s="223" t="str">
        <f>IF(M119&lt;&gt;"",HYPERLINK(CONCATENATE('Compliance Manager Mechanics'!$B$5,SUBSTITUTE(M119,"(*)","")),'Compliance Manager Mechanics'!$B$6),"")</f>
        <v/>
      </c>
      <c r="N121" s="223" t="str">
        <f>IF(N119&lt;&gt;"",HYPERLINK(CONCATENATE('Compliance Manager Mechanics'!$B$5,SUBSTITUTE(N119,"(*)","")),'Compliance Manager Mechanics'!$B$6),"")</f>
        <v/>
      </c>
      <c r="O121" s="223" t="str">
        <f>IF(O119&lt;&gt;"",HYPERLINK(CONCATENATE('Compliance Manager Mechanics'!$B$5,SUBSTITUTE(O119,"(*)","")),'Compliance Manager Mechanics'!$B$6),"")</f>
        <v/>
      </c>
      <c r="P121" s="223" t="str">
        <f>IF(P119&lt;&gt;"",HYPERLINK(CONCATENATE('Compliance Manager Mechanics'!$B$5,SUBSTITUTE(P119,"(*)","")),'Compliance Manager Mechanics'!$B$6),"")</f>
        <v/>
      </c>
      <c r="Q121" s="223" t="str">
        <f>IF(Q119&lt;&gt;"",HYPERLINK(CONCATENATE('Compliance Manager Mechanics'!$B$5,SUBSTITUTE(Q119,"(*)","")),'Compliance Manager Mechanics'!$B$6),"")</f>
        <v/>
      </c>
      <c r="R121" s="223" t="str">
        <f>IF(R119&lt;&gt;"",HYPERLINK(CONCATENATE('Compliance Manager Mechanics'!$B$5,SUBSTITUTE(R119,"(*)","")),'Compliance Manager Mechanics'!$B$6),"")</f>
        <v/>
      </c>
      <c r="S121" s="223" t="str">
        <f>IF(S119&lt;&gt;"",HYPERLINK(CONCATENATE('Compliance Manager Mechanics'!$B$5,SUBSTITUTE(S119,"(*)","")),'Compliance Manager Mechanics'!$B$6),"")</f>
        <v/>
      </c>
      <c r="T121" s="223" t="str">
        <f>IF(T119&lt;&gt;"",HYPERLINK(CONCATENATE('Compliance Manager Mechanics'!$B$5,SUBSTITUTE(T119,"(*)","")),'Compliance Manager Mechanics'!$B$6),"")</f>
        <v/>
      </c>
      <c r="U121" s="223" t="str">
        <f>IF(U119&lt;&gt;"",HYPERLINK(CONCATENATE('Compliance Manager Mechanics'!$B$5,SUBSTITUTE(U119,"(*)","")),'Compliance Manager Mechanics'!$B$6),"")</f>
        <v/>
      </c>
      <c r="V121" s="223" t="str">
        <f>IF(V119&lt;&gt;"",HYPERLINK(CONCATENATE('Compliance Manager Mechanics'!$B$5,SUBSTITUTE(V119,"(*)","")),'Compliance Manager Mechanics'!$B$6),"")</f>
        <v/>
      </c>
    </row>
    <row r="122" spans="1:22" ht="19.350000000000001" hidden="1" customHeight="1" outlineLevel="2" x14ac:dyDescent="0.45">
      <c r="A122" s="2" t="s">
        <v>285</v>
      </c>
      <c r="B122" s="2" t="s">
        <v>416</v>
      </c>
      <c r="C122" s="16" t="s">
        <v>7</v>
      </c>
      <c r="D122" s="154"/>
      <c r="E122" s="138"/>
      <c r="F122" s="158" t="str">
        <f>IFERROR(VLOOKUP(E122,Responders!$A$2:$B$10,2,FALSE),"")</f>
        <v/>
      </c>
      <c r="G122" s="13"/>
      <c r="H122" s="13"/>
      <c r="I122" s="13"/>
      <c r="J122" s="13"/>
      <c r="K122" s="13"/>
      <c r="L122" s="13"/>
      <c r="M122" s="13"/>
      <c r="N122" s="13"/>
      <c r="O122" s="13"/>
      <c r="P122" s="13"/>
      <c r="Q122" s="13"/>
      <c r="R122" s="13"/>
      <c r="S122" s="13"/>
      <c r="T122" s="13"/>
      <c r="U122" s="13"/>
      <c r="V122" s="13"/>
    </row>
    <row r="123" spans="1:22" ht="19.350000000000001" hidden="1" customHeight="1" outlineLevel="3" x14ac:dyDescent="0.45">
      <c r="A123" s="134"/>
      <c r="B123" s="149" t="s">
        <v>67</v>
      </c>
      <c r="C123" s="16"/>
      <c r="D123" s="201"/>
      <c r="E123" s="144"/>
      <c r="F123" s="159"/>
    </row>
    <row r="124" spans="1:22" ht="19.350000000000001" hidden="1" customHeight="1" outlineLevel="3" x14ac:dyDescent="0.45">
      <c r="A124" s="2" t="s">
        <v>286</v>
      </c>
      <c r="B124" s="2" t="s">
        <v>68</v>
      </c>
      <c r="C124" s="16" t="s">
        <v>7</v>
      </c>
      <c r="D124" s="156"/>
      <c r="E124" s="137"/>
      <c r="F124" s="160" t="str">
        <f>IFERROR(VLOOKUP(E124,Responders!$A$2:$B$10,2,FALSE),"")</f>
        <v/>
      </c>
    </row>
    <row r="125" spans="1:22" ht="19.350000000000001" hidden="1" customHeight="1" outlineLevel="3" x14ac:dyDescent="0.45">
      <c r="A125" s="2" t="s">
        <v>287</v>
      </c>
      <c r="B125" s="2" t="s">
        <v>417</v>
      </c>
      <c r="C125" s="16" t="s">
        <v>7</v>
      </c>
      <c r="D125" s="156"/>
      <c r="E125" s="137"/>
      <c r="F125" s="160" t="str">
        <f>IFERROR(VLOOKUP(E125,Responders!$A$2:$B$10,2,FALSE),"")</f>
        <v/>
      </c>
    </row>
    <row r="126" spans="1:22" ht="18.75" hidden="1" customHeight="1" outlineLevel="3" x14ac:dyDescent="0.45">
      <c r="A126" s="2" t="s">
        <v>288</v>
      </c>
      <c r="B126" s="2" t="s">
        <v>418</v>
      </c>
      <c r="C126" s="16" t="s">
        <v>7</v>
      </c>
      <c r="D126" s="156"/>
      <c r="E126" s="137"/>
      <c r="F126" s="160" t="str">
        <f>IFERROR(VLOOKUP(E126,Responders!$A$2:$B$10,2,FALSE),"")</f>
        <v/>
      </c>
    </row>
    <row r="127" spans="1:22" s="168" customFormat="1" ht="24.6" customHeight="1" outlineLevel="1" x14ac:dyDescent="0.45">
      <c r="A127" s="174" t="s">
        <v>69</v>
      </c>
      <c r="B127" s="174"/>
      <c r="C127" s="174"/>
      <c r="D127" s="198" t="s">
        <v>3</v>
      </c>
      <c r="E127" s="175" t="s">
        <v>4</v>
      </c>
      <c r="F127" s="175" t="s">
        <v>231</v>
      </c>
      <c r="G127" s="176" t="s">
        <v>1579</v>
      </c>
      <c r="H127" s="176" t="s">
        <v>1559</v>
      </c>
      <c r="I127" s="176"/>
      <c r="J127" s="176"/>
      <c r="K127" s="176"/>
      <c r="L127" s="176"/>
      <c r="M127" s="176"/>
      <c r="N127" s="176"/>
      <c r="O127" s="176"/>
      <c r="P127" s="176"/>
      <c r="Q127" s="176"/>
      <c r="R127" s="176"/>
      <c r="S127" s="176"/>
      <c r="T127" s="176"/>
      <c r="U127" s="176"/>
      <c r="V127" s="176"/>
    </row>
    <row r="128" spans="1:22" s="19" customFormat="1" ht="80.099999999999994" customHeight="1" outlineLevel="1" collapsed="1" x14ac:dyDescent="0.45">
      <c r="A128" s="103"/>
      <c r="B128" s="246" t="s">
        <v>1532</v>
      </c>
      <c r="C128" s="247"/>
      <c r="D128" s="197" t="s">
        <v>1526</v>
      </c>
      <c r="E128" s="95"/>
      <c r="F128" s="95" t="str">
        <f>IFERROR(VLOOKUP(E128,Responders!$A$2:$B$10,2,FALSE),"")</f>
        <v/>
      </c>
      <c r="G128" s="78" t="str">
        <f>IFERROR(VLOOKUP(G127,'GDPR Articles'!$A$1:$K$713,7,FALSE),"")</f>
        <v>Right to restriction of processing</v>
      </c>
      <c r="H128" s="78" t="str">
        <f>IFERROR(VLOOKUP(H127,'GDPR Articles'!$A$1:$K$713,7,FALSE),"")</f>
        <v>Records of processing activities</v>
      </c>
      <c r="I128" s="78" t="str">
        <f>IFERROR(VLOOKUP(I127,'GDPR Articles'!$A$1:$K$713,7,FALSE),"")</f>
        <v/>
      </c>
      <c r="J128" s="78" t="str">
        <f>IFERROR(VLOOKUP(J127,'GDPR Articles'!$A$1:$K$713,7,FALSE),"")</f>
        <v/>
      </c>
      <c r="K128" s="78" t="str">
        <f>IFERROR(VLOOKUP(K127,'GDPR Articles'!$A$1:$K$713,7,FALSE),"")</f>
        <v/>
      </c>
      <c r="L128" s="78" t="str">
        <f>IFERROR(VLOOKUP(L127,'GDPR Articles'!$A$1:$K$713,7,FALSE),"")</f>
        <v/>
      </c>
      <c r="M128" s="78" t="str">
        <f>IFERROR(VLOOKUP(M127,'GDPR Articles'!$A$1:$K$713,7,FALSE),"")</f>
        <v/>
      </c>
      <c r="N128" s="78" t="str">
        <f>IFERROR(VLOOKUP(N127,'GDPR Articles'!$A$1:$K$713,7,FALSE),"")</f>
        <v/>
      </c>
      <c r="O128" s="78" t="str">
        <f>IFERROR(VLOOKUP(O127,'GDPR Articles'!$A$1:$K$713,7,FALSE),"")</f>
        <v/>
      </c>
      <c r="P128" s="78" t="str">
        <f>IFERROR(VLOOKUP(P127,'GDPR Articles'!$A$1:$K$713,7,FALSE),"")</f>
        <v/>
      </c>
      <c r="Q128" s="78" t="str">
        <f>IFERROR(VLOOKUP(Q127,'GDPR Articles'!$A$1:$K$713,7,FALSE),"")</f>
        <v/>
      </c>
      <c r="R128" s="78" t="str">
        <f>IFERROR(VLOOKUP(R127,'GDPR Articles'!$A$1:$K$713,7,FALSE),"")</f>
        <v/>
      </c>
      <c r="S128" s="78" t="str">
        <f>IFERROR(VLOOKUP(S127,'GDPR Articles'!$A$1:$K$713,7,FALSE),"")</f>
        <v/>
      </c>
      <c r="T128" s="78" t="str">
        <f>IFERROR(VLOOKUP(T127,'GDPR Articles'!$A$1:$K$713,7,FALSE),"")</f>
        <v/>
      </c>
      <c r="U128" s="78" t="str">
        <f>IFERROR(VLOOKUP(U127,'GDPR Articles'!$A$1:$K$713,7,FALSE),"")</f>
        <v/>
      </c>
      <c r="V128" s="78" t="str">
        <f>IFERROR(VLOOKUP(V127,'GDPR Articles'!$A$1:$K$713,7,FALSE),"")</f>
        <v/>
      </c>
    </row>
    <row r="129" spans="1:22" s="224" customFormat="1" ht="24.95" hidden="1" customHeight="1" outlineLevel="2" x14ac:dyDescent="0.75">
      <c r="A129" s="211"/>
      <c r="B129" s="241"/>
      <c r="C129" s="241"/>
      <c r="D129" s="211"/>
      <c r="E129" s="221"/>
      <c r="F129" s="222"/>
      <c r="G129" s="223" t="str">
        <f>IF(G127&lt;&gt;"",HYPERLINK(CONCATENATE('Compliance Manager Mechanics'!$B$5,SUBSTITUTE(G127,"(*)","")),'Compliance Manager Mechanics'!$B$6),"")</f>
        <v>Compliance Manager</v>
      </c>
      <c r="H129" s="223" t="str">
        <f>IF(H127&lt;&gt;"",HYPERLINK(CONCATENATE('Compliance Manager Mechanics'!$B$5,SUBSTITUTE(H127,"(*)","")),'Compliance Manager Mechanics'!$B$6),"")</f>
        <v>Compliance Manager</v>
      </c>
      <c r="I129" s="223" t="str">
        <f>IF(I127&lt;&gt;"",HYPERLINK(CONCATENATE('Compliance Manager Mechanics'!$B$5,SUBSTITUTE(I127,"(*)","")),'Compliance Manager Mechanics'!$B$6),"")</f>
        <v/>
      </c>
      <c r="J129" s="223" t="str">
        <f>IF(J127&lt;&gt;"",HYPERLINK(CONCATENATE('Compliance Manager Mechanics'!$B$5,SUBSTITUTE(J127,"(*)","")),'Compliance Manager Mechanics'!$B$6),"")</f>
        <v/>
      </c>
      <c r="K129" s="223" t="str">
        <f>IF(K127&lt;&gt;"",HYPERLINK(CONCATENATE('Compliance Manager Mechanics'!$B$5,SUBSTITUTE(K127,"(*)","")),'Compliance Manager Mechanics'!$B$6),"")</f>
        <v/>
      </c>
      <c r="L129" s="223" t="str">
        <f>IF(L127&lt;&gt;"",HYPERLINK(CONCATENATE('Compliance Manager Mechanics'!$B$5,SUBSTITUTE(L127,"(*)","")),'Compliance Manager Mechanics'!$B$6),"")</f>
        <v/>
      </c>
      <c r="M129" s="223" t="str">
        <f>IF(M127&lt;&gt;"",HYPERLINK(CONCATENATE('Compliance Manager Mechanics'!$B$5,SUBSTITUTE(M127,"(*)","")),'Compliance Manager Mechanics'!$B$6),"")</f>
        <v/>
      </c>
      <c r="N129" s="223" t="str">
        <f>IF(N127&lt;&gt;"",HYPERLINK(CONCATENATE('Compliance Manager Mechanics'!$B$5,SUBSTITUTE(N127,"(*)","")),'Compliance Manager Mechanics'!$B$6),"")</f>
        <v/>
      </c>
      <c r="O129" s="223" t="str">
        <f>IF(O127&lt;&gt;"",HYPERLINK(CONCATENATE('Compliance Manager Mechanics'!$B$5,SUBSTITUTE(O127,"(*)","")),'Compliance Manager Mechanics'!$B$6),"")</f>
        <v/>
      </c>
      <c r="P129" s="223" t="str">
        <f>IF(P127&lt;&gt;"",HYPERLINK(CONCATENATE('Compliance Manager Mechanics'!$B$5,SUBSTITUTE(P127,"(*)","")),'Compliance Manager Mechanics'!$B$6),"")</f>
        <v/>
      </c>
      <c r="Q129" s="223" t="str">
        <f>IF(Q127&lt;&gt;"",HYPERLINK(CONCATENATE('Compliance Manager Mechanics'!$B$5,SUBSTITUTE(Q127,"(*)","")),'Compliance Manager Mechanics'!$B$6),"")</f>
        <v/>
      </c>
      <c r="R129" s="223" t="str">
        <f>IF(R127&lt;&gt;"",HYPERLINK(CONCATENATE('Compliance Manager Mechanics'!$B$5,SUBSTITUTE(R127,"(*)","")),'Compliance Manager Mechanics'!$B$6),"")</f>
        <v/>
      </c>
      <c r="S129" s="223" t="str">
        <f>IF(S127&lt;&gt;"",HYPERLINK(CONCATENATE('Compliance Manager Mechanics'!$B$5,SUBSTITUTE(S127,"(*)","")),'Compliance Manager Mechanics'!$B$6),"")</f>
        <v/>
      </c>
      <c r="T129" s="223" t="str">
        <f>IF(T127&lt;&gt;"",HYPERLINK(CONCATENATE('Compliance Manager Mechanics'!$B$5,SUBSTITUTE(T127,"(*)","")),'Compliance Manager Mechanics'!$B$6),"")</f>
        <v/>
      </c>
      <c r="U129" s="223" t="str">
        <f>IF(U127&lt;&gt;"",HYPERLINK(CONCATENATE('Compliance Manager Mechanics'!$B$5,SUBSTITUTE(U127,"(*)","")),'Compliance Manager Mechanics'!$B$6),"")</f>
        <v/>
      </c>
      <c r="V129" s="223" t="str">
        <f>IF(V127&lt;&gt;"",HYPERLINK(CONCATENATE('Compliance Manager Mechanics'!$B$5,SUBSTITUTE(V127,"(*)","")),'Compliance Manager Mechanics'!$B$6),"")</f>
        <v/>
      </c>
    </row>
    <row r="130" spans="1:22" ht="19.350000000000001" hidden="1" customHeight="1" outlineLevel="2" x14ac:dyDescent="0.45">
      <c r="A130" s="2" t="s">
        <v>289</v>
      </c>
      <c r="B130" s="2" t="s">
        <v>420</v>
      </c>
      <c r="C130" s="16" t="s">
        <v>7</v>
      </c>
      <c r="D130" s="154"/>
      <c r="E130" s="138"/>
      <c r="F130" s="154" t="str">
        <f>IFERROR(VLOOKUP(E130,Responders!$A$2:$B$10,2,FALSE),"")</f>
        <v/>
      </c>
      <c r="G130" s="13"/>
      <c r="H130" s="13"/>
      <c r="I130" s="13"/>
      <c r="J130" s="13"/>
      <c r="K130" s="13"/>
      <c r="L130" s="13"/>
      <c r="M130" s="13"/>
      <c r="N130" s="13"/>
      <c r="O130" s="13"/>
      <c r="P130" s="13"/>
      <c r="Q130" s="13"/>
      <c r="R130" s="13"/>
      <c r="S130" s="13"/>
      <c r="T130" s="13"/>
      <c r="U130" s="13"/>
      <c r="V130" s="13"/>
    </row>
    <row r="131" spans="1:22" ht="19.350000000000001" hidden="1" customHeight="1" outlineLevel="3" x14ac:dyDescent="0.45">
      <c r="A131" s="134"/>
      <c r="B131" s="149" t="s">
        <v>70</v>
      </c>
      <c r="C131" s="16"/>
      <c r="D131" s="140"/>
      <c r="E131" s="140"/>
      <c r="F131" s="155"/>
    </row>
    <row r="132" spans="1:22" ht="19.350000000000001" hidden="1" customHeight="1" outlineLevel="3" x14ac:dyDescent="0.45">
      <c r="A132" s="2" t="s">
        <v>290</v>
      </c>
      <c r="B132" s="2" t="s">
        <v>422</v>
      </c>
      <c r="C132" s="16" t="s">
        <v>7</v>
      </c>
      <c r="D132" s="156"/>
      <c r="E132" s="137"/>
      <c r="F132" s="156" t="str">
        <f>IFERROR(VLOOKUP(E132,Responders!$A$2:$B$10,2,FALSE),"")</f>
        <v/>
      </c>
    </row>
    <row r="133" spans="1:22" ht="19.350000000000001" hidden="1" customHeight="1" outlineLevel="3" x14ac:dyDescent="0.45">
      <c r="A133" s="2" t="s">
        <v>291</v>
      </c>
      <c r="B133" s="2" t="s">
        <v>71</v>
      </c>
      <c r="C133" s="16" t="s">
        <v>7</v>
      </c>
      <c r="D133" s="156"/>
      <c r="E133" s="137"/>
      <c r="F133" s="156" t="str">
        <f>IFERROR(VLOOKUP(E133,Responders!$A$2:$B$10,2,FALSE),"")</f>
        <v/>
      </c>
    </row>
    <row r="134" spans="1:22" ht="19.350000000000001" hidden="1" customHeight="1" outlineLevel="3" x14ac:dyDescent="0.45">
      <c r="A134" s="2" t="s">
        <v>292</v>
      </c>
      <c r="B134" s="2" t="s">
        <v>423</v>
      </c>
      <c r="C134" s="16" t="s">
        <v>7</v>
      </c>
      <c r="D134" s="156"/>
      <c r="E134" s="137"/>
      <c r="F134" s="156" t="str">
        <f>IFERROR(VLOOKUP(E134,Responders!$A$2:$B$10,2,FALSE),"")</f>
        <v/>
      </c>
    </row>
    <row r="135" spans="1:22" ht="19.350000000000001" hidden="1" customHeight="1" outlineLevel="3" x14ac:dyDescent="0.45">
      <c r="A135" s="2" t="s">
        <v>293</v>
      </c>
      <c r="B135" s="2" t="s">
        <v>424</v>
      </c>
      <c r="C135" s="16" t="s">
        <v>7</v>
      </c>
      <c r="D135" s="156"/>
      <c r="E135" s="137"/>
      <c r="F135" s="156" t="str">
        <f>IFERROR(VLOOKUP(E135,Responders!$A$2:$B$10,2,FALSE),"")</f>
        <v/>
      </c>
    </row>
    <row r="136" spans="1:22" ht="19.350000000000001" hidden="1" customHeight="1" outlineLevel="3" x14ac:dyDescent="0.45">
      <c r="A136" s="2" t="s">
        <v>294</v>
      </c>
      <c r="B136" s="2" t="s">
        <v>72</v>
      </c>
      <c r="C136" s="16" t="s">
        <v>7</v>
      </c>
      <c r="D136" s="156"/>
      <c r="E136" s="137"/>
      <c r="F136" s="156" t="str">
        <f>IFERROR(VLOOKUP(E136,Responders!$A$2:$B$10,2,FALSE),"")</f>
        <v/>
      </c>
    </row>
    <row r="137" spans="1:22" ht="19.350000000000001" hidden="1" customHeight="1" outlineLevel="3" x14ac:dyDescent="0.45">
      <c r="A137" s="2" t="s">
        <v>295</v>
      </c>
      <c r="B137" s="2" t="s">
        <v>426</v>
      </c>
      <c r="C137" s="16" t="s">
        <v>7</v>
      </c>
      <c r="D137" s="156"/>
      <c r="E137" s="137"/>
      <c r="F137" s="156" t="str">
        <f>IFERROR(VLOOKUP(E137,Responders!$A$2:$B$10,2,FALSE),"")</f>
        <v/>
      </c>
    </row>
    <row r="138" spans="1:22" ht="23.45" hidden="1" customHeight="1" outlineLevel="3" x14ac:dyDescent="0.45">
      <c r="A138" s="2" t="s">
        <v>431</v>
      </c>
      <c r="B138" s="2" t="s">
        <v>430</v>
      </c>
      <c r="C138" s="16" t="s">
        <v>7</v>
      </c>
      <c r="D138" s="156"/>
      <c r="E138" s="137"/>
      <c r="F138" s="156" t="str">
        <f>IFERROR(VLOOKUP(E138,Responders!$A$2:$B$10,2,FALSE),"")</f>
        <v/>
      </c>
    </row>
    <row r="139" spans="1:22" s="168" customFormat="1" ht="24.6" customHeight="1" outlineLevel="1" x14ac:dyDescent="0.45">
      <c r="A139" s="174" t="s">
        <v>156</v>
      </c>
      <c r="B139" s="174"/>
      <c r="C139" s="174"/>
      <c r="D139" s="198" t="s">
        <v>3</v>
      </c>
      <c r="E139" s="175" t="s">
        <v>4</v>
      </c>
      <c r="F139" s="175" t="s">
        <v>231</v>
      </c>
      <c r="G139" s="176" t="s">
        <v>1585</v>
      </c>
      <c r="H139" s="176"/>
      <c r="I139" s="176"/>
      <c r="J139" s="176"/>
      <c r="K139" s="176"/>
      <c r="L139" s="176"/>
      <c r="M139" s="176"/>
      <c r="N139" s="176"/>
      <c r="O139" s="176"/>
      <c r="P139" s="176"/>
      <c r="Q139" s="176"/>
      <c r="R139" s="176"/>
      <c r="S139" s="176"/>
      <c r="T139" s="176"/>
      <c r="U139" s="176"/>
      <c r="V139" s="176"/>
    </row>
    <row r="140" spans="1:22" s="19" customFormat="1" ht="80.099999999999994" customHeight="1" outlineLevel="1" collapsed="1" x14ac:dyDescent="0.45">
      <c r="A140" s="103"/>
      <c r="B140" s="246" t="s">
        <v>1538</v>
      </c>
      <c r="C140" s="247"/>
      <c r="D140" s="197" t="s">
        <v>1526</v>
      </c>
      <c r="E140" s="95"/>
      <c r="F140" s="95" t="str">
        <f>IFERROR(VLOOKUP(E140,Responders!$A$2:$B$10,2,FALSE),"")</f>
        <v/>
      </c>
      <c r="G140" s="78" t="str">
        <f>IFERROR(VLOOKUP(G139,'GDPR Articles'!$A$1:$K$713,7,FALSE),"")</f>
        <v>Automated individual decision-making, including profiling</v>
      </c>
      <c r="H140" s="78" t="str">
        <f>IFERROR(VLOOKUP(H139,'GDPR Articles'!$A$1:$K$713,7,FALSE),"")</f>
        <v/>
      </c>
      <c r="I140" s="78" t="str">
        <f>IFERROR(VLOOKUP(I139,'GDPR Articles'!$A$1:$K$713,7,FALSE),"")</f>
        <v/>
      </c>
      <c r="J140" s="78" t="str">
        <f>IFERROR(VLOOKUP(J139,'GDPR Articles'!$A$1:$K$713,7,FALSE),"")</f>
        <v/>
      </c>
      <c r="K140" s="78" t="str">
        <f>IFERROR(VLOOKUP(K139,'GDPR Articles'!$A$1:$K$713,7,FALSE),"")</f>
        <v/>
      </c>
      <c r="L140" s="78" t="str">
        <f>IFERROR(VLOOKUP(L139,'GDPR Articles'!$A$1:$K$713,7,FALSE),"")</f>
        <v/>
      </c>
      <c r="M140" s="78" t="str">
        <f>IFERROR(VLOOKUP(M139,'GDPR Articles'!$A$1:$K$713,7,FALSE),"")</f>
        <v/>
      </c>
      <c r="N140" s="78" t="str">
        <f>IFERROR(VLOOKUP(N139,'GDPR Articles'!$A$1:$K$713,7,FALSE),"")</f>
        <v/>
      </c>
      <c r="O140" s="78" t="str">
        <f>IFERROR(VLOOKUP(O139,'GDPR Articles'!$A$1:$K$713,7,FALSE),"")</f>
        <v/>
      </c>
      <c r="P140" s="78" t="str">
        <f>IFERROR(VLOOKUP(P139,'GDPR Articles'!$A$1:$K$713,7,FALSE),"")</f>
        <v/>
      </c>
      <c r="Q140" s="78" t="str">
        <f>IFERROR(VLOOKUP(Q139,'GDPR Articles'!$A$1:$K$713,7,FALSE),"")</f>
        <v/>
      </c>
      <c r="R140" s="78" t="str">
        <f>IFERROR(VLOOKUP(R139,'GDPR Articles'!$A$1:$K$713,7,FALSE),"")</f>
        <v/>
      </c>
      <c r="S140" s="78" t="str">
        <f>IFERROR(VLOOKUP(S139,'GDPR Articles'!$A$1:$K$713,7,FALSE),"")</f>
        <v/>
      </c>
      <c r="T140" s="78" t="str">
        <f>IFERROR(VLOOKUP(T139,'GDPR Articles'!$A$1:$K$713,7,FALSE),"")</f>
        <v/>
      </c>
      <c r="U140" s="78" t="str">
        <f>IFERROR(VLOOKUP(U139,'GDPR Articles'!$A$1:$K$713,7,FALSE),"")</f>
        <v/>
      </c>
      <c r="V140" s="78" t="str">
        <f>IFERROR(VLOOKUP(V139,'GDPR Articles'!$A$1:$K$713,7,FALSE),"")</f>
        <v/>
      </c>
    </row>
    <row r="141" spans="1:22" s="224" customFormat="1" ht="24.95" hidden="1" customHeight="1" outlineLevel="2" x14ac:dyDescent="0.75">
      <c r="A141" s="211"/>
      <c r="B141" s="241"/>
      <c r="C141" s="241"/>
      <c r="D141" s="211"/>
      <c r="E141" s="221"/>
      <c r="F141" s="222"/>
      <c r="G141" s="223" t="str">
        <f>IF(G139&lt;&gt;"",HYPERLINK(CONCATENATE('Compliance Manager Mechanics'!$B$5,SUBSTITUTE(G139,"(*)","")),'Compliance Manager Mechanics'!$B$6),"")</f>
        <v>Compliance Manager</v>
      </c>
      <c r="H141" s="223" t="str">
        <f>IF(H139&lt;&gt;"",HYPERLINK(CONCATENATE('Compliance Manager Mechanics'!$B$5,SUBSTITUTE(H139,"(*)","")),'Compliance Manager Mechanics'!$B$6),"")</f>
        <v/>
      </c>
      <c r="I141" s="223" t="str">
        <f>IF(I139&lt;&gt;"",HYPERLINK(CONCATENATE('Compliance Manager Mechanics'!$B$5,SUBSTITUTE(I139,"(*)","")),'Compliance Manager Mechanics'!$B$6),"")</f>
        <v/>
      </c>
      <c r="J141" s="223" t="str">
        <f>IF(J139&lt;&gt;"",HYPERLINK(CONCATENATE('Compliance Manager Mechanics'!$B$5,SUBSTITUTE(J139,"(*)","")),'Compliance Manager Mechanics'!$B$6),"")</f>
        <v/>
      </c>
      <c r="K141" s="223" t="str">
        <f>IF(K139&lt;&gt;"",HYPERLINK(CONCATENATE('Compliance Manager Mechanics'!$B$5,SUBSTITUTE(K139,"(*)","")),'Compliance Manager Mechanics'!$B$6),"")</f>
        <v/>
      </c>
      <c r="L141" s="223" t="str">
        <f>IF(L139&lt;&gt;"",HYPERLINK(CONCATENATE('Compliance Manager Mechanics'!$B$5,SUBSTITUTE(L139,"(*)","")),'Compliance Manager Mechanics'!$B$6),"")</f>
        <v/>
      </c>
      <c r="M141" s="223" t="str">
        <f>IF(M139&lt;&gt;"",HYPERLINK(CONCATENATE('Compliance Manager Mechanics'!$B$5,SUBSTITUTE(M139,"(*)","")),'Compliance Manager Mechanics'!$B$6),"")</f>
        <v/>
      </c>
      <c r="N141" s="223" t="str">
        <f>IF(N139&lt;&gt;"",HYPERLINK(CONCATENATE('Compliance Manager Mechanics'!$B$5,SUBSTITUTE(N139,"(*)","")),'Compliance Manager Mechanics'!$B$6),"")</f>
        <v/>
      </c>
      <c r="O141" s="223" t="str">
        <f>IF(O139&lt;&gt;"",HYPERLINK(CONCATENATE('Compliance Manager Mechanics'!$B$5,SUBSTITUTE(O139,"(*)","")),'Compliance Manager Mechanics'!$B$6),"")</f>
        <v/>
      </c>
      <c r="P141" s="223" t="str">
        <f>IF(P139&lt;&gt;"",HYPERLINK(CONCATENATE('Compliance Manager Mechanics'!$B$5,SUBSTITUTE(P139,"(*)","")),'Compliance Manager Mechanics'!$B$6),"")</f>
        <v/>
      </c>
      <c r="Q141" s="223" t="str">
        <f>IF(Q139&lt;&gt;"",HYPERLINK(CONCATENATE('Compliance Manager Mechanics'!$B$5,SUBSTITUTE(Q139,"(*)","")),'Compliance Manager Mechanics'!$B$6),"")</f>
        <v/>
      </c>
      <c r="R141" s="223" t="str">
        <f>IF(R139&lt;&gt;"",HYPERLINK(CONCATENATE('Compliance Manager Mechanics'!$B$5,SUBSTITUTE(R139,"(*)","")),'Compliance Manager Mechanics'!$B$6),"")</f>
        <v/>
      </c>
      <c r="S141" s="223" t="str">
        <f>IF(S139&lt;&gt;"",HYPERLINK(CONCATENATE('Compliance Manager Mechanics'!$B$5,SUBSTITUTE(S139,"(*)","")),'Compliance Manager Mechanics'!$B$6),"")</f>
        <v/>
      </c>
      <c r="T141" s="223" t="str">
        <f>IF(T139&lt;&gt;"",HYPERLINK(CONCATENATE('Compliance Manager Mechanics'!$B$5,SUBSTITUTE(T139,"(*)","")),'Compliance Manager Mechanics'!$B$6),"")</f>
        <v/>
      </c>
      <c r="U141" s="223" t="str">
        <f>IF(U139&lt;&gt;"",HYPERLINK(CONCATENATE('Compliance Manager Mechanics'!$B$5,SUBSTITUTE(U139,"(*)","")),'Compliance Manager Mechanics'!$B$6),"")</f>
        <v/>
      </c>
      <c r="V141" s="223" t="str">
        <f>IF(V139&lt;&gt;"",HYPERLINK(CONCATENATE('Compliance Manager Mechanics'!$B$5,SUBSTITUTE(V139,"(*)","")),'Compliance Manager Mechanics'!$B$6),"")</f>
        <v/>
      </c>
    </row>
    <row r="142" spans="1:22" ht="38.450000000000003" hidden="1" customHeight="1" outlineLevel="2" x14ac:dyDescent="0.45">
      <c r="A142" s="2" t="s">
        <v>296</v>
      </c>
      <c r="B142" s="2" t="s">
        <v>427</v>
      </c>
      <c r="C142" s="16" t="s">
        <v>7</v>
      </c>
      <c r="D142" s="154"/>
      <c r="E142" s="138"/>
      <c r="F142" s="154" t="str">
        <f>IFERROR(VLOOKUP(E142,Responders!$A$2:$B$10,2,FALSE),"")</f>
        <v/>
      </c>
      <c r="G142" s="13"/>
      <c r="H142" s="13"/>
      <c r="I142" s="13"/>
      <c r="J142" s="13"/>
      <c r="K142" s="13"/>
      <c r="L142" s="13"/>
      <c r="M142" s="13"/>
      <c r="N142" s="13"/>
      <c r="O142" s="13"/>
      <c r="P142" s="13"/>
      <c r="Q142" s="13"/>
      <c r="R142" s="13"/>
      <c r="S142" s="13"/>
      <c r="T142" s="13"/>
      <c r="U142" s="13"/>
      <c r="V142" s="13"/>
    </row>
    <row r="143" spans="1:22" ht="19.350000000000001" hidden="1" customHeight="1" outlineLevel="3" x14ac:dyDescent="0.45">
      <c r="A143" s="134"/>
      <c r="B143" s="149" t="s">
        <v>73</v>
      </c>
      <c r="C143" s="16"/>
      <c r="D143" s="140"/>
      <c r="E143" s="140"/>
      <c r="F143" s="155"/>
    </row>
    <row r="144" spans="1:22" ht="35.25" hidden="1" customHeight="1" outlineLevel="3" x14ac:dyDescent="0.45">
      <c r="A144" s="2" t="s">
        <v>297</v>
      </c>
      <c r="B144" s="2" t="s">
        <v>537</v>
      </c>
      <c r="C144" s="16" t="s">
        <v>7</v>
      </c>
      <c r="D144" s="156"/>
      <c r="E144" s="137"/>
      <c r="F144" s="156" t="str">
        <f>IFERROR(VLOOKUP(E144,Responders!$A$2:$B$10,2,FALSE),"")</f>
        <v/>
      </c>
    </row>
    <row r="145" spans="1:22" ht="19.350000000000001" hidden="1" customHeight="1" outlineLevel="3" x14ac:dyDescent="0.45">
      <c r="A145" s="2" t="s">
        <v>298</v>
      </c>
      <c r="B145" s="2" t="s">
        <v>74</v>
      </c>
      <c r="C145" s="16" t="s">
        <v>7</v>
      </c>
      <c r="D145" s="156"/>
      <c r="E145" s="137"/>
      <c r="F145" s="156" t="str">
        <f>IFERROR(VLOOKUP(E145,Responders!$A$2:$B$10,2,FALSE),"")</f>
        <v/>
      </c>
    </row>
    <row r="146" spans="1:22" ht="19.350000000000001" hidden="1" customHeight="1" outlineLevel="3" x14ac:dyDescent="0.45">
      <c r="A146" s="2" t="s">
        <v>299</v>
      </c>
      <c r="B146" s="2" t="s">
        <v>204</v>
      </c>
      <c r="C146" s="16" t="s">
        <v>7</v>
      </c>
      <c r="D146" s="156"/>
      <c r="E146" s="137"/>
      <c r="F146" s="156" t="str">
        <f>IFERROR(VLOOKUP(E146,Responders!$A$2:$B$10,2,FALSE),"")</f>
        <v/>
      </c>
    </row>
    <row r="147" spans="1:22" ht="19.350000000000001" hidden="1" customHeight="1" outlineLevel="3" x14ac:dyDescent="0.45">
      <c r="A147" s="2" t="s">
        <v>300</v>
      </c>
      <c r="B147" s="2" t="s">
        <v>75</v>
      </c>
      <c r="C147" s="16" t="s">
        <v>7</v>
      </c>
      <c r="D147" s="156"/>
      <c r="E147" s="137"/>
      <c r="F147" s="156" t="str">
        <f>IFERROR(VLOOKUP(E147,Responders!$A$2:$B$10,2,FALSE),"")</f>
        <v/>
      </c>
    </row>
    <row r="148" spans="1:22" s="168" customFormat="1" ht="24.6" customHeight="1" outlineLevel="1" x14ac:dyDescent="0.45">
      <c r="A148" s="174" t="s">
        <v>76</v>
      </c>
      <c r="B148" s="174"/>
      <c r="C148" s="174"/>
      <c r="D148" s="198" t="s">
        <v>3</v>
      </c>
      <c r="E148" s="175" t="s">
        <v>4</v>
      </c>
      <c r="F148" s="175" t="s">
        <v>231</v>
      </c>
      <c r="G148" s="176" t="s">
        <v>1592</v>
      </c>
      <c r="H148" s="176" t="s">
        <v>1593</v>
      </c>
      <c r="I148" s="176" t="s">
        <v>1594</v>
      </c>
      <c r="J148" s="176" t="s">
        <v>1595</v>
      </c>
      <c r="K148" s="176" t="s">
        <v>1596</v>
      </c>
      <c r="L148" s="176" t="s">
        <v>1597</v>
      </c>
      <c r="M148" s="176" t="s">
        <v>1598</v>
      </c>
      <c r="N148" s="176" t="s">
        <v>1591</v>
      </c>
      <c r="O148" s="176" t="s">
        <v>1590</v>
      </c>
      <c r="P148" s="176" t="s">
        <v>1589</v>
      </c>
      <c r="Q148" s="176" t="s">
        <v>1588</v>
      </c>
      <c r="R148" s="176" t="s">
        <v>1587</v>
      </c>
      <c r="S148" s="176" t="s">
        <v>1586</v>
      </c>
      <c r="T148" s="176"/>
      <c r="U148" s="176"/>
      <c r="V148" s="176"/>
    </row>
    <row r="149" spans="1:22" s="19" customFormat="1" ht="80.099999999999994" customHeight="1" outlineLevel="1" collapsed="1" x14ac:dyDescent="0.45">
      <c r="A149" s="103"/>
      <c r="B149" s="246" t="s">
        <v>1531</v>
      </c>
      <c r="C149" s="247"/>
      <c r="D149" s="197" t="s">
        <v>1526</v>
      </c>
      <c r="E149" s="95"/>
      <c r="F149" s="95" t="str">
        <f>IFERROR(VLOOKUP(E149,Responders!$A$2:$B$10,2,FALSE),"")</f>
        <v/>
      </c>
      <c r="G149" s="78" t="str">
        <f>IFERROR(VLOOKUP(G148,'GDPR Articles'!$A$1:$K$713,7,FALSE),"")</f>
        <v>Responsibility of the controller</v>
      </c>
      <c r="H149" s="78" t="str">
        <f>IFERROR(VLOOKUP(H148,'GDPR Articles'!$A$1:$K$713,7,FALSE),"")</f>
        <v>Joint controllers</v>
      </c>
      <c r="I149" s="78" t="str">
        <f>IFERROR(VLOOKUP(I148,'GDPR Articles'!$A$1:$K$713,7,FALSE),"")</f>
        <v>Joint controllers</v>
      </c>
      <c r="J149" s="78" t="str">
        <f>IFERROR(VLOOKUP(J148,'GDPR Articles'!$A$1:$K$713,7,FALSE),"")</f>
        <v>Representatives of controllers or processors not established in the Union</v>
      </c>
      <c r="K149" s="78" t="str">
        <f>IFERROR(VLOOKUP(K148,'GDPR Articles'!$A$1:$K$713,7,FALSE),"")</f>
        <v>Representatives of controllers or processors not established in the Union</v>
      </c>
      <c r="L149" s="78" t="str">
        <f>IFERROR(VLOOKUP(L148,'GDPR Articles'!$A$1:$K$713,7,FALSE),"")</f>
        <v>Representatives of controllers or processors not established in the Union</v>
      </c>
      <c r="M149" s="78" t="str">
        <f>IFERROR(VLOOKUP(M148,'GDPR Articles'!$A$1:$K$713,7,FALSE),"")</f>
        <v>Data protection impact assessment</v>
      </c>
      <c r="N149" s="78" t="str">
        <f>IFERROR(VLOOKUP(N148,'GDPR Articles'!$A$1:$K$713,7,FALSE),"")</f>
        <v>Designation of the data protection officer</v>
      </c>
      <c r="O149" s="78" t="str">
        <f>IFERROR(VLOOKUP(O148,'GDPR Articles'!$A$1:$K$713,7,FALSE),"")</f>
        <v>Position of the data protection officer</v>
      </c>
      <c r="P149" s="78" t="str">
        <f>IFERROR(VLOOKUP(P148,'GDPR Articles'!$A$1:$K$713,7,FALSE),"")</f>
        <v>Tasks of the data protection officer</v>
      </c>
      <c r="Q149" s="78" t="str">
        <f>IFERROR(VLOOKUP(Q148,'GDPR Articles'!$A$1:$K$713,7,FALSE),"")</f>
        <v>Tasks of the data protection officer</v>
      </c>
      <c r="R149" s="78" t="str">
        <f>IFERROR(VLOOKUP(R148,'GDPR Articles'!$A$1:$K$713,7,FALSE),"")</f>
        <v>Tasks of the data protection officer</v>
      </c>
      <c r="S149" s="78" t="str">
        <f>IFERROR(VLOOKUP(S148,'GDPR Articles'!$A$1:$K$713,7,FALSE),"")</f>
        <v>Tasks of the data protection officer</v>
      </c>
      <c r="T149" s="78" t="str">
        <f>IFERROR(VLOOKUP(T148,'GDPR Articles'!$A$1:$K$713,7,FALSE),"")</f>
        <v/>
      </c>
      <c r="U149" s="78" t="str">
        <f>IFERROR(VLOOKUP(U148,'GDPR Articles'!$A$1:$K$713,7,FALSE),"")</f>
        <v/>
      </c>
      <c r="V149" s="78" t="str">
        <f>IFERROR(VLOOKUP(V148,'GDPR Articles'!$A$1:$K$713,7,FALSE),"")</f>
        <v/>
      </c>
    </row>
    <row r="150" spans="1:22" s="224" customFormat="1" ht="24.95" hidden="1" customHeight="1" outlineLevel="2" x14ac:dyDescent="0.75">
      <c r="A150" s="211"/>
      <c r="B150" s="241"/>
      <c r="C150" s="241"/>
      <c r="D150" s="211"/>
      <c r="E150" s="221"/>
      <c r="F150" s="222"/>
      <c r="G150" s="223" t="str">
        <f>IF(G148&lt;&gt;"",HYPERLINK(CONCATENATE('Compliance Manager Mechanics'!$B$5,SUBSTITUTE(G148,"(*)","")),'Compliance Manager Mechanics'!$B$6),"")</f>
        <v>Compliance Manager</v>
      </c>
      <c r="H150" s="223" t="str">
        <f>IF(H148&lt;&gt;"",HYPERLINK(CONCATENATE('Compliance Manager Mechanics'!$B$5,SUBSTITUTE(H148,"(*)","")),'Compliance Manager Mechanics'!$B$6),"")</f>
        <v>Compliance Manager</v>
      </c>
      <c r="I150" s="223" t="str">
        <f>IF(I148&lt;&gt;"",HYPERLINK(CONCATENATE('Compliance Manager Mechanics'!$B$5,SUBSTITUTE(I148,"(*)","")),'Compliance Manager Mechanics'!$B$6),"")</f>
        <v>Compliance Manager</v>
      </c>
      <c r="J150" s="223" t="str">
        <f>IF(J148&lt;&gt;"",HYPERLINK(CONCATENATE('Compliance Manager Mechanics'!$B$5,SUBSTITUTE(J148,"(*)","")),'Compliance Manager Mechanics'!$B$6),"")</f>
        <v>Compliance Manager</v>
      </c>
      <c r="K150" s="223" t="str">
        <f>IF(K148&lt;&gt;"",HYPERLINK(CONCATENATE('Compliance Manager Mechanics'!$B$5,SUBSTITUTE(K148,"(*)","")),'Compliance Manager Mechanics'!$B$6),"")</f>
        <v>Compliance Manager</v>
      </c>
      <c r="L150" s="223" t="str">
        <f>IF(L148&lt;&gt;"",HYPERLINK(CONCATENATE('Compliance Manager Mechanics'!$B$5,SUBSTITUTE(L148,"(*)","")),'Compliance Manager Mechanics'!$B$6),"")</f>
        <v>Compliance Manager</v>
      </c>
      <c r="M150" s="223" t="str">
        <f>IF(M148&lt;&gt;"",HYPERLINK(CONCATENATE('Compliance Manager Mechanics'!$B$5,SUBSTITUTE(M148,"(*)","")),'Compliance Manager Mechanics'!$B$6),"")</f>
        <v>Compliance Manager</v>
      </c>
      <c r="N150" s="223" t="str">
        <f>IF(N148&lt;&gt;"",HYPERLINK(CONCATENATE('Compliance Manager Mechanics'!$B$5,SUBSTITUTE(N148,"(*)","")),'Compliance Manager Mechanics'!$B$6),"")</f>
        <v>Compliance Manager</v>
      </c>
      <c r="O150" s="223" t="str">
        <f>IF(O148&lt;&gt;"",HYPERLINK(CONCATENATE('Compliance Manager Mechanics'!$B$5,SUBSTITUTE(O148,"(*)","")),'Compliance Manager Mechanics'!$B$6),"")</f>
        <v>Compliance Manager</v>
      </c>
      <c r="P150" s="223" t="str">
        <f>IF(P148&lt;&gt;"",HYPERLINK(CONCATENATE('Compliance Manager Mechanics'!$B$5,SUBSTITUTE(P148,"(*)","")),'Compliance Manager Mechanics'!$B$6),"")</f>
        <v>Compliance Manager</v>
      </c>
      <c r="Q150" s="223" t="str">
        <f>IF(Q148&lt;&gt;"",HYPERLINK(CONCATENATE('Compliance Manager Mechanics'!$B$5,SUBSTITUTE(Q148,"(*)","")),'Compliance Manager Mechanics'!$B$6),"")</f>
        <v>Compliance Manager</v>
      </c>
      <c r="R150" s="223" t="str">
        <f>IF(R148&lt;&gt;"",HYPERLINK(CONCATENATE('Compliance Manager Mechanics'!$B$5,SUBSTITUTE(R148,"(*)","")),'Compliance Manager Mechanics'!$B$6),"")</f>
        <v>Compliance Manager</v>
      </c>
      <c r="S150" s="223" t="str">
        <f>IF(S148&lt;&gt;"",HYPERLINK(CONCATENATE('Compliance Manager Mechanics'!$B$5,SUBSTITUTE(S148,"(*)","")),'Compliance Manager Mechanics'!$B$6),"")</f>
        <v>Compliance Manager</v>
      </c>
      <c r="T150" s="223" t="str">
        <f>IF(T148&lt;&gt;"",HYPERLINK(CONCATENATE('Compliance Manager Mechanics'!$B$5,SUBSTITUTE(T148,"(*)","")),'Compliance Manager Mechanics'!$B$6),"")</f>
        <v/>
      </c>
      <c r="U150" s="223" t="str">
        <f>IF(U148&lt;&gt;"",HYPERLINK(CONCATENATE('Compliance Manager Mechanics'!$B$5,SUBSTITUTE(U148,"(*)","")),'Compliance Manager Mechanics'!$B$6),"")</f>
        <v/>
      </c>
      <c r="V150" s="223" t="str">
        <f>IF(V148&lt;&gt;"",HYPERLINK(CONCATENATE('Compliance Manager Mechanics'!$B$5,SUBSTITUTE(V148,"(*)","")),'Compliance Manager Mechanics'!$B$6),"")</f>
        <v/>
      </c>
    </row>
    <row r="151" spans="1:22" ht="19.350000000000001" hidden="1" customHeight="1" outlineLevel="2" x14ac:dyDescent="0.45">
      <c r="A151" s="2" t="s">
        <v>301</v>
      </c>
      <c r="B151" s="2" t="s">
        <v>77</v>
      </c>
      <c r="C151" s="16" t="s">
        <v>7</v>
      </c>
      <c r="D151" s="154"/>
      <c r="E151" s="138"/>
      <c r="F151" s="154" t="str">
        <f>IFERROR(VLOOKUP(E151,Responders!$A$2:$B$10,2,FALSE),"")</f>
        <v/>
      </c>
      <c r="G151" s="13"/>
      <c r="H151" s="13"/>
      <c r="I151" s="13"/>
      <c r="J151" s="13"/>
      <c r="K151" s="13"/>
      <c r="L151" s="13"/>
      <c r="M151" s="13"/>
      <c r="N151" s="13"/>
      <c r="O151" s="13"/>
      <c r="P151" s="13"/>
      <c r="Q151" s="13"/>
      <c r="R151" s="13"/>
      <c r="S151" s="13"/>
      <c r="T151" s="13"/>
      <c r="U151" s="13"/>
      <c r="V151" s="13"/>
    </row>
    <row r="152" spans="1:22" ht="19.350000000000001" hidden="1" customHeight="1" outlineLevel="3" x14ac:dyDescent="0.45">
      <c r="A152" s="134"/>
      <c r="B152" s="149" t="s">
        <v>78</v>
      </c>
      <c r="C152" s="2"/>
      <c r="D152" s="140"/>
      <c r="E152" s="140"/>
      <c r="F152" s="155"/>
    </row>
    <row r="153" spans="1:22" ht="19.350000000000001" hidden="1" customHeight="1" outlineLevel="3" x14ac:dyDescent="0.45">
      <c r="A153" s="2" t="s">
        <v>302</v>
      </c>
      <c r="B153" s="2" t="s">
        <v>79</v>
      </c>
      <c r="C153" s="16" t="s">
        <v>7</v>
      </c>
      <c r="D153" s="156"/>
      <c r="E153" s="137"/>
      <c r="F153" s="156" t="str">
        <f>IFERROR(VLOOKUP(E153,Responders!$A$2:$B$10,2,FALSE),"")</f>
        <v/>
      </c>
    </row>
    <row r="154" spans="1:22" ht="38.450000000000003" hidden="1" customHeight="1" outlineLevel="3" x14ac:dyDescent="0.45">
      <c r="A154" s="2" t="s">
        <v>303</v>
      </c>
      <c r="B154" s="2" t="s">
        <v>508</v>
      </c>
      <c r="C154" s="16" t="s">
        <v>7</v>
      </c>
      <c r="D154" s="156"/>
      <c r="E154" s="137"/>
      <c r="F154" s="156" t="str">
        <f>IFERROR(VLOOKUP(E154,Responders!$A$2:$B$10,2,FALSE),"")</f>
        <v/>
      </c>
    </row>
    <row r="155" spans="1:22" ht="19.350000000000001" hidden="1" customHeight="1" outlineLevel="3" x14ac:dyDescent="0.45">
      <c r="A155" s="2" t="s">
        <v>304</v>
      </c>
      <c r="B155" s="2" t="s">
        <v>80</v>
      </c>
      <c r="C155" s="16" t="s">
        <v>7</v>
      </c>
      <c r="D155" s="156"/>
      <c r="E155" s="137"/>
      <c r="F155" s="156" t="str">
        <f>IFERROR(VLOOKUP(E155,Responders!$A$2:$B$10,2,FALSE),"")</f>
        <v/>
      </c>
    </row>
    <row r="156" spans="1:22" ht="19.350000000000001" hidden="1" customHeight="1" outlineLevel="3" x14ac:dyDescent="0.45">
      <c r="A156" s="2" t="s">
        <v>305</v>
      </c>
      <c r="B156" s="2" t="s">
        <v>440</v>
      </c>
      <c r="C156" s="16" t="s">
        <v>7</v>
      </c>
      <c r="D156" s="156"/>
      <c r="E156" s="137"/>
      <c r="F156" s="156" t="str">
        <f>IFERROR(VLOOKUP(E156,Responders!$A$2:$B$10,2,FALSE),"")</f>
        <v/>
      </c>
    </row>
    <row r="157" spans="1:22" ht="38.450000000000003" hidden="1" customHeight="1" outlineLevel="3" x14ac:dyDescent="0.45">
      <c r="A157" s="2" t="s">
        <v>306</v>
      </c>
      <c r="B157" s="2" t="s">
        <v>441</v>
      </c>
      <c r="C157" s="16" t="s">
        <v>7</v>
      </c>
      <c r="D157" s="156"/>
      <c r="E157" s="137"/>
      <c r="F157" s="156" t="str">
        <f>IFERROR(VLOOKUP(E157,Responders!$A$2:$B$10,2,FALSE),"")</f>
        <v/>
      </c>
    </row>
    <row r="158" spans="1:22" ht="38.450000000000003" hidden="1" customHeight="1" outlineLevel="3" x14ac:dyDescent="0.45">
      <c r="A158" s="2" t="s">
        <v>307</v>
      </c>
      <c r="B158" s="2" t="s">
        <v>443</v>
      </c>
      <c r="C158" s="16" t="s">
        <v>7</v>
      </c>
      <c r="D158" s="156"/>
      <c r="E158" s="137"/>
      <c r="F158" s="156" t="str">
        <f>IFERROR(VLOOKUP(E158,Responders!$A$2:$B$10,2,FALSE),"")</f>
        <v/>
      </c>
    </row>
    <row r="159" spans="1:22" s="168" customFormat="1" ht="24.6" customHeight="1" outlineLevel="1" x14ac:dyDescent="0.45">
      <c r="A159" s="174" t="s">
        <v>81</v>
      </c>
      <c r="B159" s="174"/>
      <c r="C159" s="174"/>
      <c r="D159" s="198" t="s">
        <v>3</v>
      </c>
      <c r="E159" s="175" t="s">
        <v>4</v>
      </c>
      <c r="F159" s="175" t="s">
        <v>231</v>
      </c>
      <c r="G159" s="176" t="s">
        <v>1592</v>
      </c>
      <c r="H159" s="176" t="s">
        <v>1599</v>
      </c>
      <c r="I159" s="176"/>
      <c r="J159" s="176"/>
      <c r="K159" s="176"/>
      <c r="L159" s="176"/>
      <c r="M159" s="176"/>
      <c r="N159" s="176"/>
      <c r="O159" s="176"/>
      <c r="P159" s="176"/>
      <c r="Q159" s="176"/>
      <c r="R159" s="176"/>
      <c r="S159" s="176"/>
      <c r="T159" s="176"/>
      <c r="U159" s="176"/>
      <c r="V159" s="176"/>
    </row>
    <row r="160" spans="1:22" s="19" customFormat="1" ht="80.099999999999994" customHeight="1" outlineLevel="1" x14ac:dyDescent="0.45">
      <c r="A160" s="103"/>
      <c r="B160" s="258" t="s">
        <v>1539</v>
      </c>
      <c r="C160" s="258"/>
      <c r="D160" s="197" t="s">
        <v>1526</v>
      </c>
      <c r="E160" s="95"/>
      <c r="F160" s="95" t="str">
        <f>IFERROR(VLOOKUP(E160,Responders!$A$2:$B$10,2,FALSE),"")</f>
        <v/>
      </c>
      <c r="G160" s="78" t="str">
        <f>IFERROR(VLOOKUP(G159,'GDPR Articles'!$A$1:$K$713,7,FALSE),"")</f>
        <v>Responsibility of the controller</v>
      </c>
      <c r="H160" s="78" t="str">
        <f>IFERROR(VLOOKUP(H159,'GDPR Articles'!$A$1:$K$713,7,FALSE),"")</f>
        <v>Security of processing</v>
      </c>
      <c r="I160" s="78" t="str">
        <f>IFERROR(VLOOKUP(I159,'GDPR Articles'!$A$1:$K$713,7,FALSE),"")</f>
        <v/>
      </c>
      <c r="J160" s="78" t="str">
        <f>IFERROR(VLOOKUP(J159,'GDPR Articles'!$A$1:$K$713,7,FALSE),"")</f>
        <v/>
      </c>
      <c r="K160" s="78" t="str">
        <f>IFERROR(VLOOKUP(K159,'GDPR Articles'!$A$1:$K$713,7,FALSE),"")</f>
        <v/>
      </c>
      <c r="L160" s="78" t="str">
        <f>IFERROR(VLOOKUP(L159,'GDPR Articles'!$A$1:$K$713,7,FALSE),"")</f>
        <v/>
      </c>
      <c r="M160" s="78" t="str">
        <f>IFERROR(VLOOKUP(M159,'GDPR Articles'!$A$1:$K$713,7,FALSE),"")</f>
        <v/>
      </c>
      <c r="N160" s="78" t="str">
        <f>IFERROR(VLOOKUP(N159,'GDPR Articles'!$A$1:$K$713,7,FALSE),"")</f>
        <v/>
      </c>
      <c r="O160" s="78" t="str">
        <f>IFERROR(VLOOKUP(O159,'GDPR Articles'!$A$1:$K$713,7,FALSE),"")</f>
        <v/>
      </c>
      <c r="P160" s="78" t="str">
        <f>IFERROR(VLOOKUP(P159,'GDPR Articles'!$A$1:$K$713,7,FALSE),"")</f>
        <v/>
      </c>
      <c r="Q160" s="78" t="str">
        <f>IFERROR(VLOOKUP(Q159,'GDPR Articles'!$A$1:$K$713,7,FALSE),"")</f>
        <v/>
      </c>
      <c r="R160" s="78" t="str">
        <f>IFERROR(VLOOKUP(R159,'GDPR Articles'!$A$1:$K$713,7,FALSE),"")</f>
        <v/>
      </c>
      <c r="S160" s="78" t="str">
        <f>IFERROR(VLOOKUP(S159,'GDPR Articles'!$A$1:$K$713,7,FALSE),"")</f>
        <v/>
      </c>
      <c r="T160" s="78" t="str">
        <f>IFERROR(VLOOKUP(T159,'GDPR Articles'!$A$1:$K$713,7,FALSE),"")</f>
        <v/>
      </c>
      <c r="U160" s="78" t="str">
        <f>IFERROR(VLOOKUP(U159,'GDPR Articles'!$A$1:$K$713,7,FALSE),"")</f>
        <v/>
      </c>
      <c r="V160" s="78" t="str">
        <f>IFERROR(VLOOKUP(V159,'GDPR Articles'!$A$1:$K$713,7,FALSE),"")</f>
        <v/>
      </c>
    </row>
    <row r="161" spans="1:22" s="220" customFormat="1" ht="24.95" hidden="1" customHeight="1" outlineLevel="2" x14ac:dyDescent="0.45">
      <c r="A161" s="211"/>
      <c r="B161" s="241"/>
      <c r="C161" s="241"/>
      <c r="D161" s="211"/>
      <c r="E161" s="221"/>
      <c r="F161" s="222"/>
      <c r="G161" s="223" t="str">
        <f>IF(G159&lt;&gt;"",HYPERLINK(CONCATENATE('Compliance Manager Mechanics'!$B$5,SUBSTITUTE(G159,"(*)","")),'Compliance Manager Mechanics'!$B$6),"")</f>
        <v>Compliance Manager</v>
      </c>
      <c r="H161" s="223" t="str">
        <f>IF(H159&lt;&gt;"",HYPERLINK(CONCATENATE('Compliance Manager Mechanics'!$B$5,SUBSTITUTE(H159,"(*)","")),'Compliance Manager Mechanics'!$B$6),"")</f>
        <v>Compliance Manager</v>
      </c>
      <c r="I161" s="223" t="str">
        <f>IF(I159&lt;&gt;"",HYPERLINK(CONCATENATE('Compliance Manager Mechanics'!$B$5,SUBSTITUTE(I159,"(*)","")),'Compliance Manager Mechanics'!$B$6),"")</f>
        <v/>
      </c>
      <c r="J161" s="223" t="str">
        <f>IF(J159&lt;&gt;"",HYPERLINK(CONCATENATE('Compliance Manager Mechanics'!$B$5,SUBSTITUTE(J159,"(*)","")),'Compliance Manager Mechanics'!$B$6),"")</f>
        <v/>
      </c>
      <c r="K161" s="223" t="str">
        <f>IF(K159&lt;&gt;"",HYPERLINK(CONCATENATE('Compliance Manager Mechanics'!$B$5,SUBSTITUTE(K159,"(*)","")),'Compliance Manager Mechanics'!$B$6),"")</f>
        <v/>
      </c>
      <c r="L161" s="223" t="str">
        <f>IF(L159&lt;&gt;"",HYPERLINK(CONCATENATE('Compliance Manager Mechanics'!$B$5,SUBSTITUTE(L159,"(*)","")),'Compliance Manager Mechanics'!$B$6),"")</f>
        <v/>
      </c>
      <c r="M161" s="223" t="str">
        <f>IF(M159&lt;&gt;"",HYPERLINK(CONCATENATE('Compliance Manager Mechanics'!$B$5,SUBSTITUTE(M159,"(*)","")),'Compliance Manager Mechanics'!$B$6),"")</f>
        <v/>
      </c>
      <c r="N161" s="223" t="str">
        <f>IF(N159&lt;&gt;"",HYPERLINK(CONCATENATE('Compliance Manager Mechanics'!$B$5,SUBSTITUTE(N159,"(*)","")),'Compliance Manager Mechanics'!$B$6),"")</f>
        <v/>
      </c>
      <c r="O161" s="223" t="str">
        <f>IF(O159&lt;&gt;"",HYPERLINK(CONCATENATE('Compliance Manager Mechanics'!$B$5,SUBSTITUTE(O159,"(*)","")),'Compliance Manager Mechanics'!$B$6),"")</f>
        <v/>
      </c>
      <c r="P161" s="223" t="str">
        <f>IF(P159&lt;&gt;"",HYPERLINK(CONCATENATE('Compliance Manager Mechanics'!$B$5,SUBSTITUTE(P159,"(*)","")),'Compliance Manager Mechanics'!$B$6),"")</f>
        <v/>
      </c>
      <c r="Q161" s="223" t="str">
        <f>IF(Q159&lt;&gt;"",HYPERLINK(CONCATENATE('Compliance Manager Mechanics'!$B$5,SUBSTITUTE(Q159,"(*)","")),'Compliance Manager Mechanics'!$B$6),"")</f>
        <v/>
      </c>
      <c r="R161" s="223" t="str">
        <f>IF(R159&lt;&gt;"",HYPERLINK(CONCATENATE('Compliance Manager Mechanics'!$B$5,SUBSTITUTE(R159,"(*)","")),'Compliance Manager Mechanics'!$B$6),"")</f>
        <v/>
      </c>
      <c r="S161" s="223" t="str">
        <f>IF(S159&lt;&gt;"",HYPERLINK(CONCATENATE('Compliance Manager Mechanics'!$B$5,SUBSTITUTE(S159,"(*)","")),'Compliance Manager Mechanics'!$B$6),"")</f>
        <v/>
      </c>
      <c r="T161" s="223" t="str">
        <f>IF(T159&lt;&gt;"",HYPERLINK(CONCATENATE('Compliance Manager Mechanics'!$B$5,SUBSTITUTE(T159,"(*)","")),'Compliance Manager Mechanics'!$B$6),"")</f>
        <v/>
      </c>
      <c r="U161" s="223" t="str">
        <f>IF(U159&lt;&gt;"",HYPERLINK(CONCATENATE('Compliance Manager Mechanics'!$B$5,SUBSTITUTE(U159,"(*)","")),'Compliance Manager Mechanics'!$B$6),"")</f>
        <v/>
      </c>
      <c r="V161" s="223" t="str">
        <f>IF(V159&lt;&gt;"",HYPERLINK(CONCATENATE('Compliance Manager Mechanics'!$B$5,SUBSTITUTE(V159,"(*)","")),'Compliance Manager Mechanics'!$B$6),"")</f>
        <v/>
      </c>
    </row>
    <row r="162" spans="1:22" ht="19.350000000000001" hidden="1" customHeight="1" outlineLevel="2" x14ac:dyDescent="0.45">
      <c r="A162" s="2" t="s">
        <v>308</v>
      </c>
      <c r="B162" s="2" t="s">
        <v>82</v>
      </c>
      <c r="C162" s="16" t="s">
        <v>7</v>
      </c>
      <c r="D162" s="154"/>
      <c r="E162" s="138"/>
      <c r="F162" s="158" t="str">
        <f>IFERROR(VLOOKUP(E162,Responders!$A$2:$B$10,2,FALSE),"")</f>
        <v/>
      </c>
      <c r="G162" s="68"/>
      <c r="H162" s="68"/>
      <c r="I162" s="68"/>
      <c r="J162" s="68"/>
      <c r="K162" s="68"/>
      <c r="L162" s="68"/>
      <c r="M162" s="68"/>
      <c r="N162" s="68"/>
      <c r="O162" s="68"/>
      <c r="P162" s="68"/>
      <c r="Q162" s="68"/>
      <c r="R162" s="68"/>
      <c r="S162" s="68"/>
      <c r="T162" s="68"/>
      <c r="U162" s="68"/>
      <c r="V162" s="68"/>
    </row>
    <row r="163" spans="1:22" ht="19.350000000000001" hidden="1" customHeight="1" outlineLevel="3" x14ac:dyDescent="0.45">
      <c r="A163" s="134"/>
      <c r="B163" s="149" t="s">
        <v>83</v>
      </c>
      <c r="C163" s="16"/>
      <c r="D163" s="201"/>
      <c r="E163" s="144"/>
      <c r="F163" s="159"/>
    </row>
    <row r="164" spans="1:22" ht="19.350000000000001" hidden="1" customHeight="1" outlineLevel="3" x14ac:dyDescent="0.45">
      <c r="A164" s="2" t="s">
        <v>309</v>
      </c>
      <c r="B164" s="2" t="s">
        <v>84</v>
      </c>
      <c r="C164" s="16" t="s">
        <v>7</v>
      </c>
      <c r="D164" s="156"/>
      <c r="E164" s="137"/>
      <c r="F164" s="160" t="str">
        <f>IFERROR(VLOOKUP(E164,Responders!$A$2:$B$10,2,FALSE),"")</f>
        <v/>
      </c>
    </row>
    <row r="165" spans="1:22" ht="19.350000000000001" hidden="1" customHeight="1" outlineLevel="3" x14ac:dyDescent="0.45">
      <c r="A165" s="2" t="s">
        <v>310</v>
      </c>
      <c r="B165" s="2" t="s">
        <v>85</v>
      </c>
      <c r="C165" s="16" t="s">
        <v>7</v>
      </c>
      <c r="D165" s="156"/>
      <c r="E165" s="137"/>
      <c r="F165" s="160" t="str">
        <f>IFERROR(VLOOKUP(E165,Responders!$A$2:$B$10,2,FALSE),"")</f>
        <v/>
      </c>
    </row>
    <row r="166" spans="1:22" ht="19.350000000000001" hidden="1" customHeight="1" outlineLevel="3" x14ac:dyDescent="0.45">
      <c r="A166" s="2" t="s">
        <v>311</v>
      </c>
      <c r="B166" s="2" t="s">
        <v>446</v>
      </c>
      <c r="C166" s="16" t="s">
        <v>7</v>
      </c>
      <c r="D166" s="156"/>
      <c r="E166" s="137"/>
      <c r="F166" s="160" t="str">
        <f>IFERROR(VLOOKUP(E166,Responders!$A$2:$B$10,2,FALSE),"")</f>
        <v/>
      </c>
    </row>
    <row r="167" spans="1:22" ht="19.350000000000001" hidden="1" customHeight="1" outlineLevel="3" x14ac:dyDescent="0.45">
      <c r="A167" s="2" t="s">
        <v>312</v>
      </c>
      <c r="B167" s="2" t="s">
        <v>432</v>
      </c>
      <c r="C167" s="16" t="s">
        <v>7</v>
      </c>
      <c r="D167" s="156"/>
      <c r="E167" s="137"/>
      <c r="F167" s="160" t="str">
        <f>IFERROR(VLOOKUP(E167,Responders!$A$2:$B$10,2,FALSE),"")</f>
        <v/>
      </c>
    </row>
    <row r="168" spans="1:22" ht="19.350000000000001" hidden="1" customHeight="1" outlineLevel="3" x14ac:dyDescent="0.45">
      <c r="A168" s="2" t="s">
        <v>313</v>
      </c>
      <c r="B168" s="2" t="s">
        <v>447</v>
      </c>
      <c r="C168" s="16" t="s">
        <v>7</v>
      </c>
      <c r="D168" s="156"/>
      <c r="E168" s="137"/>
      <c r="F168" s="160" t="str">
        <f>IFERROR(VLOOKUP(E168,Responders!$A$2:$B$10,2,FALSE),"")</f>
        <v/>
      </c>
    </row>
    <row r="169" spans="1:22" ht="26.25" x14ac:dyDescent="0.45">
      <c r="A169" s="23" t="s">
        <v>86</v>
      </c>
      <c r="B169" s="24"/>
      <c r="C169" s="24"/>
      <c r="D169" s="202"/>
      <c r="E169" s="24"/>
      <c r="F169" s="161"/>
      <c r="G169" s="23"/>
      <c r="H169" s="23"/>
      <c r="I169" s="23"/>
      <c r="J169" s="23"/>
      <c r="K169" s="23"/>
      <c r="L169" s="23"/>
      <c r="M169" s="23"/>
      <c r="N169" s="23"/>
      <c r="O169" s="23"/>
      <c r="P169" s="23"/>
      <c r="Q169" s="23"/>
      <c r="R169" s="23"/>
      <c r="S169" s="23"/>
      <c r="T169" s="23"/>
      <c r="U169" s="23"/>
      <c r="V169" s="23"/>
    </row>
    <row r="170" spans="1:22" s="124" customFormat="1" ht="24.6" customHeight="1" outlineLevel="1" x14ac:dyDescent="0.45">
      <c r="A170" s="128" t="s">
        <v>87</v>
      </c>
      <c r="B170" s="128"/>
      <c r="C170" s="128"/>
      <c r="D170" s="203" t="s">
        <v>3</v>
      </c>
      <c r="E170" s="129" t="s">
        <v>4</v>
      </c>
      <c r="F170" s="129" t="s">
        <v>231</v>
      </c>
      <c r="G170" s="116" t="s">
        <v>1600</v>
      </c>
      <c r="H170" s="116"/>
      <c r="I170" s="116"/>
      <c r="J170" s="116"/>
      <c r="K170" s="116"/>
      <c r="L170" s="116"/>
      <c r="M170" s="116"/>
      <c r="N170" s="116"/>
      <c r="O170" s="116"/>
      <c r="P170" s="116"/>
      <c r="Q170" s="116"/>
      <c r="R170" s="116"/>
      <c r="S170" s="116"/>
      <c r="T170" s="116"/>
      <c r="U170" s="116"/>
      <c r="V170" s="116"/>
    </row>
    <row r="171" spans="1:22" s="19" customFormat="1" ht="80.099999999999994" customHeight="1" outlineLevel="1" collapsed="1" x14ac:dyDescent="0.45">
      <c r="A171" s="104"/>
      <c r="B171" s="250" t="s">
        <v>1540</v>
      </c>
      <c r="C171" s="259"/>
      <c r="D171" s="204" t="s">
        <v>1526</v>
      </c>
      <c r="E171" s="96"/>
      <c r="F171" s="96" t="str">
        <f>IFERROR(VLOOKUP(E171,Responders!$A$2:$B$10,2,FALSE),"")</f>
        <v/>
      </c>
      <c r="G171" s="80" t="str">
        <f>IFERROR(VLOOKUP(G170,'GDPR Articles'!$A$1:$K$713,7,FALSE),"")</f>
        <v>Data protection by design and by default</v>
      </c>
      <c r="H171" s="80" t="str">
        <f>IFERROR(VLOOKUP(H170,'GDPR Articles'!$A$1:$K$713,7,FALSE),"")</f>
        <v/>
      </c>
      <c r="I171" s="80" t="str">
        <f>IFERROR(VLOOKUP(I170,'GDPR Articles'!$A$1:$K$713,7,FALSE),"")</f>
        <v/>
      </c>
      <c r="J171" s="80" t="str">
        <f>IFERROR(VLOOKUP(J170,'GDPR Articles'!$A$1:$K$713,7,FALSE),"")</f>
        <v/>
      </c>
      <c r="K171" s="80" t="str">
        <f>IFERROR(VLOOKUP(K170,'GDPR Articles'!$A$1:$K$713,7,FALSE),"")</f>
        <v/>
      </c>
      <c r="L171" s="80" t="str">
        <f>IFERROR(VLOOKUP(L170,'GDPR Articles'!$A$1:$K$713,7,FALSE),"")</f>
        <v/>
      </c>
      <c r="M171" s="80" t="str">
        <f>IFERROR(VLOOKUP(M170,'GDPR Articles'!$A$1:$K$713,7,FALSE),"")</f>
        <v/>
      </c>
      <c r="N171" s="80" t="str">
        <f>IFERROR(VLOOKUP(N170,'GDPR Articles'!$A$1:$K$713,7,FALSE),"")</f>
        <v/>
      </c>
      <c r="O171" s="80" t="str">
        <f>IFERROR(VLOOKUP(O170,'GDPR Articles'!$A$1:$K$713,7,FALSE),"")</f>
        <v/>
      </c>
      <c r="P171" s="80" t="str">
        <f>IFERROR(VLOOKUP(P170,'GDPR Articles'!$A$1:$K$713,7,FALSE),"")</f>
        <v/>
      </c>
      <c r="Q171" s="80" t="str">
        <f>IFERROR(VLOOKUP(Q170,'GDPR Articles'!$A$1:$K$713,7,FALSE),"")</f>
        <v/>
      </c>
      <c r="R171" s="80" t="str">
        <f>IFERROR(VLOOKUP(R170,'GDPR Articles'!$A$1:$K$713,7,FALSE),"")</f>
        <v/>
      </c>
      <c r="S171" s="80" t="str">
        <f>IFERROR(VLOOKUP(S170,'GDPR Articles'!$A$1:$K$713,7,FALSE),"")</f>
        <v/>
      </c>
      <c r="T171" s="80" t="str">
        <f>IFERROR(VLOOKUP(T170,'GDPR Articles'!$A$1:$K$713,7,FALSE),"")</f>
        <v/>
      </c>
      <c r="U171" s="80" t="str">
        <f>IFERROR(VLOOKUP(U170,'GDPR Articles'!$A$1:$K$713,7,FALSE),"")</f>
        <v/>
      </c>
      <c r="V171" s="80" t="str">
        <f>IFERROR(VLOOKUP(V170,'GDPR Articles'!$A$1:$K$713,7,FALSE),"")</f>
        <v/>
      </c>
    </row>
    <row r="172" spans="1:22" s="220" customFormat="1" ht="24.95" hidden="1" customHeight="1" outlineLevel="2" x14ac:dyDescent="0.45">
      <c r="A172" s="225"/>
      <c r="B172" s="249"/>
      <c r="C172" s="249"/>
      <c r="D172" s="226"/>
      <c r="E172" s="227"/>
      <c r="F172" s="228"/>
      <c r="G172" s="229" t="str">
        <f>IF(G170&lt;&gt;"",HYPERLINK(CONCATENATE('Compliance Manager Mechanics'!$B$5,SUBSTITUTE(G170,"(*)","")),'Compliance Manager Mechanics'!$B$6),"")</f>
        <v>Compliance Manager</v>
      </c>
      <c r="H172" s="229" t="str">
        <f>IF(H170&lt;&gt;"",HYPERLINK(CONCATENATE('Compliance Manager Mechanics'!$B$5,SUBSTITUTE(H170,"(*)","")),'Compliance Manager Mechanics'!$B$6),"")</f>
        <v/>
      </c>
      <c r="I172" s="229" t="str">
        <f>IF(I170&lt;&gt;"",HYPERLINK(CONCATENATE('Compliance Manager Mechanics'!$B$5,SUBSTITUTE(I170,"(*)","")),'Compliance Manager Mechanics'!$B$6),"")</f>
        <v/>
      </c>
      <c r="J172" s="229" t="str">
        <f>IF(J170&lt;&gt;"",HYPERLINK(CONCATENATE('Compliance Manager Mechanics'!$B$5,SUBSTITUTE(J170,"(*)","")),'Compliance Manager Mechanics'!$B$6),"")</f>
        <v/>
      </c>
      <c r="K172" s="229" t="str">
        <f>IF(K170&lt;&gt;"",HYPERLINK(CONCATENATE('Compliance Manager Mechanics'!$B$5,SUBSTITUTE(K170,"(*)","")),'Compliance Manager Mechanics'!$B$6),"")</f>
        <v/>
      </c>
      <c r="L172" s="229" t="str">
        <f>IF(L170&lt;&gt;"",HYPERLINK(CONCATENATE('Compliance Manager Mechanics'!$B$5,SUBSTITUTE(L170,"(*)","")),'Compliance Manager Mechanics'!$B$6),"")</f>
        <v/>
      </c>
      <c r="M172" s="229" t="str">
        <f>IF(M170&lt;&gt;"",HYPERLINK(CONCATENATE('Compliance Manager Mechanics'!$B$5,SUBSTITUTE(M170,"(*)","")),'Compliance Manager Mechanics'!$B$6),"")</f>
        <v/>
      </c>
      <c r="N172" s="229" t="str">
        <f>IF(N170&lt;&gt;"",HYPERLINK(CONCATENATE('Compliance Manager Mechanics'!$B$5,SUBSTITUTE(N170,"(*)","")),'Compliance Manager Mechanics'!$B$6),"")</f>
        <v/>
      </c>
      <c r="O172" s="229" t="str">
        <f>IF(O170&lt;&gt;"",HYPERLINK(CONCATENATE('Compliance Manager Mechanics'!$B$5,SUBSTITUTE(O170,"(*)","")),'Compliance Manager Mechanics'!$B$6),"")</f>
        <v/>
      </c>
      <c r="P172" s="229" t="str">
        <f>IF(P170&lt;&gt;"",HYPERLINK(CONCATENATE('Compliance Manager Mechanics'!$B$5,SUBSTITUTE(P170,"(*)","")),'Compliance Manager Mechanics'!$B$6),"")</f>
        <v/>
      </c>
      <c r="Q172" s="229" t="str">
        <f>IF(Q170&lt;&gt;"",HYPERLINK(CONCATENATE('Compliance Manager Mechanics'!$B$5,SUBSTITUTE(Q170,"(*)","")),'Compliance Manager Mechanics'!$B$6),"")</f>
        <v/>
      </c>
      <c r="R172" s="229" t="str">
        <f>IF(R170&lt;&gt;"",HYPERLINK(CONCATENATE('Compliance Manager Mechanics'!$B$5,SUBSTITUTE(R170,"(*)","")),'Compliance Manager Mechanics'!$B$6),"")</f>
        <v/>
      </c>
      <c r="S172" s="229" t="str">
        <f>IF(S170&lt;&gt;"",HYPERLINK(CONCATENATE('Compliance Manager Mechanics'!$B$5,SUBSTITUTE(S170,"(*)","")),'Compliance Manager Mechanics'!$B$6),"")</f>
        <v/>
      </c>
      <c r="T172" s="229" t="str">
        <f>IF(T170&lt;&gt;"",HYPERLINK(CONCATENATE('Compliance Manager Mechanics'!$B$5,SUBSTITUTE(T170,"(*)","")),'Compliance Manager Mechanics'!$B$6),"")</f>
        <v/>
      </c>
      <c r="U172" s="229" t="str">
        <f>IF(U170&lt;&gt;"",HYPERLINK(CONCATENATE('Compliance Manager Mechanics'!$B$5,SUBSTITUTE(U170,"(*)","")),'Compliance Manager Mechanics'!$B$6),"")</f>
        <v/>
      </c>
      <c r="V172" s="229" t="str">
        <f>IF(V170&lt;&gt;"",HYPERLINK(CONCATENATE('Compliance Manager Mechanics'!$B$5,SUBSTITUTE(V170,"(*)","")),'Compliance Manager Mechanics'!$B$6),"")</f>
        <v/>
      </c>
    </row>
    <row r="173" spans="1:22" ht="38.450000000000003" hidden="1" customHeight="1" outlineLevel="2" x14ac:dyDescent="0.45">
      <c r="A173" s="13" t="s">
        <v>314</v>
      </c>
      <c r="B173" s="2" t="s">
        <v>88</v>
      </c>
      <c r="C173" s="16" t="s">
        <v>7</v>
      </c>
      <c r="D173" s="154"/>
      <c r="E173" s="138"/>
      <c r="F173" s="145" t="str">
        <f>IFERROR(VLOOKUP(E173,Responders!$A$2:$B$10,2,FALSE),"")</f>
        <v/>
      </c>
      <c r="G173" s="13"/>
      <c r="H173" s="13"/>
      <c r="I173" s="13"/>
      <c r="J173" s="13"/>
      <c r="K173" s="13"/>
      <c r="L173" s="13"/>
      <c r="M173" s="13"/>
      <c r="N173" s="13"/>
      <c r="O173" s="13"/>
      <c r="P173" s="13"/>
      <c r="Q173" s="13"/>
      <c r="R173" s="13"/>
      <c r="S173" s="13"/>
      <c r="T173" s="13"/>
      <c r="U173" s="13"/>
      <c r="V173" s="13"/>
    </row>
    <row r="174" spans="1:22" ht="19.350000000000001" hidden="1" customHeight="1" outlineLevel="3" x14ac:dyDescent="0.45">
      <c r="A174" s="135"/>
      <c r="B174" s="149" t="s">
        <v>89</v>
      </c>
      <c r="C174" s="136"/>
      <c r="D174" s="205"/>
      <c r="E174" s="146"/>
      <c r="F174" s="146"/>
    </row>
    <row r="175" spans="1:22" ht="19.350000000000001" hidden="1" customHeight="1" outlineLevel="3" x14ac:dyDescent="0.45">
      <c r="A175" s="13" t="s">
        <v>315</v>
      </c>
      <c r="B175" s="2" t="s">
        <v>90</v>
      </c>
      <c r="C175" s="16" t="s">
        <v>7</v>
      </c>
      <c r="D175" s="156"/>
      <c r="E175" s="137"/>
      <c r="F175" s="147" t="str">
        <f>IFERROR(VLOOKUP(E175,Responders!$A$2:$B$10,2,FALSE),"")</f>
        <v/>
      </c>
    </row>
    <row r="176" spans="1:22" ht="19.350000000000001" hidden="1" customHeight="1" outlineLevel="3" x14ac:dyDescent="0.45">
      <c r="A176" s="13" t="s">
        <v>316</v>
      </c>
      <c r="B176" s="2" t="s">
        <v>91</v>
      </c>
      <c r="C176" s="16" t="s">
        <v>7</v>
      </c>
      <c r="D176" s="156"/>
      <c r="E176" s="137"/>
      <c r="F176" s="147" t="str">
        <f>IFERROR(VLOOKUP(E176,Responders!$A$2:$B$10,2,FALSE),"")</f>
        <v/>
      </c>
    </row>
    <row r="177" spans="1:22" ht="38.450000000000003" hidden="1" customHeight="1" outlineLevel="3" x14ac:dyDescent="0.45">
      <c r="A177" s="13" t="s">
        <v>317</v>
      </c>
      <c r="B177" s="2" t="s">
        <v>92</v>
      </c>
      <c r="C177" s="16" t="s">
        <v>7</v>
      </c>
      <c r="D177" s="156"/>
      <c r="E177" s="137"/>
      <c r="F177" s="147" t="str">
        <f>IFERROR(VLOOKUP(E177,Responders!$A$2:$B$10,2,FALSE),"")</f>
        <v/>
      </c>
    </row>
    <row r="178" spans="1:22" ht="19.350000000000001" hidden="1" customHeight="1" outlineLevel="3" x14ac:dyDescent="0.45">
      <c r="A178" s="13" t="s">
        <v>318</v>
      </c>
      <c r="B178" s="2" t="s">
        <v>450</v>
      </c>
      <c r="C178" s="16" t="s">
        <v>7</v>
      </c>
      <c r="D178" s="156"/>
      <c r="E178" s="137"/>
      <c r="F178" s="147" t="str">
        <f>IFERROR(VLOOKUP(E178,Responders!$A$2:$B$10,2,FALSE),"")</f>
        <v/>
      </c>
    </row>
    <row r="179" spans="1:22" ht="19.350000000000001" hidden="1" customHeight="1" outlineLevel="3" x14ac:dyDescent="0.45">
      <c r="A179" s="13" t="s">
        <v>319</v>
      </c>
      <c r="B179" s="2" t="s">
        <v>93</v>
      </c>
      <c r="C179" s="16" t="s">
        <v>7</v>
      </c>
      <c r="D179" s="156"/>
      <c r="E179" s="137"/>
      <c r="F179" s="147" t="str">
        <f>IFERROR(VLOOKUP(E179,Responders!$A$2:$B$10,2,FALSE),"")</f>
        <v/>
      </c>
    </row>
    <row r="180" spans="1:22" ht="38.450000000000003" hidden="1" customHeight="1" outlineLevel="3" x14ac:dyDescent="0.45">
      <c r="A180" s="13" t="s">
        <v>320</v>
      </c>
      <c r="B180" s="2" t="s">
        <v>94</v>
      </c>
      <c r="C180" s="16" t="s">
        <v>7</v>
      </c>
      <c r="D180" s="156"/>
      <c r="E180" s="137"/>
      <c r="F180" s="147" t="str">
        <f>IFERROR(VLOOKUP(E180,Responders!$A$2:$B$10,2,FALSE),"")</f>
        <v/>
      </c>
    </row>
    <row r="181" spans="1:22" ht="19.350000000000001" hidden="1" customHeight="1" outlineLevel="3" x14ac:dyDescent="0.45">
      <c r="A181" s="13" t="s">
        <v>321</v>
      </c>
      <c r="B181" s="2" t="s">
        <v>95</v>
      </c>
      <c r="C181" s="16" t="s">
        <v>7</v>
      </c>
      <c r="D181" s="156"/>
      <c r="E181" s="137"/>
      <c r="F181" s="147" t="str">
        <f>IFERROR(VLOOKUP(E181,Responders!$A$2:$B$10,2,FALSE),"")</f>
        <v/>
      </c>
    </row>
    <row r="182" spans="1:22" s="168" customFormat="1" ht="24.6" customHeight="1" outlineLevel="1" x14ac:dyDescent="0.45">
      <c r="A182" s="178" t="s">
        <v>96</v>
      </c>
      <c r="B182" s="178"/>
      <c r="C182" s="178"/>
      <c r="D182" s="206" t="s">
        <v>3</v>
      </c>
      <c r="E182" s="179" t="s">
        <v>4</v>
      </c>
      <c r="F182" s="179" t="s">
        <v>231</v>
      </c>
      <c r="G182" s="180" t="s">
        <v>1601</v>
      </c>
      <c r="H182" s="180"/>
      <c r="I182" s="180"/>
      <c r="J182" s="180"/>
      <c r="K182" s="180"/>
      <c r="L182" s="180"/>
      <c r="M182" s="180"/>
      <c r="N182" s="180"/>
      <c r="O182" s="180"/>
      <c r="P182" s="180"/>
      <c r="Q182" s="180"/>
      <c r="R182" s="180"/>
      <c r="S182" s="180"/>
      <c r="T182" s="180"/>
      <c r="U182" s="180"/>
      <c r="V182" s="180"/>
    </row>
    <row r="183" spans="1:22" s="19" customFormat="1" ht="80.099999999999994" customHeight="1" outlineLevel="1" collapsed="1" x14ac:dyDescent="0.45">
      <c r="A183" s="104"/>
      <c r="B183" s="250" t="s">
        <v>1541</v>
      </c>
      <c r="C183" s="259"/>
      <c r="D183" s="204" t="s">
        <v>1526</v>
      </c>
      <c r="E183" s="96"/>
      <c r="F183" s="96" t="str">
        <f>IFERROR(VLOOKUP(E183,Responders!$A$2:$B$10,2,FALSE),"")</f>
        <v/>
      </c>
      <c r="G183" s="80" t="str">
        <f>IFERROR(VLOOKUP(G182,'GDPR Articles'!$A$1:$K$713,7,FALSE),"")</f>
        <v>Security of processing</v>
      </c>
      <c r="H183" s="80" t="str">
        <f>IFERROR(VLOOKUP(H182,'GDPR Articles'!$A$1:$K$713,7,FALSE),"")</f>
        <v/>
      </c>
      <c r="I183" s="80" t="str">
        <f>IFERROR(VLOOKUP(I182,'GDPR Articles'!$A$1:$K$713,7,FALSE),"")</f>
        <v/>
      </c>
      <c r="J183" s="80" t="str">
        <f>IFERROR(VLOOKUP(J182,'GDPR Articles'!$A$1:$K$713,7,FALSE),"")</f>
        <v/>
      </c>
      <c r="K183" s="80" t="str">
        <f>IFERROR(VLOOKUP(K182,'GDPR Articles'!$A$1:$K$713,7,FALSE),"")</f>
        <v/>
      </c>
      <c r="L183" s="80" t="str">
        <f>IFERROR(VLOOKUP(L182,'GDPR Articles'!$A$1:$K$713,7,FALSE),"")</f>
        <v/>
      </c>
      <c r="M183" s="80" t="str">
        <f>IFERROR(VLOOKUP(M182,'GDPR Articles'!$A$1:$K$713,7,FALSE),"")</f>
        <v/>
      </c>
      <c r="N183" s="80" t="str">
        <f>IFERROR(VLOOKUP(N182,'GDPR Articles'!$A$1:$K$713,7,FALSE),"")</f>
        <v/>
      </c>
      <c r="O183" s="80" t="str">
        <f>IFERROR(VLOOKUP(O182,'GDPR Articles'!$A$1:$K$713,7,FALSE),"")</f>
        <v/>
      </c>
      <c r="P183" s="80" t="str">
        <f>IFERROR(VLOOKUP(P182,'GDPR Articles'!$A$1:$K$713,7,FALSE),"")</f>
        <v/>
      </c>
      <c r="Q183" s="80" t="str">
        <f>IFERROR(VLOOKUP(Q182,'GDPR Articles'!$A$1:$K$713,7,FALSE),"")</f>
        <v/>
      </c>
      <c r="R183" s="80" t="str">
        <f>IFERROR(VLOOKUP(R182,'GDPR Articles'!$A$1:$K$713,7,FALSE),"")</f>
        <v/>
      </c>
      <c r="S183" s="80" t="str">
        <f>IFERROR(VLOOKUP(S182,'GDPR Articles'!$A$1:$K$713,7,FALSE),"")</f>
        <v/>
      </c>
      <c r="T183" s="80" t="str">
        <f>IFERROR(VLOOKUP(T182,'GDPR Articles'!$A$1:$K$713,7,FALSE),"")</f>
        <v/>
      </c>
      <c r="U183" s="80" t="str">
        <f>IFERROR(VLOOKUP(U182,'GDPR Articles'!$A$1:$K$713,7,FALSE),"")</f>
        <v/>
      </c>
      <c r="V183" s="80" t="str">
        <f>IFERROR(VLOOKUP(V182,'GDPR Articles'!$A$1:$K$713,7,FALSE),"")</f>
        <v/>
      </c>
    </row>
    <row r="184" spans="1:22" s="220" customFormat="1" ht="24.95" hidden="1" customHeight="1" outlineLevel="2" x14ac:dyDescent="0.45">
      <c r="A184" s="225"/>
      <c r="B184" s="249"/>
      <c r="C184" s="249"/>
      <c r="D184" s="212"/>
      <c r="E184" s="227"/>
      <c r="F184" s="228"/>
      <c r="G184" s="229" t="str">
        <f>IF(G182&lt;&gt;"",HYPERLINK(CONCATENATE('Compliance Manager Mechanics'!$B$5,SUBSTITUTE(G182,"(*)","")),'Compliance Manager Mechanics'!$B$6),"")</f>
        <v>Compliance Manager</v>
      </c>
      <c r="H184" s="229" t="str">
        <f>IF(H182&lt;&gt;"",HYPERLINK(CONCATENATE('Compliance Manager Mechanics'!$B$5,SUBSTITUTE(H182,"(*)","")),'Compliance Manager Mechanics'!$B$6),"")</f>
        <v/>
      </c>
      <c r="I184" s="229" t="str">
        <f>IF(I182&lt;&gt;"",HYPERLINK(CONCATENATE('Compliance Manager Mechanics'!$B$5,SUBSTITUTE(I182,"(*)","")),'Compliance Manager Mechanics'!$B$6),"")</f>
        <v/>
      </c>
      <c r="J184" s="229" t="str">
        <f>IF(J182&lt;&gt;"",HYPERLINK(CONCATENATE('Compliance Manager Mechanics'!$B$5,SUBSTITUTE(J182,"(*)","")),'Compliance Manager Mechanics'!$B$6),"")</f>
        <v/>
      </c>
      <c r="K184" s="229" t="str">
        <f>IF(K182&lt;&gt;"",HYPERLINK(CONCATENATE('Compliance Manager Mechanics'!$B$5,SUBSTITUTE(K182,"(*)","")),'Compliance Manager Mechanics'!$B$6),"")</f>
        <v/>
      </c>
      <c r="L184" s="229" t="str">
        <f>IF(L182&lt;&gt;"",HYPERLINK(CONCATENATE('Compliance Manager Mechanics'!$B$5,SUBSTITUTE(L182,"(*)","")),'Compliance Manager Mechanics'!$B$6),"")</f>
        <v/>
      </c>
      <c r="M184" s="229" t="str">
        <f>IF(M182&lt;&gt;"",HYPERLINK(CONCATENATE('Compliance Manager Mechanics'!$B$5,SUBSTITUTE(M182,"(*)","")),'Compliance Manager Mechanics'!$B$6),"")</f>
        <v/>
      </c>
      <c r="N184" s="229" t="str">
        <f>IF(N182&lt;&gt;"",HYPERLINK(CONCATENATE('Compliance Manager Mechanics'!$B$5,SUBSTITUTE(N182,"(*)","")),'Compliance Manager Mechanics'!$B$6),"")</f>
        <v/>
      </c>
      <c r="O184" s="229" t="str">
        <f>IF(O182&lt;&gt;"",HYPERLINK(CONCATENATE('Compliance Manager Mechanics'!$B$5,SUBSTITUTE(O182,"(*)","")),'Compliance Manager Mechanics'!$B$6),"")</f>
        <v/>
      </c>
      <c r="P184" s="229" t="str">
        <f>IF(P182&lt;&gt;"",HYPERLINK(CONCATENATE('Compliance Manager Mechanics'!$B$5,SUBSTITUTE(P182,"(*)","")),'Compliance Manager Mechanics'!$B$6),"")</f>
        <v/>
      </c>
      <c r="Q184" s="229" t="str">
        <f>IF(Q182&lt;&gt;"",HYPERLINK(CONCATENATE('Compliance Manager Mechanics'!$B$5,SUBSTITUTE(Q182,"(*)","")),'Compliance Manager Mechanics'!$B$6),"")</f>
        <v/>
      </c>
      <c r="R184" s="229" t="str">
        <f>IF(R182&lt;&gt;"",HYPERLINK(CONCATENATE('Compliance Manager Mechanics'!$B$5,SUBSTITUTE(R182,"(*)","")),'Compliance Manager Mechanics'!$B$6),"")</f>
        <v/>
      </c>
      <c r="S184" s="229" t="str">
        <f>IF(S182&lt;&gt;"",HYPERLINK(CONCATENATE('Compliance Manager Mechanics'!$B$5,SUBSTITUTE(S182,"(*)","")),'Compliance Manager Mechanics'!$B$6),"")</f>
        <v/>
      </c>
      <c r="T184" s="229" t="str">
        <f>IF(T182&lt;&gt;"",HYPERLINK(CONCATENATE('Compliance Manager Mechanics'!$B$5,SUBSTITUTE(T182,"(*)","")),'Compliance Manager Mechanics'!$B$6),"")</f>
        <v/>
      </c>
      <c r="U184" s="229" t="str">
        <f>IF(U182&lt;&gt;"",HYPERLINK(CONCATENATE('Compliance Manager Mechanics'!$B$5,SUBSTITUTE(U182,"(*)","")),'Compliance Manager Mechanics'!$B$6),"")</f>
        <v/>
      </c>
      <c r="V184" s="229" t="str">
        <f>IF(V182&lt;&gt;"",HYPERLINK(CONCATENATE('Compliance Manager Mechanics'!$B$5,SUBSTITUTE(V182,"(*)","")),'Compliance Manager Mechanics'!$B$6),"")</f>
        <v/>
      </c>
    </row>
    <row r="185" spans="1:22" ht="38.450000000000003" hidden="1" customHeight="1" outlineLevel="2" x14ac:dyDescent="0.45">
      <c r="A185" s="13" t="s">
        <v>322</v>
      </c>
      <c r="B185" s="2" t="s">
        <v>97</v>
      </c>
      <c r="C185" s="16" t="s">
        <v>7</v>
      </c>
      <c r="D185" s="154"/>
      <c r="E185" s="138"/>
      <c r="F185" s="145" t="str">
        <f>IFERROR(VLOOKUP(E185,Responders!$A$2:$B$10,2,FALSE),"")</f>
        <v/>
      </c>
      <c r="G185" s="13"/>
      <c r="H185" s="13"/>
      <c r="I185" s="13"/>
      <c r="J185" s="13"/>
      <c r="K185" s="13"/>
      <c r="L185" s="13"/>
      <c r="M185" s="13"/>
      <c r="N185" s="13"/>
      <c r="O185" s="13"/>
      <c r="P185" s="13"/>
      <c r="Q185" s="13"/>
      <c r="R185" s="13"/>
      <c r="S185" s="13"/>
      <c r="T185" s="13"/>
      <c r="U185" s="13"/>
      <c r="V185" s="13"/>
    </row>
    <row r="186" spans="1:22" ht="19.350000000000001" hidden="1" customHeight="1" outlineLevel="3" x14ac:dyDescent="0.45">
      <c r="A186" s="135"/>
      <c r="B186" s="149" t="s">
        <v>13</v>
      </c>
      <c r="C186" s="136"/>
      <c r="D186" s="205"/>
      <c r="E186" s="146"/>
      <c r="F186" s="146"/>
    </row>
    <row r="187" spans="1:22" ht="38.450000000000003" hidden="1" customHeight="1" outlineLevel="3" x14ac:dyDescent="0.45">
      <c r="A187" s="13" t="s">
        <v>323</v>
      </c>
      <c r="B187" s="2" t="s">
        <v>98</v>
      </c>
      <c r="C187" s="16" t="s">
        <v>7</v>
      </c>
      <c r="D187" s="156"/>
      <c r="E187" s="137"/>
      <c r="F187" s="147" t="str">
        <f>IFERROR(VLOOKUP(E187,Responders!$A$2:$B$10,2,FALSE),"")</f>
        <v/>
      </c>
    </row>
    <row r="188" spans="1:22" ht="19.350000000000001" hidden="1" customHeight="1" outlineLevel="3" x14ac:dyDescent="0.45">
      <c r="A188" s="13" t="s">
        <v>324</v>
      </c>
      <c r="B188" s="2" t="s">
        <v>99</v>
      </c>
      <c r="C188" s="16" t="s">
        <v>7</v>
      </c>
      <c r="D188" s="156"/>
      <c r="E188" s="137"/>
      <c r="F188" s="147" t="str">
        <f>IFERROR(VLOOKUP(E188,Responders!$A$2:$B$10,2,FALSE),"")</f>
        <v/>
      </c>
    </row>
    <row r="189" spans="1:22" ht="19.350000000000001" hidden="1" customHeight="1" outlineLevel="3" x14ac:dyDescent="0.45">
      <c r="A189" s="13" t="s">
        <v>325</v>
      </c>
      <c r="B189" s="2" t="s">
        <v>100</v>
      </c>
      <c r="C189" s="16" t="s">
        <v>7</v>
      </c>
      <c r="D189" s="156"/>
      <c r="E189" s="137"/>
      <c r="F189" s="147" t="str">
        <f>IFERROR(VLOOKUP(E189,Responders!$A$2:$B$10,2,FALSE),"")</f>
        <v/>
      </c>
    </row>
    <row r="190" spans="1:22" ht="19.350000000000001" hidden="1" customHeight="1" outlineLevel="3" x14ac:dyDescent="0.45">
      <c r="A190" s="13" t="s">
        <v>326</v>
      </c>
      <c r="B190" s="2" t="s">
        <v>101</v>
      </c>
      <c r="C190" s="16" t="s">
        <v>7</v>
      </c>
      <c r="D190" s="156"/>
      <c r="E190" s="137"/>
      <c r="F190" s="147" t="str">
        <f>IFERROR(VLOOKUP(E190,Responders!$A$2:$B$10,2,FALSE),"")</f>
        <v/>
      </c>
    </row>
    <row r="191" spans="1:22" s="168" customFormat="1" ht="24.6" customHeight="1" outlineLevel="1" x14ac:dyDescent="0.45">
      <c r="A191" s="178" t="s">
        <v>102</v>
      </c>
      <c r="B191" s="181"/>
      <c r="C191" s="181"/>
      <c r="D191" s="206" t="s">
        <v>3</v>
      </c>
      <c r="E191" s="179" t="s">
        <v>4</v>
      </c>
      <c r="F191" s="179" t="s">
        <v>231</v>
      </c>
      <c r="G191" s="180" t="s">
        <v>1602</v>
      </c>
      <c r="H191" s="180" t="s">
        <v>1603</v>
      </c>
      <c r="I191" s="180" t="s">
        <v>1604</v>
      </c>
      <c r="J191" s="180" t="s">
        <v>1605</v>
      </c>
      <c r="K191" s="180" t="s">
        <v>1606</v>
      </c>
      <c r="L191" s="180" t="s">
        <v>1607</v>
      </c>
      <c r="M191" s="180" t="s">
        <v>1608</v>
      </c>
      <c r="N191" s="180"/>
      <c r="O191" s="180"/>
      <c r="P191" s="180"/>
      <c r="Q191" s="180"/>
      <c r="R191" s="180"/>
      <c r="S191" s="180"/>
      <c r="T191" s="180"/>
      <c r="U191" s="180"/>
      <c r="V191" s="180"/>
    </row>
    <row r="192" spans="1:22" s="19" customFormat="1" ht="80.099999999999994" customHeight="1" outlineLevel="1" collapsed="1" x14ac:dyDescent="0.45">
      <c r="A192" s="104"/>
      <c r="B192" s="250" t="s">
        <v>1542</v>
      </c>
      <c r="C192" s="259"/>
      <c r="D192" s="204" t="s">
        <v>1526</v>
      </c>
      <c r="E192" s="96"/>
      <c r="F192" s="96" t="str">
        <f>IFERROR(VLOOKUP(E192,Responders!$A$2:$B$10,2,FALSE),"")</f>
        <v/>
      </c>
      <c r="G192" s="80" t="str">
        <f>IFERROR(VLOOKUP(G191,'GDPR Articles'!$A$1:$K$713,7,FALSE),"")</f>
        <v>Processing under the authority of the controller or processor</v>
      </c>
      <c r="H192" s="80" t="str">
        <f>IFERROR(VLOOKUP(H191,'GDPR Articles'!$A$1:$K$713,7,FALSE),"")</f>
        <v>Security of processing</v>
      </c>
      <c r="I192" s="80" t="str">
        <f>IFERROR(VLOOKUP(I191,'GDPR Articles'!$A$1:$K$713,7,FALSE),"")</f>
        <v>Security of processing</v>
      </c>
      <c r="J192" s="80" t="str">
        <f>IFERROR(VLOOKUP(J191,'GDPR Articles'!$A$1:$K$713,7,FALSE),"")</f>
        <v>Security of processing</v>
      </c>
      <c r="K192" s="80" t="str">
        <f>IFERROR(VLOOKUP(K191,'GDPR Articles'!$A$1:$K$713,7,FALSE),"")</f>
        <v>Transfers subject to appropriate safeguards</v>
      </c>
      <c r="L192" s="80" t="str">
        <f>IFERROR(VLOOKUP(L191,'GDPR Articles'!$A$1:$K$713,7,FALSE),"")</f>
        <v>Transfers subject to appropriate safeguards</v>
      </c>
      <c r="M192" s="80" t="str">
        <f>IFERROR(VLOOKUP(M191,'GDPR Articles'!$A$1:$K$713,7,FALSE),"")</f>
        <v>Transfers subject to appropriate safeguards</v>
      </c>
      <c r="N192" s="80" t="str">
        <f>IFERROR(VLOOKUP(N191,'GDPR Articles'!$A$1:$K$713,7,FALSE),"")</f>
        <v/>
      </c>
      <c r="O192" s="80" t="str">
        <f>IFERROR(VLOOKUP(O191,'GDPR Articles'!$A$1:$K$713,7,FALSE),"")</f>
        <v/>
      </c>
      <c r="P192" s="80" t="str">
        <f>IFERROR(VLOOKUP(P191,'GDPR Articles'!$A$1:$K$713,7,FALSE),"")</f>
        <v/>
      </c>
      <c r="Q192" s="80" t="str">
        <f>IFERROR(VLOOKUP(Q191,'GDPR Articles'!$A$1:$K$713,7,FALSE),"")</f>
        <v/>
      </c>
      <c r="R192" s="80" t="str">
        <f>IFERROR(VLOOKUP(R191,'GDPR Articles'!$A$1:$K$713,7,FALSE),"")</f>
        <v/>
      </c>
      <c r="S192" s="80" t="str">
        <f>IFERROR(VLOOKUP(S191,'GDPR Articles'!$A$1:$K$713,7,FALSE),"")</f>
        <v/>
      </c>
      <c r="T192" s="80" t="str">
        <f>IFERROR(VLOOKUP(T191,'GDPR Articles'!$A$1:$K$713,7,FALSE),"")</f>
        <v/>
      </c>
      <c r="U192" s="80" t="str">
        <f>IFERROR(VLOOKUP(U191,'GDPR Articles'!$A$1:$K$713,7,FALSE),"")</f>
        <v/>
      </c>
      <c r="V192" s="80" t="str">
        <f>IFERROR(VLOOKUP(V191,'GDPR Articles'!$A$1:$K$713,7,FALSE),"")</f>
        <v/>
      </c>
    </row>
    <row r="193" spans="1:22" s="220" customFormat="1" ht="24.95" hidden="1" customHeight="1" outlineLevel="2" x14ac:dyDescent="0.45">
      <c r="A193" s="225"/>
      <c r="B193" s="249"/>
      <c r="C193" s="249"/>
      <c r="D193" s="212"/>
      <c r="E193" s="227"/>
      <c r="F193" s="228"/>
      <c r="G193" s="229" t="str">
        <f>IF(G191&lt;&gt;"",HYPERLINK(CONCATENATE('Compliance Manager Mechanics'!$B$5,SUBSTITUTE(G191,"(*)","")),'Compliance Manager Mechanics'!$B$6),"")</f>
        <v>Compliance Manager</v>
      </c>
      <c r="H193" s="229" t="str">
        <f>IF(H191&lt;&gt;"",HYPERLINK(CONCATENATE('Compliance Manager Mechanics'!$B$5,SUBSTITUTE(H191,"(*)","")),'Compliance Manager Mechanics'!$B$6),"")</f>
        <v>Compliance Manager</v>
      </c>
      <c r="I193" s="229" t="str">
        <f>IF(I191&lt;&gt;"",HYPERLINK(CONCATENATE('Compliance Manager Mechanics'!$B$5,SUBSTITUTE(I191,"(*)","")),'Compliance Manager Mechanics'!$B$6),"")</f>
        <v>Compliance Manager</v>
      </c>
      <c r="J193" s="229" t="str">
        <f>IF(J191&lt;&gt;"",HYPERLINK(CONCATENATE('Compliance Manager Mechanics'!$B$5,SUBSTITUTE(J191,"(*)","")),'Compliance Manager Mechanics'!$B$6),"")</f>
        <v>Compliance Manager</v>
      </c>
      <c r="K193" s="229" t="str">
        <f>IF(K191&lt;&gt;"",HYPERLINK(CONCATENATE('Compliance Manager Mechanics'!$B$5,SUBSTITUTE(K191,"(*)","")),'Compliance Manager Mechanics'!$B$6),"")</f>
        <v>Compliance Manager</v>
      </c>
      <c r="L193" s="229" t="str">
        <f>IF(L191&lt;&gt;"",HYPERLINK(CONCATENATE('Compliance Manager Mechanics'!$B$5,SUBSTITUTE(L191,"(*)","")),'Compliance Manager Mechanics'!$B$6),"")</f>
        <v>Compliance Manager</v>
      </c>
      <c r="M193" s="229" t="str">
        <f>IF(M191&lt;&gt;"",HYPERLINK(CONCATENATE('Compliance Manager Mechanics'!$B$5,SUBSTITUTE(M191,"(*)","")),'Compliance Manager Mechanics'!$B$6),"")</f>
        <v>Compliance Manager</v>
      </c>
      <c r="N193" s="229" t="str">
        <f>IF(N191&lt;&gt;"",HYPERLINK(CONCATENATE('Compliance Manager Mechanics'!$B$5,SUBSTITUTE(N191,"(*)","")),'Compliance Manager Mechanics'!$B$6),"")</f>
        <v/>
      </c>
      <c r="O193" s="229" t="str">
        <f>IF(O191&lt;&gt;"",HYPERLINK(CONCATENATE('Compliance Manager Mechanics'!$B$5,SUBSTITUTE(O191,"(*)","")),'Compliance Manager Mechanics'!$B$6),"")</f>
        <v/>
      </c>
      <c r="P193" s="229" t="str">
        <f>IF(P191&lt;&gt;"",HYPERLINK(CONCATENATE('Compliance Manager Mechanics'!$B$5,SUBSTITUTE(P191,"(*)","")),'Compliance Manager Mechanics'!$B$6),"")</f>
        <v/>
      </c>
      <c r="Q193" s="229" t="str">
        <f>IF(Q191&lt;&gt;"",HYPERLINK(CONCATENATE('Compliance Manager Mechanics'!$B$5,SUBSTITUTE(Q191,"(*)","")),'Compliance Manager Mechanics'!$B$6),"")</f>
        <v/>
      </c>
      <c r="R193" s="229" t="str">
        <f>IF(R191&lt;&gt;"",HYPERLINK(CONCATENATE('Compliance Manager Mechanics'!$B$5,SUBSTITUTE(R191,"(*)","")),'Compliance Manager Mechanics'!$B$6),"")</f>
        <v/>
      </c>
      <c r="S193" s="229" t="str">
        <f>IF(S191&lt;&gt;"",HYPERLINK(CONCATENATE('Compliance Manager Mechanics'!$B$5,SUBSTITUTE(S191,"(*)","")),'Compliance Manager Mechanics'!$B$6),"")</f>
        <v/>
      </c>
      <c r="T193" s="229" t="str">
        <f>IF(T191&lt;&gt;"",HYPERLINK(CONCATENATE('Compliance Manager Mechanics'!$B$5,SUBSTITUTE(T191,"(*)","")),'Compliance Manager Mechanics'!$B$6),"")</f>
        <v/>
      </c>
      <c r="U193" s="229" t="str">
        <f>IF(U191&lt;&gt;"",HYPERLINK(CONCATENATE('Compliance Manager Mechanics'!$B$5,SUBSTITUTE(U191,"(*)","")),'Compliance Manager Mechanics'!$B$6),"")</f>
        <v/>
      </c>
      <c r="V193" s="229" t="str">
        <f>IF(V191&lt;&gt;"",HYPERLINK(CONCATENATE('Compliance Manager Mechanics'!$B$5,SUBSTITUTE(V191,"(*)","")),'Compliance Manager Mechanics'!$B$6),"")</f>
        <v/>
      </c>
    </row>
    <row r="194" spans="1:22" ht="38.450000000000003" hidden="1" customHeight="1" outlineLevel="2" x14ac:dyDescent="0.45">
      <c r="A194" s="13" t="s">
        <v>327</v>
      </c>
      <c r="B194" s="2" t="s">
        <v>103</v>
      </c>
      <c r="C194" s="16" t="s">
        <v>7</v>
      </c>
      <c r="D194" s="154"/>
      <c r="E194" s="138"/>
      <c r="F194" s="145" t="str">
        <f>IFERROR(VLOOKUP(E194,Responders!$A$2:$B$10,2,FALSE),"")</f>
        <v/>
      </c>
      <c r="G194" s="13"/>
      <c r="H194" s="13"/>
      <c r="I194" s="13"/>
      <c r="J194" s="13"/>
      <c r="K194" s="13"/>
      <c r="L194" s="13"/>
      <c r="M194" s="13"/>
      <c r="N194" s="13"/>
      <c r="O194" s="13"/>
      <c r="P194" s="13"/>
      <c r="Q194" s="13"/>
      <c r="R194" s="13"/>
      <c r="S194" s="13"/>
      <c r="T194" s="13"/>
      <c r="U194" s="13"/>
      <c r="V194" s="13"/>
    </row>
    <row r="195" spans="1:22" ht="19.350000000000001" hidden="1" customHeight="1" outlineLevel="3" x14ac:dyDescent="0.45">
      <c r="A195" s="135"/>
      <c r="B195" s="149" t="s">
        <v>89</v>
      </c>
      <c r="C195" s="136"/>
      <c r="D195" s="205"/>
      <c r="E195" s="146"/>
      <c r="F195" s="146"/>
    </row>
    <row r="196" spans="1:22" ht="19.350000000000001" hidden="1" customHeight="1" outlineLevel="3" x14ac:dyDescent="0.45">
      <c r="A196" s="13" t="s">
        <v>328</v>
      </c>
      <c r="B196" s="2" t="s">
        <v>455</v>
      </c>
      <c r="C196" s="16" t="s">
        <v>7</v>
      </c>
      <c r="D196" s="156"/>
      <c r="E196" s="137"/>
      <c r="F196" s="147" t="str">
        <f>IFERROR(VLOOKUP(E196,Responders!$A$2:$B$10,2,FALSE),"")</f>
        <v/>
      </c>
    </row>
    <row r="197" spans="1:22" ht="19.350000000000001" hidden="1" customHeight="1" outlineLevel="3" x14ac:dyDescent="0.45">
      <c r="A197" s="13" t="s">
        <v>329</v>
      </c>
      <c r="B197" s="2" t="s">
        <v>104</v>
      </c>
      <c r="C197" s="16" t="s">
        <v>7</v>
      </c>
      <c r="D197" s="156"/>
      <c r="E197" s="137"/>
      <c r="F197" s="147" t="str">
        <f>IFERROR(VLOOKUP(E197,Responders!$A$2:$B$10,2,FALSE),"")</f>
        <v/>
      </c>
    </row>
    <row r="198" spans="1:22" ht="38.450000000000003" hidden="1" customHeight="1" outlineLevel="3" x14ac:dyDescent="0.45">
      <c r="A198" s="13" t="s">
        <v>330</v>
      </c>
      <c r="B198" s="2" t="s">
        <v>105</v>
      </c>
      <c r="C198" s="16" t="s">
        <v>7</v>
      </c>
      <c r="D198" s="156"/>
      <c r="E198" s="137"/>
      <c r="F198" s="147" t="str">
        <f>IFERROR(VLOOKUP(E198,Responders!$A$2:$B$10,2,FALSE),"")</f>
        <v/>
      </c>
    </row>
    <row r="199" spans="1:22" ht="19.350000000000001" hidden="1" customHeight="1" outlineLevel="3" x14ac:dyDescent="0.45">
      <c r="A199" s="13" t="s">
        <v>331</v>
      </c>
      <c r="B199" s="2" t="s">
        <v>106</v>
      </c>
      <c r="C199" s="16" t="s">
        <v>7</v>
      </c>
      <c r="D199" s="156"/>
      <c r="E199" s="137"/>
      <c r="F199" s="147" t="str">
        <f>IFERROR(VLOOKUP(E199,Responders!$A$2:$B$10,2,FALSE),"")</f>
        <v/>
      </c>
    </row>
    <row r="200" spans="1:22" ht="19.350000000000001" hidden="1" customHeight="1" outlineLevel="3" x14ac:dyDescent="0.45">
      <c r="A200" s="13" t="s">
        <v>332</v>
      </c>
      <c r="B200" s="2" t="s">
        <v>107</v>
      </c>
      <c r="C200" s="16" t="s">
        <v>7</v>
      </c>
      <c r="D200" s="156"/>
      <c r="E200" s="137"/>
      <c r="F200" s="147" t="str">
        <f>IFERROR(VLOOKUP(E200,Responders!$A$2:$B$10,2,FALSE),"")</f>
        <v/>
      </c>
    </row>
    <row r="201" spans="1:22" ht="57.6" hidden="1" customHeight="1" outlineLevel="3" x14ac:dyDescent="0.45">
      <c r="A201" s="13" t="s">
        <v>333</v>
      </c>
      <c r="B201" s="2" t="s">
        <v>433</v>
      </c>
      <c r="C201" s="16" t="s">
        <v>7</v>
      </c>
      <c r="D201" s="156"/>
      <c r="E201" s="137"/>
      <c r="F201" s="147" t="str">
        <f>IFERROR(VLOOKUP(E201,Responders!$A$2:$B$10,2,FALSE),"")</f>
        <v/>
      </c>
    </row>
    <row r="202" spans="1:22" ht="38.450000000000003" hidden="1" customHeight="1" outlineLevel="3" x14ac:dyDescent="0.45">
      <c r="A202" s="13" t="s">
        <v>334</v>
      </c>
      <c r="B202" s="2" t="s">
        <v>108</v>
      </c>
      <c r="C202" s="16" t="s">
        <v>7</v>
      </c>
      <c r="D202" s="156"/>
      <c r="E202" s="137"/>
      <c r="F202" s="147" t="str">
        <f>IFERROR(VLOOKUP(E202,Responders!$A$2:$B$10,2,FALSE),"")</f>
        <v/>
      </c>
    </row>
    <row r="203" spans="1:22" ht="38.450000000000003" hidden="1" customHeight="1" outlineLevel="3" x14ac:dyDescent="0.45">
      <c r="A203" s="13" t="s">
        <v>335</v>
      </c>
      <c r="B203" s="2" t="s">
        <v>109</v>
      </c>
      <c r="C203" s="16" t="s">
        <v>7</v>
      </c>
      <c r="D203" s="156"/>
      <c r="E203" s="137"/>
      <c r="F203" s="147" t="str">
        <f>IFERROR(VLOOKUP(E203,Responders!$A$2:$B$10,2,FALSE),"")</f>
        <v/>
      </c>
    </row>
    <row r="204" spans="1:22" ht="38.450000000000003" hidden="1" customHeight="1" outlineLevel="3" x14ac:dyDescent="0.45">
      <c r="A204" s="13" t="s">
        <v>336</v>
      </c>
      <c r="B204" s="2" t="s">
        <v>110</v>
      </c>
      <c r="C204" s="16" t="s">
        <v>7</v>
      </c>
      <c r="D204" s="156"/>
      <c r="E204" s="137"/>
      <c r="F204" s="147" t="str">
        <f>IFERROR(VLOOKUP(E204,Responders!$A$2:$B$10,2,FALSE),"")</f>
        <v/>
      </c>
    </row>
    <row r="205" spans="1:22" s="168" customFormat="1" ht="24.6" customHeight="1" outlineLevel="1" x14ac:dyDescent="0.45">
      <c r="A205" s="178" t="s">
        <v>111</v>
      </c>
      <c r="B205" s="178"/>
      <c r="C205" s="178"/>
      <c r="D205" s="206" t="s">
        <v>3</v>
      </c>
      <c r="E205" s="179" t="s">
        <v>4</v>
      </c>
      <c r="F205" s="179" t="s">
        <v>231</v>
      </c>
      <c r="G205" s="180" t="s">
        <v>1609</v>
      </c>
      <c r="H205" s="180" t="s">
        <v>1610</v>
      </c>
      <c r="I205" s="180" t="s">
        <v>1611</v>
      </c>
      <c r="J205" s="180" t="s">
        <v>1612</v>
      </c>
      <c r="K205" s="180"/>
      <c r="L205" s="180"/>
      <c r="M205" s="180"/>
      <c r="N205" s="180"/>
      <c r="O205" s="180"/>
      <c r="P205" s="180"/>
      <c r="Q205" s="180"/>
      <c r="R205" s="180"/>
      <c r="S205" s="180"/>
      <c r="T205" s="180"/>
      <c r="U205" s="180"/>
      <c r="V205" s="180"/>
    </row>
    <row r="206" spans="1:22" s="19" customFormat="1" ht="80.099999999999994" customHeight="1" outlineLevel="1" collapsed="1" x14ac:dyDescent="0.45">
      <c r="A206" s="104"/>
      <c r="B206" s="250" t="s">
        <v>1543</v>
      </c>
      <c r="C206" s="259"/>
      <c r="D206" s="204" t="s">
        <v>1526</v>
      </c>
      <c r="E206" s="96"/>
      <c r="F206" s="96" t="str">
        <f>IFERROR(VLOOKUP(E206,Responders!$A$2:$B$10,2,FALSE),"")</f>
        <v/>
      </c>
      <c r="G206" s="80" t="str">
        <f>IFERROR(VLOOKUP(G205,'GDPR Articles'!$A$1:$K$713,7,FALSE),"")</f>
        <v>Transparent information, communication and modalities for the exercise of the rights of the data subject</v>
      </c>
      <c r="H206" s="80" t="str">
        <f>IFERROR(VLOOKUP(H205,'GDPR Articles'!$A$1:$K$713,7,FALSE),"")</f>
        <v>Notification of a personal data breach to the supervisory authority</v>
      </c>
      <c r="I206" s="80" t="str">
        <f>IFERROR(VLOOKUP(I205,'GDPR Articles'!$A$1:$K$713,7,FALSE),"")</f>
        <v>Communication of a personal data breach to the data subject</v>
      </c>
      <c r="J206" s="80" t="str">
        <f>IFERROR(VLOOKUP(J205,'GDPR Articles'!$A$1:$K$713,7,FALSE),"")</f>
        <v>Communication of a personal data breach to the data subject</v>
      </c>
      <c r="K206" s="80" t="str">
        <f>IFERROR(VLOOKUP(K205,'GDPR Articles'!$A$1:$K$713,7,FALSE),"")</f>
        <v/>
      </c>
      <c r="L206" s="80" t="str">
        <f>IFERROR(VLOOKUP(L205,'GDPR Articles'!$A$1:$K$713,7,FALSE),"")</f>
        <v/>
      </c>
      <c r="M206" s="80" t="str">
        <f>IFERROR(VLOOKUP(M205,'GDPR Articles'!$A$1:$K$713,7,FALSE),"")</f>
        <v/>
      </c>
      <c r="N206" s="80" t="str">
        <f>IFERROR(VLOOKUP(N205,'GDPR Articles'!$A$1:$K$713,7,FALSE),"")</f>
        <v/>
      </c>
      <c r="O206" s="80" t="str">
        <f>IFERROR(VLOOKUP(O205,'GDPR Articles'!$A$1:$K$713,7,FALSE),"")</f>
        <v/>
      </c>
      <c r="P206" s="80" t="str">
        <f>IFERROR(VLOOKUP(P205,'GDPR Articles'!$A$1:$K$713,7,FALSE),"")</f>
        <v/>
      </c>
      <c r="Q206" s="80" t="str">
        <f>IFERROR(VLOOKUP(Q205,'GDPR Articles'!$A$1:$K$713,7,FALSE),"")</f>
        <v/>
      </c>
      <c r="R206" s="80" t="str">
        <f>IFERROR(VLOOKUP(R205,'GDPR Articles'!$A$1:$K$713,7,FALSE),"")</f>
        <v/>
      </c>
      <c r="S206" s="80" t="str">
        <f>IFERROR(VLOOKUP(S205,'GDPR Articles'!$A$1:$K$713,7,FALSE),"")</f>
        <v/>
      </c>
      <c r="T206" s="80" t="str">
        <f>IFERROR(VLOOKUP(T205,'GDPR Articles'!$A$1:$K$713,7,FALSE),"")</f>
        <v/>
      </c>
      <c r="U206" s="80" t="str">
        <f>IFERROR(VLOOKUP(U205,'GDPR Articles'!$A$1:$K$713,7,FALSE),"")</f>
        <v/>
      </c>
      <c r="V206" s="80" t="str">
        <f>IFERROR(VLOOKUP(V205,'GDPR Articles'!$A$1:$K$713,7,FALSE),"")</f>
        <v/>
      </c>
    </row>
    <row r="207" spans="1:22" s="220" customFormat="1" ht="24.95" hidden="1" customHeight="1" outlineLevel="2" x14ac:dyDescent="0.45">
      <c r="A207" s="225"/>
      <c r="B207" s="249"/>
      <c r="C207" s="249"/>
      <c r="D207" s="212"/>
      <c r="E207" s="227"/>
      <c r="F207" s="228"/>
      <c r="G207" s="229" t="str">
        <f>IF(G205&lt;&gt;"",HYPERLINK(CONCATENATE('Compliance Manager Mechanics'!$B$5,SUBSTITUTE(G205,"(*)","")),'Compliance Manager Mechanics'!$B$6),"")</f>
        <v>Compliance Manager</v>
      </c>
      <c r="H207" s="229" t="str">
        <f>IF(H205&lt;&gt;"",HYPERLINK(CONCATENATE('Compliance Manager Mechanics'!$B$5,SUBSTITUTE(H205,"(*)","")),'Compliance Manager Mechanics'!$B$6),"")</f>
        <v>Compliance Manager</v>
      </c>
      <c r="I207" s="229" t="str">
        <f>IF(I205&lt;&gt;"",HYPERLINK(CONCATENATE('Compliance Manager Mechanics'!$B$5,SUBSTITUTE(I205,"(*)","")),'Compliance Manager Mechanics'!$B$6),"")</f>
        <v>Compliance Manager</v>
      </c>
      <c r="J207" s="229" t="str">
        <f>IF(J205&lt;&gt;"",HYPERLINK(CONCATENATE('Compliance Manager Mechanics'!$B$5,SUBSTITUTE(J205,"(*)","")),'Compliance Manager Mechanics'!$B$6),"")</f>
        <v>Compliance Manager</v>
      </c>
      <c r="K207" s="229" t="str">
        <f>IF(K205&lt;&gt;"",HYPERLINK(CONCATENATE('Compliance Manager Mechanics'!$B$5,SUBSTITUTE(K205,"(*)","")),'Compliance Manager Mechanics'!$B$6),"")</f>
        <v/>
      </c>
      <c r="L207" s="229" t="str">
        <f>IF(L205&lt;&gt;"",HYPERLINK(CONCATENATE('Compliance Manager Mechanics'!$B$5,SUBSTITUTE(L205,"(*)","")),'Compliance Manager Mechanics'!$B$6),"")</f>
        <v/>
      </c>
      <c r="M207" s="229" t="str">
        <f>IF(M205&lt;&gt;"",HYPERLINK(CONCATENATE('Compliance Manager Mechanics'!$B$5,SUBSTITUTE(M205,"(*)","")),'Compliance Manager Mechanics'!$B$6),"")</f>
        <v/>
      </c>
      <c r="N207" s="229" t="str">
        <f>IF(N205&lt;&gt;"",HYPERLINK(CONCATENATE('Compliance Manager Mechanics'!$B$5,SUBSTITUTE(N205,"(*)","")),'Compliance Manager Mechanics'!$B$6),"")</f>
        <v/>
      </c>
      <c r="O207" s="229" t="str">
        <f>IF(O205&lt;&gt;"",HYPERLINK(CONCATENATE('Compliance Manager Mechanics'!$B$5,SUBSTITUTE(O205,"(*)","")),'Compliance Manager Mechanics'!$B$6),"")</f>
        <v/>
      </c>
      <c r="P207" s="229" t="str">
        <f>IF(P205&lt;&gt;"",HYPERLINK(CONCATENATE('Compliance Manager Mechanics'!$B$5,SUBSTITUTE(P205,"(*)","")),'Compliance Manager Mechanics'!$B$6),"")</f>
        <v/>
      </c>
      <c r="Q207" s="229" t="str">
        <f>IF(Q205&lt;&gt;"",HYPERLINK(CONCATENATE('Compliance Manager Mechanics'!$B$5,SUBSTITUTE(Q205,"(*)","")),'Compliance Manager Mechanics'!$B$6),"")</f>
        <v/>
      </c>
      <c r="R207" s="229" t="str">
        <f>IF(R205&lt;&gt;"",HYPERLINK(CONCATENATE('Compliance Manager Mechanics'!$B$5,SUBSTITUTE(R205,"(*)","")),'Compliance Manager Mechanics'!$B$6),"")</f>
        <v/>
      </c>
      <c r="S207" s="229" t="str">
        <f>IF(S205&lt;&gt;"",HYPERLINK(CONCATENATE('Compliance Manager Mechanics'!$B$5,SUBSTITUTE(S205,"(*)","")),'Compliance Manager Mechanics'!$B$6),"")</f>
        <v/>
      </c>
      <c r="T207" s="229" t="str">
        <f>IF(T205&lt;&gt;"",HYPERLINK(CONCATENATE('Compliance Manager Mechanics'!$B$5,SUBSTITUTE(T205,"(*)","")),'Compliance Manager Mechanics'!$B$6),"")</f>
        <v/>
      </c>
      <c r="U207" s="229" t="str">
        <f>IF(U205&lt;&gt;"",HYPERLINK(CONCATENATE('Compliance Manager Mechanics'!$B$5,SUBSTITUTE(U205,"(*)","")),'Compliance Manager Mechanics'!$B$6),"")</f>
        <v/>
      </c>
      <c r="V207" s="229" t="str">
        <f>IF(V205&lt;&gt;"",HYPERLINK(CONCATENATE('Compliance Manager Mechanics'!$B$5,SUBSTITUTE(V205,"(*)","")),'Compliance Manager Mechanics'!$B$6),"")</f>
        <v/>
      </c>
    </row>
    <row r="208" spans="1:22" ht="38.450000000000003" hidden="1" customHeight="1" outlineLevel="2" x14ac:dyDescent="0.45">
      <c r="A208" s="13" t="s">
        <v>337</v>
      </c>
      <c r="B208" s="2" t="s">
        <v>112</v>
      </c>
      <c r="C208" s="16" t="s">
        <v>7</v>
      </c>
      <c r="D208" s="154"/>
      <c r="E208" s="138"/>
      <c r="F208" s="145" t="str">
        <f>IFERROR(VLOOKUP(E208,Responders!$A$2:$B$10,2,FALSE),"")</f>
        <v/>
      </c>
      <c r="G208" s="13"/>
      <c r="H208" s="13"/>
      <c r="I208" s="13"/>
      <c r="J208" s="13"/>
      <c r="K208" s="13"/>
      <c r="L208" s="13"/>
      <c r="M208" s="13"/>
      <c r="N208" s="13"/>
      <c r="O208" s="13"/>
      <c r="P208" s="13"/>
      <c r="Q208" s="13"/>
      <c r="R208" s="13"/>
      <c r="S208" s="13"/>
      <c r="T208" s="13"/>
      <c r="U208" s="13"/>
      <c r="V208" s="13"/>
    </row>
    <row r="209" spans="1:22" ht="19.350000000000001" hidden="1" customHeight="1" outlineLevel="3" x14ac:dyDescent="0.45">
      <c r="A209" s="135"/>
      <c r="B209" s="149" t="s">
        <v>13</v>
      </c>
      <c r="C209" s="136"/>
      <c r="D209" s="205"/>
      <c r="E209" s="146"/>
      <c r="F209" s="146"/>
    </row>
    <row r="210" spans="1:22" ht="38.450000000000003" hidden="1" customHeight="1" outlineLevel="3" x14ac:dyDescent="0.45">
      <c r="A210" s="13" t="s">
        <v>338</v>
      </c>
      <c r="B210" s="2" t="s">
        <v>113</v>
      </c>
      <c r="C210" s="16" t="s">
        <v>7</v>
      </c>
      <c r="D210" s="156"/>
      <c r="E210" s="137"/>
      <c r="F210" s="147" t="str">
        <f>IFERROR(VLOOKUP(E210,Responders!$A$2:$B$10,2,FALSE),"")</f>
        <v/>
      </c>
    </row>
    <row r="211" spans="1:22" ht="38.450000000000003" hidden="1" customHeight="1" outlineLevel="3" x14ac:dyDescent="0.45">
      <c r="A211" s="13" t="s">
        <v>339</v>
      </c>
      <c r="B211" s="2" t="s">
        <v>199</v>
      </c>
      <c r="C211" s="16" t="s">
        <v>7</v>
      </c>
      <c r="D211" s="156"/>
      <c r="E211" s="137"/>
      <c r="F211" s="147" t="str">
        <f>IFERROR(VLOOKUP(E211,Responders!$A$2:$B$10,2,FALSE),"")</f>
        <v/>
      </c>
    </row>
    <row r="212" spans="1:22" ht="38.450000000000003" hidden="1" customHeight="1" outlineLevel="3" x14ac:dyDescent="0.45">
      <c r="A212" s="13" t="s">
        <v>340</v>
      </c>
      <c r="B212" s="2" t="s">
        <v>114</v>
      </c>
      <c r="C212" s="16" t="s">
        <v>7</v>
      </c>
      <c r="D212" s="156"/>
      <c r="E212" s="137"/>
      <c r="F212" s="147" t="str">
        <f>IFERROR(VLOOKUP(E212,Responders!$A$2:$B$10,2,FALSE),"")</f>
        <v/>
      </c>
    </row>
    <row r="213" spans="1:22" ht="19.350000000000001" hidden="1" customHeight="1" outlineLevel="3" x14ac:dyDescent="0.45">
      <c r="A213" s="13" t="s">
        <v>341</v>
      </c>
      <c r="B213" s="2" t="s">
        <v>115</v>
      </c>
      <c r="C213" s="16" t="s">
        <v>7</v>
      </c>
      <c r="D213" s="156"/>
      <c r="E213" s="137"/>
      <c r="F213" s="147" t="str">
        <f>IFERROR(VLOOKUP(E213,Responders!$A$2:$B$10,2,FALSE),"")</f>
        <v/>
      </c>
    </row>
    <row r="214" spans="1:22" ht="19.350000000000001" hidden="1" customHeight="1" outlineLevel="3" x14ac:dyDescent="0.45">
      <c r="A214" s="13" t="s">
        <v>342</v>
      </c>
      <c r="B214" s="2" t="s">
        <v>116</v>
      </c>
      <c r="C214" s="16" t="s">
        <v>7</v>
      </c>
      <c r="D214" s="156"/>
      <c r="E214" s="137"/>
      <c r="F214" s="147" t="str">
        <f>IFERROR(VLOOKUP(E214,Responders!$A$2:$B$10,2,FALSE),"")</f>
        <v/>
      </c>
    </row>
    <row r="215" spans="1:22" ht="19.350000000000001" hidden="1" customHeight="1" outlineLevel="3" x14ac:dyDescent="0.45">
      <c r="A215" s="13" t="s">
        <v>343</v>
      </c>
      <c r="B215" s="2" t="s">
        <v>202</v>
      </c>
      <c r="C215" s="16" t="s">
        <v>7</v>
      </c>
      <c r="D215" s="156"/>
      <c r="E215" s="137"/>
      <c r="F215" s="147" t="str">
        <f>IFERROR(VLOOKUP(E215,Responders!$A$2:$B$10,2,FALSE),"")</f>
        <v/>
      </c>
    </row>
    <row r="216" spans="1:22" ht="38.450000000000003" hidden="1" customHeight="1" outlineLevel="3" x14ac:dyDescent="0.45">
      <c r="A216" s="13" t="s">
        <v>344</v>
      </c>
      <c r="B216" s="2" t="s">
        <v>117</v>
      </c>
      <c r="C216" s="16" t="s">
        <v>7</v>
      </c>
      <c r="D216" s="156"/>
      <c r="E216" s="137"/>
      <c r="F216" s="147" t="str">
        <f>IFERROR(VLOOKUP(E216,Responders!$A$2:$B$10,2,FALSE),"")</f>
        <v/>
      </c>
    </row>
    <row r="217" spans="1:22" s="168" customFormat="1" ht="24.6" customHeight="1" outlineLevel="1" x14ac:dyDescent="0.45">
      <c r="A217" s="178" t="s">
        <v>118</v>
      </c>
      <c r="B217" s="178"/>
      <c r="C217" s="178"/>
      <c r="D217" s="206" t="s">
        <v>3</v>
      </c>
      <c r="E217" s="179" t="s">
        <v>4</v>
      </c>
      <c r="F217" s="179" t="s">
        <v>231</v>
      </c>
      <c r="G217" s="180" t="s">
        <v>1613</v>
      </c>
      <c r="H217" s="180"/>
      <c r="I217" s="180"/>
      <c r="J217" s="180"/>
      <c r="K217" s="180"/>
      <c r="L217" s="180"/>
      <c r="M217" s="180"/>
      <c r="N217" s="180"/>
      <c r="O217" s="180"/>
      <c r="P217" s="180"/>
      <c r="Q217" s="180"/>
      <c r="R217" s="180"/>
      <c r="S217" s="180"/>
      <c r="T217" s="180"/>
      <c r="U217" s="180"/>
      <c r="V217" s="180"/>
    </row>
    <row r="218" spans="1:22" s="19" customFormat="1" ht="80.099999999999994" customHeight="1" outlineLevel="1" x14ac:dyDescent="0.45">
      <c r="A218" s="104"/>
      <c r="B218" s="250" t="s">
        <v>1541</v>
      </c>
      <c r="C218" s="251"/>
      <c r="D218" s="204" t="s">
        <v>1526</v>
      </c>
      <c r="E218" s="96"/>
      <c r="F218" s="96" t="str">
        <f>IFERROR(VLOOKUP(E218,Responders!$A$2:$B$10,2,FALSE),"")</f>
        <v/>
      </c>
      <c r="G218" s="94" t="str">
        <f>IFERROR(VLOOKUP(G217,'GDPR Articles'!$A$1:$K$713,7,FALSE),"")</f>
        <v>Security of processing</v>
      </c>
      <c r="H218" s="80" t="str">
        <f>IFERROR(VLOOKUP(H217,'GDPR Articles'!$A$1:$K$713,7,FALSE),"")</f>
        <v/>
      </c>
      <c r="I218" s="80" t="str">
        <f>IFERROR(VLOOKUP(I217,'GDPR Articles'!$A$1:$K$713,7,FALSE),"")</f>
        <v/>
      </c>
      <c r="J218" s="80" t="str">
        <f>IFERROR(VLOOKUP(J217,'GDPR Articles'!$A$1:$K$713,7,FALSE),"")</f>
        <v/>
      </c>
      <c r="K218" s="80" t="str">
        <f>IFERROR(VLOOKUP(K217,'GDPR Articles'!$A$1:$K$713,7,FALSE),"")</f>
        <v/>
      </c>
      <c r="L218" s="80" t="str">
        <f>IFERROR(VLOOKUP(L217,'GDPR Articles'!$A$1:$K$713,7,FALSE),"")</f>
        <v/>
      </c>
      <c r="M218" s="80" t="str">
        <f>IFERROR(VLOOKUP(M217,'GDPR Articles'!$A$1:$K$713,7,FALSE),"")</f>
        <v/>
      </c>
      <c r="N218" s="80" t="str">
        <f>IFERROR(VLOOKUP(N217,'GDPR Articles'!$A$1:$K$713,7,FALSE),"")</f>
        <v/>
      </c>
      <c r="O218" s="80" t="str">
        <f>IFERROR(VLOOKUP(O217,'GDPR Articles'!$A$1:$K$713,7,FALSE),"")</f>
        <v/>
      </c>
      <c r="P218" s="80" t="str">
        <f>IFERROR(VLOOKUP(P217,'GDPR Articles'!$A$1:$K$713,7,FALSE),"")</f>
        <v/>
      </c>
      <c r="Q218" s="80" t="str">
        <f>IFERROR(VLOOKUP(Q217,'GDPR Articles'!$A$1:$K$713,7,FALSE),"")</f>
        <v/>
      </c>
      <c r="R218" s="80" t="str">
        <f>IFERROR(VLOOKUP(R217,'GDPR Articles'!$A$1:$K$713,7,FALSE),"")</f>
        <v/>
      </c>
      <c r="S218" s="80" t="str">
        <f>IFERROR(VLOOKUP(S217,'GDPR Articles'!$A$1:$K$713,7,FALSE),"")</f>
        <v/>
      </c>
      <c r="T218" s="80" t="str">
        <f>IFERROR(VLOOKUP(T217,'GDPR Articles'!$A$1:$K$713,7,FALSE),"")</f>
        <v/>
      </c>
      <c r="U218" s="80" t="str">
        <f>IFERROR(VLOOKUP(U217,'GDPR Articles'!$A$1:$K$713,7,FALSE),"")</f>
        <v/>
      </c>
      <c r="V218" s="80" t="str">
        <f>IFERROR(VLOOKUP(V217,'GDPR Articles'!$A$1:$K$713,7,FALSE),"")</f>
        <v/>
      </c>
    </row>
    <row r="219" spans="1:22" s="220" customFormat="1" ht="24.95" hidden="1" customHeight="1" outlineLevel="2" x14ac:dyDescent="0.45">
      <c r="A219" s="225"/>
      <c r="B219" s="249"/>
      <c r="C219" s="249"/>
      <c r="D219" s="212"/>
      <c r="E219" s="227"/>
      <c r="F219" s="228"/>
      <c r="G219" s="229" t="str">
        <f>IF(G217&lt;&gt;"",HYPERLINK(CONCATENATE('Compliance Manager Mechanics'!$B$5,SUBSTITUTE(G217,"(*)","")),'Compliance Manager Mechanics'!$B$6),"")</f>
        <v>Compliance Manager</v>
      </c>
      <c r="H219" s="229" t="str">
        <f>IF(H217&lt;&gt;"",HYPERLINK(CONCATENATE('Compliance Manager Mechanics'!$B$5,SUBSTITUTE(H217,"(*)","")),'Compliance Manager Mechanics'!$B$6),"")</f>
        <v/>
      </c>
      <c r="I219" s="229" t="str">
        <f>IF(I217&lt;&gt;"",HYPERLINK(CONCATENATE('Compliance Manager Mechanics'!$B$5,SUBSTITUTE(I217,"(*)","")),'Compliance Manager Mechanics'!$B$6),"")</f>
        <v/>
      </c>
      <c r="J219" s="229" t="str">
        <f>IF(J217&lt;&gt;"",HYPERLINK(CONCATENATE('Compliance Manager Mechanics'!$B$5,SUBSTITUTE(J217,"(*)","")),'Compliance Manager Mechanics'!$B$6),"")</f>
        <v/>
      </c>
      <c r="K219" s="229" t="str">
        <f>IF(K217&lt;&gt;"",HYPERLINK(CONCATENATE('Compliance Manager Mechanics'!$B$5,SUBSTITUTE(K217,"(*)","")),'Compliance Manager Mechanics'!$B$6),"")</f>
        <v/>
      </c>
      <c r="L219" s="229" t="str">
        <f>IF(L217&lt;&gt;"",HYPERLINK(CONCATENATE('Compliance Manager Mechanics'!$B$5,SUBSTITUTE(L217,"(*)","")),'Compliance Manager Mechanics'!$B$6),"")</f>
        <v/>
      </c>
      <c r="M219" s="229" t="str">
        <f>IF(M217&lt;&gt;"",HYPERLINK(CONCATENATE('Compliance Manager Mechanics'!$B$5,SUBSTITUTE(M217,"(*)","")),'Compliance Manager Mechanics'!$B$6),"")</f>
        <v/>
      </c>
      <c r="N219" s="229" t="str">
        <f>IF(N217&lt;&gt;"",HYPERLINK(CONCATENATE('Compliance Manager Mechanics'!$B$5,SUBSTITUTE(N217,"(*)","")),'Compliance Manager Mechanics'!$B$6),"")</f>
        <v/>
      </c>
      <c r="O219" s="229" t="str">
        <f>IF(O217&lt;&gt;"",HYPERLINK(CONCATENATE('Compliance Manager Mechanics'!$B$5,SUBSTITUTE(O217,"(*)","")),'Compliance Manager Mechanics'!$B$6),"")</f>
        <v/>
      </c>
      <c r="P219" s="229" t="str">
        <f>IF(P217&lt;&gt;"",HYPERLINK(CONCATENATE('Compliance Manager Mechanics'!$B$5,SUBSTITUTE(P217,"(*)","")),'Compliance Manager Mechanics'!$B$6),"")</f>
        <v/>
      </c>
      <c r="Q219" s="229" t="str">
        <f>IF(Q217&lt;&gt;"",HYPERLINK(CONCATENATE('Compliance Manager Mechanics'!$B$5,SUBSTITUTE(Q217,"(*)","")),'Compliance Manager Mechanics'!$B$6),"")</f>
        <v/>
      </c>
      <c r="R219" s="229" t="str">
        <f>IF(R217&lt;&gt;"",HYPERLINK(CONCATENATE('Compliance Manager Mechanics'!$B$5,SUBSTITUTE(R217,"(*)","")),'Compliance Manager Mechanics'!$B$6),"")</f>
        <v/>
      </c>
      <c r="S219" s="229" t="str">
        <f>IF(S217&lt;&gt;"",HYPERLINK(CONCATENATE('Compliance Manager Mechanics'!$B$5,SUBSTITUTE(S217,"(*)","")),'Compliance Manager Mechanics'!$B$6),"")</f>
        <v/>
      </c>
      <c r="T219" s="229" t="str">
        <f>IF(T217&lt;&gt;"",HYPERLINK(CONCATENATE('Compliance Manager Mechanics'!$B$5,SUBSTITUTE(T217,"(*)","")),'Compliance Manager Mechanics'!$B$6),"")</f>
        <v/>
      </c>
      <c r="U219" s="229" t="str">
        <f>IF(U217&lt;&gt;"",HYPERLINK(CONCATENATE('Compliance Manager Mechanics'!$B$5,SUBSTITUTE(U217,"(*)","")),'Compliance Manager Mechanics'!$B$6),"")</f>
        <v/>
      </c>
      <c r="V219" s="229" t="str">
        <f>IF(V217&lt;&gt;"",HYPERLINK(CONCATENATE('Compliance Manager Mechanics'!$B$5,SUBSTITUTE(V217,"(*)","")),'Compliance Manager Mechanics'!$B$6),"")</f>
        <v/>
      </c>
    </row>
    <row r="220" spans="1:22" ht="38.450000000000003" hidden="1" customHeight="1" outlineLevel="2" x14ac:dyDescent="0.45">
      <c r="A220" s="13" t="s">
        <v>345</v>
      </c>
      <c r="B220" s="2" t="s">
        <v>434</v>
      </c>
      <c r="C220" s="16" t="s">
        <v>7</v>
      </c>
      <c r="D220" s="154"/>
      <c r="E220" s="138"/>
      <c r="F220" s="138" t="str">
        <f>IFERROR(VLOOKUP(E220,Responders!$A$2:$B$10,2,FALSE),"")</f>
        <v/>
      </c>
      <c r="G220" s="13"/>
      <c r="H220" s="13"/>
      <c r="I220" s="13"/>
      <c r="J220" s="13"/>
      <c r="K220" s="13"/>
      <c r="L220" s="13"/>
      <c r="M220" s="13"/>
      <c r="N220" s="13"/>
      <c r="O220" s="13"/>
      <c r="P220" s="13"/>
      <c r="Q220" s="13"/>
      <c r="R220" s="13"/>
      <c r="S220" s="13"/>
      <c r="T220" s="13"/>
      <c r="U220" s="13"/>
      <c r="V220" s="13"/>
    </row>
    <row r="221" spans="1:22" ht="19.350000000000001" hidden="1" customHeight="1" outlineLevel="3" x14ac:dyDescent="0.45">
      <c r="A221" s="135"/>
      <c r="B221" s="149" t="s">
        <v>13</v>
      </c>
      <c r="C221" s="136"/>
      <c r="D221" s="205"/>
      <c r="E221" s="139"/>
      <c r="F221" s="139"/>
    </row>
    <row r="222" spans="1:22" ht="19.350000000000001" hidden="1" customHeight="1" outlineLevel="3" x14ac:dyDescent="0.45">
      <c r="A222" s="13" t="s">
        <v>346</v>
      </c>
      <c r="B222" s="2" t="s">
        <v>119</v>
      </c>
      <c r="C222" s="16" t="s">
        <v>7</v>
      </c>
      <c r="D222" s="156"/>
      <c r="E222" s="137"/>
      <c r="F222" s="137" t="str">
        <f>IFERROR(VLOOKUP(E222,Responders!$A$2:$B$10,2,FALSE),"")</f>
        <v/>
      </c>
    </row>
    <row r="223" spans="1:22" ht="38.450000000000003" hidden="1" customHeight="1" outlineLevel="3" x14ac:dyDescent="0.45">
      <c r="A223" s="13" t="s">
        <v>347</v>
      </c>
      <c r="B223" s="2" t="s">
        <v>122</v>
      </c>
      <c r="C223" s="16" t="s">
        <v>7</v>
      </c>
      <c r="D223" s="156"/>
      <c r="E223" s="137"/>
      <c r="F223" s="137" t="str">
        <f>IFERROR(VLOOKUP(E223,Responders!$A$2:$B$10,2,FALSE),"")</f>
        <v/>
      </c>
    </row>
    <row r="224" spans="1:22" ht="19.350000000000001" hidden="1" customHeight="1" outlineLevel="3" x14ac:dyDescent="0.45">
      <c r="A224" s="13" t="s">
        <v>348</v>
      </c>
      <c r="B224" s="2" t="s">
        <v>120</v>
      </c>
      <c r="C224" s="16" t="s">
        <v>7</v>
      </c>
      <c r="D224" s="156"/>
      <c r="E224" s="137"/>
      <c r="F224" s="137" t="str">
        <f>IFERROR(VLOOKUP(E224,Responders!$A$2:$B$10,2,FALSE),"")</f>
        <v/>
      </c>
    </row>
    <row r="225" spans="1:22" ht="19.350000000000001" hidden="1" customHeight="1" outlineLevel="3" x14ac:dyDescent="0.45">
      <c r="A225" s="13" t="s">
        <v>349</v>
      </c>
      <c r="B225" s="2" t="s">
        <v>121</v>
      </c>
      <c r="C225" s="16" t="s">
        <v>7</v>
      </c>
      <c r="D225" s="156"/>
      <c r="E225" s="137"/>
      <c r="F225" s="137" t="str">
        <f>IFERROR(VLOOKUP(E225,Responders!$A$2:$B$10,2,FALSE),"")</f>
        <v/>
      </c>
    </row>
    <row r="226" spans="1:22" ht="26.25" x14ac:dyDescent="0.45">
      <c r="A226" s="25" t="s">
        <v>123</v>
      </c>
      <c r="B226" s="26"/>
      <c r="C226" s="26"/>
      <c r="D226" s="207"/>
      <c r="E226" s="26"/>
      <c r="F226" s="162"/>
      <c r="G226" s="25"/>
      <c r="H226" s="25"/>
      <c r="I226" s="25"/>
      <c r="J226" s="25"/>
      <c r="K226" s="25"/>
      <c r="L226" s="25"/>
      <c r="M226" s="25"/>
      <c r="N226" s="25"/>
      <c r="O226" s="25"/>
      <c r="P226" s="25"/>
      <c r="Q226" s="25"/>
      <c r="R226" s="25"/>
      <c r="S226" s="25"/>
      <c r="T226" s="25"/>
      <c r="U226" s="25"/>
      <c r="V226" s="25"/>
    </row>
    <row r="227" spans="1:22" s="124" customFormat="1" ht="24.6" customHeight="1" outlineLevel="1" x14ac:dyDescent="0.45">
      <c r="A227" s="130" t="s">
        <v>124</v>
      </c>
      <c r="B227" s="130"/>
      <c r="C227" s="130"/>
      <c r="D227" s="208" t="s">
        <v>3</v>
      </c>
      <c r="E227" s="131" t="s">
        <v>4</v>
      </c>
      <c r="F227" s="131" t="s">
        <v>231</v>
      </c>
      <c r="G227" s="118" t="s">
        <v>1614</v>
      </c>
      <c r="H227" s="117" t="s">
        <v>1615</v>
      </c>
      <c r="I227" s="117" t="s">
        <v>1616</v>
      </c>
      <c r="J227" s="117" t="s">
        <v>1617</v>
      </c>
      <c r="K227" s="117" t="s">
        <v>1571</v>
      </c>
      <c r="L227" s="117" t="s">
        <v>1618</v>
      </c>
      <c r="M227" s="117" t="s">
        <v>1619</v>
      </c>
      <c r="N227" s="117" t="s">
        <v>1620</v>
      </c>
      <c r="O227" s="117" t="s">
        <v>1621</v>
      </c>
      <c r="P227" s="117" t="s">
        <v>1622</v>
      </c>
      <c r="Q227" s="117" t="s">
        <v>1623</v>
      </c>
      <c r="R227" s="117" t="s">
        <v>1624</v>
      </c>
      <c r="S227" s="117" t="s">
        <v>1625</v>
      </c>
      <c r="T227" s="117" t="s">
        <v>1626</v>
      </c>
      <c r="U227" s="117" t="s">
        <v>1627</v>
      </c>
      <c r="V227" s="117"/>
    </row>
    <row r="228" spans="1:22" s="19" customFormat="1" ht="80.099999999999994" customHeight="1" outlineLevel="1" collapsed="1" x14ac:dyDescent="0.45">
      <c r="A228" s="98"/>
      <c r="B228" s="256" t="s">
        <v>1544</v>
      </c>
      <c r="C228" s="257"/>
      <c r="D228" s="209" t="s">
        <v>1526</v>
      </c>
      <c r="E228" s="97"/>
      <c r="F228" s="97" t="str">
        <f>IFERROR(VLOOKUP(E228,Responders!$A$2:$B$10,2,FALSE),"")</f>
        <v/>
      </c>
      <c r="G228" s="82" t="str">
        <f>IFERROR(VLOOKUP(G227,'GDPR Articles'!$A$1:$K$713,7,FALSE),"")</f>
        <v>Processing of special categories of personal data</v>
      </c>
      <c r="H228" s="82" t="str">
        <f>IFERROR(VLOOKUP(H227,'GDPR Articles'!$A$1:$K$713,7,FALSE),"")</f>
        <v>Restrictions</v>
      </c>
      <c r="I228" s="82" t="str">
        <f>IFERROR(VLOOKUP(I227,'GDPR Articles'!$A$1:$K$713,7,FALSE),"")</f>
        <v>Responsibility of the controller</v>
      </c>
      <c r="J228" s="82" t="str">
        <f>IFERROR(VLOOKUP(J227,'GDPR Articles'!$A$1:$K$713,7,FALSE),"")</f>
        <v>Records of processing activities</v>
      </c>
      <c r="K228" s="82" t="str">
        <f>IFERROR(VLOOKUP(K227,'GDPR Articles'!$A$1:$K$713,7,FALSE),"")</f>
        <v>Records of processing activities</v>
      </c>
      <c r="L228" s="82" t="str">
        <f>IFERROR(VLOOKUP(L227,'GDPR Articles'!$A$1:$K$713,7,FALSE),"")</f>
        <v>Data protection impact assessment</v>
      </c>
      <c r="M228" s="82" t="str">
        <f>IFERROR(VLOOKUP(M227,'GDPR Articles'!$A$1:$K$713,7,FALSE),"")</f>
        <v>Data protection impact assessment</v>
      </c>
      <c r="N228" s="82" t="str">
        <f>IFERROR(VLOOKUP(N227,'GDPR Articles'!$A$1:$K$713,7,FALSE),"")</f>
        <v>Prior consultation</v>
      </c>
      <c r="O228" s="82" t="str">
        <f>IFERROR(VLOOKUP(O227,'GDPR Articles'!$A$1:$K$713,7,FALSE),"")</f>
        <v>Codes of conduct</v>
      </c>
      <c r="P228" s="82" t="str">
        <f>IFERROR(VLOOKUP(P227,'GDPR Articles'!$A$1:$K$713,7,FALSE),"")</f>
        <v>Certification</v>
      </c>
      <c r="Q228" s="82" t="str">
        <f>IFERROR(VLOOKUP(Q227,'GDPR Articles'!$A$1:$K$713,7,FALSE),"")</f>
        <v>Certification</v>
      </c>
      <c r="R228" s="82" t="str">
        <f>IFERROR(VLOOKUP(R227,'GDPR Articles'!$A$1:$K$713,7,FALSE),"")</f>
        <v>Processing of the national identification number</v>
      </c>
      <c r="S228" s="82" t="str">
        <f>IFERROR(VLOOKUP(S227,'GDPR Articles'!$A$1:$K$713,7,FALSE),"")</f>
        <v>Processing in the context of employment</v>
      </c>
      <c r="T228" s="82" t="str">
        <f>IFERROR(VLOOKUP(T227,'GDPR Articles'!$A$1:$K$713,7,FALSE),"")</f>
        <v>Processing in the context of employment</v>
      </c>
      <c r="U228" s="82" t="str">
        <f>IFERROR(VLOOKUP(U227,'GDPR Articles'!$A$1:$K$713,7,FALSE),"")</f>
        <v>Obligations of secrecy</v>
      </c>
      <c r="V228" s="82" t="str">
        <f>IFERROR(VLOOKUP(V227,'GDPR Articles'!$A$1:$K$713,7,FALSE),"")</f>
        <v/>
      </c>
    </row>
    <row r="229" spans="1:22" s="220" customFormat="1" ht="24.95" hidden="1" customHeight="1" outlineLevel="2" x14ac:dyDescent="0.45">
      <c r="A229" s="213"/>
      <c r="B229" s="213"/>
      <c r="C229" s="213"/>
      <c r="D229" s="213"/>
      <c r="E229" s="230"/>
      <c r="F229" s="231"/>
      <c r="G229" s="232" t="str">
        <f>IF(G227&lt;&gt;"",HYPERLINK(CONCATENATE('Compliance Manager Mechanics'!$B$5,SUBSTITUTE(G227,"(*)","")),'Compliance Manager Mechanics'!$B$6),"")</f>
        <v>Compliance Manager</v>
      </c>
      <c r="H229" s="232" t="str">
        <f>IF(H227&lt;&gt;"",HYPERLINK(CONCATENATE('Compliance Manager Mechanics'!$B$5,SUBSTITUTE(H227,"(*)","")),'Compliance Manager Mechanics'!$B$6),"")</f>
        <v>Compliance Manager</v>
      </c>
      <c r="I229" s="232" t="str">
        <f>IF(I227&lt;&gt;"",HYPERLINK(CONCATENATE('Compliance Manager Mechanics'!$B$5,SUBSTITUTE(I227,"(*)","")),'Compliance Manager Mechanics'!$B$6),"")</f>
        <v>Compliance Manager</v>
      </c>
      <c r="J229" s="232" t="str">
        <f>IF(J227&lt;&gt;"",HYPERLINK(CONCATENATE('Compliance Manager Mechanics'!$B$5,SUBSTITUTE(J227,"(*)","")),'Compliance Manager Mechanics'!$B$6),"")</f>
        <v>Compliance Manager</v>
      </c>
      <c r="K229" s="232" t="str">
        <f>IF(K227&lt;&gt;"",HYPERLINK(CONCATENATE('Compliance Manager Mechanics'!$B$5,SUBSTITUTE(K227,"(*)","")),'Compliance Manager Mechanics'!$B$6),"")</f>
        <v>Compliance Manager</v>
      </c>
      <c r="L229" s="232" t="str">
        <f>IF(L227&lt;&gt;"",HYPERLINK(CONCATENATE('Compliance Manager Mechanics'!$B$5,SUBSTITUTE(L227,"(*)","")),'Compliance Manager Mechanics'!$B$6),"")</f>
        <v>Compliance Manager</v>
      </c>
      <c r="M229" s="232" t="str">
        <f>IF(M227&lt;&gt;"",HYPERLINK(CONCATENATE('Compliance Manager Mechanics'!$B$5,SUBSTITUTE(M227,"(*)","")),'Compliance Manager Mechanics'!$B$6),"")</f>
        <v>Compliance Manager</v>
      </c>
      <c r="N229" s="232" t="str">
        <f>IF(N227&lt;&gt;"",HYPERLINK(CONCATENATE('Compliance Manager Mechanics'!$B$5,SUBSTITUTE(N227,"(*)","")),'Compliance Manager Mechanics'!$B$6),"")</f>
        <v>Compliance Manager</v>
      </c>
      <c r="O229" s="232" t="str">
        <f>IF(O227&lt;&gt;"",HYPERLINK(CONCATENATE('Compliance Manager Mechanics'!$B$5,SUBSTITUTE(O227,"(*)","")),'Compliance Manager Mechanics'!$B$6),"")</f>
        <v>Compliance Manager</v>
      </c>
      <c r="P229" s="232" t="str">
        <f>IF(P227&lt;&gt;"",HYPERLINK(CONCATENATE('Compliance Manager Mechanics'!$B$5,SUBSTITUTE(P227,"(*)","")),'Compliance Manager Mechanics'!$B$6),"")</f>
        <v>Compliance Manager</v>
      </c>
      <c r="Q229" s="232" t="str">
        <f>IF(Q227&lt;&gt;"",HYPERLINK(CONCATENATE('Compliance Manager Mechanics'!$B$5,SUBSTITUTE(Q227,"(*)","")),'Compliance Manager Mechanics'!$B$6),"")</f>
        <v>Compliance Manager</v>
      </c>
      <c r="R229" s="232" t="str">
        <f>IF(R227&lt;&gt;"",HYPERLINK(CONCATENATE('Compliance Manager Mechanics'!$B$5,SUBSTITUTE(R227,"(*)","")),'Compliance Manager Mechanics'!$B$6),"")</f>
        <v>Compliance Manager</v>
      </c>
      <c r="S229" s="232" t="str">
        <f>IF(S227&lt;&gt;"",HYPERLINK(CONCATENATE('Compliance Manager Mechanics'!$B$5,SUBSTITUTE(S227,"(*)","")),'Compliance Manager Mechanics'!$B$6),"")</f>
        <v>Compliance Manager</v>
      </c>
      <c r="T229" s="232" t="str">
        <f>IF(T227&lt;&gt;"",HYPERLINK(CONCATENATE('Compliance Manager Mechanics'!$B$5,SUBSTITUTE(T227,"(*)","")),'Compliance Manager Mechanics'!$B$6),"")</f>
        <v>Compliance Manager</v>
      </c>
      <c r="U229" s="232" t="str">
        <f>IF(U227&lt;&gt;"",HYPERLINK(CONCATENATE('Compliance Manager Mechanics'!$B$5,SUBSTITUTE(U227,"(*)","")),'Compliance Manager Mechanics'!$B$6),"")</f>
        <v>Compliance Manager</v>
      </c>
      <c r="V229" s="232" t="str">
        <f>IF(V227&lt;&gt;"",HYPERLINK(CONCATENATE('Compliance Manager Mechanics'!$B$5,SUBSTITUTE(V227,"(*)","")),'Compliance Manager Mechanics'!$B$6),"")</f>
        <v/>
      </c>
    </row>
    <row r="230" spans="1:22" s="14" customFormat="1" ht="38.450000000000003" hidden="1" customHeight="1" outlineLevel="2" x14ac:dyDescent="0.6">
      <c r="A230" s="13" t="s">
        <v>186</v>
      </c>
      <c r="B230" s="2" t="s">
        <v>471</v>
      </c>
      <c r="C230" s="16" t="s">
        <v>7</v>
      </c>
      <c r="D230" s="154"/>
      <c r="E230" s="138"/>
      <c r="F230" s="138" t="str">
        <f>IFERROR(VLOOKUP(E230,Responders!$A$2:$B$10,2,FALSE),"")</f>
        <v/>
      </c>
      <c r="G230" s="13"/>
      <c r="H230" s="13"/>
      <c r="I230" s="13"/>
      <c r="J230" s="13"/>
      <c r="K230" s="13"/>
      <c r="L230" s="13"/>
      <c r="M230" s="13"/>
      <c r="N230" s="13"/>
      <c r="O230" s="13"/>
      <c r="P230" s="13"/>
      <c r="Q230" s="13"/>
      <c r="R230" s="13"/>
      <c r="S230" s="13"/>
      <c r="T230" s="13"/>
      <c r="U230" s="13"/>
      <c r="V230" s="13"/>
    </row>
    <row r="231" spans="1:22" s="14" customFormat="1" ht="19.350000000000001" hidden="1" customHeight="1" outlineLevel="3" x14ac:dyDescent="0.6">
      <c r="A231" s="135"/>
      <c r="B231" s="149" t="s">
        <v>13</v>
      </c>
      <c r="C231" s="16"/>
      <c r="D231" s="155"/>
      <c r="E231" s="139"/>
      <c r="F231" s="139"/>
      <c r="G231" s="73"/>
      <c r="H231" s="73"/>
      <c r="I231" s="73"/>
      <c r="J231" s="73"/>
      <c r="K231" s="73"/>
      <c r="L231" s="73"/>
      <c r="M231" s="73"/>
      <c r="N231" s="73"/>
      <c r="O231" s="73"/>
      <c r="P231" s="73"/>
      <c r="Q231" s="73"/>
      <c r="R231" s="73"/>
      <c r="S231" s="73"/>
      <c r="T231" s="73"/>
      <c r="U231" s="73"/>
      <c r="V231" s="73"/>
    </row>
    <row r="232" spans="1:22" s="14" customFormat="1" ht="38.450000000000003" hidden="1" customHeight="1" outlineLevel="3" x14ac:dyDescent="0.6">
      <c r="A232" s="13" t="s">
        <v>187</v>
      </c>
      <c r="B232" s="2" t="s">
        <v>125</v>
      </c>
      <c r="C232" s="16" t="s">
        <v>7</v>
      </c>
      <c r="D232" s="156"/>
      <c r="E232" s="137"/>
      <c r="F232" s="137" t="str">
        <f>IFERROR(VLOOKUP(E232,Responders!$A$2:$B$10,2,FALSE),"")</f>
        <v/>
      </c>
      <c r="G232" s="73"/>
      <c r="H232" s="73"/>
      <c r="I232" s="73"/>
      <c r="J232" s="73"/>
      <c r="K232" s="73"/>
      <c r="L232" s="73"/>
      <c r="M232" s="73"/>
      <c r="N232" s="73"/>
      <c r="O232" s="73"/>
      <c r="P232" s="73"/>
      <c r="Q232" s="73"/>
      <c r="R232" s="73"/>
      <c r="S232" s="73"/>
      <c r="T232" s="73"/>
      <c r="U232" s="73"/>
      <c r="V232" s="73"/>
    </row>
    <row r="233" spans="1:22" s="14" customFormat="1" ht="19.350000000000001" hidden="1" customHeight="1" outlineLevel="3" x14ac:dyDescent="0.6">
      <c r="A233" s="13" t="s">
        <v>188</v>
      </c>
      <c r="B233" s="2" t="s">
        <v>126</v>
      </c>
      <c r="C233" s="16" t="s">
        <v>7</v>
      </c>
      <c r="D233" s="156"/>
      <c r="E233" s="137"/>
      <c r="F233" s="137" t="str">
        <f>IFERROR(VLOOKUP(E233,Responders!$A$2:$B$10,2,FALSE),"")</f>
        <v/>
      </c>
      <c r="G233" s="73"/>
      <c r="H233" s="73"/>
      <c r="I233" s="73"/>
      <c r="J233" s="73"/>
      <c r="K233" s="73"/>
      <c r="L233" s="73"/>
      <c r="M233" s="73"/>
      <c r="N233" s="73"/>
      <c r="O233" s="73"/>
      <c r="P233" s="73"/>
      <c r="Q233" s="73"/>
      <c r="R233" s="73"/>
      <c r="S233" s="73"/>
      <c r="T233" s="73"/>
      <c r="U233" s="73"/>
      <c r="V233" s="73"/>
    </row>
    <row r="234" spans="1:22" s="14" customFormat="1" ht="19.350000000000001" hidden="1" customHeight="1" outlineLevel="3" x14ac:dyDescent="0.6">
      <c r="A234" s="13" t="s">
        <v>190</v>
      </c>
      <c r="B234" s="2" t="s">
        <v>127</v>
      </c>
      <c r="C234" s="16" t="s">
        <v>7</v>
      </c>
      <c r="D234" s="156"/>
      <c r="E234" s="137"/>
      <c r="F234" s="137" t="str">
        <f>IFERROR(VLOOKUP(E234,Responders!$A$2:$B$10,2,FALSE),"")</f>
        <v/>
      </c>
      <c r="G234" s="73"/>
      <c r="H234" s="73"/>
      <c r="I234" s="73"/>
      <c r="J234" s="73"/>
      <c r="K234" s="73"/>
      <c r="L234" s="73"/>
      <c r="M234" s="73"/>
      <c r="N234" s="73"/>
      <c r="O234" s="73"/>
      <c r="P234" s="73"/>
      <c r="Q234" s="73"/>
      <c r="R234" s="73"/>
      <c r="S234" s="73"/>
      <c r="T234" s="73"/>
      <c r="U234" s="73"/>
      <c r="V234" s="73"/>
    </row>
    <row r="235" spans="1:22" s="14" customFormat="1" ht="19.350000000000001" hidden="1" customHeight="1" outlineLevel="3" x14ac:dyDescent="0.6">
      <c r="A235" s="13" t="s">
        <v>189</v>
      </c>
      <c r="B235" s="2" t="s">
        <v>128</v>
      </c>
      <c r="C235" s="16" t="s">
        <v>7</v>
      </c>
      <c r="D235" s="156"/>
      <c r="E235" s="137"/>
      <c r="F235" s="137" t="str">
        <f>IFERROR(VLOOKUP(E235,Responders!$A$2:$B$10,2,FALSE),"")</f>
        <v/>
      </c>
      <c r="G235" s="73"/>
      <c r="H235" s="73"/>
      <c r="I235" s="73"/>
      <c r="J235" s="73"/>
      <c r="K235" s="73"/>
      <c r="L235" s="73"/>
      <c r="M235" s="73"/>
      <c r="N235" s="73"/>
      <c r="O235" s="73"/>
      <c r="P235" s="73"/>
      <c r="Q235" s="73"/>
      <c r="R235" s="73"/>
      <c r="S235" s="73"/>
      <c r="T235" s="73"/>
      <c r="U235" s="73"/>
      <c r="V235" s="73"/>
    </row>
    <row r="236" spans="1:22" s="14" customFormat="1" ht="38.450000000000003" hidden="1" customHeight="1" outlineLevel="3" x14ac:dyDescent="0.6">
      <c r="A236" s="13" t="s">
        <v>191</v>
      </c>
      <c r="B236" s="2" t="s">
        <v>567</v>
      </c>
      <c r="C236" s="16" t="s">
        <v>7</v>
      </c>
      <c r="D236" s="156"/>
      <c r="E236" s="137"/>
      <c r="F236" s="137" t="str">
        <f>IFERROR(VLOOKUP(E236,Responders!$A$2:$B$10,2,FALSE),"")</f>
        <v/>
      </c>
      <c r="G236" s="73"/>
      <c r="H236" s="73"/>
      <c r="I236" s="73"/>
      <c r="J236" s="73"/>
      <c r="K236" s="73"/>
      <c r="L236" s="73"/>
      <c r="M236" s="73"/>
      <c r="N236" s="73"/>
      <c r="O236" s="73"/>
      <c r="P236" s="73"/>
      <c r="Q236" s="73"/>
      <c r="R236" s="73"/>
      <c r="S236" s="73"/>
      <c r="T236" s="73"/>
      <c r="U236" s="73"/>
      <c r="V236" s="73"/>
    </row>
    <row r="237" spans="1:22" s="14" customFormat="1" ht="38.450000000000003" hidden="1" customHeight="1" outlineLevel="3" x14ac:dyDescent="0.6">
      <c r="A237" s="13" t="s">
        <v>192</v>
      </c>
      <c r="B237" s="2" t="s">
        <v>557</v>
      </c>
      <c r="C237" s="16" t="s">
        <v>7</v>
      </c>
      <c r="D237" s="156"/>
      <c r="E237" s="137"/>
      <c r="F237" s="137" t="str">
        <f>IFERROR(VLOOKUP(E237,Responders!$A$2:$B$10,2,FALSE),"")</f>
        <v/>
      </c>
      <c r="G237" s="73"/>
      <c r="H237" s="73"/>
      <c r="I237" s="73"/>
      <c r="J237" s="73"/>
      <c r="K237" s="73"/>
      <c r="L237" s="73"/>
      <c r="M237" s="73"/>
      <c r="N237" s="73"/>
      <c r="O237" s="73"/>
      <c r="P237" s="73"/>
      <c r="Q237" s="73"/>
      <c r="R237" s="73"/>
      <c r="S237" s="73"/>
      <c r="T237" s="73"/>
      <c r="U237" s="73"/>
      <c r="V237" s="73"/>
    </row>
    <row r="238" spans="1:22" s="168" customFormat="1" ht="24.6" customHeight="1" outlineLevel="1" x14ac:dyDescent="0.45">
      <c r="A238" s="182" t="s">
        <v>129</v>
      </c>
      <c r="B238" s="182"/>
      <c r="C238" s="182"/>
      <c r="D238" s="210" t="s">
        <v>3</v>
      </c>
      <c r="E238" s="183" t="s">
        <v>4</v>
      </c>
      <c r="F238" s="183" t="s">
        <v>231</v>
      </c>
      <c r="G238" s="184" t="s">
        <v>1628</v>
      </c>
      <c r="H238" s="184" t="s">
        <v>1606</v>
      </c>
      <c r="I238" s="184" t="s">
        <v>1607</v>
      </c>
      <c r="J238" s="184"/>
      <c r="K238" s="184"/>
      <c r="L238" s="184"/>
      <c r="M238" s="184"/>
      <c r="N238" s="184"/>
      <c r="O238" s="184"/>
      <c r="P238" s="184"/>
      <c r="Q238" s="184"/>
      <c r="R238" s="184"/>
      <c r="S238" s="184"/>
      <c r="T238" s="184"/>
      <c r="U238" s="184"/>
      <c r="V238" s="184"/>
    </row>
    <row r="239" spans="1:22" s="19" customFormat="1" ht="80.099999999999994" customHeight="1" outlineLevel="1" collapsed="1" x14ac:dyDescent="0.45">
      <c r="A239" s="105"/>
      <c r="B239" s="252" t="s">
        <v>1545</v>
      </c>
      <c r="C239" s="253"/>
      <c r="D239" s="209" t="s">
        <v>1526</v>
      </c>
      <c r="E239" s="97"/>
      <c r="F239" s="97" t="str">
        <f>IFERROR(VLOOKUP(E239,Responders!$A$2:$B$10,2,FALSE),"")</f>
        <v/>
      </c>
      <c r="G239" s="82" t="str">
        <f>IFERROR(VLOOKUP(G238,'GDPR Articles'!$A$1:$K$713,7,FALSE),"")</f>
        <v>Transfers on the basis of an adequacy decision</v>
      </c>
      <c r="H239" s="82" t="str">
        <f>IFERROR(VLOOKUP(H238,'GDPR Articles'!$A$1:$K$713,7,FALSE),"")</f>
        <v>Transfers subject to appropriate safeguards</v>
      </c>
      <c r="I239" s="82" t="str">
        <f>IFERROR(VLOOKUP(I238,'GDPR Articles'!$A$1:$K$713,7,FALSE),"")</f>
        <v>Transfers subject to appropriate safeguards</v>
      </c>
      <c r="J239" s="82" t="str">
        <f>IFERROR(VLOOKUP(J238,'GDPR Articles'!$A$1:$K$713,7,FALSE),"")</f>
        <v/>
      </c>
      <c r="K239" s="82" t="str">
        <f>IFERROR(VLOOKUP(K238,'GDPR Articles'!$A$1:$K$713,7,FALSE),"")</f>
        <v/>
      </c>
      <c r="L239" s="82" t="str">
        <f>IFERROR(VLOOKUP(L238,'GDPR Articles'!$A$1:$K$713,7,FALSE),"")</f>
        <v/>
      </c>
      <c r="M239" s="82" t="str">
        <f>IFERROR(VLOOKUP(M238,'GDPR Articles'!$A$1:$K$713,7,FALSE),"")</f>
        <v/>
      </c>
      <c r="N239" s="82" t="str">
        <f>IFERROR(VLOOKUP(N238,'GDPR Articles'!$A$1:$K$713,7,FALSE),"")</f>
        <v/>
      </c>
      <c r="O239" s="82" t="str">
        <f>IFERROR(VLOOKUP(O238,'GDPR Articles'!$A$1:$K$713,7,FALSE),"")</f>
        <v/>
      </c>
      <c r="P239" s="82" t="str">
        <f>IFERROR(VLOOKUP(P238,'GDPR Articles'!$A$1:$K$713,7,FALSE),"")</f>
        <v/>
      </c>
      <c r="Q239" s="82" t="str">
        <f>IFERROR(VLOOKUP(Q238,'GDPR Articles'!$A$1:$K$713,7,FALSE),"")</f>
        <v/>
      </c>
      <c r="R239" s="82" t="str">
        <f>IFERROR(VLOOKUP(R238,'GDPR Articles'!$A$1:$K$713,7,FALSE),"")</f>
        <v/>
      </c>
      <c r="S239" s="82" t="str">
        <f>IFERROR(VLOOKUP(S238,'GDPR Articles'!$A$1:$K$713,7,FALSE),"")</f>
        <v/>
      </c>
      <c r="T239" s="82" t="str">
        <f>IFERROR(VLOOKUP(T238,'GDPR Articles'!$A$1:$K$713,7,FALSE),"")</f>
        <v/>
      </c>
      <c r="U239" s="82" t="str">
        <f>IFERROR(VLOOKUP(U238,'GDPR Articles'!$A$1:$K$713,7,FALSE),"")</f>
        <v/>
      </c>
      <c r="V239" s="82" t="str">
        <f>IFERROR(VLOOKUP(V238,'GDPR Articles'!$A$1:$K$713,7,FALSE),"")</f>
        <v/>
      </c>
    </row>
    <row r="240" spans="1:22" s="220" customFormat="1" ht="24.95" hidden="1" customHeight="1" outlineLevel="2" x14ac:dyDescent="0.45">
      <c r="A240" s="213"/>
      <c r="B240" s="248"/>
      <c r="C240" s="248"/>
      <c r="D240" s="213"/>
      <c r="E240" s="230"/>
      <c r="F240" s="231"/>
      <c r="G240" s="232" t="str">
        <f>IF(G238&lt;&gt;"",HYPERLINK(CONCATENATE('Compliance Manager Mechanics'!$B$5,SUBSTITUTE(G238,"(*)","")),'Compliance Manager Mechanics'!$B$6),"")</f>
        <v>Compliance Manager</v>
      </c>
      <c r="H240" s="232" t="str">
        <f>IF(H238&lt;&gt;"",HYPERLINK(CONCATENATE('Compliance Manager Mechanics'!$B$5,SUBSTITUTE(H238,"(*)","")),'Compliance Manager Mechanics'!$B$6),"")</f>
        <v>Compliance Manager</v>
      </c>
      <c r="I240" s="232" t="str">
        <f>IF(I238&lt;&gt;"",HYPERLINK(CONCATENATE('Compliance Manager Mechanics'!$B$5,SUBSTITUTE(I238,"(*)","")),'Compliance Manager Mechanics'!$B$6),"")</f>
        <v>Compliance Manager</v>
      </c>
      <c r="J240" s="232" t="str">
        <f>IF(J238&lt;&gt;"",HYPERLINK(CONCATENATE('Compliance Manager Mechanics'!$B$5,SUBSTITUTE(J238,"(*)","")),'Compliance Manager Mechanics'!$B$6),"")</f>
        <v/>
      </c>
      <c r="K240" s="232" t="str">
        <f>IF(K238&lt;&gt;"",HYPERLINK(CONCATENATE('Compliance Manager Mechanics'!$B$5,SUBSTITUTE(K238,"(*)","")),'Compliance Manager Mechanics'!$B$6),"")</f>
        <v/>
      </c>
      <c r="L240" s="232" t="str">
        <f>IF(L238&lt;&gt;"",HYPERLINK(CONCATENATE('Compliance Manager Mechanics'!$B$5,SUBSTITUTE(L238,"(*)","")),'Compliance Manager Mechanics'!$B$6),"")</f>
        <v/>
      </c>
      <c r="M240" s="232" t="str">
        <f>IF(M238&lt;&gt;"",HYPERLINK(CONCATENATE('Compliance Manager Mechanics'!$B$5,SUBSTITUTE(M238,"(*)","")),'Compliance Manager Mechanics'!$B$6),"")</f>
        <v/>
      </c>
      <c r="N240" s="232" t="str">
        <f>IF(N238&lt;&gt;"",HYPERLINK(CONCATENATE('Compliance Manager Mechanics'!$B$5,SUBSTITUTE(N238,"(*)","")),'Compliance Manager Mechanics'!$B$6),"")</f>
        <v/>
      </c>
      <c r="O240" s="232" t="str">
        <f>IF(O238&lt;&gt;"",HYPERLINK(CONCATENATE('Compliance Manager Mechanics'!$B$5,SUBSTITUTE(O238,"(*)","")),'Compliance Manager Mechanics'!$B$6),"")</f>
        <v/>
      </c>
      <c r="P240" s="232" t="str">
        <f>IF(P238&lt;&gt;"",HYPERLINK(CONCATENATE('Compliance Manager Mechanics'!$B$5,SUBSTITUTE(P238,"(*)","")),'Compliance Manager Mechanics'!$B$6),"")</f>
        <v/>
      </c>
      <c r="Q240" s="232" t="str">
        <f>IF(Q238&lt;&gt;"",HYPERLINK(CONCATENATE('Compliance Manager Mechanics'!$B$5,SUBSTITUTE(Q238,"(*)","")),'Compliance Manager Mechanics'!$B$6),"")</f>
        <v/>
      </c>
      <c r="R240" s="232" t="str">
        <f>IF(R238&lt;&gt;"",HYPERLINK(CONCATENATE('Compliance Manager Mechanics'!$B$5,SUBSTITUTE(R238,"(*)","")),'Compliance Manager Mechanics'!$B$6),"")</f>
        <v/>
      </c>
      <c r="S240" s="232" t="str">
        <f>IF(S238&lt;&gt;"",HYPERLINK(CONCATENATE('Compliance Manager Mechanics'!$B$5,SUBSTITUTE(S238,"(*)","")),'Compliance Manager Mechanics'!$B$6),"")</f>
        <v/>
      </c>
      <c r="T240" s="232" t="str">
        <f>IF(T238&lt;&gt;"",HYPERLINK(CONCATENATE('Compliance Manager Mechanics'!$B$5,SUBSTITUTE(T238,"(*)","")),'Compliance Manager Mechanics'!$B$6),"")</f>
        <v/>
      </c>
      <c r="U240" s="232" t="str">
        <f>IF(U238&lt;&gt;"",HYPERLINK(CONCATENATE('Compliance Manager Mechanics'!$B$5,SUBSTITUTE(U238,"(*)","")),'Compliance Manager Mechanics'!$B$6),"")</f>
        <v/>
      </c>
      <c r="V240" s="232" t="str">
        <f>IF(V238&lt;&gt;"",HYPERLINK(CONCATENATE('Compliance Manager Mechanics'!$B$5,SUBSTITUTE(V238,"(*)","")),'Compliance Manager Mechanics'!$B$6),"")</f>
        <v/>
      </c>
    </row>
    <row r="241" spans="1:22" s="14" customFormat="1" ht="19.350000000000001" hidden="1" customHeight="1" outlineLevel="2" x14ac:dyDescent="0.6">
      <c r="A241" s="13" t="s">
        <v>350</v>
      </c>
      <c r="B241" s="2" t="s">
        <v>130</v>
      </c>
      <c r="C241" s="16" t="s">
        <v>7</v>
      </c>
      <c r="D241" s="154"/>
      <c r="E241" s="138"/>
      <c r="F241" s="138" t="str">
        <f>IFERROR(VLOOKUP(E241,Responders!$A$2:$B$10,2,FALSE),"")</f>
        <v/>
      </c>
      <c r="G241" s="13"/>
      <c r="H241" s="13"/>
      <c r="I241" s="13"/>
      <c r="J241" s="13"/>
      <c r="K241" s="13"/>
      <c r="L241" s="13"/>
      <c r="M241" s="13"/>
      <c r="N241" s="13"/>
      <c r="O241" s="13"/>
      <c r="P241" s="13"/>
      <c r="Q241" s="13"/>
      <c r="R241" s="13"/>
      <c r="S241" s="13"/>
      <c r="T241" s="13"/>
      <c r="U241" s="13"/>
      <c r="V241" s="13"/>
    </row>
    <row r="242" spans="1:22" s="14" customFormat="1" ht="19.350000000000001" hidden="1" customHeight="1" outlineLevel="3" x14ac:dyDescent="0.6">
      <c r="A242" s="135"/>
      <c r="B242" s="149" t="s">
        <v>13</v>
      </c>
      <c r="C242" s="16"/>
      <c r="D242" s="155"/>
      <c r="E242" s="139"/>
      <c r="F242" s="139"/>
      <c r="G242" s="73"/>
      <c r="H242" s="73"/>
      <c r="I242" s="73"/>
      <c r="J242" s="73"/>
      <c r="K242" s="73"/>
      <c r="L242" s="73"/>
      <c r="M242" s="73"/>
      <c r="N242" s="73"/>
      <c r="O242" s="73"/>
      <c r="P242" s="73"/>
      <c r="Q242" s="73"/>
      <c r="R242" s="73"/>
      <c r="S242" s="73"/>
      <c r="T242" s="73"/>
      <c r="U242" s="73"/>
      <c r="V242" s="73"/>
    </row>
    <row r="243" spans="1:22" s="14" customFormat="1" ht="38.450000000000003" hidden="1" customHeight="1" outlineLevel="3" x14ac:dyDescent="0.6">
      <c r="A243" s="13" t="s">
        <v>351</v>
      </c>
      <c r="B243" s="2" t="s">
        <v>195</v>
      </c>
      <c r="C243" s="16" t="s">
        <v>7</v>
      </c>
      <c r="D243" s="156"/>
      <c r="E243" s="137"/>
      <c r="F243" s="137" t="str">
        <f>IFERROR(VLOOKUP(E243,Responders!$A$2:$B$10,2,FALSE),"")</f>
        <v/>
      </c>
      <c r="G243" s="73"/>
      <c r="H243" s="73"/>
      <c r="I243" s="73"/>
      <c r="J243" s="73"/>
      <c r="K243" s="73"/>
      <c r="L243" s="73"/>
      <c r="M243" s="73"/>
      <c r="N243" s="73"/>
      <c r="O243" s="73"/>
      <c r="P243" s="73"/>
      <c r="Q243" s="73"/>
      <c r="R243" s="73"/>
      <c r="S243" s="73"/>
      <c r="T243" s="73"/>
      <c r="U243" s="73"/>
      <c r="V243" s="73"/>
    </row>
    <row r="244" spans="1:22" s="14" customFormat="1" ht="38.450000000000003" hidden="1" customHeight="1" outlineLevel="3" x14ac:dyDescent="0.6">
      <c r="A244" s="13" t="s">
        <v>352</v>
      </c>
      <c r="B244" s="2" t="s">
        <v>555</v>
      </c>
      <c r="C244" s="16" t="s">
        <v>7</v>
      </c>
      <c r="D244" s="156"/>
      <c r="E244" s="137"/>
      <c r="F244" s="137" t="str">
        <f>IFERROR(VLOOKUP(E244,Responders!$A$2:$B$10,2,FALSE),"")</f>
        <v/>
      </c>
      <c r="G244" s="73"/>
      <c r="H244" s="73"/>
      <c r="I244" s="73"/>
      <c r="J244" s="73"/>
      <c r="K244" s="73"/>
      <c r="L244" s="73"/>
      <c r="M244" s="73"/>
      <c r="N244" s="73"/>
      <c r="O244" s="73"/>
      <c r="P244" s="73"/>
      <c r="Q244" s="73"/>
      <c r="R244" s="73"/>
      <c r="S244" s="73"/>
      <c r="T244" s="73"/>
      <c r="U244" s="73"/>
      <c r="V244" s="73"/>
    </row>
    <row r="245" spans="1:22" s="14" customFormat="1" ht="38.450000000000003" hidden="1" customHeight="1" outlineLevel="3" x14ac:dyDescent="0.6">
      <c r="A245" s="13" t="s">
        <v>353</v>
      </c>
      <c r="B245" s="2" t="s">
        <v>131</v>
      </c>
      <c r="C245" s="16" t="s">
        <v>7</v>
      </c>
      <c r="D245" s="156"/>
      <c r="E245" s="137"/>
      <c r="F245" s="137" t="str">
        <f>IFERROR(VLOOKUP(E245,Responders!$A$2:$B$10,2,FALSE),"")</f>
        <v/>
      </c>
      <c r="G245" s="73"/>
      <c r="H245" s="73"/>
      <c r="I245" s="73"/>
      <c r="J245" s="73"/>
      <c r="K245" s="73"/>
      <c r="L245" s="73"/>
      <c r="M245" s="73"/>
      <c r="N245" s="73"/>
      <c r="O245" s="73"/>
      <c r="P245" s="73"/>
      <c r="Q245" s="73"/>
      <c r="R245" s="73"/>
      <c r="S245" s="73"/>
      <c r="T245" s="73"/>
      <c r="U245" s="73"/>
      <c r="V245" s="73"/>
    </row>
    <row r="246" spans="1:22" s="14" customFormat="1" ht="38.450000000000003" hidden="1" customHeight="1" outlineLevel="3" x14ac:dyDescent="0.6">
      <c r="A246" s="13" t="s">
        <v>354</v>
      </c>
      <c r="B246" s="2" t="s">
        <v>132</v>
      </c>
      <c r="C246" s="16" t="s">
        <v>7</v>
      </c>
      <c r="D246" s="156"/>
      <c r="E246" s="137"/>
      <c r="F246" s="137" t="str">
        <f>IFERROR(VLOOKUP(E246,Responders!$A$2:$B$10,2,FALSE),"")</f>
        <v/>
      </c>
      <c r="G246" s="73"/>
      <c r="H246" s="73"/>
      <c r="I246" s="73"/>
      <c r="J246" s="73"/>
      <c r="K246" s="73"/>
      <c r="L246" s="73"/>
      <c r="M246" s="73"/>
      <c r="N246" s="73"/>
      <c r="O246" s="73"/>
      <c r="P246" s="73"/>
      <c r="Q246" s="73"/>
      <c r="R246" s="73"/>
      <c r="S246" s="73"/>
      <c r="T246" s="73"/>
      <c r="U246" s="73"/>
      <c r="V246" s="73"/>
    </row>
    <row r="247" spans="1:22" s="14" customFormat="1" ht="19.350000000000001" hidden="1" customHeight="1" outlineLevel="3" x14ac:dyDescent="0.6">
      <c r="A247" s="13" t="s">
        <v>355</v>
      </c>
      <c r="B247" s="2" t="s">
        <v>196</v>
      </c>
      <c r="C247" s="16" t="s">
        <v>7</v>
      </c>
      <c r="D247" s="156"/>
      <c r="E247" s="137"/>
      <c r="F247" s="137" t="str">
        <f>IFERROR(VLOOKUP(E247,Responders!$A$2:$B$10,2,FALSE),"")</f>
        <v/>
      </c>
      <c r="G247" s="73"/>
      <c r="H247" s="73"/>
      <c r="I247" s="73"/>
      <c r="J247" s="73"/>
      <c r="K247" s="73"/>
      <c r="L247" s="73"/>
      <c r="M247" s="73"/>
      <c r="N247" s="73"/>
      <c r="O247" s="73"/>
      <c r="P247" s="73"/>
      <c r="Q247" s="73"/>
      <c r="R247" s="73"/>
      <c r="S247" s="73"/>
      <c r="T247" s="73"/>
      <c r="U247" s="73"/>
      <c r="V247" s="73"/>
    </row>
    <row r="248" spans="1:22" s="168" customFormat="1" ht="24.6" customHeight="1" outlineLevel="1" x14ac:dyDescent="0.45">
      <c r="A248" s="182" t="s">
        <v>133</v>
      </c>
      <c r="B248" s="182"/>
      <c r="C248" s="182"/>
      <c r="D248" s="210" t="s">
        <v>3</v>
      </c>
      <c r="E248" s="183" t="s">
        <v>4</v>
      </c>
      <c r="F248" s="183" t="s">
        <v>231</v>
      </c>
      <c r="G248" s="184" t="s">
        <v>1629</v>
      </c>
      <c r="H248" s="184" t="s">
        <v>1630</v>
      </c>
      <c r="I248" s="184" t="s">
        <v>1631</v>
      </c>
      <c r="J248" s="184" t="s">
        <v>1632</v>
      </c>
      <c r="K248" s="184" t="s">
        <v>1633</v>
      </c>
      <c r="L248" s="184" t="s">
        <v>1634</v>
      </c>
      <c r="M248" s="184" t="s">
        <v>1635</v>
      </c>
      <c r="N248" s="184" t="s">
        <v>1636</v>
      </c>
      <c r="O248" s="184" t="s">
        <v>1606</v>
      </c>
      <c r="P248" s="184"/>
      <c r="Q248" s="184"/>
      <c r="R248" s="184"/>
      <c r="S248" s="184"/>
      <c r="T248" s="184"/>
      <c r="U248" s="184"/>
      <c r="V248" s="184"/>
    </row>
    <row r="249" spans="1:22" s="19" customFormat="1" ht="80.099999999999994" customHeight="1" outlineLevel="1" collapsed="1" x14ac:dyDescent="0.45">
      <c r="A249" s="98"/>
      <c r="B249" s="252" t="s">
        <v>1546</v>
      </c>
      <c r="C249" s="253"/>
      <c r="D249" s="209" t="s">
        <v>1526</v>
      </c>
      <c r="E249" s="97"/>
      <c r="F249" s="97" t="str">
        <f>IFERROR(VLOOKUP(E249,Responders!$A$2:$B$10,2,FALSE),"")</f>
        <v/>
      </c>
      <c r="G249" s="82" t="str">
        <f>IFERROR(VLOOKUP(G248,'GDPR Articles'!$A$1:$K$713,7,FALSE),"")</f>
        <v>Information to be provided where personal data are collected from the data subject</v>
      </c>
      <c r="H249" s="82" t="str">
        <f>IFERROR(VLOOKUP(H248,'GDPR Articles'!$A$1:$K$713,7,FALSE),"")</f>
        <v>Information to be provided where personal data have not been obtained from the data subject</v>
      </c>
      <c r="I249" s="82" t="str">
        <f>IFERROR(VLOOKUP(I248,'GDPR Articles'!$A$1:$K$713,7,FALSE),"")</f>
        <v>Processor</v>
      </c>
      <c r="J249" s="82" t="str">
        <f>IFERROR(VLOOKUP(J248,'GDPR Articles'!$A$1:$K$713,7,FALSE),"")</f>
        <v>Processor</v>
      </c>
      <c r="K249" s="82" t="str">
        <f>IFERROR(VLOOKUP(K248,'GDPR Articles'!$A$1:$K$713,7,FALSE),"")</f>
        <v>Processor</v>
      </c>
      <c r="L249" s="82" t="str">
        <f>IFERROR(VLOOKUP(L248,'GDPR Articles'!$A$1:$K$713,7,FALSE),"")</f>
        <v>Processor</v>
      </c>
      <c r="M249" s="82" t="str">
        <f>IFERROR(VLOOKUP(M248,'GDPR Articles'!$A$1:$K$713,7,FALSE),"")</f>
        <v>Processor</v>
      </c>
      <c r="N249" s="82" t="str">
        <f>IFERROR(VLOOKUP(N248,'GDPR Articles'!$A$1:$K$713,7,FALSE),"")</f>
        <v>Processor</v>
      </c>
      <c r="O249" s="82" t="str">
        <f>IFERROR(VLOOKUP(O248,'GDPR Articles'!$A$1:$K$713,7,FALSE),"")</f>
        <v>Transfers subject to appropriate safeguards</v>
      </c>
      <c r="P249" s="82" t="str">
        <f>IFERROR(VLOOKUP(P248,'GDPR Articles'!$A$1:$K$713,7,FALSE),"")</f>
        <v/>
      </c>
      <c r="Q249" s="82" t="str">
        <f>IFERROR(VLOOKUP(Q248,'GDPR Articles'!$A$1:$K$713,7,FALSE),"")</f>
        <v/>
      </c>
      <c r="R249" s="82" t="str">
        <f>IFERROR(VLOOKUP(R248,'GDPR Articles'!$A$1:$K$713,7,FALSE),"")</f>
        <v/>
      </c>
      <c r="S249" s="82" t="str">
        <f>IFERROR(VLOOKUP(S248,'GDPR Articles'!$A$1:$K$713,7,FALSE),"")</f>
        <v/>
      </c>
      <c r="T249" s="82" t="str">
        <f>IFERROR(VLOOKUP(T248,'GDPR Articles'!$A$1:$K$713,7,FALSE),"")</f>
        <v/>
      </c>
      <c r="U249" s="82" t="str">
        <f>IFERROR(VLOOKUP(U248,'GDPR Articles'!$A$1:$K$713,7,FALSE),"")</f>
        <v/>
      </c>
      <c r="V249" s="82" t="str">
        <f>IFERROR(VLOOKUP(V248,'GDPR Articles'!$A$1:$K$713,7,FALSE),"")</f>
        <v/>
      </c>
    </row>
    <row r="250" spans="1:22" s="220" customFormat="1" ht="24.95" hidden="1" customHeight="1" outlineLevel="2" x14ac:dyDescent="0.45">
      <c r="A250" s="213"/>
      <c r="B250" s="248"/>
      <c r="C250" s="248"/>
      <c r="D250" s="213"/>
      <c r="E250" s="230"/>
      <c r="F250" s="231"/>
      <c r="G250" s="232" t="str">
        <f>IF(G248&lt;&gt;"",HYPERLINK(CONCATENATE('Compliance Manager Mechanics'!$B$5,SUBSTITUTE(G248,"(*)","")),'Compliance Manager Mechanics'!$B$6),"")</f>
        <v>Compliance Manager</v>
      </c>
      <c r="H250" s="232" t="str">
        <f>IF(H248&lt;&gt;"",HYPERLINK(CONCATENATE('Compliance Manager Mechanics'!$B$5,SUBSTITUTE(H248,"(*)","")),'Compliance Manager Mechanics'!$B$6),"")</f>
        <v>Compliance Manager</v>
      </c>
      <c r="I250" s="232" t="str">
        <f>IF(I248&lt;&gt;"",HYPERLINK(CONCATENATE('Compliance Manager Mechanics'!$B$5,SUBSTITUTE(I248,"(*)","")),'Compliance Manager Mechanics'!$B$6),"")</f>
        <v>Compliance Manager</v>
      </c>
      <c r="J250" s="232" t="str">
        <f>IF(J248&lt;&gt;"",HYPERLINK(CONCATENATE('Compliance Manager Mechanics'!$B$5,SUBSTITUTE(J248,"(*)","")),'Compliance Manager Mechanics'!$B$6),"")</f>
        <v>Compliance Manager</v>
      </c>
      <c r="K250" s="232" t="str">
        <f>IF(K248&lt;&gt;"",HYPERLINK(CONCATENATE('Compliance Manager Mechanics'!$B$5,SUBSTITUTE(K248,"(*)","")),'Compliance Manager Mechanics'!$B$6),"")</f>
        <v>Compliance Manager</v>
      </c>
      <c r="L250" s="232" t="str">
        <f>IF(L248&lt;&gt;"",HYPERLINK(CONCATENATE('Compliance Manager Mechanics'!$B$5,SUBSTITUTE(L248,"(*)","")),'Compliance Manager Mechanics'!$B$6),"")</f>
        <v>Compliance Manager</v>
      </c>
      <c r="M250" s="232" t="str">
        <f>IF(M248&lt;&gt;"",HYPERLINK(CONCATENATE('Compliance Manager Mechanics'!$B$5,SUBSTITUTE(M248,"(*)","")),'Compliance Manager Mechanics'!$B$6),"")</f>
        <v>Compliance Manager</v>
      </c>
      <c r="N250" s="232" t="str">
        <f>IF(N248&lt;&gt;"",HYPERLINK(CONCATENATE('Compliance Manager Mechanics'!$B$5,SUBSTITUTE(N248,"(*)","")),'Compliance Manager Mechanics'!$B$6),"")</f>
        <v>Compliance Manager</v>
      </c>
      <c r="O250" s="232" t="str">
        <f>IF(O248&lt;&gt;"",HYPERLINK(CONCATENATE('Compliance Manager Mechanics'!$B$5,SUBSTITUTE(O248,"(*)","")),'Compliance Manager Mechanics'!$B$6),"")</f>
        <v>Compliance Manager</v>
      </c>
      <c r="P250" s="232" t="str">
        <f>IF(P248&lt;&gt;"",HYPERLINK(CONCATENATE('Compliance Manager Mechanics'!$B$5,SUBSTITUTE(P248,"(*)","")),'Compliance Manager Mechanics'!$B$6),"")</f>
        <v/>
      </c>
      <c r="Q250" s="232" t="str">
        <f>IF(Q248&lt;&gt;"",HYPERLINK(CONCATENATE('Compliance Manager Mechanics'!$B$5,SUBSTITUTE(Q248,"(*)","")),'Compliance Manager Mechanics'!$B$6),"")</f>
        <v/>
      </c>
      <c r="R250" s="232" t="str">
        <f>IF(R248&lt;&gt;"",HYPERLINK(CONCATENATE('Compliance Manager Mechanics'!$B$5,SUBSTITUTE(R248,"(*)","")),'Compliance Manager Mechanics'!$B$6),"")</f>
        <v/>
      </c>
      <c r="S250" s="232" t="str">
        <f>IF(S248&lt;&gt;"",HYPERLINK(CONCATENATE('Compliance Manager Mechanics'!$B$5,SUBSTITUTE(S248,"(*)","")),'Compliance Manager Mechanics'!$B$6),"")</f>
        <v/>
      </c>
      <c r="T250" s="232" t="str">
        <f>IF(T248&lt;&gt;"",HYPERLINK(CONCATENATE('Compliance Manager Mechanics'!$B$5,SUBSTITUTE(T248,"(*)","")),'Compliance Manager Mechanics'!$B$6),"")</f>
        <v/>
      </c>
      <c r="U250" s="232" t="str">
        <f>IF(U248&lt;&gt;"",HYPERLINK(CONCATENATE('Compliance Manager Mechanics'!$B$5,SUBSTITUTE(U248,"(*)","")),'Compliance Manager Mechanics'!$B$6),"")</f>
        <v/>
      </c>
      <c r="V250" s="232" t="str">
        <f>IF(V248&lt;&gt;"",HYPERLINK(CONCATENATE('Compliance Manager Mechanics'!$B$5,SUBSTITUTE(V248,"(*)","")),'Compliance Manager Mechanics'!$B$6),"")</f>
        <v/>
      </c>
    </row>
    <row r="251" spans="1:22" ht="38.450000000000003" hidden="1" customHeight="1" outlineLevel="2" x14ac:dyDescent="0.45">
      <c r="A251" s="13" t="s">
        <v>356</v>
      </c>
      <c r="B251" s="9" t="s">
        <v>513</v>
      </c>
      <c r="C251" s="16" t="s">
        <v>7</v>
      </c>
      <c r="D251" s="154"/>
      <c r="E251" s="138"/>
      <c r="F251" s="145" t="str">
        <f>IFERROR(VLOOKUP(E251,Responders!$A$2:$B$10,2,FALSE),"")</f>
        <v/>
      </c>
      <c r="G251" s="13"/>
      <c r="H251" s="13"/>
      <c r="I251" s="13"/>
      <c r="J251" s="13"/>
      <c r="K251" s="13"/>
      <c r="L251" s="13"/>
      <c r="M251" s="13"/>
      <c r="N251" s="13"/>
      <c r="O251" s="13"/>
      <c r="P251" s="13"/>
      <c r="Q251" s="13"/>
      <c r="R251" s="13"/>
      <c r="S251" s="13"/>
      <c r="T251" s="13"/>
      <c r="U251" s="13"/>
      <c r="V251" s="13"/>
    </row>
    <row r="252" spans="1:22" ht="19.350000000000001" hidden="1" customHeight="1" outlineLevel="3" x14ac:dyDescent="0.45">
      <c r="A252" s="135"/>
      <c r="B252" s="151" t="s">
        <v>13</v>
      </c>
      <c r="C252" s="136"/>
      <c r="D252" s="205"/>
      <c r="E252" s="146"/>
      <c r="F252" s="146"/>
    </row>
    <row r="253" spans="1:22" ht="19.350000000000001" hidden="1" customHeight="1" outlineLevel="3" x14ac:dyDescent="0.45">
      <c r="A253" s="13" t="s">
        <v>357</v>
      </c>
      <c r="B253" s="9" t="s">
        <v>134</v>
      </c>
      <c r="C253" s="16" t="s">
        <v>7</v>
      </c>
      <c r="D253" s="156"/>
      <c r="E253" s="137"/>
      <c r="F253" s="147" t="str">
        <f>IFERROR(VLOOKUP(E253,Responders!$A$2:$B$10,2,FALSE),"")</f>
        <v/>
      </c>
    </row>
    <row r="254" spans="1:22" ht="38.450000000000003" hidden="1" customHeight="1" outlineLevel="3" x14ac:dyDescent="0.45">
      <c r="A254" s="13" t="s">
        <v>358</v>
      </c>
      <c r="B254" s="9" t="s">
        <v>514</v>
      </c>
      <c r="C254" s="16" t="s">
        <v>7</v>
      </c>
      <c r="D254" s="156"/>
      <c r="E254" s="137"/>
      <c r="F254" s="147" t="str">
        <f>IFERROR(VLOOKUP(E254,Responders!$A$2:$B$10,2,FALSE),"")</f>
        <v/>
      </c>
    </row>
    <row r="255" spans="1:22" ht="19.350000000000001" hidden="1" customHeight="1" outlineLevel="3" x14ac:dyDescent="0.45">
      <c r="A255" s="13" t="s">
        <v>359</v>
      </c>
      <c r="B255" s="9" t="s">
        <v>135</v>
      </c>
      <c r="C255" s="16" t="s">
        <v>7</v>
      </c>
      <c r="D255" s="156"/>
      <c r="E255" s="137"/>
      <c r="F255" s="147" t="str">
        <f>IFERROR(VLOOKUP(E255,Responders!$A$2:$B$10,2,FALSE),"")</f>
        <v/>
      </c>
    </row>
    <row r="256" spans="1:22" ht="19.350000000000001" hidden="1" customHeight="1" outlineLevel="3" x14ac:dyDescent="0.45">
      <c r="A256" s="13" t="s">
        <v>360</v>
      </c>
      <c r="B256" s="9" t="s">
        <v>483</v>
      </c>
      <c r="C256" s="16" t="s">
        <v>7</v>
      </c>
      <c r="D256" s="156"/>
      <c r="E256" s="137"/>
      <c r="F256" s="147" t="str">
        <f>IFERROR(VLOOKUP(E256,Responders!$A$2:$B$10,2,FALSE),"")</f>
        <v/>
      </c>
    </row>
    <row r="257" spans="1:22" s="14" customFormat="1" ht="19.350000000000001" hidden="1" customHeight="1" outlineLevel="3" x14ac:dyDescent="0.6">
      <c r="A257" s="13" t="s">
        <v>361</v>
      </c>
      <c r="B257" s="9" t="s">
        <v>485</v>
      </c>
      <c r="C257" s="16" t="s">
        <v>7</v>
      </c>
      <c r="D257" s="156"/>
      <c r="E257" s="137"/>
      <c r="F257" s="147" t="str">
        <f>IFERROR(VLOOKUP(E257,Responders!$A$2:$B$10,2,FALSE),"")</f>
        <v/>
      </c>
      <c r="G257" s="73"/>
      <c r="H257" s="73"/>
      <c r="I257" s="73"/>
      <c r="J257" s="73"/>
      <c r="K257" s="73"/>
      <c r="L257" s="73"/>
      <c r="M257" s="73"/>
      <c r="N257" s="73"/>
      <c r="O257" s="73"/>
      <c r="P257" s="73"/>
      <c r="Q257" s="73"/>
      <c r="R257" s="73"/>
      <c r="S257" s="73"/>
      <c r="T257" s="73"/>
      <c r="U257" s="73"/>
      <c r="V257" s="73"/>
    </row>
    <row r="258" spans="1:22" s="168" customFormat="1" ht="24.6" customHeight="1" outlineLevel="1" x14ac:dyDescent="0.45">
      <c r="A258" s="185" t="s">
        <v>157</v>
      </c>
      <c r="B258" s="182"/>
      <c r="C258" s="182"/>
      <c r="D258" s="210" t="s">
        <v>3</v>
      </c>
      <c r="E258" s="183" t="s">
        <v>4</v>
      </c>
      <c r="F258" s="183" t="s">
        <v>231</v>
      </c>
      <c r="G258" s="184" t="s">
        <v>1637</v>
      </c>
      <c r="H258" s="184" t="s">
        <v>1638</v>
      </c>
      <c r="I258" s="184" t="s">
        <v>1639</v>
      </c>
      <c r="J258" s="184" t="s">
        <v>1605</v>
      </c>
      <c r="K258" s="184" t="s">
        <v>1640</v>
      </c>
      <c r="L258" s="184" t="s">
        <v>1641</v>
      </c>
      <c r="M258" s="184" t="s">
        <v>1642</v>
      </c>
      <c r="N258" s="184" t="s">
        <v>1643</v>
      </c>
      <c r="O258" s="184" t="s">
        <v>1644</v>
      </c>
      <c r="P258" s="184" t="s">
        <v>1645</v>
      </c>
      <c r="Q258" s="184" t="s">
        <v>1646</v>
      </c>
      <c r="R258" s="184" t="s">
        <v>1647</v>
      </c>
      <c r="S258" s="184" t="s">
        <v>1588</v>
      </c>
      <c r="T258" s="184" t="s">
        <v>1587</v>
      </c>
      <c r="U258" s="184" t="s">
        <v>1648</v>
      </c>
      <c r="V258" s="184"/>
    </row>
    <row r="259" spans="1:22" s="19" customFormat="1" ht="80.099999999999994" customHeight="1" outlineLevel="1" x14ac:dyDescent="0.45">
      <c r="A259" s="106"/>
      <c r="B259" s="254" t="s">
        <v>1547</v>
      </c>
      <c r="C259" s="255"/>
      <c r="D259" s="209" t="s">
        <v>1526</v>
      </c>
      <c r="E259" s="97"/>
      <c r="F259" s="97" t="str">
        <f>IFERROR(VLOOKUP(E259,Responders!$A$2:$B$10,2,FALSE),"")</f>
        <v/>
      </c>
      <c r="G259" s="82" t="str">
        <f>IFERROR(VLOOKUP(G258,'GDPR Articles'!$A$1:$K$713,7,FALSE),"")</f>
        <v>Principles relating to processing of personal data</v>
      </c>
      <c r="H259" s="82" t="str">
        <f>IFERROR(VLOOKUP(H258,'GDPR Articles'!$A$1:$K$713,7,FALSE),"")</f>
        <v>Lawfulness of processing</v>
      </c>
      <c r="I259" s="82" t="str">
        <f>IFERROR(VLOOKUP(I258,'GDPR Articles'!$A$1:$K$713,7,FALSE),"")</f>
        <v>Data protection by design and by default</v>
      </c>
      <c r="J259" s="82" t="str">
        <f>IFERROR(VLOOKUP(J258,'GDPR Articles'!$A$1:$K$713,7,FALSE),"")</f>
        <v>Security of processing</v>
      </c>
      <c r="K259" s="82" t="str">
        <f>IFERROR(VLOOKUP(K258,'GDPR Articles'!$A$1:$K$713,7,FALSE),"")</f>
        <v>Data protection impact assessment</v>
      </c>
      <c r="L259" s="82" t="str">
        <f>IFERROR(VLOOKUP(L258,'GDPR Articles'!$A$1:$K$713,7,FALSE),"")</f>
        <v>Data protection impact assessment</v>
      </c>
      <c r="M259" s="82" t="str">
        <f>IFERROR(VLOOKUP(M258,'GDPR Articles'!$A$1:$K$713,7,FALSE),"")</f>
        <v>Data protection impact assessment</v>
      </c>
      <c r="N259" s="82" t="str">
        <f>IFERROR(VLOOKUP(N258,'GDPR Articles'!$A$1:$K$713,7,FALSE),"")</f>
        <v>Data protection impact assessment</v>
      </c>
      <c r="O259" s="82" t="str">
        <f>IFERROR(VLOOKUP(O258,'GDPR Articles'!$A$1:$K$713,7,FALSE),"")</f>
        <v>Data protection impact assessment</v>
      </c>
      <c r="P259" s="82" t="str">
        <f>IFERROR(VLOOKUP(P258,'GDPR Articles'!$A$1:$K$713,7,FALSE),"")</f>
        <v>Data protection impact assessment</v>
      </c>
      <c r="Q259" s="82" t="str">
        <f>IFERROR(VLOOKUP(Q258,'GDPR Articles'!$A$1:$K$713,7,FALSE),"")</f>
        <v>Prior consultation</v>
      </c>
      <c r="R259" s="82" t="str">
        <f>IFERROR(VLOOKUP(R258,'GDPR Articles'!$A$1:$K$713,7,FALSE),"")</f>
        <v>Prior consultation</v>
      </c>
      <c r="S259" s="82" t="str">
        <f>IFERROR(VLOOKUP(S258,'GDPR Articles'!$A$1:$K$713,7,FALSE),"")</f>
        <v>Tasks of the data protection officer</v>
      </c>
      <c r="T259" s="82" t="str">
        <f>IFERROR(VLOOKUP(T258,'GDPR Articles'!$A$1:$K$713,7,FALSE),"")</f>
        <v>Tasks of the data protection officer</v>
      </c>
      <c r="U259" s="82" t="str">
        <f>IFERROR(VLOOKUP(U258,'GDPR Articles'!$A$1:$K$713,7,FALSE),"")</f>
        <v>Tasks of the data protection officer</v>
      </c>
      <c r="V259" s="82" t="str">
        <f>IFERROR(VLOOKUP(V258,'GDPR Articles'!$A$1:$K$713,7,FALSE),"")</f>
        <v/>
      </c>
    </row>
    <row r="260" spans="1:22" s="220" customFormat="1" ht="24.95" hidden="1" customHeight="1" outlineLevel="2" x14ac:dyDescent="0.45">
      <c r="A260" s="213"/>
      <c r="B260" s="248"/>
      <c r="C260" s="248"/>
      <c r="D260" s="233"/>
      <c r="E260" s="230"/>
      <c r="F260" s="231"/>
      <c r="G260" s="232" t="str">
        <f>IF(G258&lt;&gt;"",HYPERLINK(CONCATENATE('Compliance Manager Mechanics'!$B$5,SUBSTITUTE(G258,"(*)","")),'Compliance Manager Mechanics'!$B$6),"")</f>
        <v>Compliance Manager</v>
      </c>
      <c r="H260" s="232" t="str">
        <f>IF(H258&lt;&gt;"",HYPERLINK(CONCATENATE('Compliance Manager Mechanics'!$B$5,SUBSTITUTE(H258,"(*)","")),'Compliance Manager Mechanics'!$B$6),"")</f>
        <v>Compliance Manager</v>
      </c>
      <c r="I260" s="232" t="str">
        <f>IF(I258&lt;&gt;"",HYPERLINK(CONCATENATE('Compliance Manager Mechanics'!$B$5,SUBSTITUTE(I258,"(*)","")),'Compliance Manager Mechanics'!$B$6),"")</f>
        <v>Compliance Manager</v>
      </c>
      <c r="J260" s="232" t="str">
        <f>IF(J258&lt;&gt;"",HYPERLINK(CONCATENATE('Compliance Manager Mechanics'!$B$5,SUBSTITUTE(J258,"(*)","")),'Compliance Manager Mechanics'!$B$6),"")</f>
        <v>Compliance Manager</v>
      </c>
      <c r="K260" s="232" t="str">
        <f>IF(K258&lt;&gt;"",HYPERLINK(CONCATENATE('Compliance Manager Mechanics'!$B$5,SUBSTITUTE(K258,"(*)","")),'Compliance Manager Mechanics'!$B$6),"")</f>
        <v>Compliance Manager</v>
      </c>
      <c r="L260" s="232" t="str">
        <f>IF(L258&lt;&gt;"",HYPERLINK(CONCATENATE('Compliance Manager Mechanics'!$B$5,SUBSTITUTE(L258,"(*)","")),'Compliance Manager Mechanics'!$B$6),"")</f>
        <v>Compliance Manager</v>
      </c>
      <c r="M260" s="232" t="str">
        <f>IF(M258&lt;&gt;"",HYPERLINK(CONCATENATE('Compliance Manager Mechanics'!$B$5,SUBSTITUTE(M258,"(*)","")),'Compliance Manager Mechanics'!$B$6),"")</f>
        <v>Compliance Manager</v>
      </c>
      <c r="N260" s="232" t="str">
        <f>IF(N258&lt;&gt;"",HYPERLINK(CONCATENATE('Compliance Manager Mechanics'!$B$5,SUBSTITUTE(N258,"(*)","")),'Compliance Manager Mechanics'!$B$6),"")</f>
        <v>Compliance Manager</v>
      </c>
      <c r="O260" s="232" t="str">
        <f>IF(O258&lt;&gt;"",HYPERLINK(CONCATENATE('Compliance Manager Mechanics'!$B$5,SUBSTITUTE(O258,"(*)","")),'Compliance Manager Mechanics'!$B$6),"")</f>
        <v>Compliance Manager</v>
      </c>
      <c r="P260" s="232" t="str">
        <f>IF(P258&lt;&gt;"",HYPERLINK(CONCATENATE('Compliance Manager Mechanics'!$B$5,SUBSTITUTE(P258,"(*)","")),'Compliance Manager Mechanics'!$B$6),"")</f>
        <v>Compliance Manager</v>
      </c>
      <c r="Q260" s="232" t="str">
        <f>IF(Q258&lt;&gt;"",HYPERLINK(CONCATENATE('Compliance Manager Mechanics'!$B$5,SUBSTITUTE(Q258,"(*)","")),'Compliance Manager Mechanics'!$B$6),"")</f>
        <v>Compliance Manager</v>
      </c>
      <c r="R260" s="232" t="str">
        <f>IF(R258&lt;&gt;"",HYPERLINK(CONCATENATE('Compliance Manager Mechanics'!$B$5,SUBSTITUTE(R258,"(*)","")),'Compliance Manager Mechanics'!$B$6),"")</f>
        <v>Compliance Manager</v>
      </c>
      <c r="S260" s="232" t="str">
        <f>IF(S258&lt;&gt;"",HYPERLINK(CONCATENATE('Compliance Manager Mechanics'!$B$5,SUBSTITUTE(S258,"(*)","")),'Compliance Manager Mechanics'!$B$6),"")</f>
        <v>Compliance Manager</v>
      </c>
      <c r="T260" s="232" t="str">
        <f>IF(T258&lt;&gt;"",HYPERLINK(CONCATENATE('Compliance Manager Mechanics'!$B$5,SUBSTITUTE(T258,"(*)","")),'Compliance Manager Mechanics'!$B$6),"")</f>
        <v>Compliance Manager</v>
      </c>
      <c r="U260" s="232" t="str">
        <f>IF(U258&lt;&gt;"",HYPERLINK(CONCATENATE('Compliance Manager Mechanics'!$B$5,SUBSTITUTE(U258,"(*)","")),'Compliance Manager Mechanics'!$B$6),"")</f>
        <v>Compliance Manager</v>
      </c>
      <c r="V260" s="232" t="str">
        <f>IF(V258&lt;&gt;"",HYPERLINK(CONCATENATE('Compliance Manager Mechanics'!$B$5,SUBSTITUTE(V258,"(*)","")),'Compliance Manager Mechanics'!$B$6),"")</f>
        <v/>
      </c>
    </row>
    <row r="261" spans="1:22" ht="60" hidden="1" customHeight="1" outlineLevel="2" x14ac:dyDescent="0.45">
      <c r="A261" s="13" t="s">
        <v>362</v>
      </c>
      <c r="B261" s="2" t="s">
        <v>487</v>
      </c>
      <c r="C261" s="16" t="s">
        <v>7</v>
      </c>
      <c r="D261" s="154"/>
      <c r="E261" s="138"/>
      <c r="F261" s="138" t="str">
        <f>IFERROR(VLOOKUP(E261,Responders!$A$2:$B$10,2,FALSE),"")</f>
        <v/>
      </c>
      <c r="G261" s="13"/>
      <c r="H261" s="13"/>
      <c r="I261" s="13"/>
      <c r="J261" s="13"/>
      <c r="K261" s="13"/>
      <c r="L261" s="13"/>
      <c r="M261" s="13"/>
      <c r="N261" s="13"/>
      <c r="O261" s="13"/>
      <c r="P261" s="13"/>
      <c r="Q261" s="13"/>
      <c r="R261" s="13"/>
      <c r="S261" s="13"/>
      <c r="T261" s="13"/>
      <c r="U261" s="13"/>
      <c r="V261" s="13"/>
    </row>
    <row r="262" spans="1:22" ht="19.350000000000001" hidden="1" customHeight="1" outlineLevel="3" x14ac:dyDescent="0.45">
      <c r="A262" s="133"/>
      <c r="B262" s="152" t="s">
        <v>13</v>
      </c>
      <c r="C262" s="16"/>
      <c r="D262" s="155"/>
      <c r="E262" s="139"/>
      <c r="F262" s="139"/>
    </row>
    <row r="263" spans="1:22" ht="52.35" hidden="1" customHeight="1" outlineLevel="3" x14ac:dyDescent="0.45">
      <c r="A263" s="13" t="s">
        <v>363</v>
      </c>
      <c r="B263" s="2" t="s">
        <v>25</v>
      </c>
      <c r="C263" s="16" t="s">
        <v>7</v>
      </c>
      <c r="D263" s="156"/>
      <c r="E263" s="137"/>
      <c r="F263" s="137" t="str">
        <f>IFERROR(VLOOKUP(E263,Responders!$A$2:$B$10,2,FALSE),"")</f>
        <v/>
      </c>
    </row>
    <row r="264" spans="1:22" ht="42.6" hidden="1" customHeight="1" outlineLevel="3" x14ac:dyDescent="0.45">
      <c r="A264" s="13" t="s">
        <v>364</v>
      </c>
      <c r="B264" s="2" t="s">
        <v>564</v>
      </c>
      <c r="C264" s="16" t="s">
        <v>7</v>
      </c>
      <c r="D264" s="156"/>
      <c r="E264" s="137"/>
      <c r="F264" s="137" t="str">
        <f>IFERROR(VLOOKUP(E264,Responders!$A$2:$B$10,2,FALSE),"")</f>
        <v/>
      </c>
    </row>
    <row r="265" spans="1:22" ht="52.9" hidden="1" customHeight="1" outlineLevel="3" x14ac:dyDescent="0.45">
      <c r="A265" s="13" t="s">
        <v>365</v>
      </c>
      <c r="B265" s="2" t="s">
        <v>574</v>
      </c>
      <c r="C265" s="16" t="s">
        <v>7</v>
      </c>
      <c r="D265" s="156"/>
      <c r="E265" s="137"/>
      <c r="F265" s="137" t="str">
        <f>IFERROR(VLOOKUP(E265,Responders!$A$2:$B$10,2,FALSE),"")</f>
        <v/>
      </c>
    </row>
    <row r="266" spans="1:22" ht="19.350000000000001" hidden="1" customHeight="1" outlineLevel="3" x14ac:dyDescent="0.45">
      <c r="A266" s="13" t="s">
        <v>366</v>
      </c>
      <c r="B266" s="2" t="s">
        <v>573</v>
      </c>
      <c r="C266" s="16" t="s">
        <v>7</v>
      </c>
      <c r="D266" s="156"/>
      <c r="E266" s="137"/>
      <c r="F266" s="137" t="str">
        <f>IFERROR(VLOOKUP(E266,Responders!$A$2:$B$10,2,FALSE),"")</f>
        <v/>
      </c>
    </row>
    <row r="267" spans="1:22" ht="19.350000000000001" hidden="1" customHeight="1" outlineLevel="3" x14ac:dyDescent="0.45">
      <c r="A267" s="13" t="s">
        <v>367</v>
      </c>
      <c r="B267" s="2" t="s">
        <v>26</v>
      </c>
      <c r="C267" s="16" t="s">
        <v>7</v>
      </c>
      <c r="D267" s="156"/>
      <c r="E267" s="137"/>
      <c r="F267" s="137" t="str">
        <f>IFERROR(VLOOKUP(E267,Responders!$A$2:$B$10,2,FALSE),"")</f>
        <v/>
      </c>
    </row>
    <row r="268" spans="1:22" ht="19.350000000000001" hidden="1" customHeight="1" outlineLevel="3" x14ac:dyDescent="0.45">
      <c r="A268" s="13" t="s">
        <v>368</v>
      </c>
      <c r="B268" s="2" t="s">
        <v>575</v>
      </c>
      <c r="C268" s="16" t="s">
        <v>7</v>
      </c>
      <c r="D268" s="156"/>
      <c r="E268" s="137"/>
      <c r="F268" s="137" t="str">
        <f>IFERROR(VLOOKUP(E268,Responders!$A$2:$B$10,2,FALSE),"")</f>
        <v/>
      </c>
    </row>
    <row r="269" spans="1:22" ht="19.350000000000001" hidden="1" customHeight="1" outlineLevel="3" x14ac:dyDescent="0.45">
      <c r="A269" s="13" t="s">
        <v>563</v>
      </c>
      <c r="B269" s="2" t="s">
        <v>576</v>
      </c>
      <c r="C269" s="16" t="s">
        <v>7</v>
      </c>
      <c r="D269" s="156"/>
      <c r="E269" s="137"/>
      <c r="F269" s="137" t="str">
        <f>IFERROR(VLOOKUP(E269,Responders!$A$2:$B$10,2,FALSE),"")</f>
        <v/>
      </c>
    </row>
  </sheetData>
  <dataConsolidate/>
  <mergeCells count="46">
    <mergeCell ref="B160:C160"/>
    <mergeCell ref="B171:C171"/>
    <mergeCell ref="B183:C183"/>
    <mergeCell ref="B192:C192"/>
    <mergeCell ref="B206:C206"/>
    <mergeCell ref="B184:C184"/>
    <mergeCell ref="B172:C172"/>
    <mergeCell ref="B161:C161"/>
    <mergeCell ref="B193:C193"/>
    <mergeCell ref="B64:C64"/>
    <mergeCell ref="B74:C74"/>
    <mergeCell ref="B85:C85"/>
    <mergeCell ref="B98:C98"/>
    <mergeCell ref="B108:C108"/>
    <mergeCell ref="B65:C65"/>
    <mergeCell ref="B99:C99"/>
    <mergeCell ref="B86:C86"/>
    <mergeCell ref="B75:C75"/>
    <mergeCell ref="B150:C150"/>
    <mergeCell ref="B141:C141"/>
    <mergeCell ref="B129:C129"/>
    <mergeCell ref="B121:C121"/>
    <mergeCell ref="B109:C109"/>
    <mergeCell ref="B120:C120"/>
    <mergeCell ref="B128:C128"/>
    <mergeCell ref="B140:C140"/>
    <mergeCell ref="B149:C149"/>
    <mergeCell ref="B260:C260"/>
    <mergeCell ref="B250:C250"/>
    <mergeCell ref="B240:C240"/>
    <mergeCell ref="B207:C207"/>
    <mergeCell ref="B219:C219"/>
    <mergeCell ref="B218:C218"/>
    <mergeCell ref="B239:C239"/>
    <mergeCell ref="B249:C249"/>
    <mergeCell ref="B259:C259"/>
    <mergeCell ref="B228:C228"/>
    <mergeCell ref="G7:V7"/>
    <mergeCell ref="B52:C52"/>
    <mergeCell ref="B40:C40"/>
    <mergeCell ref="B29:C29"/>
    <mergeCell ref="B18:C18"/>
    <mergeCell ref="B10:C10"/>
    <mergeCell ref="B28:C28"/>
    <mergeCell ref="B39:C39"/>
    <mergeCell ref="B51:C51"/>
  </mergeCells>
  <conditionalFormatting sqref="B6">
    <cfRule type="cellIs" dxfId="22" priority="25" operator="equal">
      <formula>"&lt;Customer Name&gt;"</formula>
    </cfRule>
  </conditionalFormatting>
  <conditionalFormatting sqref="C1:C10 C20:C27 C12:C18 C29:C38 C40:C50 C52:C63 C65:C73 C75:C84 C86:C97 C99:C107 C109:C119 C121:C127 C129:C139 C141:C148 C150:C159 C161:C170 C172:C182 C184:C191 C193:C205 C207:C217 C219:C227 C240:C248 C250:C258 C260:C1048576 C229:C238">
    <cfRule type="containsText" dxfId="21" priority="22" operator="containsText" text="&lt;Enter Yes/No/N/A&gt;">
      <formula>NOT(ISERROR(SEARCH("&lt;Enter Yes/No/N/A&gt;",C1)))</formula>
    </cfRule>
  </conditionalFormatting>
  <conditionalFormatting sqref="C28">
    <cfRule type="containsText" dxfId="20" priority="21" operator="containsText" text="&lt;Enter Yes/No/N/A&gt;">
      <formula>NOT(ISERROR(SEARCH("&lt;Enter Yes/No/N/A&gt;",C28)))</formula>
    </cfRule>
  </conditionalFormatting>
  <conditionalFormatting sqref="C39">
    <cfRule type="containsText" dxfId="19" priority="20" operator="containsText" text="&lt;Enter Yes/No/N/A&gt;">
      <formula>NOT(ISERROR(SEARCH("&lt;Enter Yes/No/N/A&gt;",C39)))</formula>
    </cfRule>
  </conditionalFormatting>
  <conditionalFormatting sqref="C51">
    <cfRule type="containsText" dxfId="18" priority="19" operator="containsText" text="&lt;Enter Yes/No/N/A&gt;">
      <formula>NOT(ISERROR(SEARCH("&lt;Enter Yes/No/N/A&gt;",C51)))</formula>
    </cfRule>
  </conditionalFormatting>
  <conditionalFormatting sqref="C64">
    <cfRule type="containsText" dxfId="17" priority="18" operator="containsText" text="&lt;Enter Yes/No/N/A&gt;">
      <formula>NOT(ISERROR(SEARCH("&lt;Enter Yes/No/N/A&gt;",C64)))</formula>
    </cfRule>
  </conditionalFormatting>
  <conditionalFormatting sqref="C74">
    <cfRule type="containsText" dxfId="16" priority="17" operator="containsText" text="&lt;Enter Yes/No/N/A&gt;">
      <formula>NOT(ISERROR(SEARCH("&lt;Enter Yes/No/N/A&gt;",C74)))</formula>
    </cfRule>
  </conditionalFormatting>
  <conditionalFormatting sqref="C85">
    <cfRule type="containsText" dxfId="15" priority="16" operator="containsText" text="&lt;Enter Yes/No/N/A&gt;">
      <formula>NOT(ISERROR(SEARCH("&lt;Enter Yes/No/N/A&gt;",C85)))</formula>
    </cfRule>
  </conditionalFormatting>
  <conditionalFormatting sqref="C98">
    <cfRule type="containsText" dxfId="14" priority="15" operator="containsText" text="&lt;Enter Yes/No/N/A&gt;">
      <formula>NOT(ISERROR(SEARCH("&lt;Enter Yes/No/N/A&gt;",C98)))</formula>
    </cfRule>
  </conditionalFormatting>
  <conditionalFormatting sqref="C108">
    <cfRule type="containsText" dxfId="13" priority="14" operator="containsText" text="&lt;Enter Yes/No/N/A&gt;">
      <formula>NOT(ISERROR(SEARCH("&lt;Enter Yes/No/N/A&gt;",C108)))</formula>
    </cfRule>
  </conditionalFormatting>
  <conditionalFormatting sqref="C120">
    <cfRule type="containsText" dxfId="12" priority="13" operator="containsText" text="&lt;Enter Yes/No/N/A&gt;">
      <formula>NOT(ISERROR(SEARCH("&lt;Enter Yes/No/N/A&gt;",C120)))</formula>
    </cfRule>
  </conditionalFormatting>
  <conditionalFormatting sqref="C128">
    <cfRule type="containsText" dxfId="11" priority="12" operator="containsText" text="&lt;Enter Yes/No/N/A&gt;">
      <formula>NOT(ISERROR(SEARCH("&lt;Enter Yes/No/N/A&gt;",C128)))</formula>
    </cfRule>
  </conditionalFormatting>
  <conditionalFormatting sqref="C140">
    <cfRule type="containsText" dxfId="10" priority="11" operator="containsText" text="&lt;Enter Yes/No/N/A&gt;">
      <formula>NOT(ISERROR(SEARCH("&lt;Enter Yes/No/N/A&gt;",C140)))</formula>
    </cfRule>
  </conditionalFormatting>
  <conditionalFormatting sqref="C149">
    <cfRule type="containsText" dxfId="9" priority="10" operator="containsText" text="&lt;Enter Yes/No/N/A&gt;">
      <formula>NOT(ISERROR(SEARCH("&lt;Enter Yes/No/N/A&gt;",C149)))</formula>
    </cfRule>
  </conditionalFormatting>
  <conditionalFormatting sqref="C160">
    <cfRule type="containsText" dxfId="8" priority="9" operator="containsText" text="&lt;Enter Yes/No/N/A&gt;">
      <formula>NOT(ISERROR(SEARCH("&lt;Enter Yes/No/N/A&gt;",C160)))</formula>
    </cfRule>
  </conditionalFormatting>
  <conditionalFormatting sqref="C171">
    <cfRule type="containsText" dxfId="7" priority="8" operator="containsText" text="&lt;Enter Yes/No/N/A&gt;">
      <formula>NOT(ISERROR(SEARCH("&lt;Enter Yes/No/N/A&gt;",C171)))</formula>
    </cfRule>
  </conditionalFormatting>
  <conditionalFormatting sqref="C183">
    <cfRule type="containsText" dxfId="6" priority="7" operator="containsText" text="&lt;Enter Yes/No/N/A&gt;">
      <formula>NOT(ISERROR(SEARCH("&lt;Enter Yes/No/N/A&gt;",C183)))</formula>
    </cfRule>
  </conditionalFormatting>
  <conditionalFormatting sqref="C192">
    <cfRule type="containsText" dxfId="5" priority="6" operator="containsText" text="&lt;Enter Yes/No/N/A&gt;">
      <formula>NOT(ISERROR(SEARCH("&lt;Enter Yes/No/N/A&gt;",C192)))</formula>
    </cfRule>
  </conditionalFormatting>
  <conditionalFormatting sqref="C206">
    <cfRule type="containsText" dxfId="4" priority="5" operator="containsText" text="&lt;Enter Yes/No/N/A&gt;">
      <formula>NOT(ISERROR(SEARCH("&lt;Enter Yes/No/N/A&gt;",C206)))</formula>
    </cfRule>
  </conditionalFormatting>
  <conditionalFormatting sqref="C218">
    <cfRule type="containsText" dxfId="3" priority="4" operator="containsText" text="&lt;Enter Yes/No/N/A&gt;">
      <formula>NOT(ISERROR(SEARCH("&lt;Enter Yes/No/N/A&gt;",C218)))</formula>
    </cfRule>
  </conditionalFormatting>
  <conditionalFormatting sqref="C239">
    <cfRule type="containsText" dxfId="2" priority="3" operator="containsText" text="&lt;Enter Yes/No/N/A&gt;">
      <formula>NOT(ISERROR(SEARCH("&lt;Enter Yes/No/N/A&gt;",C239)))</formula>
    </cfRule>
  </conditionalFormatting>
  <conditionalFormatting sqref="C249">
    <cfRule type="containsText" dxfId="1" priority="2" operator="containsText" text="&lt;Enter Yes/No/N/A&gt;">
      <formula>NOT(ISERROR(SEARCH("&lt;Enter Yes/No/N/A&gt;",C249)))</formula>
    </cfRule>
  </conditionalFormatting>
  <conditionalFormatting sqref="C259">
    <cfRule type="containsText" dxfId="0" priority="1" operator="containsText" text="&lt;Enter Yes/No/N/A&gt;">
      <formula>NOT(ISERROR(SEARCH("&lt;Enter Yes/No/N/A&gt;",C259)))</formula>
    </cfRule>
  </conditionalFormatting>
  <dataValidations count="1">
    <dataValidation allowBlank="1" showInputMessage="1" showErrorMessage="1" errorTitle="Not a vaild GDPR Article" error="Please select the article from the list." sqref="G228:V228 G51:V51 G128:V128 G108:V108 G120:V120 G239:V239 G64:V64 G74:V74 G85:V85 G98:V98 G39:V39 G140:V140 G149:V149 G160:V160 G171:V171 G183:V183 G192:V192 G206:V206 G218:V218 G249:V249 G259:V259 G18:V19 G28:V29 G10:V11" xr:uid="{71F3FFCA-5FEE-4368-B174-FE7117359300}"/>
  </dataValidations>
  <pageMargins left="0.7" right="0.7" top="0.75" bottom="0.75" header="0.3" footer="0.3"/>
  <pageSetup scale="38" fitToHeight="0" orientation="landscape" horizontalDpi="4294967295" verticalDpi="4294967295"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'Selection Data'!$A$1:$A$4</xm:f>
          </x14:formula1>
          <xm:sqref>C12 C20 C210:C216 C30 C32:C36 C22:C26 C253:C257 C41 C43:C49 C53 C55:C62 C66 C68:C72 C76 C78:C83 C87 C124:C126 C100 C102:C106 C14:C16 C112:C118 C122 C130 C142 C144:C147 C151:C158 C162 C164:C168 C173 C110 C175:C181 C185 C187:C190 C194 C196:C204 C208 C261 C222:C225 C220 C230 C241 C251 C243:C247 C232:C237 C132:C138 C89:C96 C263:C269</xm:sqref>
        </x14:dataValidation>
        <x14:dataValidation type="list" allowBlank="1" showInputMessage="1" showErrorMessage="1" errorTitle="Not a valid article reference" error="Please select an article from the dropdown list or use the following format:_x000a__x000a_1 for article 1_x000a_1(2) for article 1.2_x000a_1(2)(a) for article 1.2a_x000a_1(*) for article 1 and all sub articles_x000a_1(1)(*) for article 1.1 and all sub articles" promptTitle="Use correct formatting" prompt="(1) for article 1_x000a_(1)(2) for article 1.2_x000a_(1)(2)(a) for article 1.2 a_x000a_(1)(*) for article 1 and all sub articles (1.1, 1.2, etc.)_x000a_(1)(1)(*) for article 1.1 and all sub articles (1.1a, 1.1b, etc.)" xr:uid="{F576811C-3CAA-4468-971A-C45EDC0BA1B8}">
          <x14:formula1>
            <xm:f>'GDPR Articles'!$A$2:$A$713</xm:f>
          </x14:formula1>
          <xm:sqref>G248:V249 G238:V239 G27:V29 G17:V19 G258:V259 G97:V98 G38:V39 G50:V51 G139:V140 G148:V149 G73:V74 G84:V85 G107:V108 G119:V120 G127:V128 G63:V64 G159:V160 G170:V171 G182:V183 G191:V192 G205:V206 G217:V218 G227:V228 G9:V11</xm:sqref>
        </x14:dataValidation>
        <x14:dataValidation type="list" allowBlank="1" prompt="Please add additional responders to the &quot;Responders&quot; worksheet" xr:uid="{76110A57-7B5C-465F-B7BE-DE5BD0D46182}">
          <x14:formula1>
            <xm:f>Responders!$A$2:$A$10</xm:f>
          </x14:formula1>
          <xm:sqref>E239 E259 E18 E39 E51:E52 E28 E64 E74 E85 E98 E108 E120 E128 E140 E149 E171 E160 E183 E192 E206 E228 E218 E249 E10</xm:sqref>
        </x14:dataValidation>
        <x14:dataValidation type="list" allowBlank="1" xr:uid="{544C1CC5-38F9-450F-B2C5-8784EB420B6A}">
          <x14:formula1>
            <xm:f>Responders!$A$2:$A$10</xm:f>
          </x14:formula1>
          <xm:sqref>E12 E14:E16 E251 E241 E230 E220 E208 E194 E185 E173 E162 E151 E142 E130 E122 E110 E100 E87 E76 E66 E53 E41 E30 E253:E257 E243:E247 E232:E237 E222:E225 E210:E216 E196:E204 E187:E190 E175:E181 E164:E168 E153:E158 E144:E147 E132:E138 E124:E126 E112:E118 E102:E106 E89:E96 E261 E68:E72 E55:E62 E43:E49 E32:E36 E20 E22:E26 E263:E269 E78:E83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E766C-2C0B-4D91-A976-A2E2DF0380BA}">
  <dimension ref="A1:B150"/>
  <sheetViews>
    <sheetView showGridLines="0" showRowColHeaders="0" zoomScale="85" zoomScaleNormal="85" workbookViewId="0">
      <selection activeCell="A2" sqref="A2"/>
    </sheetView>
  </sheetViews>
  <sheetFormatPr defaultColWidth="9.1328125" defaultRowHeight="18.75" x14ac:dyDescent="0.7"/>
  <cols>
    <col min="1" max="1" width="42.73046875" style="102" bestFit="1" customWidth="1"/>
    <col min="2" max="2" width="186.86328125" style="102" customWidth="1"/>
    <col min="3" max="16384" width="9.1328125" style="102"/>
  </cols>
  <sheetData>
    <row r="1" spans="1:2" x14ac:dyDescent="0.7">
      <c r="A1" s="74" t="s">
        <v>4</v>
      </c>
      <c r="B1" s="74" t="s">
        <v>231</v>
      </c>
    </row>
    <row r="2" spans="1:2" x14ac:dyDescent="0.7">
      <c r="A2" s="186"/>
      <c r="B2" s="186"/>
    </row>
    <row r="3" spans="1:2" x14ac:dyDescent="0.7">
      <c r="A3" s="186"/>
      <c r="B3" s="186"/>
    </row>
    <row r="4" spans="1:2" x14ac:dyDescent="0.7">
      <c r="A4" s="186"/>
      <c r="B4" s="186"/>
    </row>
    <row r="5" spans="1:2" x14ac:dyDescent="0.7">
      <c r="A5" s="186"/>
      <c r="B5" s="186"/>
    </row>
    <row r="6" spans="1:2" x14ac:dyDescent="0.7">
      <c r="A6" s="186"/>
      <c r="B6" s="186"/>
    </row>
    <row r="7" spans="1:2" x14ac:dyDescent="0.7">
      <c r="A7" s="186"/>
      <c r="B7" s="186"/>
    </row>
    <row r="8" spans="1:2" x14ac:dyDescent="0.7">
      <c r="A8" s="186"/>
      <c r="B8" s="186"/>
    </row>
    <row r="9" spans="1:2" x14ac:dyDescent="0.7">
      <c r="A9" s="186"/>
      <c r="B9" s="186"/>
    </row>
    <row r="10" spans="1:2" x14ac:dyDescent="0.7">
      <c r="A10" s="186"/>
      <c r="B10" s="186"/>
    </row>
    <row r="13" spans="1:2" s="189" customFormat="1" x14ac:dyDescent="0.7">
      <c r="A13" s="187" t="s">
        <v>1693</v>
      </c>
      <c r="B13" s="187" t="s">
        <v>1670</v>
      </c>
    </row>
    <row r="14" spans="1:2" s="190" customFormat="1" x14ac:dyDescent="0.45">
      <c r="A14" s="188" t="s">
        <v>1671</v>
      </c>
      <c r="B14" s="188" t="s">
        <v>1682</v>
      </c>
    </row>
    <row r="15" spans="1:2" s="190" customFormat="1" x14ac:dyDescent="0.45">
      <c r="A15" s="188" t="s">
        <v>1672</v>
      </c>
      <c r="B15" s="188" t="s">
        <v>1683</v>
      </c>
    </row>
    <row r="16" spans="1:2" s="190" customFormat="1" x14ac:dyDescent="0.45">
      <c r="A16" s="188" t="s">
        <v>1673</v>
      </c>
      <c r="B16" s="188" t="s">
        <v>1684</v>
      </c>
    </row>
    <row r="17" spans="1:2" s="190" customFormat="1" ht="37.5" x14ac:dyDescent="0.45">
      <c r="A17" s="188" t="s">
        <v>1674</v>
      </c>
      <c r="B17" s="188" t="s">
        <v>1685</v>
      </c>
    </row>
    <row r="18" spans="1:2" s="190" customFormat="1" x14ac:dyDescent="0.45">
      <c r="A18" s="188" t="s">
        <v>1675</v>
      </c>
      <c r="B18" s="188" t="s">
        <v>1686</v>
      </c>
    </row>
    <row r="19" spans="1:2" s="190" customFormat="1" x14ac:dyDescent="0.45">
      <c r="A19" s="188" t="s">
        <v>1676</v>
      </c>
      <c r="B19" s="188" t="s">
        <v>1687</v>
      </c>
    </row>
    <row r="20" spans="1:2" s="190" customFormat="1" x14ac:dyDescent="0.45">
      <c r="A20" s="188" t="s">
        <v>1677</v>
      </c>
      <c r="B20" s="188" t="s">
        <v>1697</v>
      </c>
    </row>
    <row r="21" spans="1:2" s="190" customFormat="1" x14ac:dyDescent="0.45">
      <c r="A21" s="188" t="s">
        <v>1678</v>
      </c>
      <c r="B21" s="188" t="s">
        <v>1688</v>
      </c>
    </row>
    <row r="22" spans="1:2" s="190" customFormat="1" x14ac:dyDescent="0.45">
      <c r="A22" s="188" t="s">
        <v>1679</v>
      </c>
      <c r="B22" s="188" t="s">
        <v>1689</v>
      </c>
    </row>
    <row r="23" spans="1:2" s="190" customFormat="1" x14ac:dyDescent="0.45">
      <c r="A23" s="188" t="s">
        <v>852</v>
      </c>
      <c r="B23" s="188" t="s">
        <v>1690</v>
      </c>
    </row>
    <row r="24" spans="1:2" s="190" customFormat="1" x14ac:dyDescent="0.45">
      <c r="A24" s="188" t="s">
        <v>1680</v>
      </c>
      <c r="B24" s="188" t="s">
        <v>1691</v>
      </c>
    </row>
    <row r="25" spans="1:2" s="190" customFormat="1" x14ac:dyDescent="0.45">
      <c r="A25" s="188" t="s">
        <v>1681</v>
      </c>
      <c r="B25" s="188" t="s">
        <v>1692</v>
      </c>
    </row>
    <row r="26" spans="1:2" s="190" customFormat="1" x14ac:dyDescent="0.45">
      <c r="A26" s="188"/>
      <c r="B26" s="188"/>
    </row>
    <row r="27" spans="1:2" s="190" customFormat="1" x14ac:dyDescent="0.45">
      <c r="A27" s="188"/>
      <c r="B27" s="188"/>
    </row>
    <row r="28" spans="1:2" s="190" customFormat="1" x14ac:dyDescent="0.45">
      <c r="A28" s="188"/>
      <c r="B28" s="188"/>
    </row>
    <row r="29" spans="1:2" s="190" customFormat="1" x14ac:dyDescent="0.45">
      <c r="A29" s="188"/>
      <c r="B29" s="188"/>
    </row>
    <row r="30" spans="1:2" s="190" customFormat="1" x14ac:dyDescent="0.45">
      <c r="A30" s="188"/>
      <c r="B30" s="188"/>
    </row>
    <row r="31" spans="1:2" s="190" customFormat="1" x14ac:dyDescent="0.45">
      <c r="A31" s="188"/>
      <c r="B31" s="188"/>
    </row>
    <row r="32" spans="1:2" s="190" customFormat="1" x14ac:dyDescent="0.45">
      <c r="A32" s="188"/>
      <c r="B32" s="188"/>
    </row>
    <row r="40" ht="24.95" customHeight="1" x14ac:dyDescent="0.7"/>
    <row r="52" ht="24.95" customHeight="1" x14ac:dyDescent="0.7"/>
    <row r="65" ht="24.95" customHeight="1" x14ac:dyDescent="0.7"/>
    <row r="75" ht="24.95" customHeight="1" x14ac:dyDescent="0.7"/>
    <row r="86" ht="24.95" customHeight="1" x14ac:dyDescent="0.7"/>
    <row r="99" ht="24.95" customHeight="1" x14ac:dyDescent="0.7"/>
    <row r="109" ht="24.95" customHeight="1" x14ac:dyDescent="0.7"/>
    <row r="121" ht="24.95" customHeight="1" x14ac:dyDescent="0.7"/>
    <row r="129" ht="24.95" customHeight="1" x14ac:dyDescent="0.7"/>
    <row r="141" ht="24.95" customHeight="1" x14ac:dyDescent="0.7"/>
    <row r="150" ht="24.95" customHeight="1" x14ac:dyDescent="0.7"/>
  </sheetData>
  <dataValidations count="1">
    <dataValidation type="list" allowBlank="1" prompt="Select fro" sqref="B2:B10" xr:uid="{7397B1CC-8329-455B-BD8B-4845C31E3B38}">
      <formula1>$A$14:$A$32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sheetPr>
  <dimension ref="A1:K12"/>
  <sheetViews>
    <sheetView workbookViewId="0">
      <selection activeCell="K12" sqref="K12"/>
    </sheetView>
  </sheetViews>
  <sheetFormatPr defaultRowHeight="14.25" x14ac:dyDescent="0.45"/>
  <cols>
    <col min="4" max="4" width="12.59765625" bestFit="1" customWidth="1"/>
  </cols>
  <sheetData>
    <row r="1" spans="1:11" x14ac:dyDescent="0.45">
      <c r="A1" t="s">
        <v>136</v>
      </c>
    </row>
    <row r="2" spans="1:11" x14ac:dyDescent="0.45">
      <c r="A2" t="s">
        <v>137</v>
      </c>
    </row>
    <row r="3" spans="1:11" x14ac:dyDescent="0.45">
      <c r="A3" t="s">
        <v>138</v>
      </c>
      <c r="J3" s="1"/>
      <c r="K3" s="1"/>
    </row>
    <row r="4" spans="1:11" x14ac:dyDescent="0.45">
      <c r="A4" t="s">
        <v>7</v>
      </c>
      <c r="J4" s="1"/>
      <c r="K4" s="1"/>
    </row>
    <row r="5" spans="1:11" x14ac:dyDescent="0.45">
      <c r="J5" s="1"/>
      <c r="K5" s="1"/>
    </row>
    <row r="6" spans="1:11" x14ac:dyDescent="0.45">
      <c r="J6" s="1"/>
      <c r="K6" s="1"/>
    </row>
    <row r="7" spans="1:11" x14ac:dyDescent="0.45">
      <c r="J7" s="1"/>
      <c r="K7" s="1"/>
    </row>
    <row r="8" spans="1:11" x14ac:dyDescent="0.45">
      <c r="J8" s="1"/>
      <c r="K8" s="1"/>
    </row>
    <row r="9" spans="1:11" x14ac:dyDescent="0.45">
      <c r="J9" s="1"/>
      <c r="K9" s="1"/>
    </row>
    <row r="10" spans="1:11" x14ac:dyDescent="0.45">
      <c r="J10" s="1"/>
      <c r="K10" s="1"/>
    </row>
    <row r="11" spans="1:11" x14ac:dyDescent="0.45">
      <c r="J11" s="1"/>
      <c r="K11" s="1"/>
    </row>
    <row r="12" spans="1:11" x14ac:dyDescent="0.45">
      <c r="J12"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B121-A085-489A-8D84-50DC016B9300}">
  <sheetPr codeName="Sheet10"/>
  <dimension ref="A1:AD715"/>
  <sheetViews>
    <sheetView showGridLines="0" showRowColHeaders="0" zoomScale="85" zoomScaleNormal="85" workbookViewId="0">
      <pane ySplit="1" topLeftCell="A2" activePane="bottomLeft" state="frozen"/>
      <selection activeCell="O1" sqref="O1"/>
      <selection pane="bottomLeft" activeCell="A2" sqref="A2"/>
    </sheetView>
  </sheetViews>
  <sheetFormatPr defaultColWidth="9.1328125" defaultRowHeight="14.25" x14ac:dyDescent="0.45"/>
  <cols>
    <col min="1" max="1" width="10" style="75" bestFit="1" customWidth="1"/>
    <col min="2" max="2" width="10" style="65" bestFit="1" customWidth="1"/>
    <col min="3" max="3" width="27.3984375" style="64" bestFit="1" customWidth="1"/>
    <col min="4" max="4" width="9.3984375" style="65" bestFit="1" customWidth="1"/>
    <col min="5" max="5" width="27.59765625" style="64" bestFit="1" customWidth="1"/>
    <col min="6" max="6" width="8.59765625" style="75" bestFit="1" customWidth="1"/>
    <col min="7" max="7" width="28.86328125" style="64" bestFit="1" customWidth="1"/>
    <col min="8" max="8" width="3" style="75" bestFit="1" customWidth="1"/>
    <col min="9" max="9" width="61.73046875" style="64" bestFit="1" customWidth="1"/>
    <col min="10" max="10" width="2.86328125" style="75" bestFit="1" customWidth="1"/>
    <col min="11" max="11" width="61.1328125" style="64" bestFit="1" customWidth="1"/>
    <col min="12" max="12" width="9.06640625"/>
    <col min="13" max="13" width="88.59765625" bestFit="1" customWidth="1"/>
    <col min="14" max="16384" width="9.1328125" style="63"/>
  </cols>
  <sheetData>
    <row r="1" spans="1:14" s="67" customFormat="1" ht="18.75" x14ac:dyDescent="0.45">
      <c r="A1" s="66" t="s">
        <v>597</v>
      </c>
      <c r="B1" s="66" t="s">
        <v>688</v>
      </c>
      <c r="C1" s="74" t="s">
        <v>690</v>
      </c>
      <c r="D1" s="66" t="s">
        <v>689</v>
      </c>
      <c r="E1" s="74" t="s">
        <v>691</v>
      </c>
      <c r="F1" s="66" t="s">
        <v>597</v>
      </c>
      <c r="G1" s="74" t="s">
        <v>692</v>
      </c>
      <c r="H1" s="66"/>
      <c r="I1" s="74" t="s">
        <v>1521</v>
      </c>
      <c r="J1" s="66"/>
      <c r="K1" s="74" t="s">
        <v>1523</v>
      </c>
      <c r="M1" s="74" t="s">
        <v>1524</v>
      </c>
      <c r="N1" s="88" t="s">
        <v>908</v>
      </c>
    </row>
    <row r="2" spans="1:14" ht="42.75" x14ac:dyDescent="0.45">
      <c r="A2" s="89" t="str">
        <f>_xlfn.CONCAT(IF(F2&lt;&gt;"",_xlfn.CONCAT("(",F2,")"),""),IF(H2&lt;&gt;"",_xlfn.CONCAT("(",H2,")"),""),IF(J2&lt;&gt;"",_xlfn.CONCAT("(",J2,")"),""))</f>
        <v>(1)(1)</v>
      </c>
      <c r="B2" s="90" t="s">
        <v>693</v>
      </c>
      <c r="C2" s="91" t="s">
        <v>694</v>
      </c>
      <c r="D2" s="90"/>
      <c r="E2" s="91"/>
      <c r="F2" s="89">
        <v>1</v>
      </c>
      <c r="G2" s="91" t="s">
        <v>602</v>
      </c>
      <c r="H2" s="89">
        <v>1</v>
      </c>
      <c r="I2" s="91" t="s">
        <v>598</v>
      </c>
      <c r="J2" s="89"/>
      <c r="K2" s="91"/>
    </row>
    <row r="3" spans="1:14" ht="28.5" x14ac:dyDescent="0.45">
      <c r="A3" s="89" t="str">
        <f t="shared" ref="A3:A66" si="0">_xlfn.CONCAT(IF(F3&lt;&gt;"",_xlfn.CONCAT("(",F3,")"),""),IF(H3&lt;&gt;"",_xlfn.CONCAT("(",H3,")"),""),IF(J3&lt;&gt;"",_xlfn.CONCAT("(",J3,")"),""))</f>
        <v>(1)(2)</v>
      </c>
      <c r="B3" s="90" t="s">
        <v>693</v>
      </c>
      <c r="C3" s="91" t="s">
        <v>694</v>
      </c>
      <c r="D3" s="90"/>
      <c r="E3" s="91"/>
      <c r="F3" s="89">
        <v>1</v>
      </c>
      <c r="G3" s="91" t="s">
        <v>602</v>
      </c>
      <c r="H3" s="89">
        <v>2</v>
      </c>
      <c r="I3" s="91" t="s">
        <v>599</v>
      </c>
      <c r="J3" s="89"/>
      <c r="K3" s="91"/>
    </row>
    <row r="4" spans="1:14" ht="42.75" x14ac:dyDescent="0.45">
      <c r="A4" s="89" t="str">
        <f t="shared" si="0"/>
        <v>(1)(3)</v>
      </c>
      <c r="B4" s="90" t="s">
        <v>693</v>
      </c>
      <c r="C4" s="91" t="s">
        <v>694</v>
      </c>
      <c r="D4" s="90"/>
      <c r="E4" s="91"/>
      <c r="F4" s="89">
        <v>1</v>
      </c>
      <c r="G4" s="91" t="s">
        <v>602</v>
      </c>
      <c r="H4" s="89">
        <v>3</v>
      </c>
      <c r="I4" s="91" t="s">
        <v>600</v>
      </c>
      <c r="J4" s="89"/>
      <c r="K4" s="91"/>
    </row>
    <row r="5" spans="1:14" ht="57" x14ac:dyDescent="0.45">
      <c r="A5" s="89" t="str">
        <f t="shared" si="0"/>
        <v>(2)(1)</v>
      </c>
      <c r="B5" s="90" t="s">
        <v>693</v>
      </c>
      <c r="C5" s="91" t="s">
        <v>694</v>
      </c>
      <c r="D5" s="90"/>
      <c r="E5" s="91"/>
      <c r="F5" s="89">
        <v>2</v>
      </c>
      <c r="G5" s="91" t="s">
        <v>603</v>
      </c>
      <c r="H5" s="89">
        <v>1</v>
      </c>
      <c r="I5" s="91" t="s">
        <v>601</v>
      </c>
      <c r="J5" s="89"/>
      <c r="K5" s="91"/>
    </row>
    <row r="6" spans="1:14" x14ac:dyDescent="0.45">
      <c r="A6" s="89" t="str">
        <f t="shared" si="0"/>
        <v>(2)(2)(a)</v>
      </c>
      <c r="B6" s="90" t="s">
        <v>693</v>
      </c>
      <c r="C6" s="91" t="s">
        <v>694</v>
      </c>
      <c r="D6" s="90"/>
      <c r="E6" s="91"/>
      <c r="F6" s="89">
        <v>2</v>
      </c>
      <c r="G6" s="91" t="s">
        <v>603</v>
      </c>
      <c r="H6" s="89">
        <v>2</v>
      </c>
      <c r="I6" s="91" t="s">
        <v>608</v>
      </c>
      <c r="J6" s="89" t="s">
        <v>604</v>
      </c>
      <c r="K6" s="91" t="s">
        <v>609</v>
      </c>
    </row>
    <row r="7" spans="1:14" ht="28.5" x14ac:dyDescent="0.45">
      <c r="A7" s="89" t="str">
        <f t="shared" si="0"/>
        <v>(2)(2)(b)</v>
      </c>
      <c r="B7" s="90" t="s">
        <v>693</v>
      </c>
      <c r="C7" s="91" t="s">
        <v>694</v>
      </c>
      <c r="D7" s="90"/>
      <c r="E7" s="91"/>
      <c r="F7" s="89">
        <v>2</v>
      </c>
      <c r="G7" s="91" t="s">
        <v>603</v>
      </c>
      <c r="H7" s="89">
        <v>2</v>
      </c>
      <c r="I7" s="91" t="s">
        <v>608</v>
      </c>
      <c r="J7" s="89" t="s">
        <v>605</v>
      </c>
      <c r="K7" s="91" t="s">
        <v>610</v>
      </c>
    </row>
    <row r="8" spans="1:14" x14ac:dyDescent="0.45">
      <c r="A8" s="89" t="str">
        <f t="shared" si="0"/>
        <v>(2)(2)(c)</v>
      </c>
      <c r="B8" s="90" t="s">
        <v>693</v>
      </c>
      <c r="C8" s="91" t="s">
        <v>694</v>
      </c>
      <c r="D8" s="90"/>
      <c r="E8" s="91"/>
      <c r="F8" s="89">
        <v>2</v>
      </c>
      <c r="G8" s="91" t="s">
        <v>603</v>
      </c>
      <c r="H8" s="89">
        <v>2</v>
      </c>
      <c r="I8" s="91" t="s">
        <v>608</v>
      </c>
      <c r="J8" s="89" t="s">
        <v>606</v>
      </c>
      <c r="K8" s="91" t="s">
        <v>611</v>
      </c>
    </row>
    <row r="9" spans="1:14" ht="57" x14ac:dyDescent="0.45">
      <c r="A9" s="89" t="str">
        <f t="shared" si="0"/>
        <v>(2)(2)(d)</v>
      </c>
      <c r="B9" s="90" t="s">
        <v>693</v>
      </c>
      <c r="C9" s="91" t="s">
        <v>694</v>
      </c>
      <c r="D9" s="90"/>
      <c r="E9" s="91"/>
      <c r="F9" s="89">
        <v>2</v>
      </c>
      <c r="G9" s="91" t="s">
        <v>603</v>
      </c>
      <c r="H9" s="89">
        <v>2</v>
      </c>
      <c r="I9" s="91" t="s">
        <v>608</v>
      </c>
      <c r="J9" s="89" t="s">
        <v>607</v>
      </c>
      <c r="K9" s="91" t="s">
        <v>612</v>
      </c>
    </row>
    <row r="10" spans="1:14" ht="71.25" x14ac:dyDescent="0.45">
      <c r="A10" s="89" t="str">
        <f t="shared" si="0"/>
        <v>(2)(3)</v>
      </c>
      <c r="B10" s="90" t="s">
        <v>693</v>
      </c>
      <c r="C10" s="91" t="s">
        <v>694</v>
      </c>
      <c r="D10" s="90"/>
      <c r="E10" s="91"/>
      <c r="F10" s="89">
        <v>2</v>
      </c>
      <c r="G10" s="91" t="s">
        <v>603</v>
      </c>
      <c r="H10" s="89">
        <v>3</v>
      </c>
      <c r="I10" s="91" t="s">
        <v>613</v>
      </c>
      <c r="J10" s="89"/>
      <c r="K10" s="91"/>
    </row>
    <row r="11" spans="1:14" ht="42.75" x14ac:dyDescent="0.45">
      <c r="A11" s="89" t="str">
        <f t="shared" si="0"/>
        <v>(2)(3)</v>
      </c>
      <c r="B11" s="90" t="s">
        <v>693</v>
      </c>
      <c r="C11" s="91" t="s">
        <v>694</v>
      </c>
      <c r="D11" s="90"/>
      <c r="E11" s="91"/>
      <c r="F11" s="89">
        <v>2</v>
      </c>
      <c r="G11" s="91" t="s">
        <v>603</v>
      </c>
      <c r="H11" s="89">
        <v>3</v>
      </c>
      <c r="I11" s="91" t="s">
        <v>614</v>
      </c>
      <c r="J11" s="89"/>
      <c r="K11" s="91"/>
    </row>
    <row r="12" spans="1:14" ht="42.75" x14ac:dyDescent="0.45">
      <c r="A12" s="89" t="str">
        <f t="shared" si="0"/>
        <v>(3)(1)</v>
      </c>
      <c r="B12" s="90" t="s">
        <v>693</v>
      </c>
      <c r="C12" s="91" t="s">
        <v>694</v>
      </c>
      <c r="D12" s="90"/>
      <c r="E12" s="91"/>
      <c r="F12" s="89">
        <v>3</v>
      </c>
      <c r="G12" s="91" t="s">
        <v>615</v>
      </c>
      <c r="H12" s="89">
        <v>1</v>
      </c>
      <c r="I12" s="91" t="s">
        <v>616</v>
      </c>
      <c r="J12" s="89"/>
      <c r="K12" s="91"/>
    </row>
    <row r="13" spans="1:14" ht="42.75" x14ac:dyDescent="0.45">
      <c r="A13" s="89" t="str">
        <f t="shared" si="0"/>
        <v>(3)(2)(a)</v>
      </c>
      <c r="B13" s="90" t="s">
        <v>693</v>
      </c>
      <c r="C13" s="91" t="s">
        <v>694</v>
      </c>
      <c r="D13" s="90"/>
      <c r="E13" s="91"/>
      <c r="F13" s="89">
        <v>3</v>
      </c>
      <c r="G13" s="91" t="s">
        <v>615</v>
      </c>
      <c r="H13" s="89">
        <v>2</v>
      </c>
      <c r="I13" s="91" t="s">
        <v>617</v>
      </c>
      <c r="J13" s="89" t="s">
        <v>604</v>
      </c>
      <c r="K13" s="91" t="s">
        <v>619</v>
      </c>
    </row>
    <row r="14" spans="1:14" ht="42.75" x14ac:dyDescent="0.45">
      <c r="A14" s="89" t="str">
        <f t="shared" si="0"/>
        <v>(3)(2)(b)</v>
      </c>
      <c r="B14" s="90" t="s">
        <v>693</v>
      </c>
      <c r="C14" s="91" t="s">
        <v>694</v>
      </c>
      <c r="D14" s="90"/>
      <c r="E14" s="91"/>
      <c r="F14" s="89">
        <v>3</v>
      </c>
      <c r="G14" s="91" t="s">
        <v>615</v>
      </c>
      <c r="H14" s="89">
        <v>2</v>
      </c>
      <c r="I14" s="91" t="s">
        <v>617</v>
      </c>
      <c r="J14" s="89" t="s">
        <v>605</v>
      </c>
      <c r="K14" s="91" t="s">
        <v>618</v>
      </c>
    </row>
    <row r="15" spans="1:14" ht="42.75" x14ac:dyDescent="0.45">
      <c r="A15" s="89" t="str">
        <f t="shared" si="0"/>
        <v>(3)(3)</v>
      </c>
      <c r="B15" s="90" t="s">
        <v>693</v>
      </c>
      <c r="C15" s="91" t="s">
        <v>694</v>
      </c>
      <c r="D15" s="90"/>
      <c r="E15" s="91"/>
      <c r="F15" s="89">
        <v>3</v>
      </c>
      <c r="G15" s="91" t="s">
        <v>615</v>
      </c>
      <c r="H15" s="89">
        <v>3</v>
      </c>
      <c r="I15" s="91" t="s">
        <v>620</v>
      </c>
      <c r="J15" s="89"/>
      <c r="K15" s="91"/>
    </row>
    <row r="16" spans="1:14" ht="114" x14ac:dyDescent="0.45">
      <c r="A16" s="89" t="str">
        <f t="shared" si="0"/>
        <v>(4)(1)</v>
      </c>
      <c r="B16" s="90" t="s">
        <v>693</v>
      </c>
      <c r="C16" s="91" t="s">
        <v>694</v>
      </c>
      <c r="D16" s="90"/>
      <c r="E16" s="91"/>
      <c r="F16" s="89">
        <v>4</v>
      </c>
      <c r="G16" s="91" t="s">
        <v>621</v>
      </c>
      <c r="H16" s="89">
        <v>1</v>
      </c>
      <c r="I16" s="91" t="s">
        <v>1494</v>
      </c>
      <c r="J16" s="89"/>
      <c r="K16" s="91"/>
    </row>
    <row r="17" spans="1:11" ht="99.75" x14ac:dyDescent="0.45">
      <c r="A17" s="89" t="str">
        <f t="shared" si="0"/>
        <v>(4)(2)</v>
      </c>
      <c r="B17" s="90" t="s">
        <v>693</v>
      </c>
      <c r="C17" s="91" t="s">
        <v>694</v>
      </c>
      <c r="D17" s="90"/>
      <c r="E17" s="91"/>
      <c r="F17" s="89">
        <v>4</v>
      </c>
      <c r="G17" s="91" t="s">
        <v>621</v>
      </c>
      <c r="H17" s="89">
        <v>2</v>
      </c>
      <c r="I17" s="91" t="s">
        <v>1495</v>
      </c>
      <c r="J17" s="89"/>
      <c r="K17" s="91"/>
    </row>
    <row r="18" spans="1:11" ht="42.75" x14ac:dyDescent="0.45">
      <c r="A18" s="89" t="str">
        <f t="shared" si="0"/>
        <v>(4)(3)</v>
      </c>
      <c r="B18" s="90" t="s">
        <v>693</v>
      </c>
      <c r="C18" s="91" t="s">
        <v>694</v>
      </c>
      <c r="D18" s="90"/>
      <c r="E18" s="91"/>
      <c r="F18" s="89">
        <v>4</v>
      </c>
      <c r="G18" s="91" t="s">
        <v>621</v>
      </c>
      <c r="H18" s="89">
        <v>3</v>
      </c>
      <c r="I18" s="91" t="s">
        <v>1496</v>
      </c>
      <c r="J18" s="89"/>
      <c r="K18" s="91"/>
    </row>
    <row r="19" spans="1:11" ht="99.75" x14ac:dyDescent="0.45">
      <c r="A19" s="89" t="str">
        <f t="shared" si="0"/>
        <v>(4)(4)</v>
      </c>
      <c r="B19" s="90" t="s">
        <v>693</v>
      </c>
      <c r="C19" s="91" t="s">
        <v>694</v>
      </c>
      <c r="D19" s="90"/>
      <c r="E19" s="91"/>
      <c r="F19" s="89">
        <v>4</v>
      </c>
      <c r="G19" s="91" t="s">
        <v>621</v>
      </c>
      <c r="H19" s="89">
        <v>4</v>
      </c>
      <c r="I19" s="91" t="s">
        <v>1497</v>
      </c>
      <c r="J19" s="89"/>
      <c r="K19" s="91"/>
    </row>
    <row r="20" spans="1:11" ht="99.75" x14ac:dyDescent="0.45">
      <c r="A20" s="89" t="str">
        <f t="shared" si="0"/>
        <v>(4)(5)</v>
      </c>
      <c r="B20" s="90" t="s">
        <v>693</v>
      </c>
      <c r="C20" s="91" t="s">
        <v>694</v>
      </c>
      <c r="D20" s="90"/>
      <c r="E20" s="91"/>
      <c r="F20" s="89">
        <v>4</v>
      </c>
      <c r="G20" s="91" t="s">
        <v>621</v>
      </c>
      <c r="H20" s="89">
        <v>5</v>
      </c>
      <c r="I20" s="91" t="s">
        <v>1498</v>
      </c>
      <c r="J20" s="89"/>
      <c r="K20" s="91"/>
    </row>
    <row r="21" spans="1:11" ht="57" x14ac:dyDescent="0.45">
      <c r="A21" s="89" t="str">
        <f t="shared" si="0"/>
        <v>(4)(6)</v>
      </c>
      <c r="B21" s="90" t="s">
        <v>693</v>
      </c>
      <c r="C21" s="91" t="s">
        <v>694</v>
      </c>
      <c r="D21" s="90"/>
      <c r="E21" s="91"/>
      <c r="F21" s="89">
        <v>4</v>
      </c>
      <c r="G21" s="91" t="s">
        <v>621</v>
      </c>
      <c r="H21" s="89">
        <v>6</v>
      </c>
      <c r="I21" s="92" t="s">
        <v>1499</v>
      </c>
      <c r="J21" s="89"/>
      <c r="K21" s="91"/>
    </row>
    <row r="22" spans="1:11" ht="99.75" x14ac:dyDescent="0.45">
      <c r="A22" s="89" t="str">
        <f t="shared" si="0"/>
        <v>(4)(7)</v>
      </c>
      <c r="B22" s="90" t="s">
        <v>693</v>
      </c>
      <c r="C22" s="91" t="s">
        <v>694</v>
      </c>
      <c r="D22" s="90"/>
      <c r="E22" s="91"/>
      <c r="F22" s="89">
        <v>4</v>
      </c>
      <c r="G22" s="91" t="s">
        <v>621</v>
      </c>
      <c r="H22" s="89">
        <v>7</v>
      </c>
      <c r="I22" s="91" t="s">
        <v>1500</v>
      </c>
      <c r="J22" s="89"/>
      <c r="K22" s="91"/>
    </row>
    <row r="23" spans="1:11" ht="42.75" x14ac:dyDescent="0.45">
      <c r="A23" s="89" t="str">
        <f t="shared" si="0"/>
        <v>(4)(8)</v>
      </c>
      <c r="B23" s="90" t="s">
        <v>693</v>
      </c>
      <c r="C23" s="91" t="s">
        <v>694</v>
      </c>
      <c r="D23" s="90"/>
      <c r="E23" s="91"/>
      <c r="F23" s="89">
        <v>4</v>
      </c>
      <c r="G23" s="91" t="s">
        <v>621</v>
      </c>
      <c r="H23" s="89">
        <v>8</v>
      </c>
      <c r="I23" s="91" t="s">
        <v>1501</v>
      </c>
      <c r="J23" s="89"/>
      <c r="K23" s="91"/>
    </row>
    <row r="24" spans="1:11" ht="99.75" x14ac:dyDescent="0.45">
      <c r="A24" s="89" t="str">
        <f t="shared" si="0"/>
        <v>(4)(9)</v>
      </c>
      <c r="B24" s="90" t="s">
        <v>693</v>
      </c>
      <c r="C24" s="91" t="s">
        <v>694</v>
      </c>
      <c r="D24" s="90"/>
      <c r="E24" s="91"/>
      <c r="F24" s="89">
        <v>4</v>
      </c>
      <c r="G24" s="91" t="s">
        <v>621</v>
      </c>
      <c r="H24" s="89">
        <v>9</v>
      </c>
      <c r="I24" s="91" t="s">
        <v>622</v>
      </c>
      <c r="J24" s="89"/>
      <c r="K24" s="91"/>
    </row>
    <row r="25" spans="1:11" ht="71.25" x14ac:dyDescent="0.45">
      <c r="A25" s="89" t="str">
        <f t="shared" si="0"/>
        <v>(4)(10)</v>
      </c>
      <c r="B25" s="90" t="s">
        <v>693</v>
      </c>
      <c r="C25" s="91" t="s">
        <v>694</v>
      </c>
      <c r="D25" s="90"/>
      <c r="E25" s="91"/>
      <c r="F25" s="89">
        <v>4</v>
      </c>
      <c r="G25" s="91" t="s">
        <v>621</v>
      </c>
      <c r="H25" s="89">
        <v>10</v>
      </c>
      <c r="I25" s="91" t="s">
        <v>1502</v>
      </c>
      <c r="J25" s="89"/>
      <c r="K25" s="91"/>
    </row>
    <row r="26" spans="1:11" ht="71.25" x14ac:dyDescent="0.45">
      <c r="A26" s="89" t="str">
        <f t="shared" si="0"/>
        <v>(4)(11)</v>
      </c>
      <c r="B26" s="90" t="s">
        <v>693</v>
      </c>
      <c r="C26" s="91" t="s">
        <v>694</v>
      </c>
      <c r="D26" s="90"/>
      <c r="E26" s="91"/>
      <c r="F26" s="89">
        <v>4</v>
      </c>
      <c r="G26" s="91" t="s">
        <v>621</v>
      </c>
      <c r="H26" s="89">
        <v>11</v>
      </c>
      <c r="I26" s="91" t="s">
        <v>1503</v>
      </c>
      <c r="J26" s="89"/>
      <c r="K26" s="91"/>
    </row>
    <row r="27" spans="1:11" ht="57" x14ac:dyDescent="0.45">
      <c r="A27" s="89" t="str">
        <f t="shared" si="0"/>
        <v>(4)(12)</v>
      </c>
      <c r="B27" s="90" t="s">
        <v>693</v>
      </c>
      <c r="C27" s="91" t="s">
        <v>694</v>
      </c>
      <c r="D27" s="90"/>
      <c r="E27" s="91"/>
      <c r="F27" s="89">
        <v>4</v>
      </c>
      <c r="G27" s="91" t="s">
        <v>621</v>
      </c>
      <c r="H27" s="89">
        <v>12</v>
      </c>
      <c r="I27" s="91" t="s">
        <v>1504</v>
      </c>
      <c r="J27" s="89"/>
      <c r="K27" s="91"/>
    </row>
    <row r="28" spans="1:11" ht="85.5" x14ac:dyDescent="0.45">
      <c r="A28" s="89" t="str">
        <f t="shared" si="0"/>
        <v>(4)(13)</v>
      </c>
      <c r="B28" s="90" t="s">
        <v>693</v>
      </c>
      <c r="C28" s="91" t="s">
        <v>694</v>
      </c>
      <c r="D28" s="90"/>
      <c r="E28" s="91"/>
      <c r="F28" s="89">
        <v>4</v>
      </c>
      <c r="G28" s="91" t="s">
        <v>621</v>
      </c>
      <c r="H28" s="89">
        <v>13</v>
      </c>
      <c r="I28" s="91" t="s">
        <v>1505</v>
      </c>
      <c r="J28" s="89"/>
      <c r="K28" s="91"/>
    </row>
    <row r="29" spans="1:11" ht="85.5" x14ac:dyDescent="0.45">
      <c r="A29" s="89" t="str">
        <f t="shared" si="0"/>
        <v>(4)(14)</v>
      </c>
      <c r="B29" s="90" t="s">
        <v>693</v>
      </c>
      <c r="C29" s="91" t="s">
        <v>694</v>
      </c>
      <c r="D29" s="90"/>
      <c r="E29" s="91"/>
      <c r="F29" s="89">
        <v>4</v>
      </c>
      <c r="G29" s="91" t="s">
        <v>621</v>
      </c>
      <c r="H29" s="89">
        <v>14</v>
      </c>
      <c r="I29" s="91" t="s">
        <v>1506</v>
      </c>
      <c r="J29" s="89"/>
      <c r="K29" s="91"/>
    </row>
    <row r="30" spans="1:11" ht="57" x14ac:dyDescent="0.45">
      <c r="A30" s="89" t="str">
        <f t="shared" si="0"/>
        <v>(4)(15)</v>
      </c>
      <c r="B30" s="90" t="s">
        <v>693</v>
      </c>
      <c r="C30" s="91" t="s">
        <v>694</v>
      </c>
      <c r="D30" s="90"/>
      <c r="E30" s="91"/>
      <c r="F30" s="89">
        <v>4</v>
      </c>
      <c r="G30" s="91" t="s">
        <v>621</v>
      </c>
      <c r="H30" s="89">
        <v>15</v>
      </c>
      <c r="I30" s="91" t="s">
        <v>1507</v>
      </c>
      <c r="J30" s="89"/>
      <c r="K30" s="91"/>
    </row>
    <row r="31" spans="1:11" ht="28.5" x14ac:dyDescent="0.45">
      <c r="A31" s="89" t="str">
        <f t="shared" si="0"/>
        <v>(4)(16)</v>
      </c>
      <c r="B31" s="90" t="s">
        <v>693</v>
      </c>
      <c r="C31" s="91" t="s">
        <v>694</v>
      </c>
      <c r="D31" s="90"/>
      <c r="E31" s="91"/>
      <c r="F31" s="89">
        <v>4</v>
      </c>
      <c r="G31" s="91" t="s">
        <v>621</v>
      </c>
      <c r="H31" s="89">
        <v>16</v>
      </c>
      <c r="I31" s="92" t="s">
        <v>1508</v>
      </c>
      <c r="J31" s="89"/>
      <c r="K31" s="91"/>
    </row>
    <row r="32" spans="1:11" ht="28.5" x14ac:dyDescent="0.45">
      <c r="A32" s="89" t="str">
        <f t="shared" si="0"/>
        <v>(4)(16)</v>
      </c>
      <c r="B32" s="90" t="s">
        <v>693</v>
      </c>
      <c r="C32" s="91" t="s">
        <v>694</v>
      </c>
      <c r="D32" s="90"/>
      <c r="E32" s="91"/>
      <c r="F32" s="89">
        <v>4</v>
      </c>
      <c r="G32" s="91" t="s">
        <v>621</v>
      </c>
      <c r="H32" s="89">
        <v>16</v>
      </c>
      <c r="I32" s="91" t="s">
        <v>1509</v>
      </c>
      <c r="J32" s="89"/>
      <c r="K32" s="91"/>
    </row>
    <row r="33" spans="1:11" ht="71.25" x14ac:dyDescent="0.45">
      <c r="A33" s="89" t="str">
        <f t="shared" si="0"/>
        <v>(4)(17)</v>
      </c>
      <c r="B33" s="90" t="s">
        <v>693</v>
      </c>
      <c r="C33" s="91" t="s">
        <v>694</v>
      </c>
      <c r="D33" s="90"/>
      <c r="E33" s="91"/>
      <c r="F33" s="89">
        <v>4</v>
      </c>
      <c r="G33" s="91" t="s">
        <v>621</v>
      </c>
      <c r="H33" s="89">
        <v>17</v>
      </c>
      <c r="I33" s="91" t="s">
        <v>1510</v>
      </c>
      <c r="J33" s="89"/>
      <c r="K33" s="91"/>
    </row>
    <row r="34" spans="1:11" ht="57" x14ac:dyDescent="0.45">
      <c r="A34" s="89" t="str">
        <f t="shared" si="0"/>
        <v>(4)(18)</v>
      </c>
      <c r="B34" s="90" t="s">
        <v>693</v>
      </c>
      <c r="C34" s="91" t="s">
        <v>694</v>
      </c>
      <c r="D34" s="90"/>
      <c r="E34" s="91"/>
      <c r="F34" s="89">
        <v>4</v>
      </c>
      <c r="G34" s="91" t="s">
        <v>621</v>
      </c>
      <c r="H34" s="89">
        <v>18</v>
      </c>
      <c r="I34" s="91" t="s">
        <v>1511</v>
      </c>
      <c r="J34" s="89"/>
      <c r="K34" s="91"/>
    </row>
    <row r="35" spans="1:11" ht="42.75" x14ac:dyDescent="0.45">
      <c r="A35" s="89" t="str">
        <f t="shared" si="0"/>
        <v>(4)(19)</v>
      </c>
      <c r="B35" s="90" t="s">
        <v>693</v>
      </c>
      <c r="C35" s="91" t="s">
        <v>694</v>
      </c>
      <c r="D35" s="90"/>
      <c r="E35" s="91"/>
      <c r="F35" s="89">
        <v>4</v>
      </c>
      <c r="G35" s="91" t="s">
        <v>621</v>
      </c>
      <c r="H35" s="89">
        <v>19</v>
      </c>
      <c r="I35" s="91" t="s">
        <v>1512</v>
      </c>
      <c r="J35" s="89"/>
      <c r="K35" s="91"/>
    </row>
    <row r="36" spans="1:11" ht="85.5" x14ac:dyDescent="0.45">
      <c r="A36" s="89" t="str">
        <f t="shared" si="0"/>
        <v>(4)(20)</v>
      </c>
      <c r="B36" s="90" t="s">
        <v>693</v>
      </c>
      <c r="C36" s="91" t="s">
        <v>694</v>
      </c>
      <c r="D36" s="90"/>
      <c r="E36" s="91"/>
      <c r="F36" s="89">
        <v>4</v>
      </c>
      <c r="G36" s="91" t="s">
        <v>621</v>
      </c>
      <c r="H36" s="89">
        <v>20</v>
      </c>
      <c r="I36" s="91" t="s">
        <v>1513</v>
      </c>
      <c r="J36" s="89"/>
      <c r="K36" s="91"/>
    </row>
    <row r="37" spans="1:11" ht="42.75" x14ac:dyDescent="0.45">
      <c r="A37" s="89" t="str">
        <f t="shared" si="0"/>
        <v>(4)(21)</v>
      </c>
      <c r="B37" s="90" t="s">
        <v>693</v>
      </c>
      <c r="C37" s="91" t="s">
        <v>694</v>
      </c>
      <c r="D37" s="90"/>
      <c r="E37" s="91"/>
      <c r="F37" s="89">
        <v>4</v>
      </c>
      <c r="G37" s="91" t="s">
        <v>621</v>
      </c>
      <c r="H37" s="89">
        <v>21</v>
      </c>
      <c r="I37" s="91" t="s">
        <v>1514</v>
      </c>
      <c r="J37" s="89"/>
      <c r="K37" s="91"/>
    </row>
    <row r="38" spans="1:11" ht="42.75" x14ac:dyDescent="0.45">
      <c r="A38" s="89" t="str">
        <f t="shared" si="0"/>
        <v>(4)(22)</v>
      </c>
      <c r="B38" s="90" t="s">
        <v>693</v>
      </c>
      <c r="C38" s="91" t="s">
        <v>694</v>
      </c>
      <c r="D38" s="90"/>
      <c r="E38" s="91"/>
      <c r="F38" s="89">
        <v>4</v>
      </c>
      <c r="G38" s="91" t="s">
        <v>621</v>
      </c>
      <c r="H38" s="89">
        <v>22</v>
      </c>
      <c r="I38" s="91" t="s">
        <v>1515</v>
      </c>
      <c r="J38" s="89"/>
      <c r="K38" s="91"/>
    </row>
    <row r="39" spans="1:11" ht="42.75" x14ac:dyDescent="0.45">
      <c r="A39" s="89" t="str">
        <f t="shared" si="0"/>
        <v>(4)(22)</v>
      </c>
      <c r="B39" s="90" t="s">
        <v>693</v>
      </c>
      <c r="C39" s="91" t="s">
        <v>694</v>
      </c>
      <c r="D39" s="90"/>
      <c r="E39" s="91"/>
      <c r="F39" s="89">
        <v>4</v>
      </c>
      <c r="G39" s="91" t="s">
        <v>621</v>
      </c>
      <c r="H39" s="89">
        <v>22</v>
      </c>
      <c r="I39" s="91" t="s">
        <v>1515</v>
      </c>
      <c r="J39" s="89"/>
      <c r="K39" s="91"/>
    </row>
    <row r="40" spans="1:11" ht="42.75" x14ac:dyDescent="0.45">
      <c r="A40" s="89" t="str">
        <f t="shared" si="0"/>
        <v>(4)(22)</v>
      </c>
      <c r="B40" s="90" t="s">
        <v>693</v>
      </c>
      <c r="C40" s="91" t="s">
        <v>694</v>
      </c>
      <c r="D40" s="90"/>
      <c r="E40" s="91"/>
      <c r="F40" s="89">
        <v>4</v>
      </c>
      <c r="G40" s="91" t="s">
        <v>621</v>
      </c>
      <c r="H40" s="89">
        <v>22</v>
      </c>
      <c r="I40" s="91" t="s">
        <v>1515</v>
      </c>
      <c r="J40" s="89"/>
      <c r="K40" s="91"/>
    </row>
    <row r="41" spans="1:11" ht="28.5" x14ac:dyDescent="0.45">
      <c r="A41" s="89" t="str">
        <f t="shared" si="0"/>
        <v>(4)(23)</v>
      </c>
      <c r="B41" s="90" t="s">
        <v>693</v>
      </c>
      <c r="C41" s="91" t="s">
        <v>694</v>
      </c>
      <c r="D41" s="90"/>
      <c r="E41" s="91"/>
      <c r="F41" s="89">
        <v>4</v>
      </c>
      <c r="G41" s="91" t="s">
        <v>621</v>
      </c>
      <c r="H41" s="89">
        <v>23</v>
      </c>
      <c r="I41" s="91" t="s">
        <v>1516</v>
      </c>
      <c r="J41" s="89"/>
      <c r="K41" s="91"/>
    </row>
    <row r="42" spans="1:11" ht="28.5" x14ac:dyDescent="0.45">
      <c r="A42" s="89" t="str">
        <f t="shared" si="0"/>
        <v>(4)(23)</v>
      </c>
      <c r="B42" s="90" t="s">
        <v>693</v>
      </c>
      <c r="C42" s="91" t="s">
        <v>694</v>
      </c>
      <c r="D42" s="90"/>
      <c r="E42" s="91"/>
      <c r="F42" s="89">
        <v>4</v>
      </c>
      <c r="G42" s="91" t="s">
        <v>621</v>
      </c>
      <c r="H42" s="89">
        <v>23</v>
      </c>
      <c r="I42" s="91" t="s">
        <v>1516</v>
      </c>
      <c r="J42" s="89"/>
      <c r="K42" s="91"/>
    </row>
    <row r="43" spans="1:11" ht="99.75" x14ac:dyDescent="0.45">
      <c r="A43" s="89" t="str">
        <f t="shared" si="0"/>
        <v>(4)(24)</v>
      </c>
      <c r="B43" s="90" t="s">
        <v>693</v>
      </c>
      <c r="C43" s="91" t="s">
        <v>694</v>
      </c>
      <c r="D43" s="90"/>
      <c r="E43" s="91"/>
      <c r="F43" s="89">
        <v>4</v>
      </c>
      <c r="G43" s="91" t="s">
        <v>621</v>
      </c>
      <c r="H43" s="89">
        <v>24</v>
      </c>
      <c r="I43" s="91" t="s">
        <v>1517</v>
      </c>
      <c r="J43" s="89"/>
      <c r="K43" s="91"/>
    </row>
    <row r="44" spans="1:11" ht="57" x14ac:dyDescent="0.45">
      <c r="A44" s="89" t="str">
        <f t="shared" si="0"/>
        <v>(4)(25)</v>
      </c>
      <c r="B44" s="90" t="s">
        <v>693</v>
      </c>
      <c r="C44" s="91" t="s">
        <v>694</v>
      </c>
      <c r="D44" s="90"/>
      <c r="E44" s="91"/>
      <c r="F44" s="89">
        <v>4</v>
      </c>
      <c r="G44" s="91" t="s">
        <v>621</v>
      </c>
      <c r="H44" s="89">
        <v>25</v>
      </c>
      <c r="I44" s="91" t="s">
        <v>1518</v>
      </c>
      <c r="J44" s="89"/>
      <c r="K44" s="91"/>
    </row>
    <row r="45" spans="1:11" ht="57" x14ac:dyDescent="0.45">
      <c r="A45" s="89" t="str">
        <f t="shared" si="0"/>
        <v>(4)(26)</v>
      </c>
      <c r="B45" s="90" t="s">
        <v>693</v>
      </c>
      <c r="C45" s="91" t="s">
        <v>694</v>
      </c>
      <c r="D45" s="90"/>
      <c r="E45" s="91"/>
      <c r="F45" s="89">
        <v>4</v>
      </c>
      <c r="G45" s="91" t="s">
        <v>621</v>
      </c>
      <c r="H45" s="89">
        <v>26</v>
      </c>
      <c r="I45" s="91" t="s">
        <v>1519</v>
      </c>
      <c r="J45" s="89"/>
      <c r="K45" s="91"/>
    </row>
    <row r="46" spans="1:11" ht="28.5" x14ac:dyDescent="0.45">
      <c r="A46" s="89" t="str">
        <f t="shared" si="0"/>
        <v>(5)(1)(a)</v>
      </c>
      <c r="B46" s="90" t="s">
        <v>696</v>
      </c>
      <c r="C46" s="91" t="s">
        <v>695</v>
      </c>
      <c r="D46" s="90"/>
      <c r="E46" s="91"/>
      <c r="F46" s="89">
        <v>5</v>
      </c>
      <c r="G46" s="91" t="s">
        <v>623</v>
      </c>
      <c r="H46" s="89">
        <v>1</v>
      </c>
      <c r="I46" s="91" t="s">
        <v>624</v>
      </c>
      <c r="J46" s="89" t="s">
        <v>604</v>
      </c>
      <c r="K46" s="91" t="s">
        <v>625</v>
      </c>
    </row>
    <row r="47" spans="1:11" ht="85.5" x14ac:dyDescent="0.45">
      <c r="A47" s="89" t="str">
        <f t="shared" si="0"/>
        <v>(5)(1)(b)</v>
      </c>
      <c r="B47" s="90" t="s">
        <v>696</v>
      </c>
      <c r="C47" s="91" t="s">
        <v>695</v>
      </c>
      <c r="D47" s="90"/>
      <c r="E47" s="91"/>
      <c r="F47" s="89">
        <v>5</v>
      </c>
      <c r="G47" s="91" t="s">
        <v>623</v>
      </c>
      <c r="H47" s="89">
        <v>1</v>
      </c>
      <c r="I47" s="91" t="s">
        <v>624</v>
      </c>
      <c r="J47" s="89" t="s">
        <v>605</v>
      </c>
      <c r="K47" s="91" t="s">
        <v>626</v>
      </c>
    </row>
    <row r="48" spans="1:11" ht="28.5" x14ac:dyDescent="0.45">
      <c r="A48" s="89" t="str">
        <f t="shared" si="0"/>
        <v>(5)(1)(c)</v>
      </c>
      <c r="B48" s="90" t="s">
        <v>696</v>
      </c>
      <c r="C48" s="91" t="s">
        <v>695</v>
      </c>
      <c r="D48" s="90"/>
      <c r="E48" s="91"/>
      <c r="F48" s="89">
        <v>5</v>
      </c>
      <c r="G48" s="91" t="s">
        <v>623</v>
      </c>
      <c r="H48" s="89">
        <v>1</v>
      </c>
      <c r="I48" s="91" t="s">
        <v>624</v>
      </c>
      <c r="J48" s="89" t="s">
        <v>606</v>
      </c>
      <c r="K48" s="91" t="s">
        <v>627</v>
      </c>
    </row>
    <row r="49" spans="1:11" ht="57" x14ac:dyDescent="0.45">
      <c r="A49" s="89" t="str">
        <f t="shared" si="0"/>
        <v>(5)(1)(d)</v>
      </c>
      <c r="B49" s="90" t="s">
        <v>696</v>
      </c>
      <c r="C49" s="91" t="s">
        <v>695</v>
      </c>
      <c r="D49" s="90"/>
      <c r="E49" s="91"/>
      <c r="F49" s="89">
        <v>5</v>
      </c>
      <c r="G49" s="91" t="s">
        <v>623</v>
      </c>
      <c r="H49" s="89">
        <v>1</v>
      </c>
      <c r="I49" s="91" t="s">
        <v>624</v>
      </c>
      <c r="J49" s="89" t="s">
        <v>607</v>
      </c>
      <c r="K49" s="91" t="s">
        <v>628</v>
      </c>
    </row>
    <row r="50" spans="1:11" ht="128.25" x14ac:dyDescent="0.45">
      <c r="A50" s="89" t="str">
        <f t="shared" si="0"/>
        <v>(5)(1)(e)</v>
      </c>
      <c r="B50" s="90" t="s">
        <v>696</v>
      </c>
      <c r="C50" s="91" t="s">
        <v>695</v>
      </c>
      <c r="D50" s="90"/>
      <c r="E50" s="91"/>
      <c r="F50" s="89">
        <v>5</v>
      </c>
      <c r="G50" s="91" t="s">
        <v>623</v>
      </c>
      <c r="H50" s="89">
        <v>1</v>
      </c>
      <c r="I50" s="91" t="s">
        <v>624</v>
      </c>
      <c r="J50" s="89" t="s">
        <v>629</v>
      </c>
      <c r="K50" s="91" t="s">
        <v>631</v>
      </c>
    </row>
    <row r="51" spans="1:11" ht="57" x14ac:dyDescent="0.45">
      <c r="A51" s="89" t="str">
        <f t="shared" si="0"/>
        <v>(5)(1)(f)</v>
      </c>
      <c r="B51" s="90" t="s">
        <v>696</v>
      </c>
      <c r="C51" s="91" t="s">
        <v>695</v>
      </c>
      <c r="D51" s="90"/>
      <c r="E51" s="91"/>
      <c r="F51" s="89">
        <v>5</v>
      </c>
      <c r="G51" s="91" t="s">
        <v>623</v>
      </c>
      <c r="H51" s="89">
        <v>1</v>
      </c>
      <c r="I51" s="91" t="s">
        <v>624</v>
      </c>
      <c r="J51" s="89" t="s">
        <v>630</v>
      </c>
      <c r="K51" s="91" t="s">
        <v>632</v>
      </c>
    </row>
    <row r="52" spans="1:11" ht="28.5" x14ac:dyDescent="0.45">
      <c r="A52" s="89" t="str">
        <f t="shared" si="0"/>
        <v>(5)(2)</v>
      </c>
      <c r="B52" s="90" t="s">
        <v>696</v>
      </c>
      <c r="C52" s="91" t="s">
        <v>695</v>
      </c>
      <c r="D52" s="90"/>
      <c r="E52" s="91"/>
      <c r="F52" s="89">
        <v>5</v>
      </c>
      <c r="G52" s="91" t="s">
        <v>623</v>
      </c>
      <c r="H52" s="89">
        <v>2</v>
      </c>
      <c r="I52" s="91" t="s">
        <v>633</v>
      </c>
      <c r="J52" s="89"/>
      <c r="K52" s="91"/>
    </row>
    <row r="53" spans="1:11" ht="28.5" x14ac:dyDescent="0.45">
      <c r="A53" s="89" t="str">
        <f t="shared" si="0"/>
        <v>(6)(1)(a)</v>
      </c>
      <c r="B53" s="90" t="s">
        <v>696</v>
      </c>
      <c r="C53" s="91" t="s">
        <v>695</v>
      </c>
      <c r="D53" s="90"/>
      <c r="E53" s="91"/>
      <c r="F53" s="89">
        <v>6</v>
      </c>
      <c r="G53" s="91" t="s">
        <v>634</v>
      </c>
      <c r="H53" s="89">
        <v>1</v>
      </c>
      <c r="I53" s="91" t="s">
        <v>635</v>
      </c>
      <c r="J53" s="89" t="s">
        <v>604</v>
      </c>
      <c r="K53" s="91" t="s">
        <v>636</v>
      </c>
    </row>
    <row r="54" spans="1:11" ht="42.75" x14ac:dyDescent="0.45">
      <c r="A54" s="89" t="str">
        <f t="shared" si="0"/>
        <v>(6)(1)(b)</v>
      </c>
      <c r="B54" s="90" t="s">
        <v>696</v>
      </c>
      <c r="C54" s="91" t="s">
        <v>695</v>
      </c>
      <c r="D54" s="90"/>
      <c r="E54" s="91"/>
      <c r="F54" s="89">
        <v>6</v>
      </c>
      <c r="G54" s="91" t="s">
        <v>634</v>
      </c>
      <c r="H54" s="89">
        <v>1</v>
      </c>
      <c r="I54" s="91" t="s">
        <v>635</v>
      </c>
      <c r="J54" s="89" t="s">
        <v>605</v>
      </c>
      <c r="K54" s="91" t="s">
        <v>637</v>
      </c>
    </row>
    <row r="55" spans="1:11" ht="28.5" x14ac:dyDescent="0.45">
      <c r="A55" s="89" t="str">
        <f t="shared" si="0"/>
        <v>(6)(1)(c)</v>
      </c>
      <c r="B55" s="90" t="s">
        <v>696</v>
      </c>
      <c r="C55" s="91" t="s">
        <v>695</v>
      </c>
      <c r="D55" s="90"/>
      <c r="E55" s="91"/>
      <c r="F55" s="89">
        <v>6</v>
      </c>
      <c r="G55" s="91" t="s">
        <v>634</v>
      </c>
      <c r="H55" s="89">
        <v>1</v>
      </c>
      <c r="I55" s="91" t="s">
        <v>635</v>
      </c>
      <c r="J55" s="89" t="s">
        <v>606</v>
      </c>
      <c r="K55" s="91" t="s">
        <v>638</v>
      </c>
    </row>
    <row r="56" spans="1:11" ht="28.5" x14ac:dyDescent="0.45">
      <c r="A56" s="89" t="str">
        <f t="shared" si="0"/>
        <v>(6)(1)(d)</v>
      </c>
      <c r="B56" s="90" t="s">
        <v>696</v>
      </c>
      <c r="C56" s="91" t="s">
        <v>695</v>
      </c>
      <c r="D56" s="90"/>
      <c r="E56" s="91"/>
      <c r="F56" s="89">
        <v>6</v>
      </c>
      <c r="G56" s="91" t="s">
        <v>634</v>
      </c>
      <c r="H56" s="89">
        <v>1</v>
      </c>
      <c r="I56" s="91" t="s">
        <v>635</v>
      </c>
      <c r="J56" s="89" t="s">
        <v>607</v>
      </c>
      <c r="K56" s="91" t="s">
        <v>639</v>
      </c>
    </row>
    <row r="57" spans="1:11" ht="42.75" x14ac:dyDescent="0.45">
      <c r="A57" s="89" t="str">
        <f t="shared" si="0"/>
        <v>(6)(1)(e)</v>
      </c>
      <c r="B57" s="90" t="s">
        <v>696</v>
      </c>
      <c r="C57" s="91" t="s">
        <v>695</v>
      </c>
      <c r="D57" s="90"/>
      <c r="E57" s="91"/>
      <c r="F57" s="89">
        <v>6</v>
      </c>
      <c r="G57" s="91" t="s">
        <v>634</v>
      </c>
      <c r="H57" s="89">
        <v>1</v>
      </c>
      <c r="I57" s="91" t="s">
        <v>635</v>
      </c>
      <c r="J57" s="89" t="s">
        <v>629</v>
      </c>
      <c r="K57" s="91" t="s">
        <v>640</v>
      </c>
    </row>
    <row r="58" spans="1:11" ht="71.25" x14ac:dyDescent="0.45">
      <c r="A58" s="89" t="str">
        <f t="shared" si="0"/>
        <v>(6)(1)(f)</v>
      </c>
      <c r="B58" s="90" t="s">
        <v>696</v>
      </c>
      <c r="C58" s="91" t="s">
        <v>695</v>
      </c>
      <c r="D58" s="90"/>
      <c r="E58" s="91"/>
      <c r="F58" s="89">
        <v>6</v>
      </c>
      <c r="G58" s="91" t="s">
        <v>634</v>
      </c>
      <c r="H58" s="89">
        <v>1</v>
      </c>
      <c r="I58" s="91" t="s">
        <v>635</v>
      </c>
      <c r="J58" s="89" t="s">
        <v>630</v>
      </c>
      <c r="K58" s="91" t="s">
        <v>641</v>
      </c>
    </row>
    <row r="59" spans="1:11" ht="85.5" x14ac:dyDescent="0.45">
      <c r="A59" s="89" t="str">
        <f t="shared" si="0"/>
        <v>(6)(2)</v>
      </c>
      <c r="B59" s="90" t="s">
        <v>696</v>
      </c>
      <c r="C59" s="91" t="s">
        <v>695</v>
      </c>
      <c r="D59" s="90"/>
      <c r="E59" s="91"/>
      <c r="F59" s="89">
        <v>6</v>
      </c>
      <c r="G59" s="91" t="s">
        <v>634</v>
      </c>
      <c r="H59" s="89">
        <v>2</v>
      </c>
      <c r="I59" s="91" t="s">
        <v>642</v>
      </c>
      <c r="J59" s="89"/>
      <c r="K59" s="91"/>
    </row>
    <row r="60" spans="1:11" ht="28.5" x14ac:dyDescent="0.45">
      <c r="A60" s="89" t="str">
        <f t="shared" si="0"/>
        <v>(6)(3)(a)</v>
      </c>
      <c r="B60" s="90" t="s">
        <v>696</v>
      </c>
      <c r="C60" s="91" t="s">
        <v>695</v>
      </c>
      <c r="D60" s="90"/>
      <c r="E60" s="91"/>
      <c r="F60" s="89">
        <v>6</v>
      </c>
      <c r="G60" s="91" t="s">
        <v>634</v>
      </c>
      <c r="H60" s="89">
        <v>3</v>
      </c>
      <c r="I60" s="91" t="s">
        <v>643</v>
      </c>
      <c r="J60" s="89" t="s">
        <v>604</v>
      </c>
      <c r="K60" s="91" t="s">
        <v>644</v>
      </c>
    </row>
    <row r="61" spans="1:11" ht="228" x14ac:dyDescent="0.45">
      <c r="A61" s="89" t="str">
        <f t="shared" si="0"/>
        <v>(6)(3)(b)</v>
      </c>
      <c r="B61" s="90" t="s">
        <v>696</v>
      </c>
      <c r="C61" s="91" t="s">
        <v>695</v>
      </c>
      <c r="D61" s="90"/>
      <c r="E61" s="91"/>
      <c r="F61" s="89">
        <v>6</v>
      </c>
      <c r="G61" s="91" t="s">
        <v>634</v>
      </c>
      <c r="H61" s="89">
        <v>3</v>
      </c>
      <c r="I61" s="91" t="s">
        <v>643</v>
      </c>
      <c r="J61" s="89" t="s">
        <v>605</v>
      </c>
      <c r="K61" s="91" t="s">
        <v>645</v>
      </c>
    </row>
    <row r="62" spans="1:11" ht="99.75" x14ac:dyDescent="0.45">
      <c r="A62" s="89" t="str">
        <f t="shared" si="0"/>
        <v>(6)(4)(a)</v>
      </c>
      <c r="B62" s="90" t="s">
        <v>696</v>
      </c>
      <c r="C62" s="91" t="s">
        <v>695</v>
      </c>
      <c r="D62" s="90"/>
      <c r="E62" s="91"/>
      <c r="F62" s="89">
        <v>6</v>
      </c>
      <c r="G62" s="91" t="s">
        <v>634</v>
      </c>
      <c r="H62" s="89">
        <v>4</v>
      </c>
      <c r="I62" s="91" t="s">
        <v>646</v>
      </c>
      <c r="J62" s="89" t="s">
        <v>604</v>
      </c>
      <c r="K62" s="91" t="s">
        <v>647</v>
      </c>
    </row>
    <row r="63" spans="1:11" ht="99.75" x14ac:dyDescent="0.45">
      <c r="A63" s="89" t="str">
        <f t="shared" si="0"/>
        <v>(6)(4)(b)</v>
      </c>
      <c r="B63" s="90" t="s">
        <v>696</v>
      </c>
      <c r="C63" s="91" t="s">
        <v>695</v>
      </c>
      <c r="D63" s="90"/>
      <c r="E63" s="91"/>
      <c r="F63" s="89">
        <v>6</v>
      </c>
      <c r="G63" s="91" t="s">
        <v>634</v>
      </c>
      <c r="H63" s="89">
        <v>4</v>
      </c>
      <c r="I63" s="91" t="s">
        <v>646</v>
      </c>
      <c r="J63" s="89" t="s">
        <v>605</v>
      </c>
      <c r="K63" s="91" t="s">
        <v>648</v>
      </c>
    </row>
    <row r="64" spans="1:11" ht="99.75" x14ac:dyDescent="0.45">
      <c r="A64" s="89" t="str">
        <f t="shared" si="0"/>
        <v>(6)(4)(c)</v>
      </c>
      <c r="B64" s="90" t="s">
        <v>696</v>
      </c>
      <c r="C64" s="91" t="s">
        <v>695</v>
      </c>
      <c r="D64" s="90"/>
      <c r="E64" s="91"/>
      <c r="F64" s="89">
        <v>6</v>
      </c>
      <c r="G64" s="91" t="s">
        <v>634</v>
      </c>
      <c r="H64" s="89">
        <v>4</v>
      </c>
      <c r="I64" s="91" t="s">
        <v>646</v>
      </c>
      <c r="J64" s="89" t="s">
        <v>606</v>
      </c>
      <c r="K64" s="91" t="s">
        <v>649</v>
      </c>
    </row>
    <row r="65" spans="1:11" ht="99.75" x14ac:dyDescent="0.45">
      <c r="A65" s="89" t="str">
        <f t="shared" si="0"/>
        <v>(6)(4)(d)</v>
      </c>
      <c r="B65" s="90" t="s">
        <v>696</v>
      </c>
      <c r="C65" s="91" t="s">
        <v>695</v>
      </c>
      <c r="D65" s="90"/>
      <c r="E65" s="91"/>
      <c r="F65" s="89">
        <v>6</v>
      </c>
      <c r="G65" s="91" t="s">
        <v>634</v>
      </c>
      <c r="H65" s="89">
        <v>4</v>
      </c>
      <c r="I65" s="91" t="s">
        <v>646</v>
      </c>
      <c r="J65" s="89" t="s">
        <v>607</v>
      </c>
      <c r="K65" s="91" t="s">
        <v>650</v>
      </c>
    </row>
    <row r="66" spans="1:11" ht="99.75" x14ac:dyDescent="0.45">
      <c r="A66" s="89" t="str">
        <f t="shared" si="0"/>
        <v>(6)(4)(e)</v>
      </c>
      <c r="B66" s="90" t="s">
        <v>696</v>
      </c>
      <c r="C66" s="91" t="s">
        <v>695</v>
      </c>
      <c r="D66" s="90"/>
      <c r="E66" s="91"/>
      <c r="F66" s="89">
        <v>6</v>
      </c>
      <c r="G66" s="91" t="s">
        <v>634</v>
      </c>
      <c r="H66" s="89">
        <v>4</v>
      </c>
      <c r="I66" s="91" t="s">
        <v>646</v>
      </c>
      <c r="J66" s="89" t="s">
        <v>629</v>
      </c>
      <c r="K66" s="91" t="s">
        <v>651</v>
      </c>
    </row>
    <row r="67" spans="1:11" ht="42.75" x14ac:dyDescent="0.45">
      <c r="A67" s="89" t="str">
        <f t="shared" ref="A67:A130" si="1">_xlfn.CONCAT(IF(F67&lt;&gt;"",_xlfn.CONCAT("(",F67,")"),""),IF(H67&lt;&gt;"",_xlfn.CONCAT("(",H67,")"),""),IF(J67&lt;&gt;"",_xlfn.CONCAT("(",J67,")"),""))</f>
        <v>(7)(1)</v>
      </c>
      <c r="B67" s="90" t="s">
        <v>696</v>
      </c>
      <c r="C67" s="91" t="s">
        <v>695</v>
      </c>
      <c r="D67" s="90"/>
      <c r="E67" s="91"/>
      <c r="F67" s="89">
        <v>7</v>
      </c>
      <c r="G67" s="91" t="s">
        <v>652</v>
      </c>
      <c r="H67" s="89">
        <v>1</v>
      </c>
      <c r="I67" s="91" t="s">
        <v>653</v>
      </c>
      <c r="J67" s="89"/>
      <c r="K67" s="91"/>
    </row>
    <row r="68" spans="1:11" ht="85.5" x14ac:dyDescent="0.45">
      <c r="A68" s="89" t="str">
        <f t="shared" si="1"/>
        <v>(7)(2)</v>
      </c>
      <c r="B68" s="90" t="s">
        <v>696</v>
      </c>
      <c r="C68" s="91" t="s">
        <v>695</v>
      </c>
      <c r="D68" s="90"/>
      <c r="E68" s="91"/>
      <c r="F68" s="89">
        <v>7</v>
      </c>
      <c r="G68" s="91" t="s">
        <v>652</v>
      </c>
      <c r="H68" s="89">
        <v>2</v>
      </c>
      <c r="I68" s="91" t="s">
        <v>654</v>
      </c>
      <c r="J68" s="89"/>
      <c r="K68" s="91"/>
    </row>
    <row r="69" spans="1:11" ht="71.25" x14ac:dyDescent="0.45">
      <c r="A69" s="89" t="str">
        <f t="shared" si="1"/>
        <v>(7)(3)</v>
      </c>
      <c r="B69" s="90" t="s">
        <v>696</v>
      </c>
      <c r="C69" s="91" t="s">
        <v>695</v>
      </c>
      <c r="D69" s="90"/>
      <c r="E69" s="91"/>
      <c r="F69" s="89">
        <v>7</v>
      </c>
      <c r="G69" s="91" t="s">
        <v>652</v>
      </c>
      <c r="H69" s="89">
        <v>3</v>
      </c>
      <c r="I69" s="91" t="s">
        <v>655</v>
      </c>
      <c r="J69" s="89"/>
      <c r="K69" s="91"/>
    </row>
    <row r="70" spans="1:11" ht="57" x14ac:dyDescent="0.45">
      <c r="A70" s="89" t="str">
        <f t="shared" si="1"/>
        <v>(7)(4)</v>
      </c>
      <c r="B70" s="90" t="s">
        <v>696</v>
      </c>
      <c r="C70" s="91" t="s">
        <v>695</v>
      </c>
      <c r="D70" s="90"/>
      <c r="E70" s="91"/>
      <c r="F70" s="89">
        <v>7</v>
      </c>
      <c r="G70" s="91" t="s">
        <v>652</v>
      </c>
      <c r="H70" s="89">
        <v>4</v>
      </c>
      <c r="I70" s="91" t="s">
        <v>656</v>
      </c>
      <c r="J70" s="89"/>
      <c r="K70" s="91"/>
    </row>
    <row r="71" spans="1:11" ht="114" x14ac:dyDescent="0.45">
      <c r="A71" s="89" t="str">
        <f t="shared" si="1"/>
        <v>(8)(1)</v>
      </c>
      <c r="B71" s="90" t="s">
        <v>696</v>
      </c>
      <c r="C71" s="91" t="s">
        <v>695</v>
      </c>
      <c r="D71" s="90"/>
      <c r="E71" s="91"/>
      <c r="F71" s="89">
        <v>8</v>
      </c>
      <c r="G71" s="91" t="s">
        <v>657</v>
      </c>
      <c r="H71" s="89">
        <v>1</v>
      </c>
      <c r="I71" s="91" t="s">
        <v>658</v>
      </c>
      <c r="J71" s="89"/>
      <c r="K71" s="91"/>
    </row>
    <row r="72" spans="1:11" ht="42.75" x14ac:dyDescent="0.45">
      <c r="A72" s="89" t="str">
        <f t="shared" si="1"/>
        <v>(8)(2)</v>
      </c>
      <c r="B72" s="90" t="s">
        <v>696</v>
      </c>
      <c r="C72" s="91" t="s">
        <v>695</v>
      </c>
      <c r="D72" s="90"/>
      <c r="E72" s="91"/>
      <c r="F72" s="89">
        <v>8</v>
      </c>
      <c r="G72" s="91" t="s">
        <v>657</v>
      </c>
      <c r="H72" s="89">
        <v>2</v>
      </c>
      <c r="I72" s="91" t="s">
        <v>659</v>
      </c>
      <c r="J72" s="89"/>
      <c r="K72" s="91"/>
    </row>
    <row r="73" spans="1:11" ht="42.75" x14ac:dyDescent="0.45">
      <c r="A73" s="89" t="str">
        <f t="shared" si="1"/>
        <v>(8)(3)</v>
      </c>
      <c r="B73" s="90" t="s">
        <v>696</v>
      </c>
      <c r="C73" s="91" t="s">
        <v>695</v>
      </c>
      <c r="D73" s="90"/>
      <c r="E73" s="91"/>
      <c r="F73" s="89">
        <v>8</v>
      </c>
      <c r="G73" s="91" t="s">
        <v>657</v>
      </c>
      <c r="H73" s="89">
        <v>3</v>
      </c>
      <c r="I73" s="91" t="s">
        <v>660</v>
      </c>
      <c r="J73" s="89"/>
      <c r="K73" s="91"/>
    </row>
    <row r="74" spans="1:11" ht="71.25" x14ac:dyDescent="0.45">
      <c r="A74" s="89" t="str">
        <f t="shared" si="1"/>
        <v>(9)(1)</v>
      </c>
      <c r="B74" s="90" t="s">
        <v>696</v>
      </c>
      <c r="C74" s="91" t="s">
        <v>695</v>
      </c>
      <c r="D74" s="90"/>
      <c r="E74" s="91"/>
      <c r="F74" s="89">
        <v>9</v>
      </c>
      <c r="G74" s="91" t="s">
        <v>661</v>
      </c>
      <c r="H74" s="89">
        <v>1</v>
      </c>
      <c r="I74" s="91" t="s">
        <v>662</v>
      </c>
      <c r="J74" s="89"/>
      <c r="K74" s="91"/>
    </row>
    <row r="75" spans="1:11" ht="57" x14ac:dyDescent="0.45">
      <c r="A75" s="89" t="str">
        <f t="shared" si="1"/>
        <v>(9)(2)(a)</v>
      </c>
      <c r="B75" s="90" t="s">
        <v>696</v>
      </c>
      <c r="C75" s="91" t="s">
        <v>695</v>
      </c>
      <c r="D75" s="90"/>
      <c r="E75" s="91"/>
      <c r="F75" s="89">
        <v>9</v>
      </c>
      <c r="G75" s="91" t="s">
        <v>661</v>
      </c>
      <c r="H75" s="89">
        <v>2</v>
      </c>
      <c r="I75" s="91" t="s">
        <v>663</v>
      </c>
      <c r="J75" s="89" t="s">
        <v>604</v>
      </c>
      <c r="K75" s="91" t="s">
        <v>664</v>
      </c>
    </row>
    <row r="76" spans="1:11" ht="85.5" x14ac:dyDescent="0.45">
      <c r="A76" s="89" t="str">
        <f t="shared" si="1"/>
        <v>(9)(2)(b)</v>
      </c>
      <c r="B76" s="90" t="s">
        <v>696</v>
      </c>
      <c r="C76" s="91" t="s">
        <v>695</v>
      </c>
      <c r="D76" s="90"/>
      <c r="E76" s="91"/>
      <c r="F76" s="89">
        <v>9</v>
      </c>
      <c r="G76" s="91" t="s">
        <v>661</v>
      </c>
      <c r="H76" s="89">
        <v>2</v>
      </c>
      <c r="I76" s="91" t="s">
        <v>663</v>
      </c>
      <c r="J76" s="89" t="s">
        <v>605</v>
      </c>
      <c r="K76" s="91" t="s">
        <v>665</v>
      </c>
    </row>
    <row r="77" spans="1:11" ht="42.75" x14ac:dyDescent="0.45">
      <c r="A77" s="89" t="str">
        <f t="shared" si="1"/>
        <v>(9)(2)(c)</v>
      </c>
      <c r="B77" s="90" t="s">
        <v>696</v>
      </c>
      <c r="C77" s="91" t="s">
        <v>695</v>
      </c>
      <c r="D77" s="90"/>
      <c r="E77" s="91"/>
      <c r="F77" s="89">
        <v>9</v>
      </c>
      <c r="G77" s="91" t="s">
        <v>661</v>
      </c>
      <c r="H77" s="89">
        <v>2</v>
      </c>
      <c r="I77" s="91" t="s">
        <v>663</v>
      </c>
      <c r="J77" s="89" t="s">
        <v>606</v>
      </c>
      <c r="K77" s="91" t="s">
        <v>666</v>
      </c>
    </row>
    <row r="78" spans="1:11" ht="99.75" x14ac:dyDescent="0.45">
      <c r="A78" s="89" t="str">
        <f t="shared" si="1"/>
        <v>(9)(2)(d)</v>
      </c>
      <c r="B78" s="90" t="s">
        <v>696</v>
      </c>
      <c r="C78" s="91" t="s">
        <v>695</v>
      </c>
      <c r="D78" s="90"/>
      <c r="E78" s="91"/>
      <c r="F78" s="89">
        <v>9</v>
      </c>
      <c r="G78" s="91" t="s">
        <v>661</v>
      </c>
      <c r="H78" s="89">
        <v>2</v>
      </c>
      <c r="I78" s="91" t="s">
        <v>663</v>
      </c>
      <c r="J78" s="89" t="s">
        <v>607</v>
      </c>
      <c r="K78" s="91" t="s">
        <v>667</v>
      </c>
    </row>
    <row r="79" spans="1:11" ht="28.5" x14ac:dyDescent="0.45">
      <c r="A79" s="89" t="str">
        <f t="shared" si="1"/>
        <v>(9)(2)(e)</v>
      </c>
      <c r="B79" s="90" t="s">
        <v>696</v>
      </c>
      <c r="C79" s="91" t="s">
        <v>695</v>
      </c>
      <c r="D79" s="90"/>
      <c r="E79" s="91"/>
      <c r="F79" s="89">
        <v>9</v>
      </c>
      <c r="G79" s="91" t="s">
        <v>661</v>
      </c>
      <c r="H79" s="89">
        <v>2</v>
      </c>
      <c r="I79" s="91" t="s">
        <v>663</v>
      </c>
      <c r="J79" s="89" t="s">
        <v>629</v>
      </c>
      <c r="K79" s="91" t="s">
        <v>668</v>
      </c>
    </row>
    <row r="80" spans="1:11" ht="28.5" x14ac:dyDescent="0.45">
      <c r="A80" s="89" t="str">
        <f t="shared" si="1"/>
        <v>(9)(2)(f)</v>
      </c>
      <c r="B80" s="90" t="s">
        <v>696</v>
      </c>
      <c r="C80" s="91" t="s">
        <v>695</v>
      </c>
      <c r="D80" s="90"/>
      <c r="E80" s="91"/>
      <c r="F80" s="89">
        <v>9</v>
      </c>
      <c r="G80" s="91" t="s">
        <v>661</v>
      </c>
      <c r="H80" s="89">
        <v>2</v>
      </c>
      <c r="I80" s="91" t="s">
        <v>663</v>
      </c>
      <c r="J80" s="89" t="s">
        <v>630</v>
      </c>
      <c r="K80" s="91" t="s">
        <v>669</v>
      </c>
    </row>
    <row r="81" spans="1:11" ht="71.25" x14ac:dyDescent="0.45">
      <c r="A81" s="89" t="str">
        <f t="shared" si="1"/>
        <v>(9)(2)(g)</v>
      </c>
      <c r="B81" s="90" t="s">
        <v>696</v>
      </c>
      <c r="C81" s="91" t="s">
        <v>695</v>
      </c>
      <c r="D81" s="90"/>
      <c r="E81" s="91"/>
      <c r="F81" s="89">
        <v>9</v>
      </c>
      <c r="G81" s="91" t="s">
        <v>661</v>
      </c>
      <c r="H81" s="89">
        <v>2</v>
      </c>
      <c r="I81" s="91" t="s">
        <v>663</v>
      </c>
      <c r="J81" s="89" t="s">
        <v>671</v>
      </c>
      <c r="K81" s="91" t="s">
        <v>670</v>
      </c>
    </row>
    <row r="82" spans="1:11" ht="99.75" x14ac:dyDescent="0.45">
      <c r="A82" s="89" t="str">
        <f t="shared" si="1"/>
        <v>(9)(2)(h)</v>
      </c>
      <c r="B82" s="90" t="s">
        <v>696</v>
      </c>
      <c r="C82" s="91" t="s">
        <v>695</v>
      </c>
      <c r="D82" s="90"/>
      <c r="E82" s="91"/>
      <c r="F82" s="89">
        <v>9</v>
      </c>
      <c r="G82" s="91" t="s">
        <v>661</v>
      </c>
      <c r="H82" s="89">
        <v>2</v>
      </c>
      <c r="I82" s="91" t="s">
        <v>663</v>
      </c>
      <c r="J82" s="89" t="s">
        <v>672</v>
      </c>
      <c r="K82" s="91" t="s">
        <v>675</v>
      </c>
    </row>
    <row r="83" spans="1:11" ht="99.75" x14ac:dyDescent="0.45">
      <c r="A83" s="89" t="str">
        <f t="shared" si="1"/>
        <v>(9)(2)(i)</v>
      </c>
      <c r="B83" s="90" t="s">
        <v>696</v>
      </c>
      <c r="C83" s="91" t="s">
        <v>695</v>
      </c>
      <c r="D83" s="90"/>
      <c r="E83" s="91"/>
      <c r="F83" s="89">
        <v>9</v>
      </c>
      <c r="G83" s="91" t="s">
        <v>661</v>
      </c>
      <c r="H83" s="89">
        <v>2</v>
      </c>
      <c r="I83" s="91" t="s">
        <v>663</v>
      </c>
      <c r="J83" s="89" t="s">
        <v>673</v>
      </c>
      <c r="K83" s="91" t="s">
        <v>676</v>
      </c>
    </row>
    <row r="84" spans="1:11" ht="85.5" x14ac:dyDescent="0.45">
      <c r="A84" s="89" t="str">
        <f t="shared" si="1"/>
        <v>(9)(2)(j)</v>
      </c>
      <c r="B84" s="90" t="s">
        <v>696</v>
      </c>
      <c r="C84" s="91" t="s">
        <v>695</v>
      </c>
      <c r="D84" s="90"/>
      <c r="E84" s="91"/>
      <c r="F84" s="89">
        <v>9</v>
      </c>
      <c r="G84" s="91" t="s">
        <v>661</v>
      </c>
      <c r="H84" s="89">
        <v>2</v>
      </c>
      <c r="I84" s="91" t="s">
        <v>663</v>
      </c>
      <c r="J84" s="89" t="s">
        <v>674</v>
      </c>
      <c r="K84" s="91" t="s">
        <v>677</v>
      </c>
    </row>
    <row r="85" spans="1:11" ht="99.75" x14ac:dyDescent="0.45">
      <c r="A85" s="89" t="str">
        <f t="shared" si="1"/>
        <v>(9)(3)</v>
      </c>
      <c r="B85" s="90" t="s">
        <v>696</v>
      </c>
      <c r="C85" s="91" t="s">
        <v>695</v>
      </c>
      <c r="D85" s="90"/>
      <c r="E85" s="91"/>
      <c r="F85" s="89">
        <v>9</v>
      </c>
      <c r="G85" s="91" t="s">
        <v>661</v>
      </c>
      <c r="H85" s="89">
        <v>3</v>
      </c>
      <c r="I85" s="91" t="s">
        <v>678</v>
      </c>
      <c r="J85" s="89"/>
      <c r="K85" s="91"/>
    </row>
    <row r="86" spans="1:11" ht="42.75" x14ac:dyDescent="0.45">
      <c r="A86" s="89" t="str">
        <f t="shared" si="1"/>
        <v>(9)(4)</v>
      </c>
      <c r="B86" s="90" t="s">
        <v>696</v>
      </c>
      <c r="C86" s="91" t="s">
        <v>695</v>
      </c>
      <c r="D86" s="90"/>
      <c r="E86" s="91"/>
      <c r="F86" s="89">
        <v>9</v>
      </c>
      <c r="G86" s="91" t="s">
        <v>661</v>
      </c>
      <c r="H86" s="89">
        <v>4</v>
      </c>
      <c r="I86" s="91" t="s">
        <v>679</v>
      </c>
      <c r="J86" s="89"/>
      <c r="K86" s="91"/>
    </row>
    <row r="87" spans="1:11" ht="85.5" x14ac:dyDescent="0.45">
      <c r="A87" s="89" t="str">
        <f t="shared" si="1"/>
        <v>(10)(1)</v>
      </c>
      <c r="B87" s="90" t="s">
        <v>696</v>
      </c>
      <c r="C87" s="91" t="s">
        <v>695</v>
      </c>
      <c r="D87" s="90"/>
      <c r="E87" s="91"/>
      <c r="F87" s="89">
        <v>10</v>
      </c>
      <c r="G87" s="91" t="s">
        <v>680</v>
      </c>
      <c r="H87" s="89">
        <v>1</v>
      </c>
      <c r="I87" s="91" t="s">
        <v>681</v>
      </c>
      <c r="J87" s="89"/>
      <c r="K87" s="91"/>
    </row>
    <row r="88" spans="1:11" ht="71.25" x14ac:dyDescent="0.45">
      <c r="A88" s="89" t="str">
        <f t="shared" si="1"/>
        <v>(11)(1)</v>
      </c>
      <c r="B88" s="90" t="s">
        <v>696</v>
      </c>
      <c r="C88" s="91" t="s">
        <v>695</v>
      </c>
      <c r="D88" s="90"/>
      <c r="E88" s="91"/>
      <c r="F88" s="89">
        <v>11</v>
      </c>
      <c r="G88" s="91" t="s">
        <v>682</v>
      </c>
      <c r="H88" s="89">
        <v>1</v>
      </c>
      <c r="I88" s="91" t="s">
        <v>683</v>
      </c>
      <c r="J88" s="89"/>
      <c r="K88" s="91"/>
    </row>
    <row r="89" spans="1:11" ht="85.5" x14ac:dyDescent="0.45">
      <c r="A89" s="89" t="str">
        <f t="shared" si="1"/>
        <v>(11)(2)</v>
      </c>
      <c r="B89" s="90" t="s">
        <v>696</v>
      </c>
      <c r="C89" s="91" t="s">
        <v>695</v>
      </c>
      <c r="D89" s="90"/>
      <c r="E89" s="91"/>
      <c r="F89" s="89">
        <v>11</v>
      </c>
      <c r="G89" s="91" t="s">
        <v>682</v>
      </c>
      <c r="H89" s="89">
        <v>2</v>
      </c>
      <c r="I89" s="91" t="s">
        <v>684</v>
      </c>
      <c r="J89" s="89"/>
      <c r="K89" s="91"/>
    </row>
    <row r="90" spans="1:11" ht="128.25" x14ac:dyDescent="0.45">
      <c r="A90" s="89" t="str">
        <f t="shared" si="1"/>
        <v>(12)(1)</v>
      </c>
      <c r="B90" s="90" t="s">
        <v>685</v>
      </c>
      <c r="C90" s="91" t="s">
        <v>686</v>
      </c>
      <c r="D90" s="90">
        <v>1</v>
      </c>
      <c r="E90" s="91" t="s">
        <v>687</v>
      </c>
      <c r="F90" s="89">
        <v>12</v>
      </c>
      <c r="G90" s="91" t="s">
        <v>697</v>
      </c>
      <c r="H90" s="89">
        <v>1</v>
      </c>
      <c r="I90" s="91" t="s">
        <v>698</v>
      </c>
      <c r="J90" s="89"/>
      <c r="K90" s="91"/>
    </row>
    <row r="91" spans="1:11" ht="71.25" x14ac:dyDescent="0.45">
      <c r="A91" s="89" t="str">
        <f t="shared" si="1"/>
        <v>(12)(2)</v>
      </c>
      <c r="B91" s="90" t="s">
        <v>685</v>
      </c>
      <c r="C91" s="91" t="s">
        <v>686</v>
      </c>
      <c r="D91" s="90">
        <v>1</v>
      </c>
      <c r="E91" s="91" t="s">
        <v>687</v>
      </c>
      <c r="F91" s="89">
        <v>12</v>
      </c>
      <c r="G91" s="91" t="s">
        <v>697</v>
      </c>
      <c r="H91" s="89">
        <v>2</v>
      </c>
      <c r="I91" s="91" t="s">
        <v>699</v>
      </c>
      <c r="J91" s="89"/>
      <c r="K91" s="91"/>
    </row>
    <row r="92" spans="1:11" ht="128.25" x14ac:dyDescent="0.45">
      <c r="A92" s="89" t="str">
        <f t="shared" si="1"/>
        <v>(12)(3)</v>
      </c>
      <c r="B92" s="90" t="s">
        <v>685</v>
      </c>
      <c r="C92" s="91" t="s">
        <v>686</v>
      </c>
      <c r="D92" s="90">
        <v>1</v>
      </c>
      <c r="E92" s="91" t="s">
        <v>687</v>
      </c>
      <c r="F92" s="89">
        <v>12</v>
      </c>
      <c r="G92" s="91" t="s">
        <v>697</v>
      </c>
      <c r="H92" s="89">
        <v>3</v>
      </c>
      <c r="I92" s="91" t="s">
        <v>700</v>
      </c>
      <c r="J92" s="89"/>
      <c r="K92" s="91"/>
    </row>
    <row r="93" spans="1:11" ht="71.25" x14ac:dyDescent="0.45">
      <c r="A93" s="89" t="str">
        <f t="shared" si="1"/>
        <v>(12)(4)</v>
      </c>
      <c r="B93" s="90" t="s">
        <v>685</v>
      </c>
      <c r="C93" s="91" t="s">
        <v>686</v>
      </c>
      <c r="D93" s="90">
        <v>1</v>
      </c>
      <c r="E93" s="91" t="s">
        <v>687</v>
      </c>
      <c r="F93" s="89">
        <v>12</v>
      </c>
      <c r="G93" s="91" t="s">
        <v>697</v>
      </c>
      <c r="H93" s="89">
        <v>4</v>
      </c>
      <c r="I93" s="91" t="s">
        <v>701</v>
      </c>
      <c r="J93" s="89"/>
      <c r="K93" s="91"/>
    </row>
    <row r="94" spans="1:11" ht="71.25" x14ac:dyDescent="0.45">
      <c r="A94" s="89" t="str">
        <f t="shared" si="1"/>
        <v>(12)(5)(a)</v>
      </c>
      <c r="B94" s="90" t="s">
        <v>685</v>
      </c>
      <c r="C94" s="91" t="s">
        <v>686</v>
      </c>
      <c r="D94" s="90">
        <v>1</v>
      </c>
      <c r="E94" s="91" t="s">
        <v>687</v>
      </c>
      <c r="F94" s="89">
        <v>12</v>
      </c>
      <c r="G94" s="91" t="s">
        <v>697</v>
      </c>
      <c r="H94" s="89">
        <v>5</v>
      </c>
      <c r="I94" s="91" t="s">
        <v>702</v>
      </c>
      <c r="J94" s="89" t="s">
        <v>604</v>
      </c>
      <c r="K94" s="91" t="s">
        <v>703</v>
      </c>
    </row>
    <row r="95" spans="1:11" ht="71.25" x14ac:dyDescent="0.45">
      <c r="A95" s="89" t="str">
        <f t="shared" si="1"/>
        <v>(12)(5)(b)</v>
      </c>
      <c r="B95" s="90" t="s">
        <v>685</v>
      </c>
      <c r="C95" s="91" t="s">
        <v>686</v>
      </c>
      <c r="D95" s="90">
        <v>1</v>
      </c>
      <c r="E95" s="91" t="s">
        <v>687</v>
      </c>
      <c r="F95" s="89">
        <v>12</v>
      </c>
      <c r="G95" s="91" t="s">
        <v>697</v>
      </c>
      <c r="H95" s="89">
        <v>5</v>
      </c>
      <c r="I95" s="91" t="s">
        <v>702</v>
      </c>
      <c r="J95" s="89" t="s">
        <v>605</v>
      </c>
      <c r="K95" s="91" t="s">
        <v>704</v>
      </c>
    </row>
    <row r="96" spans="1:11" ht="57" x14ac:dyDescent="0.45">
      <c r="A96" s="89" t="str">
        <f t="shared" si="1"/>
        <v>(12)(6)</v>
      </c>
      <c r="B96" s="90" t="s">
        <v>685</v>
      </c>
      <c r="C96" s="91" t="s">
        <v>686</v>
      </c>
      <c r="D96" s="90">
        <v>1</v>
      </c>
      <c r="E96" s="91" t="s">
        <v>687</v>
      </c>
      <c r="F96" s="89">
        <v>12</v>
      </c>
      <c r="G96" s="91" t="s">
        <v>697</v>
      </c>
      <c r="H96" s="89">
        <v>6</v>
      </c>
      <c r="I96" s="91" t="s">
        <v>705</v>
      </c>
      <c r="J96" s="89"/>
      <c r="K96" s="91"/>
    </row>
    <row r="97" spans="1:11" ht="71.25" x14ac:dyDescent="0.45">
      <c r="A97" s="89" t="str">
        <f t="shared" si="1"/>
        <v>(12)(7)</v>
      </c>
      <c r="B97" s="90" t="s">
        <v>685</v>
      </c>
      <c r="C97" s="91" t="s">
        <v>686</v>
      </c>
      <c r="D97" s="90">
        <v>1</v>
      </c>
      <c r="E97" s="91" t="s">
        <v>687</v>
      </c>
      <c r="F97" s="89">
        <v>12</v>
      </c>
      <c r="G97" s="91" t="s">
        <v>697</v>
      </c>
      <c r="H97" s="89">
        <v>7</v>
      </c>
      <c r="I97" s="91" t="s">
        <v>706</v>
      </c>
      <c r="J97" s="89"/>
      <c r="K97" s="91"/>
    </row>
    <row r="98" spans="1:11" ht="57" x14ac:dyDescent="0.45">
      <c r="A98" s="89" t="str">
        <f t="shared" si="1"/>
        <v>(12)(8)</v>
      </c>
      <c r="B98" s="90" t="s">
        <v>685</v>
      </c>
      <c r="C98" s="91" t="s">
        <v>686</v>
      </c>
      <c r="D98" s="90">
        <v>1</v>
      </c>
      <c r="E98" s="91" t="s">
        <v>687</v>
      </c>
      <c r="F98" s="89">
        <v>12</v>
      </c>
      <c r="G98" s="91" t="s">
        <v>697</v>
      </c>
      <c r="H98" s="89">
        <v>8</v>
      </c>
      <c r="I98" s="91" t="s">
        <v>707</v>
      </c>
      <c r="J98" s="89"/>
      <c r="K98" s="91"/>
    </row>
    <row r="99" spans="1:11" ht="42.75" x14ac:dyDescent="0.45">
      <c r="A99" s="89" t="str">
        <f t="shared" si="1"/>
        <v>(13)(1)(a)</v>
      </c>
      <c r="B99" s="90" t="s">
        <v>685</v>
      </c>
      <c r="C99" s="91" t="s">
        <v>686</v>
      </c>
      <c r="D99" s="90">
        <v>2</v>
      </c>
      <c r="E99" s="91" t="s">
        <v>708</v>
      </c>
      <c r="F99" s="89">
        <v>13</v>
      </c>
      <c r="G99" s="91" t="s">
        <v>709</v>
      </c>
      <c r="H99" s="89">
        <v>1</v>
      </c>
      <c r="I99" s="91" t="s">
        <v>710</v>
      </c>
      <c r="J99" s="89" t="s">
        <v>604</v>
      </c>
      <c r="K99" s="91" t="s">
        <v>711</v>
      </c>
    </row>
    <row r="100" spans="1:11" ht="42.75" x14ac:dyDescent="0.45">
      <c r="A100" s="89" t="str">
        <f t="shared" si="1"/>
        <v>(13)(1)(b)</v>
      </c>
      <c r="B100" s="90" t="s">
        <v>685</v>
      </c>
      <c r="C100" s="91" t="s">
        <v>686</v>
      </c>
      <c r="D100" s="90">
        <v>2</v>
      </c>
      <c r="E100" s="91" t="s">
        <v>708</v>
      </c>
      <c r="F100" s="89">
        <v>13</v>
      </c>
      <c r="G100" s="91" t="s">
        <v>709</v>
      </c>
      <c r="H100" s="89">
        <v>1</v>
      </c>
      <c r="I100" s="91" t="s">
        <v>710</v>
      </c>
      <c r="J100" s="89" t="s">
        <v>605</v>
      </c>
      <c r="K100" s="91" t="s">
        <v>712</v>
      </c>
    </row>
    <row r="101" spans="1:11" ht="42.75" x14ac:dyDescent="0.45">
      <c r="A101" s="89" t="str">
        <f t="shared" si="1"/>
        <v>(13)(1)(c)</v>
      </c>
      <c r="B101" s="90" t="s">
        <v>685</v>
      </c>
      <c r="C101" s="91" t="s">
        <v>686</v>
      </c>
      <c r="D101" s="90">
        <v>2</v>
      </c>
      <c r="E101" s="91" t="s">
        <v>708</v>
      </c>
      <c r="F101" s="89">
        <v>13</v>
      </c>
      <c r="G101" s="91" t="s">
        <v>709</v>
      </c>
      <c r="H101" s="89">
        <v>1</v>
      </c>
      <c r="I101" s="91" t="s">
        <v>710</v>
      </c>
      <c r="J101" s="89" t="s">
        <v>606</v>
      </c>
      <c r="K101" s="91" t="s">
        <v>713</v>
      </c>
    </row>
    <row r="102" spans="1:11" ht="42.75" x14ac:dyDescent="0.45">
      <c r="A102" s="89" t="str">
        <f t="shared" si="1"/>
        <v>(13)(1)(d)</v>
      </c>
      <c r="B102" s="90" t="s">
        <v>685</v>
      </c>
      <c r="C102" s="91" t="s">
        <v>686</v>
      </c>
      <c r="D102" s="90">
        <v>2</v>
      </c>
      <c r="E102" s="91" t="s">
        <v>708</v>
      </c>
      <c r="F102" s="89">
        <v>13</v>
      </c>
      <c r="G102" s="91" t="s">
        <v>709</v>
      </c>
      <c r="H102" s="89">
        <v>1</v>
      </c>
      <c r="I102" s="91" t="s">
        <v>710</v>
      </c>
      <c r="J102" s="89" t="s">
        <v>607</v>
      </c>
      <c r="K102" s="91" t="s">
        <v>714</v>
      </c>
    </row>
    <row r="103" spans="1:11" ht="42.75" x14ac:dyDescent="0.45">
      <c r="A103" s="89" t="str">
        <f t="shared" si="1"/>
        <v>(13)(1)(e)</v>
      </c>
      <c r="B103" s="90" t="s">
        <v>685</v>
      </c>
      <c r="C103" s="91" t="s">
        <v>686</v>
      </c>
      <c r="D103" s="90">
        <v>2</v>
      </c>
      <c r="E103" s="91" t="s">
        <v>708</v>
      </c>
      <c r="F103" s="89">
        <v>13</v>
      </c>
      <c r="G103" s="91" t="s">
        <v>709</v>
      </c>
      <c r="H103" s="89">
        <v>1</v>
      </c>
      <c r="I103" s="91" t="s">
        <v>710</v>
      </c>
      <c r="J103" s="89" t="s">
        <v>629</v>
      </c>
      <c r="K103" s="91" t="s">
        <v>715</v>
      </c>
    </row>
    <row r="104" spans="1:11" ht="99.75" x14ac:dyDescent="0.45">
      <c r="A104" s="89" t="str">
        <f t="shared" si="1"/>
        <v>(13)(1)(f)</v>
      </c>
      <c r="B104" s="90" t="s">
        <v>685</v>
      </c>
      <c r="C104" s="91" t="s">
        <v>686</v>
      </c>
      <c r="D104" s="90">
        <v>2</v>
      </c>
      <c r="E104" s="91" t="s">
        <v>708</v>
      </c>
      <c r="F104" s="89">
        <v>13</v>
      </c>
      <c r="G104" s="91" t="s">
        <v>709</v>
      </c>
      <c r="H104" s="89">
        <v>1</v>
      </c>
      <c r="I104" s="91" t="s">
        <v>710</v>
      </c>
      <c r="J104" s="89" t="s">
        <v>630</v>
      </c>
      <c r="K104" s="91" t="s">
        <v>716</v>
      </c>
    </row>
    <row r="105" spans="1:11" ht="57" x14ac:dyDescent="0.45">
      <c r="A105" s="89" t="str">
        <f t="shared" si="1"/>
        <v>(13)(2)(a)</v>
      </c>
      <c r="B105" s="90" t="s">
        <v>685</v>
      </c>
      <c r="C105" s="91" t="s">
        <v>686</v>
      </c>
      <c r="D105" s="90">
        <v>2</v>
      </c>
      <c r="E105" s="91" t="s">
        <v>708</v>
      </c>
      <c r="F105" s="89">
        <v>13</v>
      </c>
      <c r="G105" s="91" t="s">
        <v>709</v>
      </c>
      <c r="H105" s="89">
        <v>2</v>
      </c>
      <c r="I105" s="91" t="s">
        <v>717</v>
      </c>
      <c r="J105" s="89" t="s">
        <v>604</v>
      </c>
      <c r="K105" s="91" t="s">
        <v>718</v>
      </c>
    </row>
    <row r="106" spans="1:11" ht="57" x14ac:dyDescent="0.45">
      <c r="A106" s="89" t="str">
        <f t="shared" si="1"/>
        <v>(13)(2)(b)</v>
      </c>
      <c r="B106" s="90" t="s">
        <v>685</v>
      </c>
      <c r="C106" s="91" t="s">
        <v>686</v>
      </c>
      <c r="D106" s="90">
        <v>2</v>
      </c>
      <c r="E106" s="91" t="s">
        <v>708</v>
      </c>
      <c r="F106" s="89">
        <v>13</v>
      </c>
      <c r="G106" s="91" t="s">
        <v>709</v>
      </c>
      <c r="H106" s="89">
        <v>2</v>
      </c>
      <c r="I106" s="91" t="s">
        <v>717</v>
      </c>
      <c r="J106" s="89" t="s">
        <v>605</v>
      </c>
      <c r="K106" s="91" t="s">
        <v>719</v>
      </c>
    </row>
    <row r="107" spans="1:11" ht="57" x14ac:dyDescent="0.45">
      <c r="A107" s="89" t="str">
        <f t="shared" si="1"/>
        <v>(13)(2)(c)</v>
      </c>
      <c r="B107" s="90" t="s">
        <v>685</v>
      </c>
      <c r="C107" s="91" t="s">
        <v>686</v>
      </c>
      <c r="D107" s="90">
        <v>2</v>
      </c>
      <c r="E107" s="91" t="s">
        <v>708</v>
      </c>
      <c r="F107" s="89">
        <v>13</v>
      </c>
      <c r="G107" s="91" t="s">
        <v>709</v>
      </c>
      <c r="H107" s="89">
        <v>2</v>
      </c>
      <c r="I107" s="91" t="s">
        <v>717</v>
      </c>
      <c r="J107" s="89" t="s">
        <v>606</v>
      </c>
      <c r="K107" s="91" t="s">
        <v>720</v>
      </c>
    </row>
    <row r="108" spans="1:11" ht="57" x14ac:dyDescent="0.45">
      <c r="A108" s="89" t="str">
        <f t="shared" si="1"/>
        <v>(13)(2)(d)</v>
      </c>
      <c r="B108" s="90" t="s">
        <v>685</v>
      </c>
      <c r="C108" s="91" t="s">
        <v>686</v>
      </c>
      <c r="D108" s="90">
        <v>2</v>
      </c>
      <c r="E108" s="91" t="s">
        <v>708</v>
      </c>
      <c r="F108" s="89">
        <v>13</v>
      </c>
      <c r="G108" s="91" t="s">
        <v>709</v>
      </c>
      <c r="H108" s="89">
        <v>2</v>
      </c>
      <c r="I108" s="91" t="s">
        <v>717</v>
      </c>
      <c r="J108" s="89" t="s">
        <v>607</v>
      </c>
      <c r="K108" s="91" t="s">
        <v>721</v>
      </c>
    </row>
    <row r="109" spans="1:11" ht="57" x14ac:dyDescent="0.45">
      <c r="A109" s="89" t="str">
        <f t="shared" si="1"/>
        <v>(13)(2)(e)</v>
      </c>
      <c r="B109" s="90" t="s">
        <v>685</v>
      </c>
      <c r="C109" s="91" t="s">
        <v>686</v>
      </c>
      <c r="D109" s="90">
        <v>2</v>
      </c>
      <c r="E109" s="91" t="s">
        <v>708</v>
      </c>
      <c r="F109" s="89">
        <v>13</v>
      </c>
      <c r="G109" s="91" t="s">
        <v>709</v>
      </c>
      <c r="H109" s="89">
        <v>2</v>
      </c>
      <c r="I109" s="91" t="s">
        <v>717</v>
      </c>
      <c r="J109" s="89" t="s">
        <v>629</v>
      </c>
      <c r="K109" s="91" t="s">
        <v>722</v>
      </c>
    </row>
    <row r="110" spans="1:11" ht="57" x14ac:dyDescent="0.45">
      <c r="A110" s="89" t="str">
        <f t="shared" si="1"/>
        <v>(13)(2)(f)</v>
      </c>
      <c r="B110" s="90" t="s">
        <v>685</v>
      </c>
      <c r="C110" s="91" t="s">
        <v>686</v>
      </c>
      <c r="D110" s="90">
        <v>2</v>
      </c>
      <c r="E110" s="91" t="s">
        <v>708</v>
      </c>
      <c r="F110" s="89">
        <v>13</v>
      </c>
      <c r="G110" s="91" t="s">
        <v>709</v>
      </c>
      <c r="H110" s="89">
        <v>2</v>
      </c>
      <c r="I110" s="91" t="s">
        <v>717</v>
      </c>
      <c r="J110" s="89" t="s">
        <v>630</v>
      </c>
      <c r="K110" s="91" t="s">
        <v>723</v>
      </c>
    </row>
    <row r="111" spans="1:11" ht="71.25" x14ac:dyDescent="0.45">
      <c r="A111" s="89" t="str">
        <f t="shared" si="1"/>
        <v>(13)(3)</v>
      </c>
      <c r="B111" s="90" t="s">
        <v>685</v>
      </c>
      <c r="C111" s="91" t="s">
        <v>686</v>
      </c>
      <c r="D111" s="90">
        <v>2</v>
      </c>
      <c r="E111" s="91" t="s">
        <v>708</v>
      </c>
      <c r="F111" s="89">
        <v>13</v>
      </c>
      <c r="G111" s="91" t="s">
        <v>709</v>
      </c>
      <c r="H111" s="89">
        <v>3</v>
      </c>
      <c r="I111" s="91" t="s">
        <v>724</v>
      </c>
      <c r="J111" s="89"/>
      <c r="K111" s="91"/>
    </row>
    <row r="112" spans="1:11" ht="42.75" x14ac:dyDescent="0.45">
      <c r="A112" s="89" t="str">
        <f t="shared" si="1"/>
        <v>(13)(4)</v>
      </c>
      <c r="B112" s="90" t="s">
        <v>685</v>
      </c>
      <c r="C112" s="91" t="s">
        <v>686</v>
      </c>
      <c r="D112" s="90">
        <v>2</v>
      </c>
      <c r="E112" s="91" t="s">
        <v>708</v>
      </c>
      <c r="F112" s="89">
        <v>13</v>
      </c>
      <c r="G112" s="91" t="s">
        <v>709</v>
      </c>
      <c r="H112" s="89">
        <v>4</v>
      </c>
      <c r="I112" s="91" t="s">
        <v>725</v>
      </c>
      <c r="J112" s="89"/>
      <c r="K112" s="91"/>
    </row>
    <row r="113" spans="1:11" ht="42.75" x14ac:dyDescent="0.45">
      <c r="A113" s="89" t="str">
        <f t="shared" si="1"/>
        <v>(14)(1)(a)</v>
      </c>
      <c r="B113" s="90" t="s">
        <v>685</v>
      </c>
      <c r="C113" s="91" t="s">
        <v>686</v>
      </c>
      <c r="D113" s="90">
        <v>2</v>
      </c>
      <c r="E113" s="91" t="s">
        <v>708</v>
      </c>
      <c r="F113" s="89">
        <v>14</v>
      </c>
      <c r="G113" s="91" t="s">
        <v>726</v>
      </c>
      <c r="H113" s="89">
        <v>1</v>
      </c>
      <c r="I113" s="91" t="s">
        <v>727</v>
      </c>
      <c r="J113" s="89" t="s">
        <v>604</v>
      </c>
      <c r="K113" s="91" t="s">
        <v>728</v>
      </c>
    </row>
    <row r="114" spans="1:11" ht="42.75" x14ac:dyDescent="0.45">
      <c r="A114" s="89" t="str">
        <f t="shared" si="1"/>
        <v>(14)(1)(b)</v>
      </c>
      <c r="B114" s="90" t="s">
        <v>685</v>
      </c>
      <c r="C114" s="91" t="s">
        <v>686</v>
      </c>
      <c r="D114" s="90">
        <v>2</v>
      </c>
      <c r="E114" s="91" t="s">
        <v>708</v>
      </c>
      <c r="F114" s="89">
        <v>14</v>
      </c>
      <c r="G114" s="91" t="s">
        <v>726</v>
      </c>
      <c r="H114" s="89">
        <v>1</v>
      </c>
      <c r="I114" s="91" t="s">
        <v>727</v>
      </c>
      <c r="J114" s="89" t="s">
        <v>605</v>
      </c>
      <c r="K114" s="91" t="s">
        <v>712</v>
      </c>
    </row>
    <row r="115" spans="1:11" ht="42.75" x14ac:dyDescent="0.45">
      <c r="A115" s="89" t="str">
        <f t="shared" si="1"/>
        <v>(14)(1)(c)</v>
      </c>
      <c r="B115" s="90" t="s">
        <v>685</v>
      </c>
      <c r="C115" s="91" t="s">
        <v>686</v>
      </c>
      <c r="D115" s="90">
        <v>2</v>
      </c>
      <c r="E115" s="91" t="s">
        <v>708</v>
      </c>
      <c r="F115" s="89">
        <v>14</v>
      </c>
      <c r="G115" s="91" t="s">
        <v>726</v>
      </c>
      <c r="H115" s="89">
        <v>1</v>
      </c>
      <c r="I115" s="91" t="s">
        <v>727</v>
      </c>
      <c r="J115" s="89" t="s">
        <v>606</v>
      </c>
      <c r="K115" s="91" t="s">
        <v>713</v>
      </c>
    </row>
    <row r="116" spans="1:11" ht="42.75" x14ac:dyDescent="0.45">
      <c r="A116" s="89" t="str">
        <f t="shared" si="1"/>
        <v>(14)(1)(d)</v>
      </c>
      <c r="B116" s="90" t="s">
        <v>685</v>
      </c>
      <c r="C116" s="91" t="s">
        <v>686</v>
      </c>
      <c r="D116" s="90">
        <v>2</v>
      </c>
      <c r="E116" s="91" t="s">
        <v>708</v>
      </c>
      <c r="F116" s="89">
        <v>14</v>
      </c>
      <c r="G116" s="91" t="s">
        <v>726</v>
      </c>
      <c r="H116" s="89">
        <v>1</v>
      </c>
      <c r="I116" s="91" t="s">
        <v>727</v>
      </c>
      <c r="J116" s="89" t="s">
        <v>607</v>
      </c>
      <c r="K116" s="91" t="s">
        <v>729</v>
      </c>
    </row>
    <row r="117" spans="1:11" ht="42.75" x14ac:dyDescent="0.45">
      <c r="A117" s="89" t="str">
        <f t="shared" si="1"/>
        <v>(14)(1)(e)</v>
      </c>
      <c r="B117" s="90" t="s">
        <v>685</v>
      </c>
      <c r="C117" s="91" t="s">
        <v>686</v>
      </c>
      <c r="D117" s="90">
        <v>2</v>
      </c>
      <c r="E117" s="91" t="s">
        <v>708</v>
      </c>
      <c r="F117" s="89">
        <v>14</v>
      </c>
      <c r="G117" s="91" t="s">
        <v>726</v>
      </c>
      <c r="H117" s="89">
        <v>1</v>
      </c>
      <c r="I117" s="91" t="s">
        <v>727</v>
      </c>
      <c r="J117" s="89" t="s">
        <v>629</v>
      </c>
      <c r="K117" s="91" t="s">
        <v>730</v>
      </c>
    </row>
    <row r="118" spans="1:11" ht="85.5" x14ac:dyDescent="0.45">
      <c r="A118" s="89" t="str">
        <f t="shared" si="1"/>
        <v>(14)(1)(f)</v>
      </c>
      <c r="B118" s="90" t="s">
        <v>685</v>
      </c>
      <c r="C118" s="91" t="s">
        <v>686</v>
      </c>
      <c r="D118" s="90">
        <v>2</v>
      </c>
      <c r="E118" s="91" t="s">
        <v>708</v>
      </c>
      <c r="F118" s="89">
        <v>14</v>
      </c>
      <c r="G118" s="91" t="s">
        <v>726</v>
      </c>
      <c r="H118" s="89">
        <v>1</v>
      </c>
      <c r="I118" s="91" t="s">
        <v>727</v>
      </c>
      <c r="J118" s="89" t="s">
        <v>630</v>
      </c>
      <c r="K118" s="91" t="s">
        <v>731</v>
      </c>
    </row>
    <row r="119" spans="1:11" ht="42.75" x14ac:dyDescent="0.45">
      <c r="A119" s="89" t="str">
        <f t="shared" si="1"/>
        <v>(14)(2)(a)</v>
      </c>
      <c r="B119" s="90" t="s">
        <v>685</v>
      </c>
      <c r="C119" s="91" t="s">
        <v>686</v>
      </c>
      <c r="D119" s="90">
        <v>2</v>
      </c>
      <c r="E119" s="91" t="s">
        <v>708</v>
      </c>
      <c r="F119" s="89">
        <v>14</v>
      </c>
      <c r="G119" s="91" t="s">
        <v>726</v>
      </c>
      <c r="H119" s="89">
        <v>2</v>
      </c>
      <c r="I119" s="91" t="s">
        <v>732</v>
      </c>
      <c r="J119" s="89" t="s">
        <v>604</v>
      </c>
      <c r="K119" s="91" t="s">
        <v>718</v>
      </c>
    </row>
    <row r="120" spans="1:11" ht="42.75" x14ac:dyDescent="0.45">
      <c r="A120" s="89" t="str">
        <f t="shared" si="1"/>
        <v>(14)(2)(b)</v>
      </c>
      <c r="B120" s="90" t="s">
        <v>685</v>
      </c>
      <c r="C120" s="91" t="s">
        <v>686</v>
      </c>
      <c r="D120" s="90">
        <v>2</v>
      </c>
      <c r="E120" s="91" t="s">
        <v>708</v>
      </c>
      <c r="F120" s="89">
        <v>14</v>
      </c>
      <c r="G120" s="91" t="s">
        <v>726</v>
      </c>
      <c r="H120" s="89">
        <v>2</v>
      </c>
      <c r="I120" s="91" t="s">
        <v>732</v>
      </c>
      <c r="J120" s="89" t="s">
        <v>605</v>
      </c>
      <c r="K120" s="91" t="s">
        <v>714</v>
      </c>
    </row>
    <row r="121" spans="1:11" ht="57" x14ac:dyDescent="0.45">
      <c r="A121" s="89" t="str">
        <f t="shared" si="1"/>
        <v>(14)(2)(c)</v>
      </c>
      <c r="B121" s="90" t="s">
        <v>685</v>
      </c>
      <c r="C121" s="91" t="s">
        <v>686</v>
      </c>
      <c r="D121" s="90">
        <v>2</v>
      </c>
      <c r="E121" s="91" t="s">
        <v>708</v>
      </c>
      <c r="F121" s="89">
        <v>14</v>
      </c>
      <c r="G121" s="91" t="s">
        <v>726</v>
      </c>
      <c r="H121" s="89">
        <v>2</v>
      </c>
      <c r="I121" s="91" t="s">
        <v>732</v>
      </c>
      <c r="J121" s="89" t="s">
        <v>606</v>
      </c>
      <c r="K121" s="91" t="s">
        <v>733</v>
      </c>
    </row>
    <row r="122" spans="1:11" ht="57" x14ac:dyDescent="0.45">
      <c r="A122" s="89" t="str">
        <f t="shared" si="1"/>
        <v>(14)(2)(d)</v>
      </c>
      <c r="B122" s="90" t="s">
        <v>685</v>
      </c>
      <c r="C122" s="91" t="s">
        <v>686</v>
      </c>
      <c r="D122" s="90">
        <v>2</v>
      </c>
      <c r="E122" s="91" t="s">
        <v>708</v>
      </c>
      <c r="F122" s="89">
        <v>14</v>
      </c>
      <c r="G122" s="91" t="s">
        <v>726</v>
      </c>
      <c r="H122" s="89">
        <v>2</v>
      </c>
      <c r="I122" s="91" t="s">
        <v>732</v>
      </c>
      <c r="J122" s="89" t="s">
        <v>607</v>
      </c>
      <c r="K122" s="91" t="s">
        <v>734</v>
      </c>
    </row>
    <row r="123" spans="1:11" ht="42.75" x14ac:dyDescent="0.45">
      <c r="A123" s="89" t="str">
        <f t="shared" si="1"/>
        <v>(14)(2)(e)</v>
      </c>
      <c r="B123" s="90" t="s">
        <v>685</v>
      </c>
      <c r="C123" s="91" t="s">
        <v>686</v>
      </c>
      <c r="D123" s="90">
        <v>2</v>
      </c>
      <c r="E123" s="91" t="s">
        <v>708</v>
      </c>
      <c r="F123" s="89">
        <v>14</v>
      </c>
      <c r="G123" s="91" t="s">
        <v>726</v>
      </c>
      <c r="H123" s="89">
        <v>2</v>
      </c>
      <c r="I123" s="91" t="s">
        <v>732</v>
      </c>
      <c r="J123" s="89" t="s">
        <v>629</v>
      </c>
      <c r="K123" s="91" t="s">
        <v>721</v>
      </c>
    </row>
    <row r="124" spans="1:11" ht="42.75" x14ac:dyDescent="0.45">
      <c r="A124" s="89" t="str">
        <f t="shared" si="1"/>
        <v>(14)(2)(f)</v>
      </c>
      <c r="B124" s="90" t="s">
        <v>685</v>
      </c>
      <c r="C124" s="91" t="s">
        <v>686</v>
      </c>
      <c r="D124" s="90">
        <v>2</v>
      </c>
      <c r="E124" s="91" t="s">
        <v>708</v>
      </c>
      <c r="F124" s="89">
        <v>14</v>
      </c>
      <c r="G124" s="91" t="s">
        <v>726</v>
      </c>
      <c r="H124" s="89">
        <v>2</v>
      </c>
      <c r="I124" s="91" t="s">
        <v>732</v>
      </c>
      <c r="J124" s="89" t="s">
        <v>630</v>
      </c>
      <c r="K124" s="91" t="s">
        <v>735</v>
      </c>
    </row>
    <row r="125" spans="1:11" ht="57" x14ac:dyDescent="0.45">
      <c r="A125" s="89" t="str">
        <f t="shared" si="1"/>
        <v>(14)(2)(g)</v>
      </c>
      <c r="B125" s="90" t="s">
        <v>685</v>
      </c>
      <c r="C125" s="91" t="s">
        <v>686</v>
      </c>
      <c r="D125" s="90">
        <v>2</v>
      </c>
      <c r="E125" s="91" t="s">
        <v>708</v>
      </c>
      <c r="F125" s="89">
        <v>14</v>
      </c>
      <c r="G125" s="91" t="s">
        <v>726</v>
      </c>
      <c r="H125" s="89">
        <v>2</v>
      </c>
      <c r="I125" s="91" t="s">
        <v>732</v>
      </c>
      <c r="J125" s="89" t="s">
        <v>671</v>
      </c>
      <c r="K125" s="91" t="s">
        <v>723</v>
      </c>
    </row>
    <row r="126" spans="1:11" ht="42.75" x14ac:dyDescent="0.45">
      <c r="A126" s="89" t="str">
        <f t="shared" si="1"/>
        <v>(14)(3)(a)</v>
      </c>
      <c r="B126" s="90" t="s">
        <v>685</v>
      </c>
      <c r="C126" s="91" t="s">
        <v>686</v>
      </c>
      <c r="D126" s="90">
        <v>2</v>
      </c>
      <c r="E126" s="91" t="s">
        <v>708</v>
      </c>
      <c r="F126" s="89">
        <v>14</v>
      </c>
      <c r="G126" s="91" t="s">
        <v>726</v>
      </c>
      <c r="H126" s="89">
        <v>3</v>
      </c>
      <c r="I126" s="91" t="s">
        <v>736</v>
      </c>
      <c r="J126" s="89" t="s">
        <v>604</v>
      </c>
      <c r="K126" s="91" t="s">
        <v>737</v>
      </c>
    </row>
    <row r="127" spans="1:11" ht="42.75" x14ac:dyDescent="0.45">
      <c r="A127" s="89" t="str">
        <f t="shared" si="1"/>
        <v>(14)(3)(b)</v>
      </c>
      <c r="B127" s="90" t="s">
        <v>685</v>
      </c>
      <c r="C127" s="91" t="s">
        <v>686</v>
      </c>
      <c r="D127" s="90">
        <v>2</v>
      </c>
      <c r="E127" s="91" t="s">
        <v>708</v>
      </c>
      <c r="F127" s="89">
        <v>14</v>
      </c>
      <c r="G127" s="91" t="s">
        <v>726</v>
      </c>
      <c r="H127" s="89">
        <v>3</v>
      </c>
      <c r="I127" s="91" t="s">
        <v>736</v>
      </c>
      <c r="J127" s="89" t="s">
        <v>605</v>
      </c>
      <c r="K127" s="91" t="s">
        <v>738</v>
      </c>
    </row>
    <row r="128" spans="1:11" ht="42.75" x14ac:dyDescent="0.45">
      <c r="A128" s="89" t="str">
        <f t="shared" si="1"/>
        <v>(14)(3)(c)</v>
      </c>
      <c r="B128" s="90" t="s">
        <v>685</v>
      </c>
      <c r="C128" s="91" t="s">
        <v>686</v>
      </c>
      <c r="D128" s="90">
        <v>2</v>
      </c>
      <c r="E128" s="91" t="s">
        <v>708</v>
      </c>
      <c r="F128" s="89">
        <v>14</v>
      </c>
      <c r="G128" s="91" t="s">
        <v>726</v>
      </c>
      <c r="H128" s="89">
        <v>3</v>
      </c>
      <c r="I128" s="91" t="s">
        <v>736</v>
      </c>
      <c r="J128" s="89" t="s">
        <v>606</v>
      </c>
      <c r="K128" s="91" t="s">
        <v>739</v>
      </c>
    </row>
    <row r="129" spans="1:11" ht="71.25" x14ac:dyDescent="0.45">
      <c r="A129" s="89" t="str">
        <f t="shared" si="1"/>
        <v>(14)(4)</v>
      </c>
      <c r="B129" s="90" t="s">
        <v>685</v>
      </c>
      <c r="C129" s="91" t="s">
        <v>686</v>
      </c>
      <c r="D129" s="90">
        <v>2</v>
      </c>
      <c r="E129" s="91" t="s">
        <v>708</v>
      </c>
      <c r="F129" s="89">
        <v>14</v>
      </c>
      <c r="G129" s="91" t="s">
        <v>726</v>
      </c>
      <c r="H129" s="89">
        <v>4</v>
      </c>
      <c r="I129" s="91" t="s">
        <v>740</v>
      </c>
      <c r="J129" s="89"/>
      <c r="K129" s="91"/>
    </row>
    <row r="130" spans="1:11" ht="42.75" x14ac:dyDescent="0.45">
      <c r="A130" s="89" t="str">
        <f t="shared" si="1"/>
        <v>(14)(5)(a)</v>
      </c>
      <c r="B130" s="90" t="s">
        <v>685</v>
      </c>
      <c r="C130" s="91" t="s">
        <v>686</v>
      </c>
      <c r="D130" s="90">
        <v>2</v>
      </c>
      <c r="E130" s="91" t="s">
        <v>708</v>
      </c>
      <c r="F130" s="89">
        <v>14</v>
      </c>
      <c r="G130" s="91" t="s">
        <v>726</v>
      </c>
      <c r="H130" s="89">
        <v>5</v>
      </c>
      <c r="I130" s="91" t="s">
        <v>741</v>
      </c>
      <c r="J130" s="89" t="s">
        <v>604</v>
      </c>
      <c r="K130" s="91" t="s">
        <v>742</v>
      </c>
    </row>
    <row r="131" spans="1:11" ht="128.25" x14ac:dyDescent="0.45">
      <c r="A131" s="89" t="str">
        <f t="shared" ref="A131:A194" si="2">_xlfn.CONCAT(IF(F131&lt;&gt;"",_xlfn.CONCAT("(",F131,")"),""),IF(H131&lt;&gt;"",_xlfn.CONCAT("(",H131,")"),""),IF(J131&lt;&gt;"",_xlfn.CONCAT("(",J131,")"),""))</f>
        <v>(14)(5)(b)</v>
      </c>
      <c r="B131" s="90" t="s">
        <v>685</v>
      </c>
      <c r="C131" s="91" t="s">
        <v>686</v>
      </c>
      <c r="D131" s="90">
        <v>2</v>
      </c>
      <c r="E131" s="91" t="s">
        <v>708</v>
      </c>
      <c r="F131" s="89">
        <v>14</v>
      </c>
      <c r="G131" s="91" t="s">
        <v>726</v>
      </c>
      <c r="H131" s="89">
        <v>5</v>
      </c>
      <c r="I131" s="91" t="s">
        <v>741</v>
      </c>
      <c r="J131" s="89" t="s">
        <v>605</v>
      </c>
      <c r="K131" s="91" t="s">
        <v>743</v>
      </c>
    </row>
    <row r="132" spans="1:11" ht="42.75" x14ac:dyDescent="0.45">
      <c r="A132" s="89" t="str">
        <f t="shared" si="2"/>
        <v>(14)(5)(c)</v>
      </c>
      <c r="B132" s="90" t="s">
        <v>685</v>
      </c>
      <c r="C132" s="91" t="s">
        <v>686</v>
      </c>
      <c r="D132" s="90">
        <v>2</v>
      </c>
      <c r="E132" s="91" t="s">
        <v>708</v>
      </c>
      <c r="F132" s="89">
        <v>14</v>
      </c>
      <c r="G132" s="91" t="s">
        <v>726</v>
      </c>
      <c r="H132" s="89">
        <v>5</v>
      </c>
      <c r="I132" s="91" t="s">
        <v>741</v>
      </c>
      <c r="J132" s="89" t="s">
        <v>606</v>
      </c>
      <c r="K132" s="91" t="s">
        <v>744</v>
      </c>
    </row>
    <row r="133" spans="1:11" ht="42.75" x14ac:dyDescent="0.45">
      <c r="A133" s="89" t="str">
        <f t="shared" si="2"/>
        <v>(14)(5)(d)</v>
      </c>
      <c r="B133" s="90" t="s">
        <v>685</v>
      </c>
      <c r="C133" s="91" t="s">
        <v>686</v>
      </c>
      <c r="D133" s="90">
        <v>2</v>
      </c>
      <c r="E133" s="91" t="s">
        <v>708</v>
      </c>
      <c r="F133" s="89">
        <v>14</v>
      </c>
      <c r="G133" s="91" t="s">
        <v>726</v>
      </c>
      <c r="H133" s="89">
        <v>5</v>
      </c>
      <c r="I133" s="91" t="s">
        <v>741</v>
      </c>
      <c r="J133" s="89" t="s">
        <v>607</v>
      </c>
      <c r="K133" s="91" t="s">
        <v>745</v>
      </c>
    </row>
    <row r="134" spans="1:11" ht="57" x14ac:dyDescent="0.45">
      <c r="A134" s="89" t="str">
        <f t="shared" si="2"/>
        <v>(15)(1)(a)</v>
      </c>
      <c r="B134" s="90" t="s">
        <v>685</v>
      </c>
      <c r="C134" s="91" t="s">
        <v>686</v>
      </c>
      <c r="D134" s="90">
        <v>2</v>
      </c>
      <c r="E134" s="91" t="s">
        <v>708</v>
      </c>
      <c r="F134" s="89">
        <v>15</v>
      </c>
      <c r="G134" s="91" t="s">
        <v>746</v>
      </c>
      <c r="H134" s="89">
        <v>1</v>
      </c>
      <c r="I134" s="91" t="s">
        <v>747</v>
      </c>
      <c r="J134" s="89" t="s">
        <v>604</v>
      </c>
      <c r="K134" s="91" t="s">
        <v>748</v>
      </c>
    </row>
    <row r="135" spans="1:11" ht="57" x14ac:dyDescent="0.45">
      <c r="A135" s="89" t="str">
        <f t="shared" si="2"/>
        <v>(15)(1)(b)</v>
      </c>
      <c r="B135" s="90" t="s">
        <v>685</v>
      </c>
      <c r="C135" s="91" t="s">
        <v>686</v>
      </c>
      <c r="D135" s="90">
        <v>2</v>
      </c>
      <c r="E135" s="91" t="s">
        <v>708</v>
      </c>
      <c r="F135" s="89">
        <v>15</v>
      </c>
      <c r="G135" s="91" t="s">
        <v>746</v>
      </c>
      <c r="H135" s="89">
        <v>1</v>
      </c>
      <c r="I135" s="91" t="s">
        <v>747</v>
      </c>
      <c r="J135" s="89" t="s">
        <v>605</v>
      </c>
      <c r="K135" s="91" t="s">
        <v>729</v>
      </c>
    </row>
    <row r="136" spans="1:11" ht="57" x14ac:dyDescent="0.45">
      <c r="A136" s="89" t="str">
        <f t="shared" si="2"/>
        <v>(15)(1)(c)</v>
      </c>
      <c r="B136" s="90" t="s">
        <v>685</v>
      </c>
      <c r="C136" s="91" t="s">
        <v>686</v>
      </c>
      <c r="D136" s="90">
        <v>2</v>
      </c>
      <c r="E136" s="91" t="s">
        <v>708</v>
      </c>
      <c r="F136" s="89">
        <v>15</v>
      </c>
      <c r="G136" s="91" t="s">
        <v>746</v>
      </c>
      <c r="H136" s="89">
        <v>1</v>
      </c>
      <c r="I136" s="91" t="s">
        <v>747</v>
      </c>
      <c r="J136" s="89" t="s">
        <v>606</v>
      </c>
      <c r="K136" s="91" t="s">
        <v>749</v>
      </c>
    </row>
    <row r="137" spans="1:11" ht="57" x14ac:dyDescent="0.45">
      <c r="A137" s="89" t="str">
        <f t="shared" si="2"/>
        <v>(15)(1)(d)</v>
      </c>
      <c r="B137" s="90" t="s">
        <v>685</v>
      </c>
      <c r="C137" s="91" t="s">
        <v>686</v>
      </c>
      <c r="D137" s="90">
        <v>2</v>
      </c>
      <c r="E137" s="91" t="s">
        <v>708</v>
      </c>
      <c r="F137" s="89">
        <v>15</v>
      </c>
      <c r="G137" s="91" t="s">
        <v>746</v>
      </c>
      <c r="H137" s="89">
        <v>1</v>
      </c>
      <c r="I137" s="91" t="s">
        <v>747</v>
      </c>
      <c r="J137" s="89" t="s">
        <v>607</v>
      </c>
      <c r="K137" s="91" t="s">
        <v>750</v>
      </c>
    </row>
    <row r="138" spans="1:11" ht="57" x14ac:dyDescent="0.45">
      <c r="A138" s="89" t="str">
        <f t="shared" si="2"/>
        <v>(15)(1)(e)</v>
      </c>
      <c r="B138" s="90" t="s">
        <v>685</v>
      </c>
      <c r="C138" s="91" t="s">
        <v>686</v>
      </c>
      <c r="D138" s="90">
        <v>2</v>
      </c>
      <c r="E138" s="91" t="s">
        <v>708</v>
      </c>
      <c r="F138" s="89">
        <v>15</v>
      </c>
      <c r="G138" s="91" t="s">
        <v>746</v>
      </c>
      <c r="H138" s="89">
        <v>1</v>
      </c>
      <c r="I138" s="91" t="s">
        <v>747</v>
      </c>
      <c r="J138" s="89" t="s">
        <v>629</v>
      </c>
      <c r="K138" s="91" t="s">
        <v>751</v>
      </c>
    </row>
    <row r="139" spans="1:11" ht="57" x14ac:dyDescent="0.45">
      <c r="A139" s="89" t="str">
        <f t="shared" si="2"/>
        <v>(15)(1)(f)</v>
      </c>
      <c r="B139" s="90" t="s">
        <v>685</v>
      </c>
      <c r="C139" s="91" t="s">
        <v>686</v>
      </c>
      <c r="D139" s="90">
        <v>2</v>
      </c>
      <c r="E139" s="91" t="s">
        <v>708</v>
      </c>
      <c r="F139" s="89">
        <v>15</v>
      </c>
      <c r="G139" s="91" t="s">
        <v>746</v>
      </c>
      <c r="H139" s="89">
        <v>1</v>
      </c>
      <c r="I139" s="91" t="s">
        <v>747</v>
      </c>
      <c r="J139" s="89" t="s">
        <v>630</v>
      </c>
      <c r="K139" s="91" t="s">
        <v>721</v>
      </c>
    </row>
    <row r="140" spans="1:11" ht="57" x14ac:dyDescent="0.45">
      <c r="A140" s="89" t="str">
        <f t="shared" si="2"/>
        <v>(15)(1)(g)</v>
      </c>
      <c r="B140" s="90" t="s">
        <v>685</v>
      </c>
      <c r="C140" s="91" t="s">
        <v>686</v>
      </c>
      <c r="D140" s="90">
        <v>2</v>
      </c>
      <c r="E140" s="91" t="s">
        <v>708</v>
      </c>
      <c r="F140" s="89">
        <v>15</v>
      </c>
      <c r="G140" s="91" t="s">
        <v>746</v>
      </c>
      <c r="H140" s="89">
        <v>1</v>
      </c>
      <c r="I140" s="91" t="s">
        <v>747</v>
      </c>
      <c r="J140" s="89" t="s">
        <v>671</v>
      </c>
      <c r="K140" s="91" t="s">
        <v>752</v>
      </c>
    </row>
    <row r="141" spans="1:11" ht="57" x14ac:dyDescent="0.45">
      <c r="A141" s="89" t="str">
        <f t="shared" si="2"/>
        <v>(15)(1)(h)</v>
      </c>
      <c r="B141" s="90" t="s">
        <v>685</v>
      </c>
      <c r="C141" s="91" t="s">
        <v>686</v>
      </c>
      <c r="D141" s="90">
        <v>2</v>
      </c>
      <c r="E141" s="91" t="s">
        <v>708</v>
      </c>
      <c r="F141" s="89">
        <v>15</v>
      </c>
      <c r="G141" s="91" t="s">
        <v>746</v>
      </c>
      <c r="H141" s="89">
        <v>1</v>
      </c>
      <c r="I141" s="91" t="s">
        <v>747</v>
      </c>
      <c r="J141" s="89" t="s">
        <v>672</v>
      </c>
      <c r="K141" s="91" t="s">
        <v>723</v>
      </c>
    </row>
    <row r="142" spans="1:11" ht="57" x14ac:dyDescent="0.45">
      <c r="A142" s="89" t="str">
        <f t="shared" si="2"/>
        <v>(15)(2)</v>
      </c>
      <c r="B142" s="90" t="s">
        <v>685</v>
      </c>
      <c r="C142" s="91" t="s">
        <v>686</v>
      </c>
      <c r="D142" s="90">
        <v>2</v>
      </c>
      <c r="E142" s="91" t="s">
        <v>708</v>
      </c>
      <c r="F142" s="89">
        <v>15</v>
      </c>
      <c r="G142" s="91" t="s">
        <v>746</v>
      </c>
      <c r="H142" s="89">
        <v>2</v>
      </c>
      <c r="I142" s="91" t="s">
        <v>753</v>
      </c>
      <c r="J142" s="89"/>
      <c r="K142" s="91"/>
    </row>
    <row r="143" spans="1:11" ht="85.5" x14ac:dyDescent="0.45">
      <c r="A143" s="89" t="str">
        <f t="shared" si="2"/>
        <v>(15)(3)</v>
      </c>
      <c r="B143" s="90" t="s">
        <v>685</v>
      </c>
      <c r="C143" s="91" t="s">
        <v>686</v>
      </c>
      <c r="D143" s="90">
        <v>2</v>
      </c>
      <c r="E143" s="91" t="s">
        <v>708</v>
      </c>
      <c r="F143" s="89">
        <v>15</v>
      </c>
      <c r="G143" s="91" t="s">
        <v>746</v>
      </c>
      <c r="H143" s="89">
        <v>3</v>
      </c>
      <c r="I143" s="91" t="s">
        <v>754</v>
      </c>
      <c r="J143" s="89"/>
      <c r="K143" s="91"/>
    </row>
    <row r="144" spans="1:11" ht="28.5" x14ac:dyDescent="0.45">
      <c r="A144" s="89" t="str">
        <f t="shared" si="2"/>
        <v>(15)(4)</v>
      </c>
      <c r="B144" s="90" t="s">
        <v>685</v>
      </c>
      <c r="C144" s="91" t="s">
        <v>686</v>
      </c>
      <c r="D144" s="90">
        <v>2</v>
      </c>
      <c r="E144" s="91" t="s">
        <v>708</v>
      </c>
      <c r="F144" s="89">
        <v>15</v>
      </c>
      <c r="G144" s="91" t="s">
        <v>746</v>
      </c>
      <c r="H144" s="89">
        <v>4</v>
      </c>
      <c r="I144" s="91" t="s">
        <v>755</v>
      </c>
      <c r="J144" s="89"/>
      <c r="K144" s="91"/>
    </row>
    <row r="145" spans="1:11" ht="71.25" x14ac:dyDescent="0.45">
      <c r="A145" s="89" t="str">
        <f t="shared" si="2"/>
        <v>(16)(1)</v>
      </c>
      <c r="B145" s="90" t="s">
        <v>685</v>
      </c>
      <c r="C145" s="91" t="s">
        <v>686</v>
      </c>
      <c r="D145" s="90">
        <v>3</v>
      </c>
      <c r="E145" s="91" t="s">
        <v>756</v>
      </c>
      <c r="F145" s="89">
        <v>16</v>
      </c>
      <c r="G145" s="91" t="s">
        <v>757</v>
      </c>
      <c r="H145" s="89">
        <v>1</v>
      </c>
      <c r="I145" s="91" t="s">
        <v>758</v>
      </c>
      <c r="J145" s="89"/>
      <c r="K145" s="91"/>
    </row>
    <row r="146" spans="1:11" ht="57" x14ac:dyDescent="0.45">
      <c r="A146" s="89" t="str">
        <f t="shared" si="2"/>
        <v>(17)(1)(a)</v>
      </c>
      <c r="B146" s="90" t="s">
        <v>685</v>
      </c>
      <c r="C146" s="91" t="s">
        <v>686</v>
      </c>
      <c r="D146" s="90">
        <v>3</v>
      </c>
      <c r="E146" s="91" t="s">
        <v>756</v>
      </c>
      <c r="F146" s="89">
        <v>17</v>
      </c>
      <c r="G146" s="91" t="s">
        <v>759</v>
      </c>
      <c r="H146" s="89">
        <v>1</v>
      </c>
      <c r="I146" s="91" t="s">
        <v>760</v>
      </c>
      <c r="J146" s="89" t="s">
        <v>604</v>
      </c>
      <c r="K146" s="91" t="s">
        <v>761</v>
      </c>
    </row>
    <row r="147" spans="1:11" ht="57" x14ac:dyDescent="0.45">
      <c r="A147" s="89" t="str">
        <f t="shared" si="2"/>
        <v>(17)(1)(b)</v>
      </c>
      <c r="B147" s="90" t="s">
        <v>685</v>
      </c>
      <c r="C147" s="91" t="s">
        <v>686</v>
      </c>
      <c r="D147" s="90">
        <v>3</v>
      </c>
      <c r="E147" s="91" t="s">
        <v>756</v>
      </c>
      <c r="F147" s="89">
        <v>17</v>
      </c>
      <c r="G147" s="91" t="s">
        <v>759</v>
      </c>
      <c r="H147" s="89">
        <v>1</v>
      </c>
      <c r="I147" s="91" t="s">
        <v>760</v>
      </c>
      <c r="J147" s="89" t="s">
        <v>605</v>
      </c>
      <c r="K147" s="91" t="s">
        <v>762</v>
      </c>
    </row>
    <row r="148" spans="1:11" ht="57" x14ac:dyDescent="0.45">
      <c r="A148" s="89" t="str">
        <f t="shared" si="2"/>
        <v>(17)(1)(c)</v>
      </c>
      <c r="B148" s="90" t="s">
        <v>685</v>
      </c>
      <c r="C148" s="91" t="s">
        <v>686</v>
      </c>
      <c r="D148" s="90">
        <v>3</v>
      </c>
      <c r="E148" s="91" t="s">
        <v>756</v>
      </c>
      <c r="F148" s="89">
        <v>17</v>
      </c>
      <c r="G148" s="91" t="s">
        <v>759</v>
      </c>
      <c r="H148" s="89">
        <v>1</v>
      </c>
      <c r="I148" s="91" t="s">
        <v>760</v>
      </c>
      <c r="J148" s="89" t="s">
        <v>606</v>
      </c>
      <c r="K148" s="91" t="s">
        <v>763</v>
      </c>
    </row>
    <row r="149" spans="1:11" ht="57" x14ac:dyDescent="0.45">
      <c r="A149" s="89" t="str">
        <f t="shared" si="2"/>
        <v>(17)(1)(d)</v>
      </c>
      <c r="B149" s="90" t="s">
        <v>685</v>
      </c>
      <c r="C149" s="91" t="s">
        <v>686</v>
      </c>
      <c r="D149" s="90">
        <v>3</v>
      </c>
      <c r="E149" s="91" t="s">
        <v>756</v>
      </c>
      <c r="F149" s="89">
        <v>17</v>
      </c>
      <c r="G149" s="91" t="s">
        <v>759</v>
      </c>
      <c r="H149" s="89">
        <v>1</v>
      </c>
      <c r="I149" s="91" t="s">
        <v>760</v>
      </c>
      <c r="J149" s="89" t="s">
        <v>607</v>
      </c>
      <c r="K149" s="91" t="s">
        <v>764</v>
      </c>
    </row>
    <row r="150" spans="1:11" ht="57" x14ac:dyDescent="0.45">
      <c r="A150" s="89" t="str">
        <f t="shared" si="2"/>
        <v>(17)(1)(e)</v>
      </c>
      <c r="B150" s="90" t="s">
        <v>685</v>
      </c>
      <c r="C150" s="91" t="s">
        <v>686</v>
      </c>
      <c r="D150" s="90">
        <v>3</v>
      </c>
      <c r="E150" s="91" t="s">
        <v>756</v>
      </c>
      <c r="F150" s="89">
        <v>17</v>
      </c>
      <c r="G150" s="91" t="s">
        <v>759</v>
      </c>
      <c r="H150" s="89">
        <v>1</v>
      </c>
      <c r="I150" s="91" t="s">
        <v>760</v>
      </c>
      <c r="J150" s="89" t="s">
        <v>629</v>
      </c>
      <c r="K150" s="91" t="s">
        <v>765</v>
      </c>
    </row>
    <row r="151" spans="1:11" ht="57" x14ac:dyDescent="0.45">
      <c r="A151" s="89" t="str">
        <f t="shared" si="2"/>
        <v>(17)(1)(f)</v>
      </c>
      <c r="B151" s="90" t="s">
        <v>685</v>
      </c>
      <c r="C151" s="91" t="s">
        <v>686</v>
      </c>
      <c r="D151" s="90">
        <v>3</v>
      </c>
      <c r="E151" s="91" t="s">
        <v>756</v>
      </c>
      <c r="F151" s="89">
        <v>17</v>
      </c>
      <c r="G151" s="91" t="s">
        <v>759</v>
      </c>
      <c r="H151" s="89">
        <v>1</v>
      </c>
      <c r="I151" s="91" t="s">
        <v>760</v>
      </c>
      <c r="J151" s="89" t="s">
        <v>630</v>
      </c>
      <c r="K151" s="91" t="s">
        <v>766</v>
      </c>
    </row>
    <row r="152" spans="1:11" ht="99.75" x14ac:dyDescent="0.45">
      <c r="A152" s="89" t="str">
        <f t="shared" si="2"/>
        <v>(17)(2)</v>
      </c>
      <c r="B152" s="90" t="s">
        <v>685</v>
      </c>
      <c r="C152" s="91" t="s">
        <v>686</v>
      </c>
      <c r="D152" s="90">
        <v>3</v>
      </c>
      <c r="E152" s="91" t="s">
        <v>756</v>
      </c>
      <c r="F152" s="89">
        <v>17</v>
      </c>
      <c r="G152" s="91" t="s">
        <v>759</v>
      </c>
      <c r="H152" s="89">
        <v>2</v>
      </c>
      <c r="I152" s="91" t="s">
        <v>767</v>
      </c>
      <c r="J152" s="89"/>
      <c r="K152" s="91"/>
    </row>
    <row r="153" spans="1:11" ht="28.5" x14ac:dyDescent="0.45">
      <c r="A153" s="89" t="str">
        <f t="shared" si="2"/>
        <v>(17)(3)(a)</v>
      </c>
      <c r="B153" s="90" t="s">
        <v>685</v>
      </c>
      <c r="C153" s="91" t="s">
        <v>686</v>
      </c>
      <c r="D153" s="90">
        <v>3</v>
      </c>
      <c r="E153" s="91" t="s">
        <v>756</v>
      </c>
      <c r="F153" s="89">
        <v>17</v>
      </c>
      <c r="G153" s="91" t="s">
        <v>759</v>
      </c>
      <c r="H153" s="89">
        <v>3</v>
      </c>
      <c r="I153" s="91" t="s">
        <v>768</v>
      </c>
      <c r="J153" s="89" t="s">
        <v>604</v>
      </c>
      <c r="K153" s="91" t="s">
        <v>770</v>
      </c>
    </row>
    <row r="154" spans="1:11" ht="57" x14ac:dyDescent="0.45">
      <c r="A154" s="89" t="str">
        <f t="shared" si="2"/>
        <v>(17)(3)(b)</v>
      </c>
      <c r="B154" s="90" t="s">
        <v>685</v>
      </c>
      <c r="C154" s="91" t="s">
        <v>686</v>
      </c>
      <c r="D154" s="90">
        <v>3</v>
      </c>
      <c r="E154" s="91" t="s">
        <v>756</v>
      </c>
      <c r="F154" s="89">
        <v>17</v>
      </c>
      <c r="G154" s="91" t="s">
        <v>759</v>
      </c>
      <c r="H154" s="89">
        <v>3</v>
      </c>
      <c r="I154" s="91" t="s">
        <v>768</v>
      </c>
      <c r="J154" s="89" t="s">
        <v>605</v>
      </c>
      <c r="K154" s="91" t="s">
        <v>769</v>
      </c>
    </row>
    <row r="155" spans="1:11" ht="28.5" x14ac:dyDescent="0.45">
      <c r="A155" s="89" t="str">
        <f t="shared" si="2"/>
        <v>(17)(3)(c)</v>
      </c>
      <c r="B155" s="90" t="s">
        <v>685</v>
      </c>
      <c r="C155" s="91" t="s">
        <v>686</v>
      </c>
      <c r="D155" s="90">
        <v>3</v>
      </c>
      <c r="E155" s="91" t="s">
        <v>756</v>
      </c>
      <c r="F155" s="89">
        <v>17</v>
      </c>
      <c r="G155" s="91" t="s">
        <v>759</v>
      </c>
      <c r="H155" s="89">
        <v>3</v>
      </c>
      <c r="I155" s="91" t="s">
        <v>768</v>
      </c>
      <c r="J155" s="89" t="s">
        <v>606</v>
      </c>
      <c r="K155" s="91" t="s">
        <v>771</v>
      </c>
    </row>
    <row r="156" spans="1:11" ht="57" x14ac:dyDescent="0.45">
      <c r="A156" s="89" t="str">
        <f t="shared" si="2"/>
        <v>(17)(3)(d)</v>
      </c>
      <c r="B156" s="90" t="s">
        <v>685</v>
      </c>
      <c r="C156" s="91" t="s">
        <v>686</v>
      </c>
      <c r="D156" s="90">
        <v>3</v>
      </c>
      <c r="E156" s="91" t="s">
        <v>756</v>
      </c>
      <c r="F156" s="89">
        <v>17</v>
      </c>
      <c r="G156" s="91" t="s">
        <v>759</v>
      </c>
      <c r="H156" s="89">
        <v>3</v>
      </c>
      <c r="I156" s="91" t="s">
        <v>768</v>
      </c>
      <c r="J156" s="89" t="s">
        <v>607</v>
      </c>
      <c r="K156" s="91" t="s">
        <v>772</v>
      </c>
    </row>
    <row r="157" spans="1:11" ht="28.5" x14ac:dyDescent="0.45">
      <c r="A157" s="89" t="str">
        <f t="shared" si="2"/>
        <v>(17)(3)(e)</v>
      </c>
      <c r="B157" s="90" t="s">
        <v>685</v>
      </c>
      <c r="C157" s="91" t="s">
        <v>686</v>
      </c>
      <c r="D157" s="90">
        <v>3</v>
      </c>
      <c r="E157" s="91" t="s">
        <v>756</v>
      </c>
      <c r="F157" s="89">
        <v>17</v>
      </c>
      <c r="G157" s="91" t="s">
        <v>759</v>
      </c>
      <c r="H157" s="89">
        <v>3</v>
      </c>
      <c r="I157" s="91" t="s">
        <v>768</v>
      </c>
      <c r="J157" s="89" t="s">
        <v>629</v>
      </c>
      <c r="K157" s="91" t="s">
        <v>773</v>
      </c>
    </row>
    <row r="158" spans="1:11" ht="28.5" x14ac:dyDescent="0.45">
      <c r="A158" s="89" t="str">
        <f t="shared" si="2"/>
        <v>(18)(1)(a)</v>
      </c>
      <c r="B158" s="90" t="s">
        <v>685</v>
      </c>
      <c r="C158" s="91" t="s">
        <v>686</v>
      </c>
      <c r="D158" s="90">
        <v>3</v>
      </c>
      <c r="E158" s="91" t="s">
        <v>756</v>
      </c>
      <c r="F158" s="89">
        <v>18</v>
      </c>
      <c r="G158" s="91" t="s">
        <v>774</v>
      </c>
      <c r="H158" s="89">
        <v>1</v>
      </c>
      <c r="I158" s="91" t="s">
        <v>775</v>
      </c>
      <c r="J158" s="89" t="s">
        <v>604</v>
      </c>
      <c r="K158" s="91" t="s">
        <v>776</v>
      </c>
    </row>
    <row r="159" spans="1:11" ht="28.5" x14ac:dyDescent="0.45">
      <c r="A159" s="89" t="str">
        <f t="shared" si="2"/>
        <v>(18)(1)(b)</v>
      </c>
      <c r="B159" s="90" t="s">
        <v>685</v>
      </c>
      <c r="C159" s="91" t="s">
        <v>686</v>
      </c>
      <c r="D159" s="90">
        <v>3</v>
      </c>
      <c r="E159" s="91" t="s">
        <v>756</v>
      </c>
      <c r="F159" s="89">
        <v>18</v>
      </c>
      <c r="G159" s="91" t="s">
        <v>774</v>
      </c>
      <c r="H159" s="89">
        <v>1</v>
      </c>
      <c r="I159" s="91" t="s">
        <v>775</v>
      </c>
      <c r="J159" s="89" t="s">
        <v>605</v>
      </c>
      <c r="K159" s="91" t="s">
        <v>777</v>
      </c>
    </row>
    <row r="160" spans="1:11" ht="42.75" x14ac:dyDescent="0.45">
      <c r="A160" s="89" t="str">
        <f t="shared" si="2"/>
        <v>(18)(1)(c)</v>
      </c>
      <c r="B160" s="90" t="s">
        <v>685</v>
      </c>
      <c r="C160" s="91" t="s">
        <v>686</v>
      </c>
      <c r="D160" s="90">
        <v>3</v>
      </c>
      <c r="E160" s="91" t="s">
        <v>756</v>
      </c>
      <c r="F160" s="89">
        <v>18</v>
      </c>
      <c r="G160" s="91" t="s">
        <v>774</v>
      </c>
      <c r="H160" s="89">
        <v>1</v>
      </c>
      <c r="I160" s="91" t="s">
        <v>775</v>
      </c>
      <c r="J160" s="89" t="s">
        <v>606</v>
      </c>
      <c r="K160" s="91" t="s">
        <v>778</v>
      </c>
    </row>
    <row r="161" spans="1:11" ht="42.75" x14ac:dyDescent="0.45">
      <c r="A161" s="89" t="str">
        <f t="shared" si="2"/>
        <v>(18)(1)(d)</v>
      </c>
      <c r="B161" s="90" t="s">
        <v>685</v>
      </c>
      <c r="C161" s="91" t="s">
        <v>686</v>
      </c>
      <c r="D161" s="90">
        <v>3</v>
      </c>
      <c r="E161" s="91" t="s">
        <v>756</v>
      </c>
      <c r="F161" s="89">
        <v>18</v>
      </c>
      <c r="G161" s="91" t="s">
        <v>774</v>
      </c>
      <c r="H161" s="89">
        <v>1</v>
      </c>
      <c r="I161" s="91" t="s">
        <v>775</v>
      </c>
      <c r="J161" s="89" t="s">
        <v>607</v>
      </c>
      <c r="K161" s="91" t="s">
        <v>779</v>
      </c>
    </row>
    <row r="162" spans="1:11" ht="85.5" x14ac:dyDescent="0.45">
      <c r="A162" s="89" t="str">
        <f t="shared" si="2"/>
        <v>(18)(2)</v>
      </c>
      <c r="B162" s="90" t="s">
        <v>685</v>
      </c>
      <c r="C162" s="91" t="s">
        <v>686</v>
      </c>
      <c r="D162" s="90">
        <v>3</v>
      </c>
      <c r="E162" s="91" t="s">
        <v>756</v>
      </c>
      <c r="F162" s="89">
        <v>18</v>
      </c>
      <c r="G162" s="91" t="s">
        <v>774</v>
      </c>
      <c r="H162" s="89">
        <v>2</v>
      </c>
      <c r="I162" s="91" t="s">
        <v>780</v>
      </c>
      <c r="J162" s="89"/>
      <c r="K162" s="91"/>
    </row>
    <row r="163" spans="1:11" ht="42.75" x14ac:dyDescent="0.45">
      <c r="A163" s="89" t="str">
        <f t="shared" si="2"/>
        <v>(18)(3)</v>
      </c>
      <c r="B163" s="90" t="s">
        <v>685</v>
      </c>
      <c r="C163" s="91" t="s">
        <v>686</v>
      </c>
      <c r="D163" s="90">
        <v>3</v>
      </c>
      <c r="E163" s="91" t="s">
        <v>756</v>
      </c>
      <c r="F163" s="89">
        <v>18</v>
      </c>
      <c r="G163" s="91" t="s">
        <v>774</v>
      </c>
      <c r="H163" s="89">
        <v>3</v>
      </c>
      <c r="I163" s="91" t="s">
        <v>781</v>
      </c>
      <c r="J163" s="89"/>
      <c r="K163" s="91"/>
    </row>
    <row r="164" spans="1:11" ht="85.5" x14ac:dyDescent="0.45">
      <c r="A164" s="89" t="str">
        <f t="shared" si="2"/>
        <v>(19)</v>
      </c>
      <c r="B164" s="90" t="s">
        <v>685</v>
      </c>
      <c r="C164" s="91" t="s">
        <v>686</v>
      </c>
      <c r="D164" s="90">
        <v>3</v>
      </c>
      <c r="E164" s="91" t="s">
        <v>756</v>
      </c>
      <c r="F164" s="89">
        <v>19</v>
      </c>
      <c r="G164" s="91" t="s">
        <v>782</v>
      </c>
      <c r="H164" s="89"/>
      <c r="I164" s="91" t="s">
        <v>783</v>
      </c>
      <c r="J164" s="89"/>
      <c r="K164" s="91"/>
    </row>
    <row r="165" spans="1:11" ht="71.25" x14ac:dyDescent="0.45">
      <c r="A165" s="89" t="str">
        <f t="shared" si="2"/>
        <v>(20)(1)(a)</v>
      </c>
      <c r="B165" s="90" t="s">
        <v>685</v>
      </c>
      <c r="C165" s="91" t="s">
        <v>686</v>
      </c>
      <c r="D165" s="90">
        <v>3</v>
      </c>
      <c r="E165" s="91" t="s">
        <v>756</v>
      </c>
      <c r="F165" s="89">
        <v>20</v>
      </c>
      <c r="G165" s="91" t="s">
        <v>784</v>
      </c>
      <c r="H165" s="89">
        <v>1</v>
      </c>
      <c r="I165" s="91" t="s">
        <v>785</v>
      </c>
      <c r="J165" s="89" t="s">
        <v>604</v>
      </c>
      <c r="K165" s="91" t="s">
        <v>786</v>
      </c>
    </row>
    <row r="166" spans="1:11" ht="71.25" x14ac:dyDescent="0.45">
      <c r="A166" s="89" t="str">
        <f t="shared" si="2"/>
        <v>(20)(1)(b)</v>
      </c>
      <c r="B166" s="90" t="s">
        <v>685</v>
      </c>
      <c r="C166" s="91" t="s">
        <v>686</v>
      </c>
      <c r="D166" s="90">
        <v>3</v>
      </c>
      <c r="E166" s="91" t="s">
        <v>756</v>
      </c>
      <c r="F166" s="89">
        <v>20</v>
      </c>
      <c r="G166" s="91" t="s">
        <v>784</v>
      </c>
      <c r="H166" s="89">
        <v>1</v>
      </c>
      <c r="I166" s="91" t="s">
        <v>785</v>
      </c>
      <c r="J166" s="89" t="s">
        <v>605</v>
      </c>
      <c r="K166" s="91" t="s">
        <v>787</v>
      </c>
    </row>
    <row r="167" spans="1:11" ht="42.75" x14ac:dyDescent="0.45">
      <c r="A167" s="89" t="str">
        <f t="shared" si="2"/>
        <v>(20)(2)</v>
      </c>
      <c r="B167" s="90" t="s">
        <v>685</v>
      </c>
      <c r="C167" s="91" t="s">
        <v>686</v>
      </c>
      <c r="D167" s="90">
        <v>3</v>
      </c>
      <c r="E167" s="91" t="s">
        <v>756</v>
      </c>
      <c r="F167" s="89">
        <v>20</v>
      </c>
      <c r="G167" s="91" t="s">
        <v>784</v>
      </c>
      <c r="H167" s="89">
        <v>2</v>
      </c>
      <c r="I167" s="91" t="s">
        <v>788</v>
      </c>
      <c r="J167" s="89"/>
      <c r="K167" s="91"/>
    </row>
    <row r="168" spans="1:11" ht="57" x14ac:dyDescent="0.45">
      <c r="A168" s="89" t="str">
        <f t="shared" si="2"/>
        <v>(20)(3)</v>
      </c>
      <c r="B168" s="90" t="s">
        <v>685</v>
      </c>
      <c r="C168" s="91" t="s">
        <v>686</v>
      </c>
      <c r="D168" s="90">
        <v>3</v>
      </c>
      <c r="E168" s="91" t="s">
        <v>756</v>
      </c>
      <c r="F168" s="89">
        <v>20</v>
      </c>
      <c r="G168" s="91" t="s">
        <v>784</v>
      </c>
      <c r="H168" s="89">
        <v>3</v>
      </c>
      <c r="I168" s="91" t="s">
        <v>789</v>
      </c>
      <c r="J168" s="89"/>
      <c r="K168" s="91"/>
    </row>
    <row r="169" spans="1:11" ht="28.5" x14ac:dyDescent="0.45">
      <c r="A169" s="89" t="str">
        <f t="shared" si="2"/>
        <v>(20)(4)</v>
      </c>
      <c r="B169" s="90" t="s">
        <v>685</v>
      </c>
      <c r="C169" s="91" t="s">
        <v>686</v>
      </c>
      <c r="D169" s="90">
        <v>3</v>
      </c>
      <c r="E169" s="91" t="s">
        <v>756</v>
      </c>
      <c r="F169" s="89">
        <v>20</v>
      </c>
      <c r="G169" s="91" t="s">
        <v>784</v>
      </c>
      <c r="H169" s="89">
        <v>4</v>
      </c>
      <c r="I169" s="91" t="s">
        <v>790</v>
      </c>
      <c r="J169" s="89"/>
      <c r="K169" s="91"/>
    </row>
    <row r="170" spans="1:11" ht="114" x14ac:dyDescent="0.45">
      <c r="A170" s="89" t="str">
        <f t="shared" si="2"/>
        <v>(21)(1)</v>
      </c>
      <c r="B170" s="90" t="s">
        <v>685</v>
      </c>
      <c r="C170" s="91" t="s">
        <v>686</v>
      </c>
      <c r="D170" s="90">
        <v>4</v>
      </c>
      <c r="E170" s="91" t="s">
        <v>791</v>
      </c>
      <c r="F170" s="89">
        <v>21</v>
      </c>
      <c r="G170" s="91" t="s">
        <v>792</v>
      </c>
      <c r="H170" s="89">
        <v>1</v>
      </c>
      <c r="I170" s="91" t="s">
        <v>793</v>
      </c>
      <c r="J170" s="89"/>
      <c r="K170" s="91"/>
    </row>
    <row r="171" spans="1:11" ht="57" x14ac:dyDescent="0.45">
      <c r="A171" s="89" t="str">
        <f t="shared" si="2"/>
        <v>(21)(2)</v>
      </c>
      <c r="B171" s="90" t="s">
        <v>685</v>
      </c>
      <c r="C171" s="91" t="s">
        <v>686</v>
      </c>
      <c r="D171" s="90">
        <v>4</v>
      </c>
      <c r="E171" s="91" t="s">
        <v>791</v>
      </c>
      <c r="F171" s="89">
        <v>21</v>
      </c>
      <c r="G171" s="91" t="s">
        <v>792</v>
      </c>
      <c r="H171" s="89">
        <v>2</v>
      </c>
      <c r="I171" s="91" t="s">
        <v>794</v>
      </c>
      <c r="J171" s="89"/>
      <c r="K171" s="91"/>
    </row>
    <row r="172" spans="1:11" ht="42.75" x14ac:dyDescent="0.45">
      <c r="A172" s="89" t="str">
        <f t="shared" si="2"/>
        <v>(21)(3)</v>
      </c>
      <c r="B172" s="90" t="s">
        <v>685</v>
      </c>
      <c r="C172" s="91" t="s">
        <v>686</v>
      </c>
      <c r="D172" s="90">
        <v>4</v>
      </c>
      <c r="E172" s="91" t="s">
        <v>791</v>
      </c>
      <c r="F172" s="89">
        <v>21</v>
      </c>
      <c r="G172" s="91" t="s">
        <v>792</v>
      </c>
      <c r="H172" s="89">
        <v>3</v>
      </c>
      <c r="I172" s="91" t="s">
        <v>795</v>
      </c>
      <c r="J172" s="89"/>
      <c r="K172" s="91"/>
    </row>
    <row r="173" spans="1:11" ht="57" x14ac:dyDescent="0.45">
      <c r="A173" s="89" t="str">
        <f t="shared" si="2"/>
        <v>(21)(4)</v>
      </c>
      <c r="B173" s="90" t="s">
        <v>685</v>
      </c>
      <c r="C173" s="91" t="s">
        <v>686</v>
      </c>
      <c r="D173" s="90">
        <v>4</v>
      </c>
      <c r="E173" s="91" t="s">
        <v>791</v>
      </c>
      <c r="F173" s="89">
        <v>21</v>
      </c>
      <c r="G173" s="91" t="s">
        <v>792</v>
      </c>
      <c r="H173" s="89">
        <v>4</v>
      </c>
      <c r="I173" s="91" t="s">
        <v>796</v>
      </c>
      <c r="J173" s="89"/>
      <c r="K173" s="91"/>
    </row>
    <row r="174" spans="1:11" ht="42.75" x14ac:dyDescent="0.45">
      <c r="A174" s="89" t="str">
        <f t="shared" si="2"/>
        <v>(21)(5)</v>
      </c>
      <c r="B174" s="90" t="s">
        <v>685</v>
      </c>
      <c r="C174" s="91" t="s">
        <v>686</v>
      </c>
      <c r="D174" s="90">
        <v>4</v>
      </c>
      <c r="E174" s="91" t="s">
        <v>791</v>
      </c>
      <c r="F174" s="89">
        <v>21</v>
      </c>
      <c r="G174" s="91" t="s">
        <v>792</v>
      </c>
      <c r="H174" s="89">
        <v>5</v>
      </c>
      <c r="I174" s="91" t="s">
        <v>797</v>
      </c>
      <c r="J174" s="89"/>
      <c r="K174" s="91"/>
    </row>
    <row r="175" spans="1:11" ht="85.5" x14ac:dyDescent="0.45">
      <c r="A175" s="89" t="str">
        <f t="shared" si="2"/>
        <v>(21)(6)</v>
      </c>
      <c r="B175" s="90" t="s">
        <v>685</v>
      </c>
      <c r="C175" s="91" t="s">
        <v>686</v>
      </c>
      <c r="D175" s="90">
        <v>4</v>
      </c>
      <c r="E175" s="91" t="s">
        <v>791</v>
      </c>
      <c r="F175" s="89">
        <v>21</v>
      </c>
      <c r="G175" s="91" t="s">
        <v>792</v>
      </c>
      <c r="H175" s="89">
        <v>6</v>
      </c>
      <c r="I175" s="91" t="s">
        <v>798</v>
      </c>
      <c r="J175" s="89"/>
      <c r="K175" s="91"/>
    </row>
    <row r="176" spans="1:11" ht="42.75" x14ac:dyDescent="0.45">
      <c r="A176" s="89" t="str">
        <f t="shared" si="2"/>
        <v>(22)(1)</v>
      </c>
      <c r="B176" s="90" t="s">
        <v>685</v>
      </c>
      <c r="C176" s="91" t="s">
        <v>686</v>
      </c>
      <c r="D176" s="90">
        <v>4</v>
      </c>
      <c r="E176" s="91" t="s">
        <v>791</v>
      </c>
      <c r="F176" s="89">
        <v>22</v>
      </c>
      <c r="G176" s="91" t="s">
        <v>799</v>
      </c>
      <c r="H176" s="89">
        <v>1</v>
      </c>
      <c r="I176" s="91" t="s">
        <v>801</v>
      </c>
      <c r="J176" s="89"/>
      <c r="K176" s="91"/>
    </row>
    <row r="177" spans="1:11" ht="42.75" x14ac:dyDescent="0.45">
      <c r="A177" s="89" t="str">
        <f t="shared" si="2"/>
        <v>(22)(2)(a)</v>
      </c>
      <c r="B177" s="90" t="s">
        <v>685</v>
      </c>
      <c r="C177" s="91" t="s">
        <v>686</v>
      </c>
      <c r="D177" s="90">
        <v>4</v>
      </c>
      <c r="E177" s="91" t="s">
        <v>791</v>
      </c>
      <c r="F177" s="89">
        <v>22</v>
      </c>
      <c r="G177" s="91" t="s">
        <v>799</v>
      </c>
      <c r="H177" s="89">
        <v>2</v>
      </c>
      <c r="I177" s="91" t="s">
        <v>800</v>
      </c>
      <c r="J177" s="89" t="s">
        <v>604</v>
      </c>
      <c r="K177" s="91" t="s">
        <v>802</v>
      </c>
    </row>
    <row r="178" spans="1:11" ht="42.75" x14ac:dyDescent="0.45">
      <c r="A178" s="89" t="str">
        <f t="shared" si="2"/>
        <v>(22)(2)(b)</v>
      </c>
      <c r="B178" s="90" t="s">
        <v>685</v>
      </c>
      <c r="C178" s="91" t="s">
        <v>686</v>
      </c>
      <c r="D178" s="90">
        <v>4</v>
      </c>
      <c r="E178" s="91" t="s">
        <v>791</v>
      </c>
      <c r="F178" s="89">
        <v>22</v>
      </c>
      <c r="G178" s="91" t="s">
        <v>799</v>
      </c>
      <c r="H178" s="89">
        <v>2</v>
      </c>
      <c r="I178" s="91" t="s">
        <v>800</v>
      </c>
      <c r="J178" s="89" t="s">
        <v>605</v>
      </c>
      <c r="K178" s="91" t="s">
        <v>803</v>
      </c>
    </row>
    <row r="179" spans="1:11" ht="42.75" x14ac:dyDescent="0.45">
      <c r="A179" s="89" t="str">
        <f t="shared" si="2"/>
        <v>(22)(2)(c)</v>
      </c>
      <c r="B179" s="90" t="s">
        <v>685</v>
      </c>
      <c r="C179" s="91" t="s">
        <v>686</v>
      </c>
      <c r="D179" s="90">
        <v>4</v>
      </c>
      <c r="E179" s="91" t="s">
        <v>791</v>
      </c>
      <c r="F179" s="89">
        <v>22</v>
      </c>
      <c r="G179" s="91" t="s">
        <v>799</v>
      </c>
      <c r="H179" s="89">
        <v>2</v>
      </c>
      <c r="I179" s="91" t="s">
        <v>800</v>
      </c>
      <c r="J179" s="89" t="s">
        <v>606</v>
      </c>
      <c r="K179" s="91" t="s">
        <v>804</v>
      </c>
    </row>
    <row r="180" spans="1:11" ht="71.25" x14ac:dyDescent="0.45">
      <c r="A180" s="89" t="str">
        <f t="shared" si="2"/>
        <v>(22)(3)</v>
      </c>
      <c r="B180" s="90" t="s">
        <v>685</v>
      </c>
      <c r="C180" s="91" t="s">
        <v>686</v>
      </c>
      <c r="D180" s="90">
        <v>4</v>
      </c>
      <c r="E180" s="91" t="s">
        <v>791</v>
      </c>
      <c r="F180" s="89">
        <v>22</v>
      </c>
      <c r="G180" s="91" t="s">
        <v>799</v>
      </c>
      <c r="H180" s="89">
        <v>3</v>
      </c>
      <c r="I180" s="91" t="s">
        <v>805</v>
      </c>
      <c r="J180" s="89"/>
      <c r="K180" s="91"/>
    </row>
    <row r="181" spans="1:11" ht="57" x14ac:dyDescent="0.45">
      <c r="A181" s="89" t="str">
        <f t="shared" si="2"/>
        <v>(22)(4)</v>
      </c>
      <c r="B181" s="90" t="s">
        <v>685</v>
      </c>
      <c r="C181" s="91" t="s">
        <v>686</v>
      </c>
      <c r="D181" s="90">
        <v>4</v>
      </c>
      <c r="E181" s="91" t="s">
        <v>791</v>
      </c>
      <c r="F181" s="89">
        <v>22</v>
      </c>
      <c r="G181" s="91" t="s">
        <v>799</v>
      </c>
      <c r="H181" s="89">
        <v>4</v>
      </c>
      <c r="I181" s="91" t="s">
        <v>806</v>
      </c>
      <c r="J181" s="89"/>
      <c r="K181" s="91"/>
    </row>
    <row r="182" spans="1:11" ht="99.75" x14ac:dyDescent="0.45">
      <c r="A182" s="89" t="str">
        <f t="shared" si="2"/>
        <v>(23)(1)(a)</v>
      </c>
      <c r="B182" s="90" t="s">
        <v>685</v>
      </c>
      <c r="C182" s="91" t="s">
        <v>686</v>
      </c>
      <c r="D182" s="90">
        <v>5</v>
      </c>
      <c r="E182" s="91" t="s">
        <v>807</v>
      </c>
      <c r="F182" s="89">
        <v>23</v>
      </c>
      <c r="G182" s="91" t="s">
        <v>808</v>
      </c>
      <c r="H182" s="89">
        <v>1</v>
      </c>
      <c r="I182" s="91" t="s">
        <v>809</v>
      </c>
      <c r="J182" s="89" t="s">
        <v>604</v>
      </c>
      <c r="K182" s="91" t="s">
        <v>810</v>
      </c>
    </row>
    <row r="183" spans="1:11" ht="99.75" x14ac:dyDescent="0.45">
      <c r="A183" s="89" t="str">
        <f t="shared" si="2"/>
        <v>(23)(1)(b)</v>
      </c>
      <c r="B183" s="90" t="s">
        <v>685</v>
      </c>
      <c r="C183" s="91" t="s">
        <v>686</v>
      </c>
      <c r="D183" s="90">
        <v>5</v>
      </c>
      <c r="E183" s="91" t="s">
        <v>807</v>
      </c>
      <c r="F183" s="89">
        <v>23</v>
      </c>
      <c r="G183" s="91" t="s">
        <v>808</v>
      </c>
      <c r="H183" s="89">
        <v>1</v>
      </c>
      <c r="I183" s="91" t="s">
        <v>809</v>
      </c>
      <c r="J183" s="89" t="s">
        <v>605</v>
      </c>
      <c r="K183" s="91" t="s">
        <v>811</v>
      </c>
    </row>
    <row r="184" spans="1:11" ht="99.75" x14ac:dyDescent="0.45">
      <c r="A184" s="89" t="str">
        <f t="shared" si="2"/>
        <v>(23)(1)(c)</v>
      </c>
      <c r="B184" s="90" t="s">
        <v>685</v>
      </c>
      <c r="C184" s="91" t="s">
        <v>686</v>
      </c>
      <c r="D184" s="90">
        <v>5</v>
      </c>
      <c r="E184" s="91" t="s">
        <v>807</v>
      </c>
      <c r="F184" s="89">
        <v>23</v>
      </c>
      <c r="G184" s="91" t="s">
        <v>808</v>
      </c>
      <c r="H184" s="89">
        <v>1</v>
      </c>
      <c r="I184" s="91" t="s">
        <v>809</v>
      </c>
      <c r="J184" s="89" t="s">
        <v>606</v>
      </c>
      <c r="K184" s="91" t="s">
        <v>812</v>
      </c>
    </row>
    <row r="185" spans="1:11" ht="99.75" x14ac:dyDescent="0.45">
      <c r="A185" s="89" t="str">
        <f t="shared" si="2"/>
        <v>(23)(1)(d)</v>
      </c>
      <c r="B185" s="90" t="s">
        <v>685</v>
      </c>
      <c r="C185" s="91" t="s">
        <v>686</v>
      </c>
      <c r="D185" s="90">
        <v>5</v>
      </c>
      <c r="E185" s="91" t="s">
        <v>807</v>
      </c>
      <c r="F185" s="89">
        <v>23</v>
      </c>
      <c r="G185" s="91" t="s">
        <v>808</v>
      </c>
      <c r="H185" s="89">
        <v>1</v>
      </c>
      <c r="I185" s="91" t="s">
        <v>809</v>
      </c>
      <c r="J185" s="89" t="s">
        <v>607</v>
      </c>
      <c r="K185" s="91" t="s">
        <v>813</v>
      </c>
    </row>
    <row r="186" spans="1:11" ht="99.75" x14ac:dyDescent="0.45">
      <c r="A186" s="89" t="str">
        <f t="shared" si="2"/>
        <v>(23)(1)(e)</v>
      </c>
      <c r="B186" s="90" t="s">
        <v>685</v>
      </c>
      <c r="C186" s="91" t="s">
        <v>686</v>
      </c>
      <c r="D186" s="90">
        <v>5</v>
      </c>
      <c r="E186" s="91" t="s">
        <v>807</v>
      </c>
      <c r="F186" s="89">
        <v>23</v>
      </c>
      <c r="G186" s="91" t="s">
        <v>808</v>
      </c>
      <c r="H186" s="89">
        <v>1</v>
      </c>
      <c r="I186" s="91" t="s">
        <v>809</v>
      </c>
      <c r="J186" s="89" t="s">
        <v>629</v>
      </c>
      <c r="K186" s="91" t="s">
        <v>814</v>
      </c>
    </row>
    <row r="187" spans="1:11" ht="99.75" x14ac:dyDescent="0.45">
      <c r="A187" s="89" t="str">
        <f t="shared" si="2"/>
        <v>(23)(1)(f)</v>
      </c>
      <c r="B187" s="90" t="s">
        <v>685</v>
      </c>
      <c r="C187" s="91" t="s">
        <v>686</v>
      </c>
      <c r="D187" s="90">
        <v>5</v>
      </c>
      <c r="E187" s="91" t="s">
        <v>807</v>
      </c>
      <c r="F187" s="89">
        <v>23</v>
      </c>
      <c r="G187" s="91" t="s">
        <v>808</v>
      </c>
      <c r="H187" s="89">
        <v>1</v>
      </c>
      <c r="I187" s="91" t="s">
        <v>809</v>
      </c>
      <c r="J187" s="89" t="s">
        <v>630</v>
      </c>
      <c r="K187" s="91" t="s">
        <v>815</v>
      </c>
    </row>
    <row r="188" spans="1:11" ht="99.75" x14ac:dyDescent="0.45">
      <c r="A188" s="89" t="str">
        <f t="shared" si="2"/>
        <v>(23)(1)(g)</v>
      </c>
      <c r="B188" s="90" t="s">
        <v>685</v>
      </c>
      <c r="C188" s="91" t="s">
        <v>686</v>
      </c>
      <c r="D188" s="90">
        <v>5</v>
      </c>
      <c r="E188" s="91" t="s">
        <v>807</v>
      </c>
      <c r="F188" s="89">
        <v>23</v>
      </c>
      <c r="G188" s="91" t="s">
        <v>808</v>
      </c>
      <c r="H188" s="89">
        <v>1</v>
      </c>
      <c r="I188" s="91" t="s">
        <v>809</v>
      </c>
      <c r="J188" s="89" t="s">
        <v>671</v>
      </c>
      <c r="K188" s="91" t="s">
        <v>816</v>
      </c>
    </row>
    <row r="189" spans="1:11" ht="99.75" x14ac:dyDescent="0.45">
      <c r="A189" s="89" t="str">
        <f t="shared" si="2"/>
        <v>(23)(1)(h)</v>
      </c>
      <c r="B189" s="90" t="s">
        <v>685</v>
      </c>
      <c r="C189" s="91" t="s">
        <v>686</v>
      </c>
      <c r="D189" s="90">
        <v>5</v>
      </c>
      <c r="E189" s="91" t="s">
        <v>807</v>
      </c>
      <c r="F189" s="89">
        <v>23</v>
      </c>
      <c r="G189" s="91" t="s">
        <v>808</v>
      </c>
      <c r="H189" s="89">
        <v>1</v>
      </c>
      <c r="I189" s="91" t="s">
        <v>809</v>
      </c>
      <c r="J189" s="89" t="s">
        <v>672</v>
      </c>
      <c r="K189" s="91" t="s">
        <v>817</v>
      </c>
    </row>
    <row r="190" spans="1:11" ht="99.75" x14ac:dyDescent="0.45">
      <c r="A190" s="89" t="str">
        <f t="shared" si="2"/>
        <v>(23)(1)(i)</v>
      </c>
      <c r="B190" s="90" t="s">
        <v>685</v>
      </c>
      <c r="C190" s="91" t="s">
        <v>686</v>
      </c>
      <c r="D190" s="90">
        <v>5</v>
      </c>
      <c r="E190" s="91" t="s">
        <v>807</v>
      </c>
      <c r="F190" s="89">
        <v>23</v>
      </c>
      <c r="G190" s="91" t="s">
        <v>808</v>
      </c>
      <c r="H190" s="89">
        <v>1</v>
      </c>
      <c r="I190" s="91" t="s">
        <v>809</v>
      </c>
      <c r="J190" s="89" t="s">
        <v>673</v>
      </c>
      <c r="K190" s="91" t="s">
        <v>818</v>
      </c>
    </row>
    <row r="191" spans="1:11" ht="99.75" x14ac:dyDescent="0.45">
      <c r="A191" s="89" t="str">
        <f t="shared" si="2"/>
        <v>(23)(1)(j)</v>
      </c>
      <c r="B191" s="90" t="s">
        <v>685</v>
      </c>
      <c r="C191" s="91" t="s">
        <v>686</v>
      </c>
      <c r="D191" s="90">
        <v>5</v>
      </c>
      <c r="E191" s="91" t="s">
        <v>807</v>
      </c>
      <c r="F191" s="89">
        <v>23</v>
      </c>
      <c r="G191" s="91" t="s">
        <v>808</v>
      </c>
      <c r="H191" s="89">
        <v>1</v>
      </c>
      <c r="I191" s="91" t="s">
        <v>809</v>
      </c>
      <c r="J191" s="89" t="s">
        <v>674</v>
      </c>
      <c r="K191" s="91" t="s">
        <v>819</v>
      </c>
    </row>
    <row r="192" spans="1:11" ht="28.5" x14ac:dyDescent="0.45">
      <c r="A192" s="89" t="str">
        <f t="shared" si="2"/>
        <v>(23)(2)(a)</v>
      </c>
      <c r="B192" s="90" t="s">
        <v>685</v>
      </c>
      <c r="C192" s="91" t="s">
        <v>686</v>
      </c>
      <c r="D192" s="90">
        <v>5</v>
      </c>
      <c r="E192" s="91" t="s">
        <v>807</v>
      </c>
      <c r="F192" s="89">
        <v>23</v>
      </c>
      <c r="G192" s="91" t="s">
        <v>808</v>
      </c>
      <c r="H192" s="89">
        <v>2</v>
      </c>
      <c r="I192" s="91" t="s">
        <v>820</v>
      </c>
      <c r="J192" s="89" t="s">
        <v>604</v>
      </c>
      <c r="K192" s="91" t="s">
        <v>821</v>
      </c>
    </row>
    <row r="193" spans="1:11" ht="28.5" x14ac:dyDescent="0.45">
      <c r="A193" s="89" t="str">
        <f t="shared" si="2"/>
        <v>(23)(2)(b)</v>
      </c>
      <c r="B193" s="90" t="s">
        <v>685</v>
      </c>
      <c r="C193" s="91" t="s">
        <v>686</v>
      </c>
      <c r="D193" s="90">
        <v>5</v>
      </c>
      <c r="E193" s="91" t="s">
        <v>807</v>
      </c>
      <c r="F193" s="89">
        <v>23</v>
      </c>
      <c r="G193" s="91" t="s">
        <v>808</v>
      </c>
      <c r="H193" s="89">
        <v>2</v>
      </c>
      <c r="I193" s="91" t="s">
        <v>820</v>
      </c>
      <c r="J193" s="89" t="s">
        <v>605</v>
      </c>
      <c r="K193" s="91" t="s">
        <v>822</v>
      </c>
    </row>
    <row r="194" spans="1:11" ht="28.5" x14ac:dyDescent="0.45">
      <c r="A194" s="89" t="str">
        <f t="shared" si="2"/>
        <v>(23)(2)(c)</v>
      </c>
      <c r="B194" s="90" t="s">
        <v>685</v>
      </c>
      <c r="C194" s="91" t="s">
        <v>686</v>
      </c>
      <c r="D194" s="90">
        <v>5</v>
      </c>
      <c r="E194" s="91" t="s">
        <v>807</v>
      </c>
      <c r="F194" s="89">
        <v>23</v>
      </c>
      <c r="G194" s="91" t="s">
        <v>808</v>
      </c>
      <c r="H194" s="89">
        <v>2</v>
      </c>
      <c r="I194" s="91" t="s">
        <v>820</v>
      </c>
      <c r="J194" s="89" t="s">
        <v>606</v>
      </c>
      <c r="K194" s="91" t="s">
        <v>823</v>
      </c>
    </row>
    <row r="195" spans="1:11" ht="28.5" x14ac:dyDescent="0.45">
      <c r="A195" s="89" t="str">
        <f t="shared" ref="A195:A258" si="3">_xlfn.CONCAT(IF(F195&lt;&gt;"",_xlfn.CONCAT("(",F195,")"),""),IF(H195&lt;&gt;"",_xlfn.CONCAT("(",H195,")"),""),IF(J195&lt;&gt;"",_xlfn.CONCAT("(",J195,")"),""))</f>
        <v>(23)(2)(d)</v>
      </c>
      <c r="B195" s="90" t="s">
        <v>685</v>
      </c>
      <c r="C195" s="91" t="s">
        <v>686</v>
      </c>
      <c r="D195" s="90">
        <v>5</v>
      </c>
      <c r="E195" s="91" t="s">
        <v>807</v>
      </c>
      <c r="F195" s="89">
        <v>23</v>
      </c>
      <c r="G195" s="91" t="s">
        <v>808</v>
      </c>
      <c r="H195" s="89">
        <v>2</v>
      </c>
      <c r="I195" s="91" t="s">
        <v>820</v>
      </c>
      <c r="J195" s="89" t="s">
        <v>607</v>
      </c>
      <c r="K195" s="91" t="s">
        <v>824</v>
      </c>
    </row>
    <row r="196" spans="1:11" ht="28.5" x14ac:dyDescent="0.45">
      <c r="A196" s="89" t="str">
        <f t="shared" si="3"/>
        <v>(23)(2)(e)</v>
      </c>
      <c r="B196" s="90" t="s">
        <v>685</v>
      </c>
      <c r="C196" s="91" t="s">
        <v>686</v>
      </c>
      <c r="D196" s="90">
        <v>5</v>
      </c>
      <c r="E196" s="91" t="s">
        <v>807</v>
      </c>
      <c r="F196" s="89">
        <v>23</v>
      </c>
      <c r="G196" s="91" t="s">
        <v>808</v>
      </c>
      <c r="H196" s="89">
        <v>2</v>
      </c>
      <c r="I196" s="91" t="s">
        <v>820</v>
      </c>
      <c r="J196" s="89" t="s">
        <v>629</v>
      </c>
      <c r="K196" s="91" t="s">
        <v>825</v>
      </c>
    </row>
    <row r="197" spans="1:11" ht="28.5" x14ac:dyDescent="0.45">
      <c r="A197" s="89" t="str">
        <f t="shared" si="3"/>
        <v>(23)(2)(f)</v>
      </c>
      <c r="B197" s="90" t="s">
        <v>685</v>
      </c>
      <c r="C197" s="91" t="s">
        <v>686</v>
      </c>
      <c r="D197" s="90">
        <v>5</v>
      </c>
      <c r="E197" s="91" t="s">
        <v>807</v>
      </c>
      <c r="F197" s="89">
        <v>23</v>
      </c>
      <c r="G197" s="91" t="s">
        <v>808</v>
      </c>
      <c r="H197" s="89">
        <v>2</v>
      </c>
      <c r="I197" s="91" t="s">
        <v>820</v>
      </c>
      <c r="J197" s="89" t="s">
        <v>630</v>
      </c>
      <c r="K197" s="91" t="s">
        <v>826</v>
      </c>
    </row>
    <row r="198" spans="1:11" ht="28.5" x14ac:dyDescent="0.45">
      <c r="A198" s="89" t="str">
        <f t="shared" si="3"/>
        <v>(23)(2)(g)</v>
      </c>
      <c r="B198" s="90" t="s">
        <v>685</v>
      </c>
      <c r="C198" s="91" t="s">
        <v>686</v>
      </c>
      <c r="D198" s="90">
        <v>5</v>
      </c>
      <c r="E198" s="91" t="s">
        <v>807</v>
      </c>
      <c r="F198" s="89">
        <v>23</v>
      </c>
      <c r="G198" s="91" t="s">
        <v>808</v>
      </c>
      <c r="H198" s="89">
        <v>2</v>
      </c>
      <c r="I198" s="91" t="s">
        <v>820</v>
      </c>
      <c r="J198" s="89" t="s">
        <v>671</v>
      </c>
      <c r="K198" s="91" t="s">
        <v>827</v>
      </c>
    </row>
    <row r="199" spans="1:11" ht="28.5" x14ac:dyDescent="0.45">
      <c r="A199" s="89" t="str">
        <f t="shared" si="3"/>
        <v>(23)(2)(h)</v>
      </c>
      <c r="B199" s="90" t="s">
        <v>685</v>
      </c>
      <c r="C199" s="91" t="s">
        <v>686</v>
      </c>
      <c r="D199" s="90">
        <v>5</v>
      </c>
      <c r="E199" s="91" t="s">
        <v>807</v>
      </c>
      <c r="F199" s="89">
        <v>23</v>
      </c>
      <c r="G199" s="91" t="s">
        <v>808</v>
      </c>
      <c r="H199" s="89">
        <v>2</v>
      </c>
      <c r="I199" s="91" t="s">
        <v>820</v>
      </c>
      <c r="J199" s="89" t="s">
        <v>672</v>
      </c>
      <c r="K199" s="91" t="s">
        <v>828</v>
      </c>
    </row>
    <row r="200" spans="1:11" ht="99.75" x14ac:dyDescent="0.45">
      <c r="A200" s="89" t="str">
        <f t="shared" si="3"/>
        <v>(24)(1)</v>
      </c>
      <c r="B200" s="90" t="s">
        <v>829</v>
      </c>
      <c r="C200" s="91" t="s">
        <v>830</v>
      </c>
      <c r="D200" s="90">
        <v>1</v>
      </c>
      <c r="E200" s="91" t="s">
        <v>831</v>
      </c>
      <c r="F200" s="89">
        <v>24</v>
      </c>
      <c r="G200" s="91" t="s">
        <v>832</v>
      </c>
      <c r="H200" s="89">
        <v>1</v>
      </c>
      <c r="I200" s="91" t="s">
        <v>833</v>
      </c>
      <c r="J200" s="89"/>
      <c r="K200" s="91"/>
    </row>
    <row r="201" spans="1:11" ht="42.75" x14ac:dyDescent="0.45">
      <c r="A201" s="89" t="str">
        <f t="shared" si="3"/>
        <v>(24)(2)</v>
      </c>
      <c r="B201" s="90" t="s">
        <v>829</v>
      </c>
      <c r="C201" s="91" t="s">
        <v>830</v>
      </c>
      <c r="D201" s="90">
        <v>1</v>
      </c>
      <c r="E201" s="91" t="s">
        <v>831</v>
      </c>
      <c r="F201" s="89">
        <v>24</v>
      </c>
      <c r="G201" s="91" t="s">
        <v>832</v>
      </c>
      <c r="H201" s="89">
        <v>2</v>
      </c>
      <c r="I201" s="91" t="s">
        <v>834</v>
      </c>
      <c r="J201" s="89"/>
      <c r="K201" s="91"/>
    </row>
    <row r="202" spans="1:11" ht="57" x14ac:dyDescent="0.45">
      <c r="A202" s="89" t="str">
        <f t="shared" si="3"/>
        <v>(24)(3)</v>
      </c>
      <c r="B202" s="90" t="s">
        <v>829</v>
      </c>
      <c r="C202" s="91" t="s">
        <v>830</v>
      </c>
      <c r="D202" s="90">
        <v>1</v>
      </c>
      <c r="E202" s="91" t="s">
        <v>831</v>
      </c>
      <c r="F202" s="89">
        <v>24</v>
      </c>
      <c r="G202" s="91" t="s">
        <v>832</v>
      </c>
      <c r="H202" s="89">
        <v>3</v>
      </c>
      <c r="I202" s="91" t="s">
        <v>835</v>
      </c>
      <c r="J202" s="89"/>
      <c r="K202" s="91"/>
    </row>
    <row r="203" spans="1:11" ht="142.5" x14ac:dyDescent="0.45">
      <c r="A203" s="89" t="str">
        <f t="shared" si="3"/>
        <v>(25)(1)</v>
      </c>
      <c r="B203" s="90" t="s">
        <v>829</v>
      </c>
      <c r="C203" s="91" t="s">
        <v>830</v>
      </c>
      <c r="D203" s="90">
        <v>1</v>
      </c>
      <c r="E203" s="91" t="s">
        <v>831</v>
      </c>
      <c r="F203" s="89">
        <v>25</v>
      </c>
      <c r="G203" s="91" t="s">
        <v>836</v>
      </c>
      <c r="H203" s="89">
        <v>1</v>
      </c>
      <c r="I203" s="91" t="s">
        <v>837</v>
      </c>
      <c r="J203" s="89"/>
      <c r="K203" s="91"/>
    </row>
    <row r="204" spans="1:11" ht="114" x14ac:dyDescent="0.45">
      <c r="A204" s="89" t="str">
        <f t="shared" si="3"/>
        <v>(25)(2)</v>
      </c>
      <c r="B204" s="90" t="s">
        <v>829</v>
      </c>
      <c r="C204" s="91" t="s">
        <v>830</v>
      </c>
      <c r="D204" s="90">
        <v>1</v>
      </c>
      <c r="E204" s="91" t="s">
        <v>831</v>
      </c>
      <c r="F204" s="89">
        <v>25</v>
      </c>
      <c r="G204" s="91" t="s">
        <v>836</v>
      </c>
      <c r="H204" s="89">
        <v>2</v>
      </c>
      <c r="I204" s="91" t="s">
        <v>838</v>
      </c>
      <c r="J204" s="89"/>
      <c r="K204" s="91"/>
    </row>
    <row r="205" spans="1:11" ht="42.75" x14ac:dyDescent="0.45">
      <c r="A205" s="89" t="str">
        <f t="shared" si="3"/>
        <v>(25)(3)</v>
      </c>
      <c r="B205" s="90" t="s">
        <v>829</v>
      </c>
      <c r="C205" s="91" t="s">
        <v>830</v>
      </c>
      <c r="D205" s="90">
        <v>1</v>
      </c>
      <c r="E205" s="91" t="s">
        <v>831</v>
      </c>
      <c r="F205" s="89">
        <v>25</v>
      </c>
      <c r="G205" s="91" t="s">
        <v>836</v>
      </c>
      <c r="H205" s="89">
        <v>3</v>
      </c>
      <c r="I205" s="91" t="s">
        <v>839</v>
      </c>
      <c r="J205" s="89"/>
      <c r="K205" s="91"/>
    </row>
    <row r="206" spans="1:11" ht="142.5" x14ac:dyDescent="0.45">
      <c r="A206" s="89" t="str">
        <f t="shared" si="3"/>
        <v>(26)(1)</v>
      </c>
      <c r="B206" s="90" t="s">
        <v>829</v>
      </c>
      <c r="C206" s="91" t="s">
        <v>830</v>
      </c>
      <c r="D206" s="90">
        <v>1</v>
      </c>
      <c r="E206" s="91" t="s">
        <v>831</v>
      </c>
      <c r="F206" s="89">
        <v>26</v>
      </c>
      <c r="G206" s="91" t="s">
        <v>840</v>
      </c>
      <c r="H206" s="89">
        <v>1</v>
      </c>
      <c r="I206" s="91" t="s">
        <v>841</v>
      </c>
      <c r="J206" s="89"/>
      <c r="K206" s="91"/>
    </row>
    <row r="207" spans="1:11" ht="42.75" x14ac:dyDescent="0.45">
      <c r="A207" s="89" t="str">
        <f t="shared" si="3"/>
        <v>(26)(2)</v>
      </c>
      <c r="B207" s="90" t="s">
        <v>829</v>
      </c>
      <c r="C207" s="91" t="s">
        <v>830</v>
      </c>
      <c r="D207" s="90">
        <v>1</v>
      </c>
      <c r="E207" s="91" t="s">
        <v>831</v>
      </c>
      <c r="F207" s="89">
        <v>26</v>
      </c>
      <c r="G207" s="91" t="s">
        <v>840</v>
      </c>
      <c r="H207" s="89">
        <v>2</v>
      </c>
      <c r="I207" s="91" t="s">
        <v>842</v>
      </c>
      <c r="J207" s="89"/>
      <c r="K207" s="91"/>
    </row>
    <row r="208" spans="1:11" ht="42.75" x14ac:dyDescent="0.45">
      <c r="A208" s="89" t="str">
        <f t="shared" si="3"/>
        <v>(26)(3)</v>
      </c>
      <c r="B208" s="90" t="s">
        <v>829</v>
      </c>
      <c r="C208" s="91" t="s">
        <v>830</v>
      </c>
      <c r="D208" s="90">
        <v>1</v>
      </c>
      <c r="E208" s="91" t="s">
        <v>831</v>
      </c>
      <c r="F208" s="89">
        <v>26</v>
      </c>
      <c r="G208" s="91" t="s">
        <v>840</v>
      </c>
      <c r="H208" s="89">
        <v>3</v>
      </c>
      <c r="I208" s="91" t="s">
        <v>843</v>
      </c>
      <c r="J208" s="89"/>
      <c r="K208" s="91"/>
    </row>
    <row r="209" spans="1:11" ht="42.75" x14ac:dyDescent="0.45">
      <c r="A209" s="89" t="str">
        <f t="shared" si="3"/>
        <v>(27)(1)</v>
      </c>
      <c r="B209" s="90" t="s">
        <v>829</v>
      </c>
      <c r="C209" s="91" t="s">
        <v>830</v>
      </c>
      <c r="D209" s="90">
        <v>1</v>
      </c>
      <c r="E209" s="91" t="s">
        <v>831</v>
      </c>
      <c r="F209" s="89">
        <v>27</v>
      </c>
      <c r="G209" s="91" t="s">
        <v>844</v>
      </c>
      <c r="H209" s="89">
        <v>1</v>
      </c>
      <c r="I209" s="91" t="s">
        <v>845</v>
      </c>
      <c r="J209" s="89"/>
      <c r="K209" s="91"/>
    </row>
    <row r="210" spans="1:11" ht="85.5" x14ac:dyDescent="0.45">
      <c r="A210" s="89" t="str">
        <f t="shared" si="3"/>
        <v>(27)(2)(a)</v>
      </c>
      <c r="B210" s="90" t="s">
        <v>829</v>
      </c>
      <c r="C210" s="91" t="s">
        <v>830</v>
      </c>
      <c r="D210" s="90">
        <v>1</v>
      </c>
      <c r="E210" s="91" t="s">
        <v>831</v>
      </c>
      <c r="F210" s="89">
        <v>27</v>
      </c>
      <c r="G210" s="91" t="s">
        <v>844</v>
      </c>
      <c r="H210" s="89">
        <v>2</v>
      </c>
      <c r="I210" s="91" t="s">
        <v>846</v>
      </c>
      <c r="J210" s="89" t="s">
        <v>604</v>
      </c>
      <c r="K210" s="91" t="s">
        <v>848</v>
      </c>
    </row>
    <row r="211" spans="1:11" ht="42.75" x14ac:dyDescent="0.45">
      <c r="A211" s="89" t="str">
        <f t="shared" si="3"/>
        <v>(27)(2)(b)</v>
      </c>
      <c r="B211" s="90" t="s">
        <v>829</v>
      </c>
      <c r="C211" s="91" t="s">
        <v>830</v>
      </c>
      <c r="D211" s="90">
        <v>1</v>
      </c>
      <c r="E211" s="91" t="s">
        <v>831</v>
      </c>
      <c r="F211" s="89">
        <v>27</v>
      </c>
      <c r="G211" s="91" t="s">
        <v>844</v>
      </c>
      <c r="H211" s="89">
        <v>2</v>
      </c>
      <c r="I211" s="91" t="s">
        <v>846</v>
      </c>
      <c r="J211" s="89" t="s">
        <v>605</v>
      </c>
      <c r="K211" s="91" t="s">
        <v>847</v>
      </c>
    </row>
    <row r="212" spans="1:11" ht="57" x14ac:dyDescent="0.45">
      <c r="A212" s="89" t="str">
        <f t="shared" si="3"/>
        <v>(27)(3)</v>
      </c>
      <c r="B212" s="90" t="s">
        <v>829</v>
      </c>
      <c r="C212" s="91" t="s">
        <v>830</v>
      </c>
      <c r="D212" s="90">
        <v>1</v>
      </c>
      <c r="E212" s="91" t="s">
        <v>831</v>
      </c>
      <c r="F212" s="89">
        <v>27</v>
      </c>
      <c r="G212" s="91" t="s">
        <v>844</v>
      </c>
      <c r="H212" s="89">
        <v>3</v>
      </c>
      <c r="I212" s="91" t="s">
        <v>849</v>
      </c>
      <c r="J212" s="89"/>
      <c r="K212" s="91"/>
    </row>
    <row r="213" spans="1:11" ht="57" x14ac:dyDescent="0.45">
      <c r="A213" s="89" t="str">
        <f t="shared" si="3"/>
        <v>(27)(4)</v>
      </c>
      <c r="B213" s="90" t="s">
        <v>829</v>
      </c>
      <c r="C213" s="91" t="s">
        <v>830</v>
      </c>
      <c r="D213" s="90">
        <v>1</v>
      </c>
      <c r="E213" s="91" t="s">
        <v>831</v>
      </c>
      <c r="F213" s="89">
        <v>27</v>
      </c>
      <c r="G213" s="91" t="s">
        <v>844</v>
      </c>
      <c r="H213" s="89">
        <v>4</v>
      </c>
      <c r="I213" s="91" t="s">
        <v>850</v>
      </c>
      <c r="J213" s="89"/>
      <c r="K213" s="91"/>
    </row>
    <row r="214" spans="1:11" ht="42.75" x14ac:dyDescent="0.45">
      <c r="A214" s="89" t="str">
        <f t="shared" si="3"/>
        <v>(27)(5)</v>
      </c>
      <c r="B214" s="90" t="s">
        <v>829</v>
      </c>
      <c r="C214" s="91" t="s">
        <v>830</v>
      </c>
      <c r="D214" s="90">
        <v>1</v>
      </c>
      <c r="E214" s="91" t="s">
        <v>831</v>
      </c>
      <c r="F214" s="89">
        <v>27</v>
      </c>
      <c r="G214" s="91" t="s">
        <v>844</v>
      </c>
      <c r="H214" s="89">
        <v>5</v>
      </c>
      <c r="I214" s="91" t="s">
        <v>851</v>
      </c>
      <c r="J214" s="89"/>
      <c r="K214" s="91"/>
    </row>
    <row r="215" spans="1:11" ht="71.25" x14ac:dyDescent="0.45">
      <c r="A215" s="89" t="str">
        <f t="shared" si="3"/>
        <v>(28)(1)</v>
      </c>
      <c r="B215" s="90" t="s">
        <v>829</v>
      </c>
      <c r="C215" s="91" t="s">
        <v>830</v>
      </c>
      <c r="D215" s="90">
        <v>1</v>
      </c>
      <c r="E215" s="91" t="s">
        <v>831</v>
      </c>
      <c r="F215" s="89">
        <v>28</v>
      </c>
      <c r="G215" s="91" t="s">
        <v>852</v>
      </c>
      <c r="H215" s="89">
        <v>1</v>
      </c>
      <c r="I215" s="91" t="s">
        <v>853</v>
      </c>
      <c r="J215" s="89"/>
      <c r="K215" s="91"/>
    </row>
    <row r="216" spans="1:11" ht="85.5" x14ac:dyDescent="0.45">
      <c r="A216" s="89" t="str">
        <f t="shared" si="3"/>
        <v>(28)(2)</v>
      </c>
      <c r="B216" s="90" t="s">
        <v>829</v>
      </c>
      <c r="C216" s="91" t="s">
        <v>830</v>
      </c>
      <c r="D216" s="90">
        <v>1</v>
      </c>
      <c r="E216" s="91" t="s">
        <v>831</v>
      </c>
      <c r="F216" s="89">
        <v>28</v>
      </c>
      <c r="G216" s="91" t="s">
        <v>852</v>
      </c>
      <c r="H216" s="89">
        <v>2</v>
      </c>
      <c r="I216" s="91" t="s">
        <v>854</v>
      </c>
      <c r="J216" s="89"/>
      <c r="K216" s="91"/>
    </row>
    <row r="217" spans="1:11" ht="99.75" x14ac:dyDescent="0.45">
      <c r="A217" s="89" t="str">
        <f t="shared" si="3"/>
        <v>(28)(3)(a)</v>
      </c>
      <c r="B217" s="90" t="s">
        <v>829</v>
      </c>
      <c r="C217" s="91" t="s">
        <v>830</v>
      </c>
      <c r="D217" s="90">
        <v>1</v>
      </c>
      <c r="E217" s="91" t="s">
        <v>831</v>
      </c>
      <c r="F217" s="89">
        <v>28</v>
      </c>
      <c r="G217" s="91" t="s">
        <v>852</v>
      </c>
      <c r="H217" s="89">
        <v>3</v>
      </c>
      <c r="I217" s="91" t="s">
        <v>855</v>
      </c>
      <c r="J217" s="89" t="s">
        <v>604</v>
      </c>
      <c r="K217" s="91" t="s">
        <v>856</v>
      </c>
    </row>
    <row r="218" spans="1:11" ht="99.75" x14ac:dyDescent="0.45">
      <c r="A218" s="89" t="str">
        <f t="shared" si="3"/>
        <v>(28)(3)(b)</v>
      </c>
      <c r="B218" s="90" t="s">
        <v>829</v>
      </c>
      <c r="C218" s="91" t="s">
        <v>830</v>
      </c>
      <c r="D218" s="90">
        <v>1</v>
      </c>
      <c r="E218" s="91" t="s">
        <v>831</v>
      </c>
      <c r="F218" s="89">
        <v>28</v>
      </c>
      <c r="G218" s="91" t="s">
        <v>852</v>
      </c>
      <c r="H218" s="89">
        <v>3</v>
      </c>
      <c r="I218" s="91" t="s">
        <v>855</v>
      </c>
      <c r="J218" s="89" t="s">
        <v>605</v>
      </c>
      <c r="K218" s="91" t="s">
        <v>857</v>
      </c>
    </row>
    <row r="219" spans="1:11" ht="99.75" x14ac:dyDescent="0.45">
      <c r="A219" s="89" t="str">
        <f t="shared" si="3"/>
        <v>(28)(3)(c)</v>
      </c>
      <c r="B219" s="90" t="s">
        <v>829</v>
      </c>
      <c r="C219" s="91" t="s">
        <v>830</v>
      </c>
      <c r="D219" s="90">
        <v>1</v>
      </c>
      <c r="E219" s="91" t="s">
        <v>831</v>
      </c>
      <c r="F219" s="89">
        <v>28</v>
      </c>
      <c r="G219" s="91" t="s">
        <v>852</v>
      </c>
      <c r="H219" s="89">
        <v>3</v>
      </c>
      <c r="I219" s="91" t="s">
        <v>855</v>
      </c>
      <c r="J219" s="89" t="s">
        <v>606</v>
      </c>
      <c r="K219" s="91" t="s">
        <v>858</v>
      </c>
    </row>
    <row r="220" spans="1:11" ht="99.75" x14ac:dyDescent="0.45">
      <c r="A220" s="89" t="str">
        <f t="shared" si="3"/>
        <v>(28)(3)(d)</v>
      </c>
      <c r="B220" s="90" t="s">
        <v>829</v>
      </c>
      <c r="C220" s="91" t="s">
        <v>830</v>
      </c>
      <c r="D220" s="90">
        <v>1</v>
      </c>
      <c r="E220" s="91" t="s">
        <v>831</v>
      </c>
      <c r="F220" s="89">
        <v>28</v>
      </c>
      <c r="G220" s="91" t="s">
        <v>852</v>
      </c>
      <c r="H220" s="89">
        <v>3</v>
      </c>
      <c r="I220" s="91" t="s">
        <v>855</v>
      </c>
      <c r="J220" s="89" t="s">
        <v>607</v>
      </c>
      <c r="K220" s="91" t="s">
        <v>859</v>
      </c>
    </row>
    <row r="221" spans="1:11" ht="99.75" x14ac:dyDescent="0.45">
      <c r="A221" s="89" t="str">
        <f t="shared" si="3"/>
        <v>(28)(3)(e)</v>
      </c>
      <c r="B221" s="90" t="s">
        <v>829</v>
      </c>
      <c r="C221" s="91" t="s">
        <v>830</v>
      </c>
      <c r="D221" s="90">
        <v>1</v>
      </c>
      <c r="E221" s="91" t="s">
        <v>831</v>
      </c>
      <c r="F221" s="89">
        <v>28</v>
      </c>
      <c r="G221" s="91" t="s">
        <v>852</v>
      </c>
      <c r="H221" s="89">
        <v>3</v>
      </c>
      <c r="I221" s="91" t="s">
        <v>855</v>
      </c>
      <c r="J221" s="89" t="s">
        <v>629</v>
      </c>
      <c r="K221" s="91" t="s">
        <v>860</v>
      </c>
    </row>
    <row r="222" spans="1:11" ht="99.75" x14ac:dyDescent="0.45">
      <c r="A222" s="89" t="str">
        <f t="shared" si="3"/>
        <v>(28)(3)(f)</v>
      </c>
      <c r="B222" s="90" t="s">
        <v>829</v>
      </c>
      <c r="C222" s="91" t="s">
        <v>830</v>
      </c>
      <c r="D222" s="90">
        <v>1</v>
      </c>
      <c r="E222" s="91" t="s">
        <v>831</v>
      </c>
      <c r="F222" s="89">
        <v>28</v>
      </c>
      <c r="G222" s="91" t="s">
        <v>852</v>
      </c>
      <c r="H222" s="89">
        <v>3</v>
      </c>
      <c r="I222" s="91" t="s">
        <v>855</v>
      </c>
      <c r="J222" s="89" t="s">
        <v>630</v>
      </c>
      <c r="K222" s="91" t="s">
        <v>861</v>
      </c>
    </row>
    <row r="223" spans="1:11" ht="99.75" x14ac:dyDescent="0.45">
      <c r="A223" s="89" t="str">
        <f t="shared" si="3"/>
        <v>(28)(3)(g)</v>
      </c>
      <c r="B223" s="90" t="s">
        <v>829</v>
      </c>
      <c r="C223" s="91" t="s">
        <v>830</v>
      </c>
      <c r="D223" s="90">
        <v>1</v>
      </c>
      <c r="E223" s="91" t="s">
        <v>831</v>
      </c>
      <c r="F223" s="89">
        <v>28</v>
      </c>
      <c r="G223" s="91" t="s">
        <v>852</v>
      </c>
      <c r="H223" s="89">
        <v>3</v>
      </c>
      <c r="I223" s="91" t="s">
        <v>855</v>
      </c>
      <c r="J223" s="89" t="s">
        <v>671</v>
      </c>
      <c r="K223" s="91" t="s">
        <v>862</v>
      </c>
    </row>
    <row r="224" spans="1:11" ht="99.75" x14ac:dyDescent="0.45">
      <c r="A224" s="89" t="str">
        <f t="shared" si="3"/>
        <v>(28)(3)(h)</v>
      </c>
      <c r="B224" s="90" t="s">
        <v>829</v>
      </c>
      <c r="C224" s="91" t="s">
        <v>830</v>
      </c>
      <c r="D224" s="90">
        <v>1</v>
      </c>
      <c r="E224" s="91" t="s">
        <v>831</v>
      </c>
      <c r="F224" s="89">
        <v>28</v>
      </c>
      <c r="G224" s="91" t="s">
        <v>852</v>
      </c>
      <c r="H224" s="89">
        <v>3</v>
      </c>
      <c r="I224" s="91" t="s">
        <v>855</v>
      </c>
      <c r="J224" s="89" t="s">
        <v>672</v>
      </c>
      <c r="K224" s="91" t="s">
        <v>863</v>
      </c>
    </row>
    <row r="225" spans="1:11" ht="156.75" x14ac:dyDescent="0.45">
      <c r="A225" s="89" t="str">
        <f t="shared" si="3"/>
        <v>(28)(4)</v>
      </c>
      <c r="B225" s="90" t="s">
        <v>829</v>
      </c>
      <c r="C225" s="91" t="s">
        <v>830</v>
      </c>
      <c r="D225" s="90">
        <v>1</v>
      </c>
      <c r="E225" s="91" t="s">
        <v>831</v>
      </c>
      <c r="F225" s="89">
        <v>28</v>
      </c>
      <c r="G225" s="91" t="s">
        <v>852</v>
      </c>
      <c r="H225" s="89">
        <v>4</v>
      </c>
      <c r="I225" s="91" t="s">
        <v>864</v>
      </c>
      <c r="J225" s="89"/>
      <c r="K225" s="91"/>
    </row>
    <row r="226" spans="1:11" ht="57" x14ac:dyDescent="0.45">
      <c r="A226" s="89" t="str">
        <f t="shared" si="3"/>
        <v>(28)(5)</v>
      </c>
      <c r="B226" s="90" t="s">
        <v>829</v>
      </c>
      <c r="C226" s="91" t="s">
        <v>830</v>
      </c>
      <c r="D226" s="90">
        <v>1</v>
      </c>
      <c r="E226" s="91" t="s">
        <v>831</v>
      </c>
      <c r="F226" s="89">
        <v>28</v>
      </c>
      <c r="G226" s="91" t="s">
        <v>852</v>
      </c>
      <c r="H226" s="89">
        <v>5</v>
      </c>
      <c r="I226" s="91" t="s">
        <v>865</v>
      </c>
      <c r="J226" s="89"/>
      <c r="K226" s="91"/>
    </row>
    <row r="227" spans="1:11" ht="85.5" x14ac:dyDescent="0.45">
      <c r="A227" s="89" t="str">
        <f t="shared" si="3"/>
        <v>(28)(6)</v>
      </c>
      <c r="B227" s="90" t="s">
        <v>829</v>
      </c>
      <c r="C227" s="91" t="s">
        <v>830</v>
      </c>
      <c r="D227" s="90">
        <v>1</v>
      </c>
      <c r="E227" s="91" t="s">
        <v>831</v>
      </c>
      <c r="F227" s="89">
        <v>28</v>
      </c>
      <c r="G227" s="91" t="s">
        <v>852</v>
      </c>
      <c r="H227" s="89">
        <v>6</v>
      </c>
      <c r="I227" s="91" t="s">
        <v>866</v>
      </c>
      <c r="J227" s="89"/>
      <c r="K227" s="91"/>
    </row>
    <row r="228" spans="1:11" ht="42.75" x14ac:dyDescent="0.45">
      <c r="A228" s="89" t="str">
        <f t="shared" si="3"/>
        <v>(28)(7)</v>
      </c>
      <c r="B228" s="90" t="s">
        <v>829</v>
      </c>
      <c r="C228" s="91" t="s">
        <v>830</v>
      </c>
      <c r="D228" s="90">
        <v>1</v>
      </c>
      <c r="E228" s="91" t="s">
        <v>831</v>
      </c>
      <c r="F228" s="89">
        <v>28</v>
      </c>
      <c r="G228" s="91" t="s">
        <v>852</v>
      </c>
      <c r="H228" s="89">
        <v>7</v>
      </c>
      <c r="I228" s="91" t="s">
        <v>867</v>
      </c>
      <c r="J228" s="89"/>
      <c r="K228" s="91"/>
    </row>
    <row r="229" spans="1:11" ht="42.75" x14ac:dyDescent="0.45">
      <c r="A229" s="89" t="str">
        <f t="shared" si="3"/>
        <v>(28)(8)</v>
      </c>
      <c r="B229" s="90" t="s">
        <v>829</v>
      </c>
      <c r="C229" s="91" t="s">
        <v>830</v>
      </c>
      <c r="D229" s="90">
        <v>1</v>
      </c>
      <c r="E229" s="91" t="s">
        <v>831</v>
      </c>
      <c r="F229" s="89">
        <v>28</v>
      </c>
      <c r="G229" s="91" t="s">
        <v>852</v>
      </c>
      <c r="H229" s="89">
        <v>8</v>
      </c>
      <c r="I229" s="91" t="s">
        <v>868</v>
      </c>
      <c r="J229" s="89"/>
      <c r="K229" s="91"/>
    </row>
    <row r="230" spans="1:11" ht="28.5" x14ac:dyDescent="0.45">
      <c r="A230" s="89" t="str">
        <f t="shared" si="3"/>
        <v>(28)(9)</v>
      </c>
      <c r="B230" s="90" t="s">
        <v>829</v>
      </c>
      <c r="C230" s="91" t="s">
        <v>830</v>
      </c>
      <c r="D230" s="90">
        <v>1</v>
      </c>
      <c r="E230" s="91" t="s">
        <v>831</v>
      </c>
      <c r="F230" s="89">
        <v>28</v>
      </c>
      <c r="G230" s="91" t="s">
        <v>852</v>
      </c>
      <c r="H230" s="89">
        <v>9</v>
      </c>
      <c r="I230" s="91" t="s">
        <v>869</v>
      </c>
      <c r="J230" s="89"/>
      <c r="K230" s="91"/>
    </row>
    <row r="231" spans="1:11" ht="57" x14ac:dyDescent="0.45">
      <c r="A231" s="89" t="str">
        <f t="shared" si="3"/>
        <v>(28)(10)</v>
      </c>
      <c r="B231" s="90" t="s">
        <v>829</v>
      </c>
      <c r="C231" s="91" t="s">
        <v>830</v>
      </c>
      <c r="D231" s="90">
        <v>1</v>
      </c>
      <c r="E231" s="91" t="s">
        <v>831</v>
      </c>
      <c r="F231" s="89">
        <v>28</v>
      </c>
      <c r="G231" s="91" t="s">
        <v>852</v>
      </c>
      <c r="H231" s="89">
        <v>10</v>
      </c>
      <c r="I231" s="91" t="s">
        <v>870</v>
      </c>
      <c r="J231" s="89"/>
      <c r="K231" s="91"/>
    </row>
    <row r="232" spans="1:11" ht="57" x14ac:dyDescent="0.45">
      <c r="A232" s="89" t="str">
        <f t="shared" si="3"/>
        <v>(29)</v>
      </c>
      <c r="B232" s="90" t="s">
        <v>829</v>
      </c>
      <c r="C232" s="91" t="s">
        <v>830</v>
      </c>
      <c r="D232" s="90">
        <v>1</v>
      </c>
      <c r="E232" s="91" t="s">
        <v>831</v>
      </c>
      <c r="F232" s="89">
        <v>29</v>
      </c>
      <c r="G232" s="91" t="s">
        <v>871</v>
      </c>
      <c r="H232" s="89"/>
      <c r="I232" s="91" t="s">
        <v>872</v>
      </c>
      <c r="J232" s="89"/>
      <c r="K232" s="91"/>
    </row>
    <row r="233" spans="1:11" ht="42.75" x14ac:dyDescent="0.45">
      <c r="A233" s="89" t="str">
        <f t="shared" si="3"/>
        <v>(30)(1)(a)</v>
      </c>
      <c r="B233" s="90" t="s">
        <v>829</v>
      </c>
      <c r="C233" s="91" t="s">
        <v>830</v>
      </c>
      <c r="D233" s="90">
        <v>1</v>
      </c>
      <c r="E233" s="91" t="s">
        <v>831</v>
      </c>
      <c r="F233" s="89">
        <v>30</v>
      </c>
      <c r="G233" s="91" t="s">
        <v>873</v>
      </c>
      <c r="H233" s="89">
        <v>1</v>
      </c>
      <c r="I233" s="91" t="s">
        <v>874</v>
      </c>
      <c r="J233" s="89" t="s">
        <v>604</v>
      </c>
      <c r="K233" s="91" t="s">
        <v>875</v>
      </c>
    </row>
    <row r="234" spans="1:11" ht="42.75" x14ac:dyDescent="0.45">
      <c r="A234" s="89" t="str">
        <f t="shared" si="3"/>
        <v>(30)(1)(b)</v>
      </c>
      <c r="B234" s="90" t="s">
        <v>829</v>
      </c>
      <c r="C234" s="91" t="s">
        <v>830</v>
      </c>
      <c r="D234" s="90">
        <v>1</v>
      </c>
      <c r="E234" s="91" t="s">
        <v>831</v>
      </c>
      <c r="F234" s="89">
        <v>30</v>
      </c>
      <c r="G234" s="91" t="s">
        <v>873</v>
      </c>
      <c r="H234" s="89">
        <v>1</v>
      </c>
      <c r="I234" s="91" t="s">
        <v>874</v>
      </c>
      <c r="J234" s="89" t="s">
        <v>605</v>
      </c>
      <c r="K234" s="91" t="s">
        <v>748</v>
      </c>
    </row>
    <row r="235" spans="1:11" ht="42.75" x14ac:dyDescent="0.45">
      <c r="A235" s="89" t="str">
        <f t="shared" si="3"/>
        <v>(30)(1)(c)</v>
      </c>
      <c r="B235" s="90" t="s">
        <v>829</v>
      </c>
      <c r="C235" s="91" t="s">
        <v>830</v>
      </c>
      <c r="D235" s="90">
        <v>1</v>
      </c>
      <c r="E235" s="91" t="s">
        <v>831</v>
      </c>
      <c r="F235" s="89">
        <v>30</v>
      </c>
      <c r="G235" s="91" t="s">
        <v>873</v>
      </c>
      <c r="H235" s="89">
        <v>1</v>
      </c>
      <c r="I235" s="91" t="s">
        <v>874</v>
      </c>
      <c r="J235" s="89" t="s">
        <v>606</v>
      </c>
      <c r="K235" s="91" t="s">
        <v>876</v>
      </c>
    </row>
    <row r="236" spans="1:11" ht="42.75" x14ac:dyDescent="0.45">
      <c r="A236" s="89" t="str">
        <f t="shared" si="3"/>
        <v>(30)(1)(d)</v>
      </c>
      <c r="B236" s="90" t="s">
        <v>829</v>
      </c>
      <c r="C236" s="91" t="s">
        <v>830</v>
      </c>
      <c r="D236" s="90">
        <v>1</v>
      </c>
      <c r="E236" s="91" t="s">
        <v>831</v>
      </c>
      <c r="F236" s="89">
        <v>30</v>
      </c>
      <c r="G236" s="91" t="s">
        <v>873</v>
      </c>
      <c r="H236" s="89">
        <v>1</v>
      </c>
      <c r="I236" s="91" t="s">
        <v>874</v>
      </c>
      <c r="J236" s="89" t="s">
        <v>607</v>
      </c>
      <c r="K236" s="91" t="s">
        <v>877</v>
      </c>
    </row>
    <row r="237" spans="1:11" ht="71.25" x14ac:dyDescent="0.45">
      <c r="A237" s="89" t="str">
        <f t="shared" si="3"/>
        <v>(30)(1)(e)</v>
      </c>
      <c r="B237" s="90" t="s">
        <v>829</v>
      </c>
      <c r="C237" s="91" t="s">
        <v>830</v>
      </c>
      <c r="D237" s="90">
        <v>1</v>
      </c>
      <c r="E237" s="91" t="s">
        <v>831</v>
      </c>
      <c r="F237" s="89">
        <v>30</v>
      </c>
      <c r="G237" s="91" t="s">
        <v>873</v>
      </c>
      <c r="H237" s="89">
        <v>1</v>
      </c>
      <c r="I237" s="91" t="s">
        <v>874</v>
      </c>
      <c r="J237" s="89" t="s">
        <v>629</v>
      </c>
      <c r="K237" s="91" t="s">
        <v>878</v>
      </c>
    </row>
    <row r="238" spans="1:11" ht="42.75" x14ac:dyDescent="0.45">
      <c r="A238" s="89" t="str">
        <f t="shared" si="3"/>
        <v>(30)(1)(f)</v>
      </c>
      <c r="B238" s="90" t="s">
        <v>829</v>
      </c>
      <c r="C238" s="91" t="s">
        <v>830</v>
      </c>
      <c r="D238" s="90">
        <v>1</v>
      </c>
      <c r="E238" s="91" t="s">
        <v>831</v>
      </c>
      <c r="F238" s="89">
        <v>30</v>
      </c>
      <c r="G238" s="91" t="s">
        <v>873</v>
      </c>
      <c r="H238" s="89">
        <v>1</v>
      </c>
      <c r="I238" s="91" t="s">
        <v>874</v>
      </c>
      <c r="J238" s="89" t="s">
        <v>630</v>
      </c>
      <c r="K238" s="91" t="s">
        <v>879</v>
      </c>
    </row>
    <row r="239" spans="1:11" ht="42.75" x14ac:dyDescent="0.45">
      <c r="A239" s="89" t="str">
        <f t="shared" si="3"/>
        <v>(30)(1)(g)</v>
      </c>
      <c r="B239" s="90" t="s">
        <v>829</v>
      </c>
      <c r="C239" s="91" t="s">
        <v>830</v>
      </c>
      <c r="D239" s="90">
        <v>1</v>
      </c>
      <c r="E239" s="91" t="s">
        <v>831</v>
      </c>
      <c r="F239" s="89">
        <v>30</v>
      </c>
      <c r="G239" s="91" t="s">
        <v>873</v>
      </c>
      <c r="H239" s="89">
        <v>1</v>
      </c>
      <c r="I239" s="91" t="s">
        <v>874</v>
      </c>
      <c r="J239" s="89" t="s">
        <v>671</v>
      </c>
      <c r="K239" s="91" t="s">
        <v>880</v>
      </c>
    </row>
    <row r="240" spans="1:11" ht="57" x14ac:dyDescent="0.45">
      <c r="A240" s="89" t="str">
        <f t="shared" si="3"/>
        <v>(30)(2)(a)</v>
      </c>
      <c r="B240" s="90" t="s">
        <v>829</v>
      </c>
      <c r="C240" s="91" t="s">
        <v>830</v>
      </c>
      <c r="D240" s="90">
        <v>1</v>
      </c>
      <c r="E240" s="91" t="s">
        <v>831</v>
      </c>
      <c r="F240" s="89">
        <v>30</v>
      </c>
      <c r="G240" s="91" t="s">
        <v>873</v>
      </c>
      <c r="H240" s="89">
        <v>2</v>
      </c>
      <c r="I240" s="91" t="s">
        <v>881</v>
      </c>
      <c r="J240" s="89" t="s">
        <v>604</v>
      </c>
      <c r="K240" s="91" t="s">
        <v>882</v>
      </c>
    </row>
    <row r="241" spans="1:11" ht="42.75" x14ac:dyDescent="0.45">
      <c r="A241" s="89" t="str">
        <f t="shared" si="3"/>
        <v>(30)(2)(b)</v>
      </c>
      <c r="B241" s="90" t="s">
        <v>829</v>
      </c>
      <c r="C241" s="91" t="s">
        <v>830</v>
      </c>
      <c r="D241" s="90">
        <v>1</v>
      </c>
      <c r="E241" s="91" t="s">
        <v>831</v>
      </c>
      <c r="F241" s="89">
        <v>30</v>
      </c>
      <c r="G241" s="91" t="s">
        <v>873</v>
      </c>
      <c r="H241" s="89">
        <v>2</v>
      </c>
      <c r="I241" s="91" t="s">
        <v>881</v>
      </c>
      <c r="J241" s="89" t="s">
        <v>605</v>
      </c>
      <c r="K241" s="91" t="s">
        <v>883</v>
      </c>
    </row>
    <row r="242" spans="1:11" ht="71.25" x14ac:dyDescent="0.45">
      <c r="A242" s="89" t="str">
        <f t="shared" si="3"/>
        <v>(30)(2)(c)</v>
      </c>
      <c r="B242" s="90" t="s">
        <v>829</v>
      </c>
      <c r="C242" s="91" t="s">
        <v>830</v>
      </c>
      <c r="D242" s="90">
        <v>1</v>
      </c>
      <c r="E242" s="91" t="s">
        <v>831</v>
      </c>
      <c r="F242" s="89">
        <v>30</v>
      </c>
      <c r="G242" s="91" t="s">
        <v>873</v>
      </c>
      <c r="H242" s="89">
        <v>2</v>
      </c>
      <c r="I242" s="91" t="s">
        <v>881</v>
      </c>
      <c r="J242" s="89" t="s">
        <v>606</v>
      </c>
      <c r="K242" s="91" t="s">
        <v>878</v>
      </c>
    </row>
    <row r="243" spans="1:11" ht="42.75" x14ac:dyDescent="0.45">
      <c r="A243" s="89" t="str">
        <f t="shared" si="3"/>
        <v>(30)(2)(d)</v>
      </c>
      <c r="B243" s="90" t="s">
        <v>829</v>
      </c>
      <c r="C243" s="91" t="s">
        <v>830</v>
      </c>
      <c r="D243" s="90">
        <v>1</v>
      </c>
      <c r="E243" s="91" t="s">
        <v>831</v>
      </c>
      <c r="F243" s="89">
        <v>30</v>
      </c>
      <c r="G243" s="91" t="s">
        <v>873</v>
      </c>
      <c r="H243" s="89">
        <v>2</v>
      </c>
      <c r="I243" s="91" t="s">
        <v>881</v>
      </c>
      <c r="J243" s="89" t="s">
        <v>607</v>
      </c>
      <c r="K243" s="91" t="s">
        <v>880</v>
      </c>
    </row>
    <row r="244" spans="1:11" ht="28.5" x14ac:dyDescent="0.45">
      <c r="A244" s="89" t="str">
        <f t="shared" si="3"/>
        <v>(30)(3)</v>
      </c>
      <c r="B244" s="90" t="s">
        <v>829</v>
      </c>
      <c r="C244" s="91" t="s">
        <v>830</v>
      </c>
      <c r="D244" s="90">
        <v>1</v>
      </c>
      <c r="E244" s="91" t="s">
        <v>831</v>
      </c>
      <c r="F244" s="89">
        <v>30</v>
      </c>
      <c r="G244" s="91" t="s">
        <v>873</v>
      </c>
      <c r="H244" s="89">
        <v>3</v>
      </c>
      <c r="I244" s="91" t="s">
        <v>884</v>
      </c>
      <c r="J244" s="89"/>
      <c r="K244" s="91"/>
    </row>
    <row r="245" spans="1:11" ht="42.75" x14ac:dyDescent="0.45">
      <c r="A245" s="89" t="str">
        <f t="shared" si="3"/>
        <v>(30)(4)</v>
      </c>
      <c r="B245" s="90" t="s">
        <v>829</v>
      </c>
      <c r="C245" s="91" t="s">
        <v>830</v>
      </c>
      <c r="D245" s="90">
        <v>1</v>
      </c>
      <c r="E245" s="91" t="s">
        <v>831</v>
      </c>
      <c r="F245" s="89">
        <v>30</v>
      </c>
      <c r="G245" s="91" t="s">
        <v>873</v>
      </c>
      <c r="H245" s="89">
        <v>4</v>
      </c>
      <c r="I245" s="91" t="s">
        <v>885</v>
      </c>
      <c r="J245" s="89"/>
      <c r="K245" s="91"/>
    </row>
    <row r="246" spans="1:11" ht="85.5" x14ac:dyDescent="0.45">
      <c r="A246" s="89" t="str">
        <f t="shared" si="3"/>
        <v>(30)(5)</v>
      </c>
      <c r="B246" s="90" t="s">
        <v>829</v>
      </c>
      <c r="C246" s="91" t="s">
        <v>830</v>
      </c>
      <c r="D246" s="90">
        <v>1</v>
      </c>
      <c r="E246" s="91" t="s">
        <v>831</v>
      </c>
      <c r="F246" s="89">
        <v>30</v>
      </c>
      <c r="G246" s="91" t="s">
        <v>873</v>
      </c>
      <c r="H246" s="89">
        <v>5</v>
      </c>
      <c r="I246" s="91" t="s">
        <v>886</v>
      </c>
      <c r="J246" s="89"/>
      <c r="K246" s="91"/>
    </row>
    <row r="247" spans="1:11" ht="85.5" x14ac:dyDescent="0.45">
      <c r="A247" s="89" t="str">
        <f t="shared" si="3"/>
        <v>(31)</v>
      </c>
      <c r="B247" s="90" t="s">
        <v>829</v>
      </c>
      <c r="C247" s="91" t="s">
        <v>830</v>
      </c>
      <c r="D247" s="90">
        <v>1</v>
      </c>
      <c r="E247" s="91" t="s">
        <v>831</v>
      </c>
      <c r="F247" s="89">
        <v>31</v>
      </c>
      <c r="G247" s="91" t="s">
        <v>887</v>
      </c>
      <c r="H247" s="89"/>
      <c r="I247" s="91" t="s">
        <v>886</v>
      </c>
      <c r="J247" s="89"/>
      <c r="K247" s="91"/>
    </row>
    <row r="248" spans="1:11" ht="85.5" x14ac:dyDescent="0.45">
      <c r="A248" s="89" t="str">
        <f t="shared" si="3"/>
        <v>(32)(1)(a)</v>
      </c>
      <c r="B248" s="90" t="s">
        <v>829</v>
      </c>
      <c r="C248" s="91" t="s">
        <v>830</v>
      </c>
      <c r="D248" s="90">
        <v>2</v>
      </c>
      <c r="E248" s="91" t="s">
        <v>888</v>
      </c>
      <c r="F248" s="89">
        <v>32</v>
      </c>
      <c r="G248" s="91" t="s">
        <v>889</v>
      </c>
      <c r="H248" s="89">
        <v>1</v>
      </c>
      <c r="I248" s="91" t="s">
        <v>890</v>
      </c>
      <c r="J248" s="89" t="s">
        <v>604</v>
      </c>
      <c r="K248" s="91" t="s">
        <v>891</v>
      </c>
    </row>
    <row r="249" spans="1:11" ht="85.5" x14ac:dyDescent="0.45">
      <c r="A249" s="89" t="str">
        <f t="shared" si="3"/>
        <v>(32)(1)(b)</v>
      </c>
      <c r="B249" s="90" t="s">
        <v>829</v>
      </c>
      <c r="C249" s="91" t="s">
        <v>830</v>
      </c>
      <c r="D249" s="90">
        <v>2</v>
      </c>
      <c r="E249" s="91" t="s">
        <v>888</v>
      </c>
      <c r="F249" s="89">
        <v>32</v>
      </c>
      <c r="G249" s="91" t="s">
        <v>889</v>
      </c>
      <c r="H249" s="89">
        <v>1</v>
      </c>
      <c r="I249" s="91" t="s">
        <v>890</v>
      </c>
      <c r="J249" s="89" t="s">
        <v>605</v>
      </c>
      <c r="K249" s="91" t="s">
        <v>892</v>
      </c>
    </row>
    <row r="250" spans="1:11" ht="85.5" x14ac:dyDescent="0.45">
      <c r="A250" s="89" t="str">
        <f t="shared" si="3"/>
        <v>(32)(1)(c)</v>
      </c>
      <c r="B250" s="90" t="s">
        <v>829</v>
      </c>
      <c r="C250" s="91" t="s">
        <v>830</v>
      </c>
      <c r="D250" s="90">
        <v>2</v>
      </c>
      <c r="E250" s="91" t="s">
        <v>888</v>
      </c>
      <c r="F250" s="89">
        <v>32</v>
      </c>
      <c r="G250" s="91" t="s">
        <v>889</v>
      </c>
      <c r="H250" s="89">
        <v>1</v>
      </c>
      <c r="I250" s="91" t="s">
        <v>890</v>
      </c>
      <c r="J250" s="89" t="s">
        <v>606</v>
      </c>
      <c r="K250" s="91" t="s">
        <v>893</v>
      </c>
    </row>
    <row r="251" spans="1:11" ht="85.5" x14ac:dyDescent="0.45">
      <c r="A251" s="89" t="str">
        <f t="shared" si="3"/>
        <v>(32)(1)(d)</v>
      </c>
      <c r="B251" s="90" t="s">
        <v>829</v>
      </c>
      <c r="C251" s="91" t="s">
        <v>830</v>
      </c>
      <c r="D251" s="90">
        <v>2</v>
      </c>
      <c r="E251" s="91" t="s">
        <v>888</v>
      </c>
      <c r="F251" s="89">
        <v>32</v>
      </c>
      <c r="G251" s="91" t="s">
        <v>889</v>
      </c>
      <c r="H251" s="89">
        <v>1</v>
      </c>
      <c r="I251" s="91" t="s">
        <v>890</v>
      </c>
      <c r="J251" s="89" t="s">
        <v>607</v>
      </c>
      <c r="K251" s="91" t="s">
        <v>894</v>
      </c>
    </row>
    <row r="252" spans="1:11" ht="57" x14ac:dyDescent="0.45">
      <c r="A252" s="89" t="str">
        <f t="shared" si="3"/>
        <v>(32)(2)</v>
      </c>
      <c r="B252" s="90" t="s">
        <v>829</v>
      </c>
      <c r="C252" s="91" t="s">
        <v>830</v>
      </c>
      <c r="D252" s="90">
        <v>2</v>
      </c>
      <c r="E252" s="91" t="s">
        <v>888</v>
      </c>
      <c r="F252" s="89">
        <v>32</v>
      </c>
      <c r="G252" s="91" t="s">
        <v>889</v>
      </c>
      <c r="H252" s="89">
        <v>2</v>
      </c>
      <c r="I252" s="91" t="s">
        <v>895</v>
      </c>
      <c r="J252" s="89"/>
      <c r="K252" s="91"/>
    </row>
    <row r="253" spans="1:11" ht="57" x14ac:dyDescent="0.45">
      <c r="A253" s="89" t="str">
        <f t="shared" si="3"/>
        <v>(32)(3)</v>
      </c>
      <c r="B253" s="90" t="s">
        <v>829</v>
      </c>
      <c r="C253" s="91" t="s">
        <v>830</v>
      </c>
      <c r="D253" s="90">
        <v>2</v>
      </c>
      <c r="E253" s="91" t="s">
        <v>888</v>
      </c>
      <c r="F253" s="89">
        <v>32</v>
      </c>
      <c r="G253" s="91" t="s">
        <v>889</v>
      </c>
      <c r="H253" s="89">
        <v>3</v>
      </c>
      <c r="I253" s="91" t="s">
        <v>896</v>
      </c>
      <c r="J253" s="89"/>
      <c r="K253" s="91"/>
    </row>
    <row r="254" spans="1:11" ht="71.25" x14ac:dyDescent="0.45">
      <c r="A254" s="89" t="str">
        <f t="shared" si="3"/>
        <v>(32)(4)</v>
      </c>
      <c r="B254" s="90" t="s">
        <v>829</v>
      </c>
      <c r="C254" s="91" t="s">
        <v>830</v>
      </c>
      <c r="D254" s="90">
        <v>2</v>
      </c>
      <c r="E254" s="91" t="s">
        <v>888</v>
      </c>
      <c r="F254" s="89">
        <v>32</v>
      </c>
      <c r="G254" s="91" t="s">
        <v>889</v>
      </c>
      <c r="H254" s="89">
        <v>4</v>
      </c>
      <c r="I254" s="91" t="s">
        <v>897</v>
      </c>
      <c r="J254" s="89"/>
      <c r="K254" s="91"/>
    </row>
    <row r="255" spans="1:11" ht="99.75" x14ac:dyDescent="0.45">
      <c r="A255" s="89" t="str">
        <f t="shared" si="3"/>
        <v>(33)(1)</v>
      </c>
      <c r="B255" s="90" t="s">
        <v>829</v>
      </c>
      <c r="C255" s="91" t="s">
        <v>830</v>
      </c>
      <c r="D255" s="90">
        <v>2</v>
      </c>
      <c r="E255" s="91" t="s">
        <v>888</v>
      </c>
      <c r="F255" s="89">
        <v>33</v>
      </c>
      <c r="G255" s="91" t="s">
        <v>898</v>
      </c>
      <c r="H255" s="89">
        <v>1</v>
      </c>
      <c r="I255" s="91" t="s">
        <v>899</v>
      </c>
      <c r="J255" s="89"/>
      <c r="K255" s="91"/>
    </row>
    <row r="256" spans="1:11" ht="28.5" x14ac:dyDescent="0.45">
      <c r="A256" s="89" t="str">
        <f t="shared" si="3"/>
        <v>(33)(2)</v>
      </c>
      <c r="B256" s="90" t="s">
        <v>829</v>
      </c>
      <c r="C256" s="91" t="s">
        <v>830</v>
      </c>
      <c r="D256" s="90">
        <v>2</v>
      </c>
      <c r="E256" s="91" t="s">
        <v>888</v>
      </c>
      <c r="F256" s="89">
        <v>33</v>
      </c>
      <c r="G256" s="91" t="s">
        <v>898</v>
      </c>
      <c r="H256" s="89">
        <v>2</v>
      </c>
      <c r="I256" s="91" t="s">
        <v>900</v>
      </c>
      <c r="J256" s="89"/>
      <c r="K256" s="91"/>
    </row>
    <row r="257" spans="1:11" ht="42.75" x14ac:dyDescent="0.45">
      <c r="A257" s="89" t="str">
        <f t="shared" si="3"/>
        <v>(33)(3)(a)</v>
      </c>
      <c r="B257" s="90" t="s">
        <v>829</v>
      </c>
      <c r="C257" s="91" t="s">
        <v>830</v>
      </c>
      <c r="D257" s="90">
        <v>2</v>
      </c>
      <c r="E257" s="91" t="s">
        <v>888</v>
      </c>
      <c r="F257" s="89">
        <v>33</v>
      </c>
      <c r="G257" s="91" t="s">
        <v>898</v>
      </c>
      <c r="H257" s="89">
        <v>3</v>
      </c>
      <c r="I257" s="91" t="s">
        <v>901</v>
      </c>
      <c r="J257" s="89" t="s">
        <v>604</v>
      </c>
      <c r="K257" s="91" t="s">
        <v>902</v>
      </c>
    </row>
    <row r="258" spans="1:11" ht="28.5" x14ac:dyDescent="0.45">
      <c r="A258" s="89" t="str">
        <f t="shared" si="3"/>
        <v>(33)(3)(b)</v>
      </c>
      <c r="B258" s="90" t="s">
        <v>829</v>
      </c>
      <c r="C258" s="91" t="s">
        <v>830</v>
      </c>
      <c r="D258" s="90">
        <v>2</v>
      </c>
      <c r="E258" s="91" t="s">
        <v>888</v>
      </c>
      <c r="F258" s="89">
        <v>33</v>
      </c>
      <c r="G258" s="91" t="s">
        <v>898</v>
      </c>
      <c r="H258" s="89">
        <v>3</v>
      </c>
      <c r="I258" s="91" t="s">
        <v>901</v>
      </c>
      <c r="J258" s="89" t="s">
        <v>605</v>
      </c>
      <c r="K258" s="91" t="s">
        <v>903</v>
      </c>
    </row>
    <row r="259" spans="1:11" ht="28.5" x14ac:dyDescent="0.45">
      <c r="A259" s="89" t="str">
        <f t="shared" ref="A259:A322" si="4">_xlfn.CONCAT(IF(F259&lt;&gt;"",_xlfn.CONCAT("(",F259,")"),""),IF(H259&lt;&gt;"",_xlfn.CONCAT("(",H259,")"),""),IF(J259&lt;&gt;"",_xlfn.CONCAT("(",J259,")"),""))</f>
        <v>(33)(3)(c)</v>
      </c>
      <c r="B259" s="90" t="s">
        <v>829</v>
      </c>
      <c r="C259" s="91" t="s">
        <v>830</v>
      </c>
      <c r="D259" s="90">
        <v>2</v>
      </c>
      <c r="E259" s="91" t="s">
        <v>888</v>
      </c>
      <c r="F259" s="89">
        <v>33</v>
      </c>
      <c r="G259" s="91" t="s">
        <v>898</v>
      </c>
      <c r="H259" s="89">
        <v>3</v>
      </c>
      <c r="I259" s="91" t="s">
        <v>901</v>
      </c>
      <c r="J259" s="89" t="s">
        <v>606</v>
      </c>
      <c r="K259" s="91" t="s">
        <v>904</v>
      </c>
    </row>
    <row r="260" spans="1:11" ht="42.75" x14ac:dyDescent="0.45">
      <c r="A260" s="89" t="str">
        <f t="shared" si="4"/>
        <v>(33)(3)(d)</v>
      </c>
      <c r="B260" s="90" t="s">
        <v>829</v>
      </c>
      <c r="C260" s="91" t="s">
        <v>830</v>
      </c>
      <c r="D260" s="90">
        <v>2</v>
      </c>
      <c r="E260" s="91" t="s">
        <v>888</v>
      </c>
      <c r="F260" s="89">
        <v>33</v>
      </c>
      <c r="G260" s="91" t="s">
        <v>898</v>
      </c>
      <c r="H260" s="89">
        <v>3</v>
      </c>
      <c r="I260" s="91" t="s">
        <v>901</v>
      </c>
      <c r="J260" s="89" t="s">
        <v>607</v>
      </c>
      <c r="K260" s="91" t="s">
        <v>905</v>
      </c>
    </row>
    <row r="261" spans="1:11" ht="42.75" x14ac:dyDescent="0.45">
      <c r="A261" s="89" t="str">
        <f t="shared" si="4"/>
        <v>(33)(4)</v>
      </c>
      <c r="B261" s="90" t="s">
        <v>829</v>
      </c>
      <c r="C261" s="91" t="s">
        <v>830</v>
      </c>
      <c r="D261" s="90">
        <v>2</v>
      </c>
      <c r="E261" s="91" t="s">
        <v>888</v>
      </c>
      <c r="F261" s="89">
        <v>33</v>
      </c>
      <c r="G261" s="91" t="s">
        <v>898</v>
      </c>
      <c r="H261" s="89">
        <v>4</v>
      </c>
      <c r="I261" s="91" t="s">
        <v>906</v>
      </c>
      <c r="J261" s="89"/>
      <c r="K261" s="91"/>
    </row>
    <row r="262" spans="1:11" ht="57" x14ac:dyDescent="0.45">
      <c r="A262" s="89" t="str">
        <f t="shared" si="4"/>
        <v>(33)(5)</v>
      </c>
      <c r="B262" s="90" t="s">
        <v>829</v>
      </c>
      <c r="C262" s="91" t="s">
        <v>830</v>
      </c>
      <c r="D262" s="90">
        <v>2</v>
      </c>
      <c r="E262" s="91" t="s">
        <v>888</v>
      </c>
      <c r="F262" s="89">
        <v>33</v>
      </c>
      <c r="G262" s="91" t="s">
        <v>898</v>
      </c>
      <c r="H262" s="89">
        <v>5</v>
      </c>
      <c r="I262" s="91" t="s">
        <v>907</v>
      </c>
      <c r="J262" s="89"/>
      <c r="K262" s="91"/>
    </row>
    <row r="263" spans="1:11" ht="42.75" x14ac:dyDescent="0.45">
      <c r="A263" s="89" t="str">
        <f t="shared" si="4"/>
        <v>(34)(1)</v>
      </c>
      <c r="B263" s="90" t="s">
        <v>829</v>
      </c>
      <c r="C263" s="91" t="s">
        <v>830</v>
      </c>
      <c r="D263" s="90">
        <v>2</v>
      </c>
      <c r="E263" s="91" t="s">
        <v>888</v>
      </c>
      <c r="F263" s="89">
        <v>34</v>
      </c>
      <c r="G263" s="91" t="s">
        <v>909</v>
      </c>
      <c r="H263" s="89">
        <v>1</v>
      </c>
      <c r="I263" s="91" t="s">
        <v>910</v>
      </c>
      <c r="J263" s="89"/>
      <c r="K263" s="91"/>
    </row>
    <row r="264" spans="1:11" ht="57" x14ac:dyDescent="0.45">
      <c r="A264" s="89" t="str">
        <f t="shared" si="4"/>
        <v>(34)(2)</v>
      </c>
      <c r="B264" s="90" t="s">
        <v>829</v>
      </c>
      <c r="C264" s="91" t="s">
        <v>830</v>
      </c>
      <c r="D264" s="90">
        <v>2</v>
      </c>
      <c r="E264" s="91" t="s">
        <v>888</v>
      </c>
      <c r="F264" s="89">
        <v>34</v>
      </c>
      <c r="G264" s="91" t="s">
        <v>909</v>
      </c>
      <c r="H264" s="89">
        <v>2</v>
      </c>
      <c r="I264" s="91" t="s">
        <v>911</v>
      </c>
      <c r="J264" s="89"/>
      <c r="K264" s="91"/>
    </row>
    <row r="265" spans="1:11" ht="71.25" x14ac:dyDescent="0.45">
      <c r="A265" s="89" t="str">
        <f t="shared" si="4"/>
        <v>(34)(3)(a)</v>
      </c>
      <c r="B265" s="90" t="s">
        <v>829</v>
      </c>
      <c r="C265" s="91" t="s">
        <v>830</v>
      </c>
      <c r="D265" s="90">
        <v>2</v>
      </c>
      <c r="E265" s="91" t="s">
        <v>888</v>
      </c>
      <c r="F265" s="89">
        <v>34</v>
      </c>
      <c r="G265" s="91" t="s">
        <v>909</v>
      </c>
      <c r="H265" s="89">
        <v>3</v>
      </c>
      <c r="I265" s="91" t="s">
        <v>912</v>
      </c>
      <c r="J265" s="89" t="s">
        <v>604</v>
      </c>
      <c r="K265" s="91" t="s">
        <v>913</v>
      </c>
    </row>
    <row r="266" spans="1:11" ht="42.75" x14ac:dyDescent="0.45">
      <c r="A266" s="89" t="str">
        <f t="shared" si="4"/>
        <v>(34)(3)(b)</v>
      </c>
      <c r="B266" s="90" t="s">
        <v>829</v>
      </c>
      <c r="C266" s="91" t="s">
        <v>830</v>
      </c>
      <c r="D266" s="90">
        <v>2</v>
      </c>
      <c r="E266" s="91" t="s">
        <v>888</v>
      </c>
      <c r="F266" s="89">
        <v>34</v>
      </c>
      <c r="G266" s="91" t="s">
        <v>909</v>
      </c>
      <c r="H266" s="89">
        <v>3</v>
      </c>
      <c r="I266" s="91" t="s">
        <v>912</v>
      </c>
      <c r="J266" s="89" t="s">
        <v>605</v>
      </c>
      <c r="K266" s="91" t="s">
        <v>914</v>
      </c>
    </row>
    <row r="267" spans="1:11" ht="42.75" x14ac:dyDescent="0.45">
      <c r="A267" s="89" t="str">
        <f t="shared" si="4"/>
        <v>(34)(3)(c)</v>
      </c>
      <c r="B267" s="90" t="s">
        <v>829</v>
      </c>
      <c r="C267" s="91" t="s">
        <v>830</v>
      </c>
      <c r="D267" s="90">
        <v>2</v>
      </c>
      <c r="E267" s="91" t="s">
        <v>888</v>
      </c>
      <c r="F267" s="89">
        <v>34</v>
      </c>
      <c r="G267" s="91" t="s">
        <v>909</v>
      </c>
      <c r="H267" s="89">
        <v>3</v>
      </c>
      <c r="I267" s="91" t="s">
        <v>912</v>
      </c>
      <c r="J267" s="89" t="s">
        <v>606</v>
      </c>
      <c r="K267" s="91" t="s">
        <v>915</v>
      </c>
    </row>
    <row r="268" spans="1:11" ht="57" x14ac:dyDescent="0.45">
      <c r="A268" s="89" t="str">
        <f t="shared" si="4"/>
        <v>(34)(4)</v>
      </c>
      <c r="B268" s="90" t="s">
        <v>829</v>
      </c>
      <c r="C268" s="91" t="s">
        <v>830</v>
      </c>
      <c r="D268" s="90">
        <v>2</v>
      </c>
      <c r="E268" s="91" t="s">
        <v>888</v>
      </c>
      <c r="F268" s="89">
        <v>34</v>
      </c>
      <c r="G268" s="91" t="s">
        <v>909</v>
      </c>
      <c r="H268" s="89">
        <v>4</v>
      </c>
      <c r="I268" s="91" t="s">
        <v>916</v>
      </c>
      <c r="J268" s="89"/>
      <c r="K268" s="91"/>
    </row>
    <row r="269" spans="1:11" ht="99.75" x14ac:dyDescent="0.45">
      <c r="A269" s="89" t="str">
        <f t="shared" si="4"/>
        <v>(35)(1)</v>
      </c>
      <c r="B269" s="90" t="s">
        <v>829</v>
      </c>
      <c r="C269" s="91" t="s">
        <v>830</v>
      </c>
      <c r="D269" s="90">
        <v>3</v>
      </c>
      <c r="E269" s="91" t="s">
        <v>917</v>
      </c>
      <c r="F269" s="89">
        <v>35</v>
      </c>
      <c r="G269" s="91" t="s">
        <v>918</v>
      </c>
      <c r="H269" s="89">
        <v>1</v>
      </c>
      <c r="I269" s="91" t="s">
        <v>919</v>
      </c>
      <c r="J269" s="89"/>
      <c r="K269" s="91"/>
    </row>
    <row r="270" spans="1:11" ht="42.75" x14ac:dyDescent="0.45">
      <c r="A270" s="89" t="str">
        <f t="shared" si="4"/>
        <v>(35)(2)</v>
      </c>
      <c r="B270" s="90" t="s">
        <v>829</v>
      </c>
      <c r="C270" s="91" t="s">
        <v>830</v>
      </c>
      <c r="D270" s="90">
        <v>3</v>
      </c>
      <c r="E270" s="91" t="s">
        <v>917</v>
      </c>
      <c r="F270" s="89">
        <v>35</v>
      </c>
      <c r="G270" s="91" t="s">
        <v>918</v>
      </c>
      <c r="H270" s="89">
        <v>2</v>
      </c>
      <c r="I270" s="91" t="s">
        <v>920</v>
      </c>
      <c r="J270" s="89"/>
      <c r="K270" s="91"/>
    </row>
    <row r="271" spans="1:11" ht="71.25" x14ac:dyDescent="0.45">
      <c r="A271" s="89" t="str">
        <f t="shared" si="4"/>
        <v>(35)(3)(a)</v>
      </c>
      <c r="B271" s="90" t="s">
        <v>829</v>
      </c>
      <c r="C271" s="91" t="s">
        <v>830</v>
      </c>
      <c r="D271" s="90">
        <v>3</v>
      </c>
      <c r="E271" s="91" t="s">
        <v>917</v>
      </c>
      <c r="F271" s="89">
        <v>35</v>
      </c>
      <c r="G271" s="91" t="s">
        <v>918</v>
      </c>
      <c r="H271" s="89">
        <v>3</v>
      </c>
      <c r="I271" s="91" t="s">
        <v>921</v>
      </c>
      <c r="J271" s="89" t="s">
        <v>604</v>
      </c>
      <c r="K271" s="91" t="s">
        <v>922</v>
      </c>
    </row>
    <row r="272" spans="1:11" ht="42.75" x14ac:dyDescent="0.45">
      <c r="A272" s="89" t="str">
        <f t="shared" si="4"/>
        <v>(35)(3)(b)</v>
      </c>
      <c r="B272" s="90" t="s">
        <v>829</v>
      </c>
      <c r="C272" s="91" t="s">
        <v>830</v>
      </c>
      <c r="D272" s="90">
        <v>3</v>
      </c>
      <c r="E272" s="91" t="s">
        <v>917</v>
      </c>
      <c r="F272" s="89">
        <v>35</v>
      </c>
      <c r="G272" s="91" t="s">
        <v>918</v>
      </c>
      <c r="H272" s="89">
        <v>3</v>
      </c>
      <c r="I272" s="91" t="s">
        <v>921</v>
      </c>
      <c r="J272" s="89" t="s">
        <v>605</v>
      </c>
      <c r="K272" s="91" t="s">
        <v>923</v>
      </c>
    </row>
    <row r="273" spans="1:11" ht="42.75" x14ac:dyDescent="0.45">
      <c r="A273" s="89" t="str">
        <f t="shared" si="4"/>
        <v>(35)(3)(c)</v>
      </c>
      <c r="B273" s="90" t="s">
        <v>829</v>
      </c>
      <c r="C273" s="91" t="s">
        <v>830</v>
      </c>
      <c r="D273" s="90">
        <v>3</v>
      </c>
      <c r="E273" s="91" t="s">
        <v>917</v>
      </c>
      <c r="F273" s="89">
        <v>35</v>
      </c>
      <c r="G273" s="91" t="s">
        <v>918</v>
      </c>
      <c r="H273" s="89">
        <v>3</v>
      </c>
      <c r="I273" s="91" t="s">
        <v>921</v>
      </c>
      <c r="J273" s="89" t="s">
        <v>606</v>
      </c>
      <c r="K273" s="91" t="s">
        <v>924</v>
      </c>
    </row>
    <row r="274" spans="1:11" ht="71.25" x14ac:dyDescent="0.45">
      <c r="A274" s="89" t="str">
        <f t="shared" si="4"/>
        <v>(35)(4)</v>
      </c>
      <c r="B274" s="90" t="s">
        <v>829</v>
      </c>
      <c r="C274" s="91" t="s">
        <v>830</v>
      </c>
      <c r="D274" s="90">
        <v>3</v>
      </c>
      <c r="E274" s="91" t="s">
        <v>917</v>
      </c>
      <c r="F274" s="89">
        <v>35</v>
      </c>
      <c r="G274" s="91" t="s">
        <v>918</v>
      </c>
      <c r="H274" s="89">
        <v>4</v>
      </c>
      <c r="I274" s="91" t="s">
        <v>925</v>
      </c>
      <c r="J274" s="89"/>
      <c r="K274" s="91"/>
    </row>
    <row r="275" spans="1:11" ht="57" x14ac:dyDescent="0.45">
      <c r="A275" s="89" t="str">
        <f t="shared" si="4"/>
        <v>(35)(5)</v>
      </c>
      <c r="B275" s="90" t="s">
        <v>829</v>
      </c>
      <c r="C275" s="91" t="s">
        <v>830</v>
      </c>
      <c r="D275" s="90">
        <v>3</v>
      </c>
      <c r="E275" s="91" t="s">
        <v>917</v>
      </c>
      <c r="F275" s="89">
        <v>35</v>
      </c>
      <c r="G275" s="91" t="s">
        <v>918</v>
      </c>
      <c r="H275" s="89">
        <v>5</v>
      </c>
      <c r="I275" s="91" t="s">
        <v>926</v>
      </c>
      <c r="J275" s="89"/>
      <c r="K275" s="91"/>
    </row>
    <row r="276" spans="1:11" ht="85.5" x14ac:dyDescent="0.45">
      <c r="A276" s="89" t="str">
        <f t="shared" si="4"/>
        <v>(35)(6)</v>
      </c>
      <c r="B276" s="90" t="s">
        <v>829</v>
      </c>
      <c r="C276" s="91" t="s">
        <v>830</v>
      </c>
      <c r="D276" s="90">
        <v>3</v>
      </c>
      <c r="E276" s="91" t="s">
        <v>917</v>
      </c>
      <c r="F276" s="89">
        <v>35</v>
      </c>
      <c r="G276" s="91" t="s">
        <v>918</v>
      </c>
      <c r="H276" s="89">
        <v>6</v>
      </c>
      <c r="I276" s="91" t="s">
        <v>927</v>
      </c>
      <c r="J276" s="89"/>
      <c r="K276" s="91"/>
    </row>
    <row r="277" spans="1:11" ht="42.75" x14ac:dyDescent="0.45">
      <c r="A277" s="89" t="str">
        <f t="shared" si="4"/>
        <v>(35)(7)(a)</v>
      </c>
      <c r="B277" s="90" t="s">
        <v>829</v>
      </c>
      <c r="C277" s="91" t="s">
        <v>830</v>
      </c>
      <c r="D277" s="90">
        <v>3</v>
      </c>
      <c r="E277" s="91" t="s">
        <v>917</v>
      </c>
      <c r="F277" s="89">
        <v>35</v>
      </c>
      <c r="G277" s="91" t="s">
        <v>918</v>
      </c>
      <c r="H277" s="89">
        <v>7</v>
      </c>
      <c r="I277" s="91" t="s">
        <v>928</v>
      </c>
      <c r="J277" s="89" t="s">
        <v>604</v>
      </c>
      <c r="K277" s="91" t="s">
        <v>929</v>
      </c>
    </row>
    <row r="278" spans="1:11" ht="42.75" x14ac:dyDescent="0.45">
      <c r="A278" s="89" t="str">
        <f t="shared" si="4"/>
        <v>(35)(7)(b)</v>
      </c>
      <c r="B278" s="90" t="s">
        <v>829</v>
      </c>
      <c r="C278" s="91" t="s">
        <v>830</v>
      </c>
      <c r="D278" s="90">
        <v>3</v>
      </c>
      <c r="E278" s="91" t="s">
        <v>917</v>
      </c>
      <c r="F278" s="89">
        <v>35</v>
      </c>
      <c r="G278" s="91" t="s">
        <v>918</v>
      </c>
      <c r="H278" s="89">
        <v>7</v>
      </c>
      <c r="I278" s="91" t="s">
        <v>928</v>
      </c>
      <c r="J278" s="89" t="s">
        <v>605</v>
      </c>
      <c r="K278" s="91" t="s">
        <v>930</v>
      </c>
    </row>
    <row r="279" spans="1:11" ht="42.75" x14ac:dyDescent="0.45">
      <c r="A279" s="89" t="str">
        <f t="shared" si="4"/>
        <v>(35)(7)(c)</v>
      </c>
      <c r="B279" s="90" t="s">
        <v>829</v>
      </c>
      <c r="C279" s="91" t="s">
        <v>830</v>
      </c>
      <c r="D279" s="90">
        <v>3</v>
      </c>
      <c r="E279" s="91" t="s">
        <v>917</v>
      </c>
      <c r="F279" s="89">
        <v>35</v>
      </c>
      <c r="G279" s="91" t="s">
        <v>918</v>
      </c>
      <c r="H279" s="89">
        <v>7</v>
      </c>
      <c r="I279" s="91" t="s">
        <v>928</v>
      </c>
      <c r="J279" s="89" t="s">
        <v>606</v>
      </c>
      <c r="K279" s="91" t="s">
        <v>931</v>
      </c>
    </row>
    <row r="280" spans="1:11" ht="57" x14ac:dyDescent="0.45">
      <c r="A280" s="89" t="str">
        <f t="shared" si="4"/>
        <v>(35)(7)(d)</v>
      </c>
      <c r="B280" s="90" t="s">
        <v>829</v>
      </c>
      <c r="C280" s="91" t="s">
        <v>830</v>
      </c>
      <c r="D280" s="90">
        <v>3</v>
      </c>
      <c r="E280" s="91" t="s">
        <v>917</v>
      </c>
      <c r="F280" s="89">
        <v>35</v>
      </c>
      <c r="G280" s="91" t="s">
        <v>918</v>
      </c>
      <c r="H280" s="89">
        <v>7</v>
      </c>
      <c r="I280" s="91" t="s">
        <v>928</v>
      </c>
      <c r="J280" s="89" t="s">
        <v>607</v>
      </c>
      <c r="K280" s="91" t="s">
        <v>932</v>
      </c>
    </row>
    <row r="281" spans="1:11" ht="71.25" x14ac:dyDescent="0.45">
      <c r="A281" s="89" t="str">
        <f t="shared" si="4"/>
        <v>(35)(8)</v>
      </c>
      <c r="B281" s="90" t="s">
        <v>829</v>
      </c>
      <c r="C281" s="91" t="s">
        <v>830</v>
      </c>
      <c r="D281" s="90">
        <v>3</v>
      </c>
      <c r="E281" s="91" t="s">
        <v>917</v>
      </c>
      <c r="F281" s="89">
        <v>35</v>
      </c>
      <c r="G281" s="91" t="s">
        <v>918</v>
      </c>
      <c r="H281" s="89">
        <v>8</v>
      </c>
      <c r="I281" s="91" t="s">
        <v>933</v>
      </c>
      <c r="J281" s="89"/>
      <c r="K281" s="91"/>
    </row>
    <row r="282" spans="1:11" ht="57" x14ac:dyDescent="0.45">
      <c r="A282" s="89" t="str">
        <f t="shared" si="4"/>
        <v>(35)(9)</v>
      </c>
      <c r="B282" s="90" t="s">
        <v>829</v>
      </c>
      <c r="C282" s="91" t="s">
        <v>830</v>
      </c>
      <c r="D282" s="90">
        <v>3</v>
      </c>
      <c r="E282" s="91" t="s">
        <v>917</v>
      </c>
      <c r="F282" s="89">
        <v>35</v>
      </c>
      <c r="G282" s="91" t="s">
        <v>918</v>
      </c>
      <c r="H282" s="89">
        <v>9</v>
      </c>
      <c r="I282" s="91" t="s">
        <v>934</v>
      </c>
      <c r="J282" s="89"/>
      <c r="K282" s="91"/>
    </row>
    <row r="283" spans="1:11" ht="114" x14ac:dyDescent="0.45">
      <c r="A283" s="89" t="str">
        <f t="shared" si="4"/>
        <v>(35)(10)</v>
      </c>
      <c r="B283" s="90" t="s">
        <v>829</v>
      </c>
      <c r="C283" s="91" t="s">
        <v>830</v>
      </c>
      <c r="D283" s="90">
        <v>3</v>
      </c>
      <c r="E283" s="91" t="s">
        <v>917</v>
      </c>
      <c r="F283" s="89">
        <v>35</v>
      </c>
      <c r="G283" s="91" t="s">
        <v>918</v>
      </c>
      <c r="H283" s="89">
        <v>10</v>
      </c>
      <c r="I283" s="91" t="s">
        <v>935</v>
      </c>
      <c r="J283" s="89"/>
      <c r="K283" s="91"/>
    </row>
    <row r="284" spans="1:11" ht="57" x14ac:dyDescent="0.45">
      <c r="A284" s="89" t="str">
        <f t="shared" si="4"/>
        <v>(35)(11)</v>
      </c>
      <c r="B284" s="90" t="s">
        <v>829</v>
      </c>
      <c r="C284" s="91" t="s">
        <v>830</v>
      </c>
      <c r="D284" s="90">
        <v>3</v>
      </c>
      <c r="E284" s="91" t="s">
        <v>917</v>
      </c>
      <c r="F284" s="89">
        <v>35</v>
      </c>
      <c r="G284" s="91" t="s">
        <v>918</v>
      </c>
      <c r="H284" s="89">
        <v>11</v>
      </c>
      <c r="I284" s="91" t="s">
        <v>936</v>
      </c>
      <c r="J284" s="89"/>
      <c r="K284" s="91"/>
    </row>
    <row r="285" spans="1:11" ht="57" x14ac:dyDescent="0.45">
      <c r="A285" s="89" t="str">
        <f t="shared" si="4"/>
        <v>(36)(1)</v>
      </c>
      <c r="B285" s="90" t="s">
        <v>829</v>
      </c>
      <c r="C285" s="91" t="s">
        <v>830</v>
      </c>
      <c r="D285" s="90">
        <v>3</v>
      </c>
      <c r="E285" s="91" t="s">
        <v>917</v>
      </c>
      <c r="F285" s="89">
        <v>36</v>
      </c>
      <c r="G285" s="91" t="s">
        <v>937</v>
      </c>
      <c r="H285" s="89">
        <v>1</v>
      </c>
      <c r="I285" s="91" t="s">
        <v>938</v>
      </c>
      <c r="J285" s="89"/>
      <c r="K285" s="91"/>
    </row>
    <row r="286" spans="1:11" ht="185.25" x14ac:dyDescent="0.45">
      <c r="A286" s="89" t="str">
        <f t="shared" si="4"/>
        <v>(36)(2)</v>
      </c>
      <c r="B286" s="90" t="s">
        <v>829</v>
      </c>
      <c r="C286" s="91" t="s">
        <v>830</v>
      </c>
      <c r="D286" s="90">
        <v>3</v>
      </c>
      <c r="E286" s="91" t="s">
        <v>917</v>
      </c>
      <c r="F286" s="89">
        <v>36</v>
      </c>
      <c r="G286" s="91" t="s">
        <v>937</v>
      </c>
      <c r="H286" s="89">
        <v>2</v>
      </c>
      <c r="I286" s="91" t="s">
        <v>939</v>
      </c>
      <c r="J286" s="89"/>
      <c r="K286" s="91"/>
    </row>
    <row r="287" spans="1:11" ht="42.75" x14ac:dyDescent="0.45">
      <c r="A287" s="89" t="str">
        <f t="shared" si="4"/>
        <v>(36)(3)(a)</v>
      </c>
      <c r="B287" s="90" t="s">
        <v>829</v>
      </c>
      <c r="C287" s="91" t="s">
        <v>830</v>
      </c>
      <c r="D287" s="90">
        <v>3</v>
      </c>
      <c r="E287" s="91" t="s">
        <v>917</v>
      </c>
      <c r="F287" s="89">
        <v>36</v>
      </c>
      <c r="G287" s="91" t="s">
        <v>937</v>
      </c>
      <c r="H287" s="89">
        <v>3</v>
      </c>
      <c r="I287" s="91" t="s">
        <v>940</v>
      </c>
      <c r="J287" s="89" t="s">
        <v>604</v>
      </c>
      <c r="K287" s="91" t="s">
        <v>941</v>
      </c>
    </row>
    <row r="288" spans="1:11" ht="42.75" x14ac:dyDescent="0.45">
      <c r="A288" s="89" t="str">
        <f t="shared" si="4"/>
        <v>(36)(3)(b)</v>
      </c>
      <c r="B288" s="90" t="s">
        <v>829</v>
      </c>
      <c r="C288" s="91" t="s">
        <v>830</v>
      </c>
      <c r="D288" s="90">
        <v>3</v>
      </c>
      <c r="E288" s="91" t="s">
        <v>917</v>
      </c>
      <c r="F288" s="89">
        <v>36</v>
      </c>
      <c r="G288" s="91" t="s">
        <v>937</v>
      </c>
      <c r="H288" s="89">
        <v>3</v>
      </c>
      <c r="I288" s="91" t="s">
        <v>940</v>
      </c>
      <c r="J288" s="89" t="s">
        <v>605</v>
      </c>
      <c r="K288" s="91" t="s">
        <v>942</v>
      </c>
    </row>
    <row r="289" spans="1:11" ht="42.75" x14ac:dyDescent="0.45">
      <c r="A289" s="89" t="str">
        <f t="shared" si="4"/>
        <v>(36)(3)(c)</v>
      </c>
      <c r="B289" s="90" t="s">
        <v>829</v>
      </c>
      <c r="C289" s="91" t="s">
        <v>830</v>
      </c>
      <c r="D289" s="90">
        <v>3</v>
      </c>
      <c r="E289" s="91" t="s">
        <v>917</v>
      </c>
      <c r="F289" s="89">
        <v>36</v>
      </c>
      <c r="G289" s="91" t="s">
        <v>937</v>
      </c>
      <c r="H289" s="89">
        <v>3</v>
      </c>
      <c r="I289" s="91" t="s">
        <v>940</v>
      </c>
      <c r="J289" s="89" t="s">
        <v>606</v>
      </c>
      <c r="K289" s="91" t="s">
        <v>943</v>
      </c>
    </row>
    <row r="290" spans="1:11" ht="42.75" x14ac:dyDescent="0.45">
      <c r="A290" s="89" t="str">
        <f t="shared" si="4"/>
        <v>(36)(3)(d)</v>
      </c>
      <c r="B290" s="90" t="s">
        <v>829</v>
      </c>
      <c r="C290" s="91" t="s">
        <v>830</v>
      </c>
      <c r="D290" s="90">
        <v>3</v>
      </c>
      <c r="E290" s="91" t="s">
        <v>917</v>
      </c>
      <c r="F290" s="89">
        <v>36</v>
      </c>
      <c r="G290" s="91" t="s">
        <v>937</v>
      </c>
      <c r="H290" s="89">
        <v>3</v>
      </c>
      <c r="I290" s="91" t="s">
        <v>940</v>
      </c>
      <c r="J290" s="89" t="s">
        <v>607</v>
      </c>
      <c r="K290" s="91" t="s">
        <v>944</v>
      </c>
    </row>
    <row r="291" spans="1:11" ht="42.75" x14ac:dyDescent="0.45">
      <c r="A291" s="89" t="str">
        <f t="shared" si="4"/>
        <v>(36)(3)(e)</v>
      </c>
      <c r="B291" s="90" t="s">
        <v>829</v>
      </c>
      <c r="C291" s="91" t="s">
        <v>830</v>
      </c>
      <c r="D291" s="90">
        <v>3</v>
      </c>
      <c r="E291" s="91" t="s">
        <v>917</v>
      </c>
      <c r="F291" s="89">
        <v>36</v>
      </c>
      <c r="G291" s="91" t="s">
        <v>937</v>
      </c>
      <c r="H291" s="89">
        <v>3</v>
      </c>
      <c r="I291" s="91" t="s">
        <v>940</v>
      </c>
      <c r="J291" s="89" t="s">
        <v>629</v>
      </c>
      <c r="K291" s="91" t="s">
        <v>945</v>
      </c>
    </row>
    <row r="292" spans="1:11" ht="42.75" x14ac:dyDescent="0.45">
      <c r="A292" s="89" t="str">
        <f t="shared" si="4"/>
        <v>(36)(3)(f)</v>
      </c>
      <c r="B292" s="90" t="s">
        <v>829</v>
      </c>
      <c r="C292" s="91" t="s">
        <v>830</v>
      </c>
      <c r="D292" s="90">
        <v>3</v>
      </c>
      <c r="E292" s="91" t="s">
        <v>917</v>
      </c>
      <c r="F292" s="89">
        <v>36</v>
      </c>
      <c r="G292" s="91" t="s">
        <v>937</v>
      </c>
      <c r="H292" s="89">
        <v>3</v>
      </c>
      <c r="I292" s="91" t="s">
        <v>940</v>
      </c>
      <c r="J292" s="89" t="s">
        <v>630</v>
      </c>
      <c r="K292" s="91" t="s">
        <v>946</v>
      </c>
    </row>
    <row r="293" spans="1:11" ht="57" x14ac:dyDescent="0.45">
      <c r="A293" s="89" t="str">
        <f t="shared" si="4"/>
        <v>(36)(4)</v>
      </c>
      <c r="B293" s="90" t="s">
        <v>829</v>
      </c>
      <c r="C293" s="91" t="s">
        <v>830</v>
      </c>
      <c r="D293" s="90">
        <v>3</v>
      </c>
      <c r="E293" s="91" t="s">
        <v>917</v>
      </c>
      <c r="F293" s="89">
        <v>36</v>
      </c>
      <c r="G293" s="91" t="s">
        <v>937</v>
      </c>
      <c r="H293" s="89">
        <v>4</v>
      </c>
      <c r="I293" s="91" t="s">
        <v>947</v>
      </c>
      <c r="J293" s="89"/>
      <c r="K293" s="91"/>
    </row>
    <row r="294" spans="1:11" ht="71.25" x14ac:dyDescent="0.45">
      <c r="A294" s="89" t="str">
        <f t="shared" si="4"/>
        <v>(36)(5)</v>
      </c>
      <c r="B294" s="90" t="s">
        <v>829</v>
      </c>
      <c r="C294" s="91" t="s">
        <v>830</v>
      </c>
      <c r="D294" s="90">
        <v>3</v>
      </c>
      <c r="E294" s="91" t="s">
        <v>917</v>
      </c>
      <c r="F294" s="89">
        <v>36</v>
      </c>
      <c r="G294" s="91" t="s">
        <v>937</v>
      </c>
      <c r="H294" s="89">
        <v>5</v>
      </c>
      <c r="I294" s="91" t="s">
        <v>948</v>
      </c>
      <c r="J294" s="89"/>
      <c r="K294" s="91"/>
    </row>
    <row r="295" spans="1:11" ht="28.5" x14ac:dyDescent="0.45">
      <c r="A295" s="89" t="str">
        <f t="shared" si="4"/>
        <v>(37)(1)(a)</v>
      </c>
      <c r="B295" s="90" t="s">
        <v>829</v>
      </c>
      <c r="C295" s="91" t="s">
        <v>830</v>
      </c>
      <c r="D295" s="90">
        <v>4</v>
      </c>
      <c r="E295" s="91" t="s">
        <v>949</v>
      </c>
      <c r="F295" s="89">
        <v>37</v>
      </c>
      <c r="G295" s="91" t="s">
        <v>950</v>
      </c>
      <c r="H295" s="89">
        <v>1</v>
      </c>
      <c r="I295" s="91" t="s">
        <v>951</v>
      </c>
      <c r="J295" s="89" t="s">
        <v>604</v>
      </c>
      <c r="K295" s="91" t="s">
        <v>952</v>
      </c>
    </row>
    <row r="296" spans="1:11" ht="57" x14ac:dyDescent="0.45">
      <c r="A296" s="89" t="str">
        <f t="shared" si="4"/>
        <v>(37)(1)(b)</v>
      </c>
      <c r="B296" s="90" t="s">
        <v>829</v>
      </c>
      <c r="C296" s="91" t="s">
        <v>830</v>
      </c>
      <c r="D296" s="90">
        <v>4</v>
      </c>
      <c r="E296" s="91" t="s">
        <v>949</v>
      </c>
      <c r="F296" s="89">
        <v>37</v>
      </c>
      <c r="G296" s="91" t="s">
        <v>950</v>
      </c>
      <c r="H296" s="89">
        <v>1</v>
      </c>
      <c r="I296" s="91" t="s">
        <v>951</v>
      </c>
      <c r="J296" s="89" t="s">
        <v>605</v>
      </c>
      <c r="K296" s="91" t="s">
        <v>953</v>
      </c>
    </row>
    <row r="297" spans="1:11" ht="42.75" x14ac:dyDescent="0.45">
      <c r="A297" s="89" t="str">
        <f t="shared" si="4"/>
        <v>(37)(1)(c)</v>
      </c>
      <c r="B297" s="90" t="s">
        <v>829</v>
      </c>
      <c r="C297" s="91" t="s">
        <v>830</v>
      </c>
      <c r="D297" s="90">
        <v>4</v>
      </c>
      <c r="E297" s="91" t="s">
        <v>949</v>
      </c>
      <c r="F297" s="89">
        <v>37</v>
      </c>
      <c r="G297" s="91" t="s">
        <v>950</v>
      </c>
      <c r="H297" s="89">
        <v>1</v>
      </c>
      <c r="I297" s="91" t="s">
        <v>951</v>
      </c>
      <c r="J297" s="89" t="s">
        <v>606</v>
      </c>
      <c r="K297" s="91" t="s">
        <v>954</v>
      </c>
    </row>
    <row r="298" spans="1:11" ht="42.75" x14ac:dyDescent="0.45">
      <c r="A298" s="89" t="str">
        <f t="shared" si="4"/>
        <v>(37)(2)</v>
      </c>
      <c r="B298" s="90" t="s">
        <v>829</v>
      </c>
      <c r="C298" s="91" t="s">
        <v>830</v>
      </c>
      <c r="D298" s="90">
        <v>4</v>
      </c>
      <c r="E298" s="91" t="s">
        <v>949</v>
      </c>
      <c r="F298" s="89">
        <v>37</v>
      </c>
      <c r="G298" s="91" t="s">
        <v>950</v>
      </c>
      <c r="H298" s="89">
        <v>2</v>
      </c>
      <c r="I298" s="91" t="s">
        <v>955</v>
      </c>
      <c r="J298" s="89"/>
      <c r="K298" s="91"/>
    </row>
    <row r="299" spans="1:11" ht="42.75" x14ac:dyDescent="0.45">
      <c r="A299" s="89" t="str">
        <f t="shared" si="4"/>
        <v>(37)(3)</v>
      </c>
      <c r="B299" s="90" t="s">
        <v>829</v>
      </c>
      <c r="C299" s="91" t="s">
        <v>830</v>
      </c>
      <c r="D299" s="90">
        <v>4</v>
      </c>
      <c r="E299" s="91" t="s">
        <v>949</v>
      </c>
      <c r="F299" s="89">
        <v>37</v>
      </c>
      <c r="G299" s="91" t="s">
        <v>950</v>
      </c>
      <c r="H299" s="89">
        <v>3</v>
      </c>
      <c r="I299" s="91" t="s">
        <v>956</v>
      </c>
      <c r="J299" s="89"/>
      <c r="K299" s="91"/>
    </row>
    <row r="300" spans="1:11" ht="85.5" x14ac:dyDescent="0.45">
      <c r="A300" s="89" t="str">
        <f t="shared" si="4"/>
        <v>(37)(4)</v>
      </c>
      <c r="B300" s="90" t="s">
        <v>829</v>
      </c>
      <c r="C300" s="91" t="s">
        <v>830</v>
      </c>
      <c r="D300" s="90">
        <v>4</v>
      </c>
      <c r="E300" s="91" t="s">
        <v>949</v>
      </c>
      <c r="F300" s="89">
        <v>37</v>
      </c>
      <c r="G300" s="91" t="s">
        <v>950</v>
      </c>
      <c r="H300" s="89">
        <v>4</v>
      </c>
      <c r="I300" s="91" t="s">
        <v>957</v>
      </c>
      <c r="J300" s="89"/>
      <c r="K300" s="91"/>
    </row>
    <row r="301" spans="1:11" ht="42.75" x14ac:dyDescent="0.45">
      <c r="A301" s="89" t="str">
        <f t="shared" si="4"/>
        <v>(37)(5)</v>
      </c>
      <c r="B301" s="90" t="s">
        <v>829</v>
      </c>
      <c r="C301" s="91" t="s">
        <v>830</v>
      </c>
      <c r="D301" s="90">
        <v>4</v>
      </c>
      <c r="E301" s="91" t="s">
        <v>949</v>
      </c>
      <c r="F301" s="89">
        <v>37</v>
      </c>
      <c r="G301" s="91" t="s">
        <v>950</v>
      </c>
      <c r="H301" s="89">
        <v>5</v>
      </c>
      <c r="I301" s="91" t="s">
        <v>958</v>
      </c>
      <c r="J301" s="89"/>
      <c r="K301" s="91"/>
    </row>
    <row r="302" spans="1:11" ht="28.5" x14ac:dyDescent="0.45">
      <c r="A302" s="89" t="str">
        <f t="shared" si="4"/>
        <v>(37)(6)</v>
      </c>
      <c r="B302" s="90" t="s">
        <v>829</v>
      </c>
      <c r="C302" s="91" t="s">
        <v>830</v>
      </c>
      <c r="D302" s="90">
        <v>4</v>
      </c>
      <c r="E302" s="91" t="s">
        <v>949</v>
      </c>
      <c r="F302" s="89">
        <v>37</v>
      </c>
      <c r="G302" s="91" t="s">
        <v>950</v>
      </c>
      <c r="H302" s="89">
        <v>6</v>
      </c>
      <c r="I302" s="91" t="s">
        <v>959</v>
      </c>
      <c r="J302" s="89"/>
      <c r="K302" s="91"/>
    </row>
    <row r="303" spans="1:11" ht="28.5" x14ac:dyDescent="0.45">
      <c r="A303" s="89" t="str">
        <f t="shared" si="4"/>
        <v>(37)(7)</v>
      </c>
      <c r="B303" s="90" t="s">
        <v>829</v>
      </c>
      <c r="C303" s="91" t="s">
        <v>830</v>
      </c>
      <c r="D303" s="90">
        <v>4</v>
      </c>
      <c r="E303" s="91" t="s">
        <v>949</v>
      </c>
      <c r="F303" s="89">
        <v>37</v>
      </c>
      <c r="G303" s="91" t="s">
        <v>950</v>
      </c>
      <c r="H303" s="89">
        <v>7</v>
      </c>
      <c r="I303" s="91" t="s">
        <v>960</v>
      </c>
      <c r="J303" s="89"/>
      <c r="K303" s="91"/>
    </row>
    <row r="304" spans="1:11" ht="42.75" x14ac:dyDescent="0.45">
      <c r="A304" s="89" t="str">
        <f t="shared" si="4"/>
        <v>(38)(1)</v>
      </c>
      <c r="B304" s="90" t="s">
        <v>829</v>
      </c>
      <c r="C304" s="91" t="s">
        <v>830</v>
      </c>
      <c r="D304" s="90">
        <v>4</v>
      </c>
      <c r="E304" s="91" t="s">
        <v>949</v>
      </c>
      <c r="F304" s="89">
        <v>38</v>
      </c>
      <c r="G304" s="91" t="s">
        <v>961</v>
      </c>
      <c r="H304" s="89">
        <v>1</v>
      </c>
      <c r="I304" s="91" t="s">
        <v>962</v>
      </c>
      <c r="J304" s="89"/>
      <c r="K304" s="91"/>
    </row>
    <row r="305" spans="1:11" ht="57" x14ac:dyDescent="0.45">
      <c r="A305" s="89" t="str">
        <f t="shared" si="4"/>
        <v>(38)(2)</v>
      </c>
      <c r="B305" s="90" t="s">
        <v>829</v>
      </c>
      <c r="C305" s="91" t="s">
        <v>830</v>
      </c>
      <c r="D305" s="90">
        <v>4</v>
      </c>
      <c r="E305" s="91" t="s">
        <v>949</v>
      </c>
      <c r="F305" s="89">
        <v>38</v>
      </c>
      <c r="G305" s="91" t="s">
        <v>961</v>
      </c>
      <c r="H305" s="89">
        <v>2</v>
      </c>
      <c r="I305" s="91" t="s">
        <v>963</v>
      </c>
      <c r="J305" s="89"/>
      <c r="K305" s="91"/>
    </row>
    <row r="306" spans="1:11" ht="71.25" x14ac:dyDescent="0.45">
      <c r="A306" s="89" t="str">
        <f t="shared" si="4"/>
        <v>(38)(3)</v>
      </c>
      <c r="B306" s="90" t="s">
        <v>829</v>
      </c>
      <c r="C306" s="91" t="s">
        <v>830</v>
      </c>
      <c r="D306" s="90">
        <v>4</v>
      </c>
      <c r="E306" s="91" t="s">
        <v>949</v>
      </c>
      <c r="F306" s="89">
        <v>38</v>
      </c>
      <c r="G306" s="91" t="s">
        <v>961</v>
      </c>
      <c r="H306" s="89">
        <v>3</v>
      </c>
      <c r="I306" s="91" t="s">
        <v>964</v>
      </c>
      <c r="J306" s="89"/>
      <c r="K306" s="91"/>
    </row>
    <row r="307" spans="1:11" ht="42.75" x14ac:dyDescent="0.45">
      <c r="A307" s="89" t="str">
        <f t="shared" si="4"/>
        <v>(38)(4)</v>
      </c>
      <c r="B307" s="90" t="s">
        <v>829</v>
      </c>
      <c r="C307" s="91" t="s">
        <v>830</v>
      </c>
      <c r="D307" s="90">
        <v>4</v>
      </c>
      <c r="E307" s="91" t="s">
        <v>949</v>
      </c>
      <c r="F307" s="89">
        <v>38</v>
      </c>
      <c r="G307" s="91" t="s">
        <v>961</v>
      </c>
      <c r="H307" s="89">
        <v>4</v>
      </c>
      <c r="I307" s="91" t="s">
        <v>965</v>
      </c>
      <c r="J307" s="89"/>
      <c r="K307" s="91"/>
    </row>
    <row r="308" spans="1:11" ht="42.75" x14ac:dyDescent="0.45">
      <c r="A308" s="89" t="str">
        <f t="shared" si="4"/>
        <v>(38)(5)</v>
      </c>
      <c r="B308" s="90" t="s">
        <v>829</v>
      </c>
      <c r="C308" s="91" t="s">
        <v>830</v>
      </c>
      <c r="D308" s="90">
        <v>4</v>
      </c>
      <c r="E308" s="91" t="s">
        <v>949</v>
      </c>
      <c r="F308" s="89">
        <v>38</v>
      </c>
      <c r="G308" s="91" t="s">
        <v>961</v>
      </c>
      <c r="H308" s="89">
        <v>5</v>
      </c>
      <c r="I308" s="91" t="s">
        <v>966</v>
      </c>
      <c r="J308" s="89"/>
      <c r="K308" s="91"/>
    </row>
    <row r="309" spans="1:11" ht="42.75" x14ac:dyDescent="0.45">
      <c r="A309" s="89" t="str">
        <f t="shared" si="4"/>
        <v>(38)(6)</v>
      </c>
      <c r="B309" s="90" t="s">
        <v>829</v>
      </c>
      <c r="C309" s="91" t="s">
        <v>830</v>
      </c>
      <c r="D309" s="90">
        <v>4</v>
      </c>
      <c r="E309" s="91" t="s">
        <v>949</v>
      </c>
      <c r="F309" s="89">
        <v>38</v>
      </c>
      <c r="G309" s="91" t="s">
        <v>961</v>
      </c>
      <c r="H309" s="89">
        <v>6</v>
      </c>
      <c r="I309" s="91" t="s">
        <v>967</v>
      </c>
      <c r="J309" s="89"/>
      <c r="K309" s="91"/>
    </row>
    <row r="310" spans="1:11" ht="42.75" x14ac:dyDescent="0.45">
      <c r="A310" s="89" t="str">
        <f t="shared" si="4"/>
        <v>(39)(1)(a)</v>
      </c>
      <c r="B310" s="90" t="s">
        <v>829</v>
      </c>
      <c r="C310" s="91" t="s">
        <v>830</v>
      </c>
      <c r="D310" s="90">
        <v>4</v>
      </c>
      <c r="E310" s="91" t="s">
        <v>949</v>
      </c>
      <c r="F310" s="89">
        <v>39</v>
      </c>
      <c r="G310" s="91" t="s">
        <v>968</v>
      </c>
      <c r="H310" s="89">
        <v>1</v>
      </c>
      <c r="I310" s="91" t="s">
        <v>969</v>
      </c>
      <c r="J310" s="89" t="s">
        <v>604</v>
      </c>
      <c r="K310" s="91" t="s">
        <v>970</v>
      </c>
    </row>
    <row r="311" spans="1:11" ht="71.25" x14ac:dyDescent="0.45">
      <c r="A311" s="89" t="str">
        <f t="shared" si="4"/>
        <v>(39)(1)(b)</v>
      </c>
      <c r="B311" s="90" t="s">
        <v>829</v>
      </c>
      <c r="C311" s="91" t="s">
        <v>830</v>
      </c>
      <c r="D311" s="90">
        <v>4</v>
      </c>
      <c r="E311" s="91" t="s">
        <v>949</v>
      </c>
      <c r="F311" s="89">
        <v>39</v>
      </c>
      <c r="G311" s="91" t="s">
        <v>968</v>
      </c>
      <c r="H311" s="89">
        <v>1</v>
      </c>
      <c r="I311" s="91" t="s">
        <v>969</v>
      </c>
      <c r="J311" s="89" t="s">
        <v>605</v>
      </c>
      <c r="K311" s="91" t="s">
        <v>971</v>
      </c>
    </row>
    <row r="312" spans="1:11" ht="28.5" x14ac:dyDescent="0.45">
      <c r="A312" s="89" t="str">
        <f t="shared" si="4"/>
        <v>(39)(1)(c)</v>
      </c>
      <c r="B312" s="90" t="s">
        <v>829</v>
      </c>
      <c r="C312" s="91" t="s">
        <v>830</v>
      </c>
      <c r="D312" s="90">
        <v>4</v>
      </c>
      <c r="E312" s="91" t="s">
        <v>949</v>
      </c>
      <c r="F312" s="89">
        <v>39</v>
      </c>
      <c r="G312" s="91" t="s">
        <v>968</v>
      </c>
      <c r="H312" s="89">
        <v>1</v>
      </c>
      <c r="I312" s="91" t="s">
        <v>969</v>
      </c>
      <c r="J312" s="89" t="s">
        <v>606</v>
      </c>
      <c r="K312" s="91" t="s">
        <v>972</v>
      </c>
    </row>
    <row r="313" spans="1:11" x14ac:dyDescent="0.45">
      <c r="A313" s="89" t="str">
        <f t="shared" si="4"/>
        <v>(39)(1)(d)</v>
      </c>
      <c r="B313" s="90" t="s">
        <v>829</v>
      </c>
      <c r="C313" s="91" t="s">
        <v>830</v>
      </c>
      <c r="D313" s="90">
        <v>4</v>
      </c>
      <c r="E313" s="91" t="s">
        <v>949</v>
      </c>
      <c r="F313" s="89">
        <v>39</v>
      </c>
      <c r="G313" s="91" t="s">
        <v>968</v>
      </c>
      <c r="H313" s="89">
        <v>1</v>
      </c>
      <c r="I313" s="91" t="s">
        <v>969</v>
      </c>
      <c r="J313" s="89" t="s">
        <v>607</v>
      </c>
      <c r="K313" s="91" t="s">
        <v>973</v>
      </c>
    </row>
    <row r="314" spans="1:11" ht="42.75" x14ac:dyDescent="0.45">
      <c r="A314" s="89" t="str">
        <f t="shared" si="4"/>
        <v>(39)(1)(e)</v>
      </c>
      <c r="B314" s="90" t="s">
        <v>829</v>
      </c>
      <c r="C314" s="91" t="s">
        <v>830</v>
      </c>
      <c r="D314" s="90">
        <v>4</v>
      </c>
      <c r="E314" s="91" t="s">
        <v>949</v>
      </c>
      <c r="F314" s="89">
        <v>39</v>
      </c>
      <c r="G314" s="91" t="s">
        <v>968</v>
      </c>
      <c r="H314" s="89">
        <v>1</v>
      </c>
      <c r="I314" s="91" t="s">
        <v>969</v>
      </c>
      <c r="J314" s="89" t="s">
        <v>629</v>
      </c>
      <c r="K314" s="91" t="s">
        <v>974</v>
      </c>
    </row>
    <row r="315" spans="1:11" ht="42.75" x14ac:dyDescent="0.45">
      <c r="A315" s="89" t="str">
        <f t="shared" si="4"/>
        <v>(39)(2)</v>
      </c>
      <c r="B315" s="90" t="s">
        <v>829</v>
      </c>
      <c r="C315" s="91" t="s">
        <v>830</v>
      </c>
      <c r="D315" s="90">
        <v>4</v>
      </c>
      <c r="E315" s="91" t="s">
        <v>949</v>
      </c>
      <c r="F315" s="89">
        <v>39</v>
      </c>
      <c r="G315" s="91" t="s">
        <v>968</v>
      </c>
      <c r="H315" s="89">
        <v>2</v>
      </c>
      <c r="I315" s="91" t="s">
        <v>975</v>
      </c>
      <c r="J315" s="89"/>
      <c r="K315" s="91"/>
    </row>
    <row r="316" spans="1:11" ht="71.25" x14ac:dyDescent="0.45">
      <c r="A316" s="89" t="str">
        <f t="shared" si="4"/>
        <v>(40)(1)</v>
      </c>
      <c r="B316" s="90" t="s">
        <v>829</v>
      </c>
      <c r="C316" s="91" t="s">
        <v>830</v>
      </c>
      <c r="D316" s="90">
        <v>5</v>
      </c>
      <c r="E316" s="91" t="s">
        <v>976</v>
      </c>
      <c r="F316" s="89">
        <v>40</v>
      </c>
      <c r="G316" s="91" t="s">
        <v>977</v>
      </c>
      <c r="H316" s="89">
        <v>1</v>
      </c>
      <c r="I316" s="91" t="s">
        <v>978</v>
      </c>
      <c r="J316" s="89"/>
      <c r="K316" s="91"/>
    </row>
    <row r="317" spans="1:11" ht="57" x14ac:dyDescent="0.45">
      <c r="A317" s="89" t="str">
        <f t="shared" si="4"/>
        <v>(40)(2)(a)</v>
      </c>
      <c r="B317" s="90" t="s">
        <v>829</v>
      </c>
      <c r="C317" s="91" t="s">
        <v>830</v>
      </c>
      <c r="D317" s="90">
        <v>5</v>
      </c>
      <c r="E317" s="91" t="s">
        <v>976</v>
      </c>
      <c r="F317" s="89">
        <v>40</v>
      </c>
      <c r="G317" s="91" t="s">
        <v>977</v>
      </c>
      <c r="H317" s="89">
        <v>2</v>
      </c>
      <c r="I317" s="91" t="s">
        <v>979</v>
      </c>
      <c r="J317" s="89" t="s">
        <v>604</v>
      </c>
      <c r="K317" s="91" t="s">
        <v>980</v>
      </c>
    </row>
    <row r="318" spans="1:11" ht="57" x14ac:dyDescent="0.45">
      <c r="A318" s="89" t="str">
        <f t="shared" si="4"/>
        <v>(40)(2)(b)</v>
      </c>
      <c r="B318" s="90" t="s">
        <v>829</v>
      </c>
      <c r="C318" s="91" t="s">
        <v>830</v>
      </c>
      <c r="D318" s="90">
        <v>5</v>
      </c>
      <c r="E318" s="91" t="s">
        <v>976</v>
      </c>
      <c r="F318" s="89">
        <v>40</v>
      </c>
      <c r="G318" s="91" t="s">
        <v>977</v>
      </c>
      <c r="H318" s="89">
        <v>2</v>
      </c>
      <c r="I318" s="91" t="s">
        <v>979</v>
      </c>
      <c r="J318" s="89" t="s">
        <v>605</v>
      </c>
      <c r="K318" s="91" t="s">
        <v>981</v>
      </c>
    </row>
    <row r="319" spans="1:11" ht="57" x14ac:dyDescent="0.45">
      <c r="A319" s="89" t="str">
        <f t="shared" si="4"/>
        <v>(40)(2)(c)</v>
      </c>
      <c r="B319" s="90" t="s">
        <v>829</v>
      </c>
      <c r="C319" s="91" t="s">
        <v>830</v>
      </c>
      <c r="D319" s="90">
        <v>5</v>
      </c>
      <c r="E319" s="91" t="s">
        <v>976</v>
      </c>
      <c r="F319" s="89">
        <v>40</v>
      </c>
      <c r="G319" s="91" t="s">
        <v>977</v>
      </c>
      <c r="H319" s="89">
        <v>2</v>
      </c>
      <c r="I319" s="91" t="s">
        <v>979</v>
      </c>
      <c r="J319" s="89" t="s">
        <v>606</v>
      </c>
      <c r="K319" s="91" t="s">
        <v>983</v>
      </c>
    </row>
    <row r="320" spans="1:11" ht="57" x14ac:dyDescent="0.45">
      <c r="A320" s="89" t="str">
        <f t="shared" si="4"/>
        <v>(40)(2)(d)</v>
      </c>
      <c r="B320" s="90" t="s">
        <v>829</v>
      </c>
      <c r="C320" s="91" t="s">
        <v>830</v>
      </c>
      <c r="D320" s="90">
        <v>5</v>
      </c>
      <c r="E320" s="91" t="s">
        <v>976</v>
      </c>
      <c r="F320" s="89">
        <v>40</v>
      </c>
      <c r="G320" s="91" t="s">
        <v>977</v>
      </c>
      <c r="H320" s="89">
        <v>2</v>
      </c>
      <c r="I320" s="91" t="s">
        <v>979</v>
      </c>
      <c r="J320" s="89" t="s">
        <v>607</v>
      </c>
      <c r="K320" s="91" t="s">
        <v>984</v>
      </c>
    </row>
    <row r="321" spans="1:11" ht="57" x14ac:dyDescent="0.45">
      <c r="A321" s="89" t="str">
        <f t="shared" si="4"/>
        <v>(40)(2)(e)</v>
      </c>
      <c r="B321" s="90" t="s">
        <v>829</v>
      </c>
      <c r="C321" s="91" t="s">
        <v>830</v>
      </c>
      <c r="D321" s="90">
        <v>5</v>
      </c>
      <c r="E321" s="91" t="s">
        <v>976</v>
      </c>
      <c r="F321" s="89">
        <v>40</v>
      </c>
      <c r="G321" s="91" t="s">
        <v>977</v>
      </c>
      <c r="H321" s="89">
        <v>2</v>
      </c>
      <c r="I321" s="91" t="s">
        <v>979</v>
      </c>
      <c r="J321" s="89" t="s">
        <v>629</v>
      </c>
      <c r="K321" s="91" t="s">
        <v>985</v>
      </c>
    </row>
    <row r="322" spans="1:11" ht="57" x14ac:dyDescent="0.45">
      <c r="A322" s="89" t="str">
        <f t="shared" si="4"/>
        <v>(40)(2)(f)</v>
      </c>
      <c r="B322" s="90" t="s">
        <v>829</v>
      </c>
      <c r="C322" s="91" t="s">
        <v>830</v>
      </c>
      <c r="D322" s="90">
        <v>5</v>
      </c>
      <c r="E322" s="91" t="s">
        <v>976</v>
      </c>
      <c r="F322" s="89">
        <v>40</v>
      </c>
      <c r="G322" s="91" t="s">
        <v>977</v>
      </c>
      <c r="H322" s="89">
        <v>2</v>
      </c>
      <c r="I322" s="91" t="s">
        <v>979</v>
      </c>
      <c r="J322" s="89" t="s">
        <v>630</v>
      </c>
      <c r="K322" s="91" t="s">
        <v>986</v>
      </c>
    </row>
    <row r="323" spans="1:11" ht="57" x14ac:dyDescent="0.45">
      <c r="A323" s="89" t="str">
        <f t="shared" ref="A323:A386" si="5">_xlfn.CONCAT(IF(F323&lt;&gt;"",_xlfn.CONCAT("(",F323,")"),""),IF(H323&lt;&gt;"",_xlfn.CONCAT("(",H323,")"),""),IF(J323&lt;&gt;"",_xlfn.CONCAT("(",J323,")"),""))</f>
        <v>(40)(2)(g)</v>
      </c>
      <c r="B323" s="90" t="s">
        <v>829</v>
      </c>
      <c r="C323" s="91" t="s">
        <v>830</v>
      </c>
      <c r="D323" s="90">
        <v>5</v>
      </c>
      <c r="E323" s="91" t="s">
        <v>976</v>
      </c>
      <c r="F323" s="89">
        <v>40</v>
      </c>
      <c r="G323" s="91" t="s">
        <v>977</v>
      </c>
      <c r="H323" s="89">
        <v>2</v>
      </c>
      <c r="I323" s="91" t="s">
        <v>979</v>
      </c>
      <c r="J323" s="89" t="s">
        <v>671</v>
      </c>
      <c r="K323" s="91" t="s">
        <v>987</v>
      </c>
    </row>
    <row r="324" spans="1:11" ht="57" x14ac:dyDescent="0.45">
      <c r="A324" s="89" t="str">
        <f t="shared" si="5"/>
        <v>(40)(2)(h)</v>
      </c>
      <c r="B324" s="90" t="s">
        <v>829</v>
      </c>
      <c r="C324" s="91" t="s">
        <v>830</v>
      </c>
      <c r="D324" s="90">
        <v>5</v>
      </c>
      <c r="E324" s="91" t="s">
        <v>976</v>
      </c>
      <c r="F324" s="89">
        <v>40</v>
      </c>
      <c r="G324" s="91" t="s">
        <v>977</v>
      </c>
      <c r="H324" s="89">
        <v>2</v>
      </c>
      <c r="I324" s="91" t="s">
        <v>979</v>
      </c>
      <c r="J324" s="89" t="s">
        <v>672</v>
      </c>
      <c r="K324" s="91" t="s">
        <v>988</v>
      </c>
    </row>
    <row r="325" spans="1:11" ht="57" x14ac:dyDescent="0.45">
      <c r="A325" s="89" t="str">
        <f t="shared" si="5"/>
        <v>(40)(2)(i)</v>
      </c>
      <c r="B325" s="90" t="s">
        <v>829</v>
      </c>
      <c r="C325" s="91" t="s">
        <v>830</v>
      </c>
      <c r="D325" s="90">
        <v>5</v>
      </c>
      <c r="E325" s="91" t="s">
        <v>976</v>
      </c>
      <c r="F325" s="89">
        <v>40</v>
      </c>
      <c r="G325" s="91" t="s">
        <v>977</v>
      </c>
      <c r="H325" s="89">
        <v>2</v>
      </c>
      <c r="I325" s="91" t="s">
        <v>979</v>
      </c>
      <c r="J325" s="89" t="s">
        <v>673</v>
      </c>
      <c r="K325" s="91" t="s">
        <v>989</v>
      </c>
    </row>
    <row r="326" spans="1:11" ht="57" x14ac:dyDescent="0.45">
      <c r="A326" s="89" t="str">
        <f t="shared" si="5"/>
        <v>(40)(2)(j)</v>
      </c>
      <c r="B326" s="90" t="s">
        <v>829</v>
      </c>
      <c r="C326" s="91" t="s">
        <v>830</v>
      </c>
      <c r="D326" s="90">
        <v>5</v>
      </c>
      <c r="E326" s="91" t="s">
        <v>976</v>
      </c>
      <c r="F326" s="89">
        <v>40</v>
      </c>
      <c r="G326" s="91" t="s">
        <v>977</v>
      </c>
      <c r="H326" s="89">
        <v>2</v>
      </c>
      <c r="I326" s="91" t="s">
        <v>979</v>
      </c>
      <c r="J326" s="89" t="s">
        <v>674</v>
      </c>
      <c r="K326" s="91" t="s">
        <v>990</v>
      </c>
    </row>
    <row r="327" spans="1:11" ht="57" x14ac:dyDescent="0.45">
      <c r="A327" s="89" t="str">
        <f t="shared" si="5"/>
        <v>(40)(2)(k)</v>
      </c>
      <c r="B327" s="90" t="s">
        <v>829</v>
      </c>
      <c r="C327" s="91" t="s">
        <v>830</v>
      </c>
      <c r="D327" s="90">
        <v>5</v>
      </c>
      <c r="E327" s="91" t="s">
        <v>976</v>
      </c>
      <c r="F327" s="89">
        <v>40</v>
      </c>
      <c r="G327" s="91" t="s">
        <v>977</v>
      </c>
      <c r="H327" s="89">
        <v>2</v>
      </c>
      <c r="I327" s="91" t="s">
        <v>979</v>
      </c>
      <c r="J327" s="89" t="s">
        <v>982</v>
      </c>
      <c r="K327" s="91" t="s">
        <v>991</v>
      </c>
    </row>
    <row r="328" spans="1:11" ht="156.75" x14ac:dyDescent="0.45">
      <c r="A328" s="89" t="str">
        <f t="shared" si="5"/>
        <v>(40)(3)</v>
      </c>
      <c r="B328" s="90" t="s">
        <v>829</v>
      </c>
      <c r="C328" s="91" t="s">
        <v>830</v>
      </c>
      <c r="D328" s="90">
        <v>5</v>
      </c>
      <c r="E328" s="91" t="s">
        <v>976</v>
      </c>
      <c r="F328" s="89">
        <v>40</v>
      </c>
      <c r="G328" s="91" t="s">
        <v>977</v>
      </c>
      <c r="H328" s="89">
        <v>3</v>
      </c>
      <c r="I328" s="91" t="s">
        <v>992</v>
      </c>
      <c r="J328" s="89"/>
      <c r="K328" s="91"/>
    </row>
    <row r="329" spans="1:11" ht="85.5" x14ac:dyDescent="0.45">
      <c r="A329" s="89" t="str">
        <f t="shared" si="5"/>
        <v>(40)(4)</v>
      </c>
      <c r="B329" s="90" t="s">
        <v>829</v>
      </c>
      <c r="C329" s="91" t="s">
        <v>830</v>
      </c>
      <c r="D329" s="90">
        <v>5</v>
      </c>
      <c r="E329" s="91" t="s">
        <v>976</v>
      </c>
      <c r="F329" s="89">
        <v>40</v>
      </c>
      <c r="G329" s="91" t="s">
        <v>977</v>
      </c>
      <c r="H329" s="89">
        <v>4</v>
      </c>
      <c r="I329" s="91" t="s">
        <v>993</v>
      </c>
      <c r="J329" s="89"/>
      <c r="K329" s="91"/>
    </row>
    <row r="330" spans="1:11" ht="114" x14ac:dyDescent="0.45">
      <c r="A330" s="89" t="str">
        <f t="shared" si="5"/>
        <v>(40)(5)</v>
      </c>
      <c r="B330" s="90" t="s">
        <v>829</v>
      </c>
      <c r="C330" s="91" t="s">
        <v>830</v>
      </c>
      <c r="D330" s="90">
        <v>5</v>
      </c>
      <c r="E330" s="91" t="s">
        <v>976</v>
      </c>
      <c r="F330" s="89">
        <v>40</v>
      </c>
      <c r="G330" s="91" t="s">
        <v>977</v>
      </c>
      <c r="H330" s="89">
        <v>5</v>
      </c>
      <c r="I330" s="91" t="s">
        <v>994</v>
      </c>
      <c r="J330" s="89"/>
      <c r="K330" s="91"/>
    </row>
    <row r="331" spans="1:11" ht="57" x14ac:dyDescent="0.45">
      <c r="A331" s="89" t="str">
        <f t="shared" si="5"/>
        <v>(40)(6)</v>
      </c>
      <c r="B331" s="90" t="s">
        <v>829</v>
      </c>
      <c r="C331" s="91" t="s">
        <v>830</v>
      </c>
      <c r="D331" s="90">
        <v>5</v>
      </c>
      <c r="E331" s="91" t="s">
        <v>976</v>
      </c>
      <c r="F331" s="89">
        <v>40</v>
      </c>
      <c r="G331" s="91" t="s">
        <v>977</v>
      </c>
      <c r="H331" s="89">
        <v>6</v>
      </c>
      <c r="I331" s="91" t="s">
        <v>995</v>
      </c>
      <c r="J331" s="89"/>
      <c r="K331" s="91"/>
    </row>
    <row r="332" spans="1:11" ht="99.75" x14ac:dyDescent="0.45">
      <c r="A332" s="89" t="str">
        <f t="shared" si="5"/>
        <v>(40)(7)</v>
      </c>
      <c r="B332" s="90" t="s">
        <v>829</v>
      </c>
      <c r="C332" s="91" t="s">
        <v>830</v>
      </c>
      <c r="D332" s="90">
        <v>5</v>
      </c>
      <c r="E332" s="91" t="s">
        <v>976</v>
      </c>
      <c r="F332" s="89">
        <v>40</v>
      </c>
      <c r="G332" s="91" t="s">
        <v>977</v>
      </c>
      <c r="H332" s="89">
        <v>7</v>
      </c>
      <c r="I332" s="91" t="s">
        <v>996</v>
      </c>
      <c r="J332" s="89"/>
      <c r="K332" s="91"/>
    </row>
    <row r="333" spans="1:11" ht="57" x14ac:dyDescent="0.45">
      <c r="A333" s="89" t="str">
        <f t="shared" si="5"/>
        <v>(40)(8)</v>
      </c>
      <c r="B333" s="90" t="s">
        <v>829</v>
      </c>
      <c r="C333" s="91" t="s">
        <v>830</v>
      </c>
      <c r="D333" s="90">
        <v>5</v>
      </c>
      <c r="E333" s="91" t="s">
        <v>976</v>
      </c>
      <c r="F333" s="89">
        <v>40</v>
      </c>
      <c r="G333" s="91" t="s">
        <v>977</v>
      </c>
      <c r="H333" s="89">
        <v>8</v>
      </c>
      <c r="I333" s="91" t="s">
        <v>997</v>
      </c>
      <c r="J333" s="89"/>
      <c r="K333" s="91"/>
    </row>
    <row r="334" spans="1:11" ht="71.25" x14ac:dyDescent="0.45">
      <c r="A334" s="89" t="str">
        <f t="shared" si="5"/>
        <v>(40)(9)</v>
      </c>
      <c r="B334" s="90" t="s">
        <v>829</v>
      </c>
      <c r="C334" s="91" t="s">
        <v>830</v>
      </c>
      <c r="D334" s="90">
        <v>5</v>
      </c>
      <c r="E334" s="91" t="s">
        <v>976</v>
      </c>
      <c r="F334" s="89">
        <v>40</v>
      </c>
      <c r="G334" s="91" t="s">
        <v>977</v>
      </c>
      <c r="H334" s="89">
        <v>9</v>
      </c>
      <c r="I334" s="91" t="s">
        <v>998</v>
      </c>
      <c r="J334" s="89"/>
      <c r="K334" s="91"/>
    </row>
    <row r="335" spans="1:11" ht="42.75" x14ac:dyDescent="0.45">
      <c r="A335" s="89" t="str">
        <f t="shared" si="5"/>
        <v>(40)(10)</v>
      </c>
      <c r="B335" s="90" t="s">
        <v>829</v>
      </c>
      <c r="C335" s="91" t="s">
        <v>830</v>
      </c>
      <c r="D335" s="90">
        <v>5</v>
      </c>
      <c r="E335" s="91" t="s">
        <v>976</v>
      </c>
      <c r="F335" s="89">
        <v>40</v>
      </c>
      <c r="G335" s="91" t="s">
        <v>977</v>
      </c>
      <c r="H335" s="89">
        <v>10</v>
      </c>
      <c r="I335" s="91" t="s">
        <v>999</v>
      </c>
      <c r="J335" s="89"/>
      <c r="K335" s="91"/>
    </row>
    <row r="336" spans="1:11" ht="42.75" x14ac:dyDescent="0.45">
      <c r="A336" s="89" t="str">
        <f t="shared" si="5"/>
        <v>(40)(11)</v>
      </c>
      <c r="B336" s="90" t="s">
        <v>829</v>
      </c>
      <c r="C336" s="91" t="s">
        <v>830</v>
      </c>
      <c r="D336" s="90">
        <v>5</v>
      </c>
      <c r="E336" s="91" t="s">
        <v>976</v>
      </c>
      <c r="F336" s="89">
        <v>40</v>
      </c>
      <c r="G336" s="91" t="s">
        <v>977</v>
      </c>
      <c r="H336" s="89">
        <v>11</v>
      </c>
      <c r="I336" s="91" t="s">
        <v>1000</v>
      </c>
      <c r="J336" s="89"/>
      <c r="K336" s="91"/>
    </row>
    <row r="337" spans="1:11" ht="85.5" x14ac:dyDescent="0.45">
      <c r="A337" s="89" t="str">
        <f t="shared" si="5"/>
        <v>(41)(1)</v>
      </c>
      <c r="B337" s="90" t="s">
        <v>829</v>
      </c>
      <c r="C337" s="91" t="s">
        <v>830</v>
      </c>
      <c r="D337" s="90">
        <v>5</v>
      </c>
      <c r="E337" s="91" t="s">
        <v>976</v>
      </c>
      <c r="F337" s="89">
        <v>41</v>
      </c>
      <c r="G337" s="91" t="s">
        <v>1001</v>
      </c>
      <c r="H337" s="89">
        <v>1</v>
      </c>
      <c r="I337" s="91" t="s">
        <v>1002</v>
      </c>
      <c r="J337" s="89"/>
      <c r="K337" s="91"/>
    </row>
    <row r="338" spans="1:11" ht="42.75" x14ac:dyDescent="0.45">
      <c r="A338" s="89" t="str">
        <f t="shared" si="5"/>
        <v>(41)(2)(a)</v>
      </c>
      <c r="B338" s="90" t="s">
        <v>829</v>
      </c>
      <c r="C338" s="91" t="s">
        <v>830</v>
      </c>
      <c r="D338" s="90">
        <v>5</v>
      </c>
      <c r="E338" s="91" t="s">
        <v>976</v>
      </c>
      <c r="F338" s="89">
        <v>41</v>
      </c>
      <c r="G338" s="91" t="s">
        <v>1001</v>
      </c>
      <c r="H338" s="89">
        <v>2</v>
      </c>
      <c r="I338" s="91" t="s">
        <v>1003</v>
      </c>
      <c r="J338" s="89" t="s">
        <v>604</v>
      </c>
      <c r="K338" s="91" t="s">
        <v>1004</v>
      </c>
    </row>
    <row r="339" spans="1:11" ht="42.75" x14ac:dyDescent="0.45">
      <c r="A339" s="89" t="str">
        <f t="shared" si="5"/>
        <v>(41)(2)(b)</v>
      </c>
      <c r="B339" s="90" t="s">
        <v>829</v>
      </c>
      <c r="C339" s="91" t="s">
        <v>830</v>
      </c>
      <c r="D339" s="90">
        <v>5</v>
      </c>
      <c r="E339" s="91" t="s">
        <v>976</v>
      </c>
      <c r="F339" s="89">
        <v>41</v>
      </c>
      <c r="G339" s="91" t="s">
        <v>1001</v>
      </c>
      <c r="H339" s="89">
        <v>2</v>
      </c>
      <c r="I339" s="91" t="s">
        <v>1003</v>
      </c>
      <c r="J339" s="89" t="s">
        <v>605</v>
      </c>
      <c r="K339" s="91" t="s">
        <v>1005</v>
      </c>
    </row>
    <row r="340" spans="1:11" ht="57" x14ac:dyDescent="0.45">
      <c r="A340" s="89" t="str">
        <f t="shared" si="5"/>
        <v>(41)(2)(c)</v>
      </c>
      <c r="B340" s="90" t="s">
        <v>829</v>
      </c>
      <c r="C340" s="91" t="s">
        <v>830</v>
      </c>
      <c r="D340" s="90">
        <v>5</v>
      </c>
      <c r="E340" s="91" t="s">
        <v>976</v>
      </c>
      <c r="F340" s="89">
        <v>41</v>
      </c>
      <c r="G340" s="91" t="s">
        <v>1001</v>
      </c>
      <c r="H340" s="89">
        <v>2</v>
      </c>
      <c r="I340" s="91" t="s">
        <v>1003</v>
      </c>
      <c r="J340" s="89" t="s">
        <v>606</v>
      </c>
      <c r="K340" s="91" t="s">
        <v>1006</v>
      </c>
    </row>
    <row r="341" spans="1:11" ht="28.5" x14ac:dyDescent="0.45">
      <c r="A341" s="89" t="str">
        <f t="shared" si="5"/>
        <v>(41)(2)(d)</v>
      </c>
      <c r="B341" s="90" t="s">
        <v>829</v>
      </c>
      <c r="C341" s="91" t="s">
        <v>830</v>
      </c>
      <c r="D341" s="90">
        <v>5</v>
      </c>
      <c r="E341" s="91" t="s">
        <v>976</v>
      </c>
      <c r="F341" s="89">
        <v>41</v>
      </c>
      <c r="G341" s="91" t="s">
        <v>1001</v>
      </c>
      <c r="H341" s="89">
        <v>2</v>
      </c>
      <c r="I341" s="91" t="s">
        <v>1003</v>
      </c>
      <c r="J341" s="89" t="s">
        <v>607</v>
      </c>
      <c r="K341" s="91" t="s">
        <v>1007</v>
      </c>
    </row>
    <row r="342" spans="1:11" ht="42.75" x14ac:dyDescent="0.45">
      <c r="A342" s="89" t="str">
        <f t="shared" si="5"/>
        <v>(41)(3)</v>
      </c>
      <c r="B342" s="90" t="s">
        <v>829</v>
      </c>
      <c r="C342" s="91" t="s">
        <v>830</v>
      </c>
      <c r="D342" s="90">
        <v>5</v>
      </c>
      <c r="E342" s="91" t="s">
        <v>976</v>
      </c>
      <c r="F342" s="89">
        <v>41</v>
      </c>
      <c r="G342" s="91" t="s">
        <v>1001</v>
      </c>
      <c r="H342" s="89">
        <v>3</v>
      </c>
      <c r="I342" s="91" t="s">
        <v>1008</v>
      </c>
      <c r="J342" s="89"/>
      <c r="K342" s="91"/>
    </row>
    <row r="343" spans="1:11" ht="99.75" x14ac:dyDescent="0.45">
      <c r="A343" s="89" t="str">
        <f t="shared" si="5"/>
        <v>(41)(4)</v>
      </c>
      <c r="B343" s="90" t="s">
        <v>829</v>
      </c>
      <c r="C343" s="91" t="s">
        <v>830</v>
      </c>
      <c r="D343" s="90">
        <v>5</v>
      </c>
      <c r="E343" s="91" t="s">
        <v>976</v>
      </c>
      <c r="F343" s="89">
        <v>41</v>
      </c>
      <c r="G343" s="91" t="s">
        <v>1001</v>
      </c>
      <c r="H343" s="89">
        <v>4</v>
      </c>
      <c r="I343" s="91" t="s">
        <v>1009</v>
      </c>
      <c r="J343" s="89"/>
      <c r="K343" s="91"/>
    </row>
    <row r="344" spans="1:11" ht="57" x14ac:dyDescent="0.45">
      <c r="A344" s="89" t="str">
        <f t="shared" si="5"/>
        <v>(41)(5)</v>
      </c>
      <c r="B344" s="90" t="s">
        <v>829</v>
      </c>
      <c r="C344" s="91" t="s">
        <v>830</v>
      </c>
      <c r="D344" s="90">
        <v>5</v>
      </c>
      <c r="E344" s="91" t="s">
        <v>976</v>
      </c>
      <c r="F344" s="89">
        <v>41</v>
      </c>
      <c r="G344" s="91" t="s">
        <v>1001</v>
      </c>
      <c r="H344" s="89">
        <v>5</v>
      </c>
      <c r="I344" s="91" t="s">
        <v>1010</v>
      </c>
      <c r="J344" s="89"/>
      <c r="K344" s="91"/>
    </row>
    <row r="345" spans="1:11" ht="28.5" x14ac:dyDescent="0.45">
      <c r="A345" s="89" t="str">
        <f t="shared" si="5"/>
        <v>(41)(6)</v>
      </c>
      <c r="B345" s="90" t="s">
        <v>829</v>
      </c>
      <c r="C345" s="91" t="s">
        <v>830</v>
      </c>
      <c r="D345" s="90">
        <v>5</v>
      </c>
      <c r="E345" s="91" t="s">
        <v>976</v>
      </c>
      <c r="F345" s="89">
        <v>41</v>
      </c>
      <c r="G345" s="91" t="s">
        <v>1001</v>
      </c>
      <c r="H345" s="89">
        <v>6</v>
      </c>
      <c r="I345" s="91" t="s">
        <v>1011</v>
      </c>
      <c r="J345" s="89"/>
      <c r="K345" s="91"/>
    </row>
    <row r="346" spans="1:11" ht="85.5" x14ac:dyDescent="0.45">
      <c r="A346" s="89" t="str">
        <f t="shared" si="5"/>
        <v>(42)(1)</v>
      </c>
      <c r="B346" s="90" t="s">
        <v>829</v>
      </c>
      <c r="C346" s="91" t="s">
        <v>830</v>
      </c>
      <c r="D346" s="90">
        <v>5</v>
      </c>
      <c r="E346" s="91" t="s">
        <v>976</v>
      </c>
      <c r="F346" s="89">
        <v>42</v>
      </c>
      <c r="G346" s="91" t="s">
        <v>1012</v>
      </c>
      <c r="H346" s="89">
        <v>1</v>
      </c>
      <c r="I346" s="91" t="s">
        <v>1013</v>
      </c>
      <c r="J346" s="89"/>
      <c r="K346" s="91"/>
    </row>
    <row r="347" spans="1:11" ht="156.75" x14ac:dyDescent="0.45">
      <c r="A347" s="89" t="str">
        <f t="shared" si="5"/>
        <v>(42)(2)</v>
      </c>
      <c r="B347" s="90" t="s">
        <v>829</v>
      </c>
      <c r="C347" s="91" t="s">
        <v>830</v>
      </c>
      <c r="D347" s="90">
        <v>5</v>
      </c>
      <c r="E347" s="91" t="s">
        <v>976</v>
      </c>
      <c r="F347" s="89">
        <v>42</v>
      </c>
      <c r="G347" s="91" t="s">
        <v>1012</v>
      </c>
      <c r="H347" s="89">
        <v>2</v>
      </c>
      <c r="I347" s="91" t="s">
        <v>1014</v>
      </c>
      <c r="J347" s="89"/>
      <c r="K347" s="91"/>
    </row>
    <row r="348" spans="1:11" ht="28.5" x14ac:dyDescent="0.45">
      <c r="A348" s="89" t="str">
        <f t="shared" si="5"/>
        <v>(42)(3)</v>
      </c>
      <c r="B348" s="90" t="s">
        <v>829</v>
      </c>
      <c r="C348" s="91" t="s">
        <v>830</v>
      </c>
      <c r="D348" s="90">
        <v>5</v>
      </c>
      <c r="E348" s="91" t="s">
        <v>976</v>
      </c>
      <c r="F348" s="89">
        <v>42</v>
      </c>
      <c r="G348" s="91" t="s">
        <v>1012</v>
      </c>
      <c r="H348" s="89">
        <v>3</v>
      </c>
      <c r="I348" s="91" t="s">
        <v>1015</v>
      </c>
      <c r="J348" s="89"/>
      <c r="K348" s="91"/>
    </row>
    <row r="349" spans="1:11" ht="57" x14ac:dyDescent="0.45">
      <c r="A349" s="89" t="str">
        <f t="shared" si="5"/>
        <v>(42)(4)</v>
      </c>
      <c r="B349" s="90" t="s">
        <v>829</v>
      </c>
      <c r="C349" s="91" t="s">
        <v>830</v>
      </c>
      <c r="D349" s="90">
        <v>5</v>
      </c>
      <c r="E349" s="91" t="s">
        <v>976</v>
      </c>
      <c r="F349" s="89">
        <v>42</v>
      </c>
      <c r="G349" s="91" t="s">
        <v>1012</v>
      </c>
      <c r="H349" s="89">
        <v>4</v>
      </c>
      <c r="I349" s="91" t="s">
        <v>1016</v>
      </c>
      <c r="J349" s="89"/>
      <c r="K349" s="91"/>
    </row>
    <row r="350" spans="1:11" ht="85.5" x14ac:dyDescent="0.45">
      <c r="A350" s="89" t="str">
        <f t="shared" si="5"/>
        <v>(42)(5)</v>
      </c>
      <c r="B350" s="90" t="s">
        <v>829</v>
      </c>
      <c r="C350" s="91" t="s">
        <v>830</v>
      </c>
      <c r="D350" s="90">
        <v>5</v>
      </c>
      <c r="E350" s="91" t="s">
        <v>976</v>
      </c>
      <c r="F350" s="89">
        <v>42</v>
      </c>
      <c r="G350" s="91" t="s">
        <v>1012</v>
      </c>
      <c r="H350" s="89">
        <v>5</v>
      </c>
      <c r="I350" s="91" t="s">
        <v>1017</v>
      </c>
      <c r="J350" s="89"/>
      <c r="K350" s="91"/>
    </row>
    <row r="351" spans="1:11" ht="71.25" x14ac:dyDescent="0.45">
      <c r="A351" s="89" t="str">
        <f t="shared" si="5"/>
        <v>(42)(6)</v>
      </c>
      <c r="B351" s="90" t="s">
        <v>829</v>
      </c>
      <c r="C351" s="91" t="s">
        <v>830</v>
      </c>
      <c r="D351" s="90">
        <v>5</v>
      </c>
      <c r="E351" s="91" t="s">
        <v>976</v>
      </c>
      <c r="F351" s="89">
        <v>42</v>
      </c>
      <c r="G351" s="91" t="s">
        <v>1012</v>
      </c>
      <c r="H351" s="89">
        <v>6</v>
      </c>
      <c r="I351" s="91" t="s">
        <v>1018</v>
      </c>
      <c r="J351" s="89"/>
      <c r="K351" s="91"/>
    </row>
    <row r="352" spans="1:11" ht="85.5" x14ac:dyDescent="0.45">
      <c r="A352" s="89" t="str">
        <f t="shared" si="5"/>
        <v>(42)(7)</v>
      </c>
      <c r="B352" s="90" t="s">
        <v>829</v>
      </c>
      <c r="C352" s="91" t="s">
        <v>830</v>
      </c>
      <c r="D352" s="90">
        <v>5</v>
      </c>
      <c r="E352" s="91" t="s">
        <v>976</v>
      </c>
      <c r="F352" s="89">
        <v>42</v>
      </c>
      <c r="G352" s="91" t="s">
        <v>1012</v>
      </c>
      <c r="H352" s="89">
        <v>7</v>
      </c>
      <c r="I352" s="91" t="s">
        <v>1019</v>
      </c>
      <c r="J352" s="89"/>
      <c r="K352" s="91"/>
    </row>
    <row r="353" spans="1:11" ht="42.75" x14ac:dyDescent="0.45">
      <c r="A353" s="89" t="str">
        <f t="shared" si="5"/>
        <v>(42)(8)</v>
      </c>
      <c r="B353" s="90" t="s">
        <v>829</v>
      </c>
      <c r="C353" s="91" t="s">
        <v>830</v>
      </c>
      <c r="D353" s="90">
        <v>5</v>
      </c>
      <c r="E353" s="91" t="s">
        <v>976</v>
      </c>
      <c r="F353" s="89">
        <v>42</v>
      </c>
      <c r="G353" s="91" t="s">
        <v>1012</v>
      </c>
      <c r="H353" s="89">
        <v>8</v>
      </c>
      <c r="I353" s="91" t="s">
        <v>1020</v>
      </c>
      <c r="J353" s="89"/>
      <c r="K353" s="91"/>
    </row>
    <row r="354" spans="1:11" ht="99.75" x14ac:dyDescent="0.45">
      <c r="A354" s="89" t="str">
        <f t="shared" si="5"/>
        <v>(43)(1)(a)</v>
      </c>
      <c r="B354" s="90" t="s">
        <v>829</v>
      </c>
      <c r="C354" s="91" t="s">
        <v>830</v>
      </c>
      <c r="D354" s="90">
        <v>5</v>
      </c>
      <c r="E354" s="91" t="s">
        <v>976</v>
      </c>
      <c r="F354" s="89">
        <v>43</v>
      </c>
      <c r="G354" s="91" t="s">
        <v>1021</v>
      </c>
      <c r="H354" s="89">
        <v>1</v>
      </c>
      <c r="I354" s="91" t="s">
        <v>1022</v>
      </c>
      <c r="J354" s="89" t="s">
        <v>604</v>
      </c>
      <c r="K354" s="91" t="s">
        <v>1023</v>
      </c>
    </row>
    <row r="355" spans="1:11" ht="99.75" x14ac:dyDescent="0.45">
      <c r="A355" s="89" t="str">
        <f t="shared" si="5"/>
        <v>(43)(1)(b)</v>
      </c>
      <c r="B355" s="90" t="s">
        <v>829</v>
      </c>
      <c r="C355" s="91" t="s">
        <v>830</v>
      </c>
      <c r="D355" s="90">
        <v>5</v>
      </c>
      <c r="E355" s="91" t="s">
        <v>976</v>
      </c>
      <c r="F355" s="89">
        <v>43</v>
      </c>
      <c r="G355" s="91" t="s">
        <v>1021</v>
      </c>
      <c r="H355" s="89">
        <v>1</v>
      </c>
      <c r="I355" s="91" t="s">
        <v>1022</v>
      </c>
      <c r="J355" s="89" t="s">
        <v>605</v>
      </c>
      <c r="K355" s="91" t="s">
        <v>1024</v>
      </c>
    </row>
    <row r="356" spans="1:11" ht="42.75" x14ac:dyDescent="0.45">
      <c r="A356" s="89" t="str">
        <f t="shared" si="5"/>
        <v>(43)(2)(a)</v>
      </c>
      <c r="B356" s="90" t="s">
        <v>829</v>
      </c>
      <c r="C356" s="91" t="s">
        <v>830</v>
      </c>
      <c r="D356" s="90">
        <v>5</v>
      </c>
      <c r="E356" s="91" t="s">
        <v>976</v>
      </c>
      <c r="F356" s="89">
        <v>43</v>
      </c>
      <c r="G356" s="91" t="s">
        <v>1021</v>
      </c>
      <c r="H356" s="89">
        <v>2</v>
      </c>
      <c r="I356" s="91" t="s">
        <v>1025</v>
      </c>
      <c r="J356" s="89" t="s">
        <v>604</v>
      </c>
      <c r="K356" s="91" t="s">
        <v>1026</v>
      </c>
    </row>
    <row r="357" spans="1:11" ht="42.75" x14ac:dyDescent="0.45">
      <c r="A357" s="89" t="str">
        <f t="shared" si="5"/>
        <v>(43)(2)(b)</v>
      </c>
      <c r="B357" s="90" t="s">
        <v>829</v>
      </c>
      <c r="C357" s="91" t="s">
        <v>830</v>
      </c>
      <c r="D357" s="90">
        <v>5</v>
      </c>
      <c r="E357" s="91" t="s">
        <v>976</v>
      </c>
      <c r="F357" s="89">
        <v>43</v>
      </c>
      <c r="G357" s="91" t="s">
        <v>1021</v>
      </c>
      <c r="H357" s="89">
        <v>2</v>
      </c>
      <c r="I357" s="91" t="s">
        <v>1025</v>
      </c>
      <c r="J357" s="89" t="s">
        <v>605</v>
      </c>
      <c r="K357" s="91" t="s">
        <v>1027</v>
      </c>
    </row>
    <row r="358" spans="1:11" ht="28.5" x14ac:dyDescent="0.45">
      <c r="A358" s="89" t="str">
        <f t="shared" si="5"/>
        <v>(43)(2)(c)</v>
      </c>
      <c r="B358" s="90" t="s">
        <v>829</v>
      </c>
      <c r="C358" s="91" t="s">
        <v>830</v>
      </c>
      <c r="D358" s="90">
        <v>5</v>
      </c>
      <c r="E358" s="91" t="s">
        <v>976</v>
      </c>
      <c r="F358" s="89">
        <v>43</v>
      </c>
      <c r="G358" s="91" t="s">
        <v>1021</v>
      </c>
      <c r="H358" s="89">
        <v>2</v>
      </c>
      <c r="I358" s="91" t="s">
        <v>1025</v>
      </c>
      <c r="J358" s="89" t="s">
        <v>606</v>
      </c>
      <c r="K358" s="91" t="s">
        <v>1028</v>
      </c>
    </row>
    <row r="359" spans="1:11" ht="71.25" x14ac:dyDescent="0.45">
      <c r="A359" s="89" t="str">
        <f t="shared" si="5"/>
        <v>(43)(2)(d)</v>
      </c>
      <c r="B359" s="90" t="s">
        <v>829</v>
      </c>
      <c r="C359" s="91" t="s">
        <v>830</v>
      </c>
      <c r="D359" s="90">
        <v>5</v>
      </c>
      <c r="E359" s="91" t="s">
        <v>976</v>
      </c>
      <c r="F359" s="89">
        <v>43</v>
      </c>
      <c r="G359" s="91" t="s">
        <v>1021</v>
      </c>
      <c r="H359" s="89">
        <v>2</v>
      </c>
      <c r="I359" s="91" t="s">
        <v>1025</v>
      </c>
      <c r="J359" s="89" t="s">
        <v>607</v>
      </c>
      <c r="K359" s="91" t="s">
        <v>1029</v>
      </c>
    </row>
    <row r="360" spans="1:11" ht="28.5" x14ac:dyDescent="0.45">
      <c r="A360" s="89" t="str">
        <f t="shared" si="5"/>
        <v>(43)(2)(e)</v>
      </c>
      <c r="B360" s="90" t="s">
        <v>829</v>
      </c>
      <c r="C360" s="91" t="s">
        <v>830</v>
      </c>
      <c r="D360" s="90">
        <v>5</v>
      </c>
      <c r="E360" s="91" t="s">
        <v>976</v>
      </c>
      <c r="F360" s="89">
        <v>43</v>
      </c>
      <c r="G360" s="91" t="s">
        <v>1021</v>
      </c>
      <c r="H360" s="89">
        <v>2</v>
      </c>
      <c r="I360" s="91" t="s">
        <v>1025</v>
      </c>
      <c r="J360" s="89" t="s">
        <v>629</v>
      </c>
      <c r="K360" s="91" t="s">
        <v>1030</v>
      </c>
    </row>
    <row r="361" spans="1:11" ht="99.75" x14ac:dyDescent="0.45">
      <c r="A361" s="89" t="str">
        <f t="shared" si="5"/>
        <v>(43)(3)</v>
      </c>
      <c r="B361" s="90" t="s">
        <v>829</v>
      </c>
      <c r="C361" s="91" t="s">
        <v>830</v>
      </c>
      <c r="D361" s="90">
        <v>5</v>
      </c>
      <c r="E361" s="91" t="s">
        <v>976</v>
      </c>
      <c r="F361" s="89">
        <v>43</v>
      </c>
      <c r="G361" s="91" t="s">
        <v>1021</v>
      </c>
      <c r="H361" s="89">
        <v>3</v>
      </c>
      <c r="I361" s="91" t="s">
        <v>1031</v>
      </c>
      <c r="J361" s="89"/>
      <c r="K361" s="91"/>
    </row>
    <row r="362" spans="1:11" ht="99.75" x14ac:dyDescent="0.45">
      <c r="A362" s="89" t="str">
        <f t="shared" si="5"/>
        <v>(43)(4)</v>
      </c>
      <c r="B362" s="90" t="s">
        <v>829</v>
      </c>
      <c r="C362" s="91" t="s">
        <v>830</v>
      </c>
      <c r="D362" s="90">
        <v>5</v>
      </c>
      <c r="E362" s="91" t="s">
        <v>976</v>
      </c>
      <c r="F362" s="89">
        <v>43</v>
      </c>
      <c r="G362" s="91" t="s">
        <v>1021</v>
      </c>
      <c r="H362" s="89">
        <v>4</v>
      </c>
      <c r="I362" s="91" t="s">
        <v>1032</v>
      </c>
      <c r="J362" s="89"/>
      <c r="K362" s="91"/>
    </row>
    <row r="363" spans="1:11" ht="42.75" x14ac:dyDescent="0.45">
      <c r="A363" s="89" t="str">
        <f t="shared" si="5"/>
        <v>(43)(5)</v>
      </c>
      <c r="B363" s="90" t="s">
        <v>829</v>
      </c>
      <c r="C363" s="91" t="s">
        <v>830</v>
      </c>
      <c r="D363" s="90">
        <v>5</v>
      </c>
      <c r="E363" s="91" t="s">
        <v>976</v>
      </c>
      <c r="F363" s="89">
        <v>43</v>
      </c>
      <c r="G363" s="91" t="s">
        <v>1021</v>
      </c>
      <c r="H363" s="89">
        <v>5</v>
      </c>
      <c r="I363" s="91" t="s">
        <v>1033</v>
      </c>
      <c r="J363" s="89"/>
      <c r="K363" s="91"/>
    </row>
    <row r="364" spans="1:11" ht="85.5" x14ac:dyDescent="0.45">
      <c r="A364" s="89" t="str">
        <f t="shared" si="5"/>
        <v>(43)(6)</v>
      </c>
      <c r="B364" s="90" t="s">
        <v>829</v>
      </c>
      <c r="C364" s="91" t="s">
        <v>830</v>
      </c>
      <c r="D364" s="90">
        <v>5</v>
      </c>
      <c r="E364" s="91" t="s">
        <v>976</v>
      </c>
      <c r="F364" s="89">
        <v>43</v>
      </c>
      <c r="G364" s="91" t="s">
        <v>1021</v>
      </c>
      <c r="H364" s="89">
        <v>6</v>
      </c>
      <c r="I364" s="91" t="s">
        <v>1034</v>
      </c>
      <c r="J364" s="89"/>
      <c r="K364" s="91"/>
    </row>
    <row r="365" spans="1:11" ht="71.25" x14ac:dyDescent="0.45">
      <c r="A365" s="89" t="str">
        <f t="shared" si="5"/>
        <v>(43)(7)</v>
      </c>
      <c r="B365" s="90" t="s">
        <v>829</v>
      </c>
      <c r="C365" s="91" t="s">
        <v>830</v>
      </c>
      <c r="D365" s="90">
        <v>5</v>
      </c>
      <c r="E365" s="91" t="s">
        <v>976</v>
      </c>
      <c r="F365" s="89">
        <v>43</v>
      </c>
      <c r="G365" s="91" t="s">
        <v>1021</v>
      </c>
      <c r="H365" s="89">
        <v>7</v>
      </c>
      <c r="I365" s="91" t="s">
        <v>1035</v>
      </c>
      <c r="J365" s="89"/>
      <c r="K365" s="91"/>
    </row>
    <row r="366" spans="1:11" ht="57" x14ac:dyDescent="0.45">
      <c r="A366" s="89" t="str">
        <f t="shared" si="5"/>
        <v>(43)(8)</v>
      </c>
      <c r="B366" s="90" t="s">
        <v>829</v>
      </c>
      <c r="C366" s="91" t="s">
        <v>830</v>
      </c>
      <c r="D366" s="90">
        <v>5</v>
      </c>
      <c r="E366" s="91" t="s">
        <v>976</v>
      </c>
      <c r="F366" s="89">
        <v>43</v>
      </c>
      <c r="G366" s="91" t="s">
        <v>1021</v>
      </c>
      <c r="H366" s="89">
        <v>8</v>
      </c>
      <c r="I366" s="91" t="s">
        <v>1036</v>
      </c>
      <c r="J366" s="89"/>
      <c r="K366" s="91"/>
    </row>
    <row r="367" spans="1:11" ht="71.25" x14ac:dyDescent="0.45">
      <c r="A367" s="89" t="str">
        <f t="shared" si="5"/>
        <v>(43)(9)</v>
      </c>
      <c r="B367" s="90" t="s">
        <v>829</v>
      </c>
      <c r="C367" s="91" t="s">
        <v>830</v>
      </c>
      <c r="D367" s="90">
        <v>5</v>
      </c>
      <c r="E367" s="91" t="s">
        <v>976</v>
      </c>
      <c r="F367" s="89">
        <v>43</v>
      </c>
      <c r="G367" s="91" t="s">
        <v>1021</v>
      </c>
      <c r="H367" s="89">
        <v>9</v>
      </c>
      <c r="I367" s="91" t="s">
        <v>1037</v>
      </c>
      <c r="J367" s="89"/>
      <c r="K367" s="91"/>
    </row>
    <row r="368" spans="1:11" ht="142.5" x14ac:dyDescent="0.45">
      <c r="A368" s="89" t="str">
        <f t="shared" si="5"/>
        <v>(44)</v>
      </c>
      <c r="B368" s="90" t="s">
        <v>1038</v>
      </c>
      <c r="C368" s="91" t="s">
        <v>1039</v>
      </c>
      <c r="D368" s="90"/>
      <c r="E368" s="91"/>
      <c r="F368" s="89">
        <v>44</v>
      </c>
      <c r="G368" s="91" t="s">
        <v>1040</v>
      </c>
      <c r="H368" s="89"/>
      <c r="I368" s="91" t="s">
        <v>1041</v>
      </c>
      <c r="J368" s="89"/>
      <c r="K368" s="91"/>
    </row>
    <row r="369" spans="1:11" ht="85.5" x14ac:dyDescent="0.45">
      <c r="A369" s="89" t="str">
        <f t="shared" si="5"/>
        <v>(45)(1)</v>
      </c>
      <c r="B369" s="90" t="s">
        <v>1038</v>
      </c>
      <c r="C369" s="91" t="s">
        <v>1039</v>
      </c>
      <c r="D369" s="90"/>
      <c r="E369" s="91"/>
      <c r="F369" s="89">
        <v>45</v>
      </c>
      <c r="G369" s="91" t="s">
        <v>1042</v>
      </c>
      <c r="H369" s="89">
        <v>1</v>
      </c>
      <c r="I369" s="91" t="s">
        <v>1043</v>
      </c>
      <c r="J369" s="89"/>
      <c r="K369" s="91"/>
    </row>
    <row r="370" spans="1:11" ht="142.5" x14ac:dyDescent="0.45">
      <c r="A370" s="89" t="str">
        <f t="shared" si="5"/>
        <v>(45)(2)(a)</v>
      </c>
      <c r="B370" s="90" t="s">
        <v>1038</v>
      </c>
      <c r="C370" s="91" t="s">
        <v>1039</v>
      </c>
      <c r="D370" s="90"/>
      <c r="E370" s="91"/>
      <c r="F370" s="89">
        <v>45</v>
      </c>
      <c r="G370" s="91" t="s">
        <v>1042</v>
      </c>
      <c r="H370" s="89">
        <v>2</v>
      </c>
      <c r="I370" s="91" t="s">
        <v>1044</v>
      </c>
      <c r="J370" s="89" t="s">
        <v>604</v>
      </c>
      <c r="K370" s="91" t="s">
        <v>1045</v>
      </c>
    </row>
    <row r="371" spans="1:11" ht="99.75" x14ac:dyDescent="0.45">
      <c r="A371" s="89" t="str">
        <f t="shared" si="5"/>
        <v>(45)(2)(b)</v>
      </c>
      <c r="B371" s="90" t="s">
        <v>1038</v>
      </c>
      <c r="C371" s="91" t="s">
        <v>1039</v>
      </c>
      <c r="D371" s="90"/>
      <c r="E371" s="91"/>
      <c r="F371" s="89">
        <v>45</v>
      </c>
      <c r="G371" s="91" t="s">
        <v>1042</v>
      </c>
      <c r="H371" s="89">
        <v>2</v>
      </c>
      <c r="I371" s="91" t="s">
        <v>1044</v>
      </c>
      <c r="J371" s="89" t="s">
        <v>605</v>
      </c>
      <c r="K371" s="91" t="s">
        <v>1046</v>
      </c>
    </row>
    <row r="372" spans="1:11" ht="71.25" x14ac:dyDescent="0.45">
      <c r="A372" s="89" t="str">
        <f t="shared" si="5"/>
        <v>(45)(2)(c)</v>
      </c>
      <c r="B372" s="90" t="s">
        <v>1038</v>
      </c>
      <c r="C372" s="91" t="s">
        <v>1039</v>
      </c>
      <c r="D372" s="90"/>
      <c r="E372" s="91"/>
      <c r="F372" s="89">
        <v>45</v>
      </c>
      <c r="G372" s="91" t="s">
        <v>1042</v>
      </c>
      <c r="H372" s="89">
        <v>2</v>
      </c>
      <c r="I372" s="91" t="s">
        <v>1044</v>
      </c>
      <c r="J372" s="89" t="s">
        <v>606</v>
      </c>
      <c r="K372" s="91" t="s">
        <v>1047</v>
      </c>
    </row>
    <row r="373" spans="1:11" ht="171" x14ac:dyDescent="0.45">
      <c r="A373" s="89" t="str">
        <f t="shared" si="5"/>
        <v>(45)(3)</v>
      </c>
      <c r="B373" s="90" t="s">
        <v>1038</v>
      </c>
      <c r="C373" s="91" t="s">
        <v>1039</v>
      </c>
      <c r="D373" s="90"/>
      <c r="E373" s="91"/>
      <c r="F373" s="89">
        <v>45</v>
      </c>
      <c r="G373" s="91" t="s">
        <v>1042</v>
      </c>
      <c r="H373" s="89">
        <v>3</v>
      </c>
      <c r="I373" s="91" t="s">
        <v>1048</v>
      </c>
      <c r="J373" s="89"/>
      <c r="K373" s="91"/>
    </row>
    <row r="374" spans="1:11" ht="57" x14ac:dyDescent="0.45">
      <c r="A374" s="89" t="str">
        <f t="shared" si="5"/>
        <v>(45)(4)</v>
      </c>
      <c r="B374" s="90" t="s">
        <v>1038</v>
      </c>
      <c r="C374" s="91" t="s">
        <v>1039</v>
      </c>
      <c r="D374" s="90"/>
      <c r="E374" s="91"/>
      <c r="F374" s="89">
        <v>45</v>
      </c>
      <c r="G374" s="91" t="s">
        <v>1042</v>
      </c>
      <c r="H374" s="89">
        <v>4</v>
      </c>
      <c r="I374" s="91" t="s">
        <v>1049</v>
      </c>
      <c r="J374" s="89"/>
      <c r="K374" s="91"/>
    </row>
    <row r="375" spans="1:11" ht="171" x14ac:dyDescent="0.45">
      <c r="A375" s="89" t="str">
        <f t="shared" si="5"/>
        <v>(45)(5)</v>
      </c>
      <c r="B375" s="90" t="s">
        <v>1038</v>
      </c>
      <c r="C375" s="91" t="s">
        <v>1039</v>
      </c>
      <c r="D375" s="90"/>
      <c r="E375" s="91"/>
      <c r="F375" s="89">
        <v>45</v>
      </c>
      <c r="G375" s="91" t="s">
        <v>1042</v>
      </c>
      <c r="H375" s="89">
        <v>5</v>
      </c>
      <c r="I375" s="91" t="s">
        <v>1050</v>
      </c>
      <c r="J375" s="89"/>
      <c r="K375" s="91"/>
    </row>
    <row r="376" spans="1:11" ht="57" x14ac:dyDescent="0.45">
      <c r="A376" s="89" t="str">
        <f t="shared" si="5"/>
        <v>(45)(6)</v>
      </c>
      <c r="B376" s="90" t="s">
        <v>1038</v>
      </c>
      <c r="C376" s="91" t="s">
        <v>1039</v>
      </c>
      <c r="D376" s="90"/>
      <c r="E376" s="91"/>
      <c r="F376" s="89">
        <v>45</v>
      </c>
      <c r="G376" s="91" t="s">
        <v>1042</v>
      </c>
      <c r="H376" s="89">
        <v>6</v>
      </c>
      <c r="I376" s="91" t="s">
        <v>1051</v>
      </c>
      <c r="J376" s="89"/>
      <c r="K376" s="91"/>
    </row>
    <row r="377" spans="1:11" ht="57" x14ac:dyDescent="0.45">
      <c r="A377" s="89" t="str">
        <f t="shared" si="5"/>
        <v>(45)(7)</v>
      </c>
      <c r="B377" s="90" t="s">
        <v>1038</v>
      </c>
      <c r="C377" s="91" t="s">
        <v>1039</v>
      </c>
      <c r="D377" s="90"/>
      <c r="E377" s="91"/>
      <c r="F377" s="89">
        <v>45</v>
      </c>
      <c r="G377" s="91" t="s">
        <v>1042</v>
      </c>
      <c r="H377" s="89">
        <v>7</v>
      </c>
      <c r="I377" s="91" t="s">
        <v>1052</v>
      </c>
      <c r="J377" s="89"/>
      <c r="K377" s="91"/>
    </row>
    <row r="378" spans="1:11" ht="57" x14ac:dyDescent="0.45">
      <c r="A378" s="89" t="str">
        <f t="shared" si="5"/>
        <v>(45)(8)</v>
      </c>
      <c r="B378" s="90" t="s">
        <v>1038</v>
      </c>
      <c r="C378" s="91" t="s">
        <v>1039</v>
      </c>
      <c r="D378" s="90"/>
      <c r="E378" s="91"/>
      <c r="F378" s="89">
        <v>45</v>
      </c>
      <c r="G378" s="91" t="s">
        <v>1042</v>
      </c>
      <c r="H378" s="89">
        <v>8</v>
      </c>
      <c r="I378" s="91" t="s">
        <v>1053</v>
      </c>
      <c r="J378" s="89"/>
      <c r="K378" s="91"/>
    </row>
    <row r="379" spans="1:11" ht="57" x14ac:dyDescent="0.45">
      <c r="A379" s="89" t="str">
        <f t="shared" si="5"/>
        <v>(45)(9)</v>
      </c>
      <c r="B379" s="90" t="s">
        <v>1038</v>
      </c>
      <c r="C379" s="91" t="s">
        <v>1039</v>
      </c>
      <c r="D379" s="90"/>
      <c r="E379" s="91"/>
      <c r="F379" s="89">
        <v>45</v>
      </c>
      <c r="G379" s="91" t="s">
        <v>1042</v>
      </c>
      <c r="H379" s="89">
        <v>9</v>
      </c>
      <c r="I379" s="91" t="s">
        <v>1054</v>
      </c>
      <c r="J379" s="89"/>
      <c r="K379" s="91"/>
    </row>
    <row r="380" spans="1:11" ht="71.25" x14ac:dyDescent="0.45">
      <c r="A380" s="89" t="str">
        <f t="shared" si="5"/>
        <v>(46)(1)</v>
      </c>
      <c r="B380" s="90" t="s">
        <v>1038</v>
      </c>
      <c r="C380" s="91" t="s">
        <v>1039</v>
      </c>
      <c r="D380" s="90"/>
      <c r="E380" s="91"/>
      <c r="F380" s="89">
        <v>46</v>
      </c>
      <c r="G380" s="91" t="s">
        <v>1055</v>
      </c>
      <c r="H380" s="89">
        <v>1</v>
      </c>
      <c r="I380" s="91" t="s">
        <v>1056</v>
      </c>
      <c r="J380" s="89"/>
      <c r="K380" s="91"/>
    </row>
    <row r="381" spans="1:11" ht="57" x14ac:dyDescent="0.45">
      <c r="A381" s="89" t="str">
        <f t="shared" si="5"/>
        <v>(46)(2)(a)</v>
      </c>
      <c r="B381" s="90" t="s">
        <v>1038</v>
      </c>
      <c r="C381" s="91" t="s">
        <v>1039</v>
      </c>
      <c r="D381" s="90"/>
      <c r="E381" s="91"/>
      <c r="F381" s="89">
        <v>46</v>
      </c>
      <c r="G381" s="91" t="s">
        <v>1055</v>
      </c>
      <c r="H381" s="89">
        <v>2</v>
      </c>
      <c r="I381" s="91" t="s">
        <v>1057</v>
      </c>
      <c r="J381" s="89" t="s">
        <v>604</v>
      </c>
      <c r="K381" s="91" t="s">
        <v>1060</v>
      </c>
    </row>
    <row r="382" spans="1:11" ht="57" x14ac:dyDescent="0.45">
      <c r="A382" s="89" t="str">
        <f t="shared" si="5"/>
        <v>(46)(2)(b)</v>
      </c>
      <c r="B382" s="90" t="s">
        <v>1038</v>
      </c>
      <c r="C382" s="91" t="s">
        <v>1039</v>
      </c>
      <c r="D382" s="90"/>
      <c r="E382" s="91"/>
      <c r="F382" s="89">
        <v>46</v>
      </c>
      <c r="G382" s="91" t="s">
        <v>1055</v>
      </c>
      <c r="H382" s="89">
        <v>2</v>
      </c>
      <c r="I382" s="91" t="s">
        <v>1057</v>
      </c>
      <c r="J382" s="89" t="s">
        <v>605</v>
      </c>
      <c r="K382" s="91" t="s">
        <v>1059</v>
      </c>
    </row>
    <row r="383" spans="1:11" ht="57" x14ac:dyDescent="0.45">
      <c r="A383" s="89" t="str">
        <f t="shared" si="5"/>
        <v>(46)(2)(c)</v>
      </c>
      <c r="B383" s="90" t="s">
        <v>1038</v>
      </c>
      <c r="C383" s="91" t="s">
        <v>1039</v>
      </c>
      <c r="D383" s="90"/>
      <c r="E383" s="91"/>
      <c r="F383" s="89">
        <v>46</v>
      </c>
      <c r="G383" s="91" t="s">
        <v>1055</v>
      </c>
      <c r="H383" s="89">
        <v>2</v>
      </c>
      <c r="I383" s="91" t="s">
        <v>1057</v>
      </c>
      <c r="J383" s="89" t="s">
        <v>606</v>
      </c>
      <c r="K383" s="91" t="s">
        <v>1058</v>
      </c>
    </row>
    <row r="384" spans="1:11" ht="57" x14ac:dyDescent="0.45">
      <c r="A384" s="89" t="str">
        <f t="shared" si="5"/>
        <v>(46)(2)(d)</v>
      </c>
      <c r="B384" s="90" t="s">
        <v>1038</v>
      </c>
      <c r="C384" s="91" t="s">
        <v>1039</v>
      </c>
      <c r="D384" s="90"/>
      <c r="E384" s="91"/>
      <c r="F384" s="89">
        <v>46</v>
      </c>
      <c r="G384" s="91" t="s">
        <v>1055</v>
      </c>
      <c r="H384" s="89">
        <v>2</v>
      </c>
      <c r="I384" s="91" t="s">
        <v>1057</v>
      </c>
      <c r="J384" s="89" t="s">
        <v>607</v>
      </c>
      <c r="K384" s="91" t="s">
        <v>1061</v>
      </c>
    </row>
    <row r="385" spans="1:11" ht="57" x14ac:dyDescent="0.45">
      <c r="A385" s="89" t="str">
        <f t="shared" si="5"/>
        <v>(46)(2)(e)</v>
      </c>
      <c r="B385" s="90" t="s">
        <v>1038</v>
      </c>
      <c r="C385" s="91" t="s">
        <v>1039</v>
      </c>
      <c r="D385" s="90"/>
      <c r="E385" s="91"/>
      <c r="F385" s="89">
        <v>46</v>
      </c>
      <c r="G385" s="91" t="s">
        <v>1055</v>
      </c>
      <c r="H385" s="89">
        <v>2</v>
      </c>
      <c r="I385" s="91" t="s">
        <v>1057</v>
      </c>
      <c r="J385" s="89" t="s">
        <v>629</v>
      </c>
      <c r="K385" s="91" t="s">
        <v>1062</v>
      </c>
    </row>
    <row r="386" spans="1:11" ht="57" x14ac:dyDescent="0.45">
      <c r="A386" s="89" t="str">
        <f t="shared" si="5"/>
        <v>(46)(2)(f)</v>
      </c>
      <c r="B386" s="90" t="s">
        <v>1038</v>
      </c>
      <c r="C386" s="91" t="s">
        <v>1039</v>
      </c>
      <c r="D386" s="90"/>
      <c r="E386" s="91"/>
      <c r="F386" s="89">
        <v>46</v>
      </c>
      <c r="G386" s="91" t="s">
        <v>1055</v>
      </c>
      <c r="H386" s="89">
        <v>2</v>
      </c>
      <c r="I386" s="91" t="s">
        <v>1057</v>
      </c>
      <c r="J386" s="89" t="s">
        <v>630</v>
      </c>
      <c r="K386" s="91" t="s">
        <v>1063</v>
      </c>
    </row>
    <row r="387" spans="1:11" ht="57" x14ac:dyDescent="0.45">
      <c r="A387" s="89" t="str">
        <f t="shared" ref="A387:A450" si="6">_xlfn.CONCAT(IF(F387&lt;&gt;"",_xlfn.CONCAT("(",F387,")"),""),IF(H387&lt;&gt;"",_xlfn.CONCAT("(",H387,")"),""),IF(J387&lt;&gt;"",_xlfn.CONCAT("(",J387,")"),""))</f>
        <v>(46)(3)(a)</v>
      </c>
      <c r="B387" s="90" t="s">
        <v>1038</v>
      </c>
      <c r="C387" s="91" t="s">
        <v>1039</v>
      </c>
      <c r="D387" s="90"/>
      <c r="E387" s="91"/>
      <c r="F387" s="89">
        <v>46</v>
      </c>
      <c r="G387" s="91" t="s">
        <v>1055</v>
      </c>
      <c r="H387" s="89">
        <v>3</v>
      </c>
      <c r="I387" s="91" t="s">
        <v>1064</v>
      </c>
      <c r="J387" s="89" t="s">
        <v>604</v>
      </c>
      <c r="K387" s="91" t="s">
        <v>1065</v>
      </c>
    </row>
    <row r="388" spans="1:11" ht="57" x14ac:dyDescent="0.45">
      <c r="A388" s="89" t="str">
        <f t="shared" si="6"/>
        <v>(46)(3)(b)</v>
      </c>
      <c r="B388" s="90" t="s">
        <v>1038</v>
      </c>
      <c r="C388" s="91" t="s">
        <v>1039</v>
      </c>
      <c r="D388" s="90"/>
      <c r="E388" s="91"/>
      <c r="F388" s="89">
        <v>46</v>
      </c>
      <c r="G388" s="91" t="s">
        <v>1055</v>
      </c>
      <c r="H388" s="89">
        <v>3</v>
      </c>
      <c r="I388" s="91" t="s">
        <v>1064</v>
      </c>
      <c r="J388" s="89" t="s">
        <v>605</v>
      </c>
      <c r="K388" s="91" t="s">
        <v>1066</v>
      </c>
    </row>
    <row r="389" spans="1:11" ht="57" x14ac:dyDescent="0.45">
      <c r="A389" s="89" t="str">
        <f t="shared" si="6"/>
        <v>(46)(4)</v>
      </c>
      <c r="B389" s="90" t="s">
        <v>1038</v>
      </c>
      <c r="C389" s="91" t="s">
        <v>1039</v>
      </c>
      <c r="D389" s="90"/>
      <c r="E389" s="91"/>
      <c r="F389" s="89">
        <v>46</v>
      </c>
      <c r="G389" s="91" t="s">
        <v>1055</v>
      </c>
      <c r="H389" s="89">
        <v>4</v>
      </c>
      <c r="I389" s="91" t="s">
        <v>1067</v>
      </c>
      <c r="J389" s="89"/>
      <c r="K389" s="91"/>
    </row>
    <row r="390" spans="1:11" ht="99.75" x14ac:dyDescent="0.45">
      <c r="A390" s="89" t="str">
        <f t="shared" si="6"/>
        <v>(46)(5)</v>
      </c>
      <c r="B390" s="90" t="s">
        <v>1038</v>
      </c>
      <c r="C390" s="91" t="s">
        <v>1039</v>
      </c>
      <c r="D390" s="90"/>
      <c r="E390" s="91"/>
      <c r="F390" s="89">
        <v>46</v>
      </c>
      <c r="G390" s="91" t="s">
        <v>1055</v>
      </c>
      <c r="H390" s="89">
        <v>5</v>
      </c>
      <c r="I390" s="91" t="s">
        <v>1068</v>
      </c>
      <c r="J390" s="89"/>
      <c r="K390" s="91"/>
    </row>
    <row r="391" spans="1:11" ht="57" x14ac:dyDescent="0.45">
      <c r="A391" s="89" t="str">
        <f t="shared" si="6"/>
        <v>(47)(1)(a)</v>
      </c>
      <c r="B391" s="90" t="s">
        <v>1038</v>
      </c>
      <c r="C391" s="91" t="s">
        <v>1039</v>
      </c>
      <c r="D391" s="90"/>
      <c r="E391" s="91"/>
      <c r="F391" s="89">
        <v>47</v>
      </c>
      <c r="G391" s="91" t="s">
        <v>1491</v>
      </c>
      <c r="H391" s="89">
        <v>1</v>
      </c>
      <c r="I391" s="91" t="s">
        <v>1069</v>
      </c>
      <c r="J391" s="89" t="s">
        <v>604</v>
      </c>
      <c r="K391" s="91" t="s">
        <v>1070</v>
      </c>
    </row>
    <row r="392" spans="1:11" ht="57" x14ac:dyDescent="0.45">
      <c r="A392" s="89" t="str">
        <f t="shared" si="6"/>
        <v>(47)(1)(b)</v>
      </c>
      <c r="B392" s="90" t="s">
        <v>1038</v>
      </c>
      <c r="C392" s="91" t="s">
        <v>1039</v>
      </c>
      <c r="D392" s="90"/>
      <c r="E392" s="91"/>
      <c r="F392" s="89">
        <v>47</v>
      </c>
      <c r="G392" s="91" t="s">
        <v>1491</v>
      </c>
      <c r="H392" s="89">
        <v>1</v>
      </c>
      <c r="I392" s="91" t="s">
        <v>1069</v>
      </c>
      <c r="J392" s="89" t="s">
        <v>605</v>
      </c>
      <c r="K392" s="91" t="s">
        <v>1071</v>
      </c>
    </row>
    <row r="393" spans="1:11" ht="57" x14ac:dyDescent="0.45">
      <c r="A393" s="89" t="str">
        <f t="shared" si="6"/>
        <v>(47)(1)(c)</v>
      </c>
      <c r="B393" s="90" t="s">
        <v>1038</v>
      </c>
      <c r="C393" s="91" t="s">
        <v>1039</v>
      </c>
      <c r="D393" s="90"/>
      <c r="E393" s="91"/>
      <c r="F393" s="89">
        <v>47</v>
      </c>
      <c r="G393" s="91" t="s">
        <v>1491</v>
      </c>
      <c r="H393" s="89">
        <v>1</v>
      </c>
      <c r="I393" s="91" t="s">
        <v>1069</v>
      </c>
      <c r="J393" s="89" t="s">
        <v>606</v>
      </c>
      <c r="K393" s="91" t="s">
        <v>1072</v>
      </c>
    </row>
    <row r="394" spans="1:11" ht="57" x14ac:dyDescent="0.45">
      <c r="A394" s="89" t="str">
        <f t="shared" si="6"/>
        <v>(47)(2)(a)</v>
      </c>
      <c r="B394" s="90" t="s">
        <v>1038</v>
      </c>
      <c r="C394" s="91" t="s">
        <v>1039</v>
      </c>
      <c r="D394" s="90"/>
      <c r="E394" s="91"/>
      <c r="F394" s="89">
        <v>47</v>
      </c>
      <c r="G394" s="91" t="s">
        <v>1491</v>
      </c>
      <c r="H394" s="89">
        <v>2</v>
      </c>
      <c r="I394" s="91" t="s">
        <v>1073</v>
      </c>
      <c r="J394" s="89" t="s">
        <v>604</v>
      </c>
      <c r="K394" s="91" t="s">
        <v>1074</v>
      </c>
    </row>
    <row r="395" spans="1:11" ht="57" x14ac:dyDescent="0.45">
      <c r="A395" s="89" t="str">
        <f t="shared" si="6"/>
        <v>(47)(2)(b)</v>
      </c>
      <c r="B395" s="90" t="s">
        <v>1038</v>
      </c>
      <c r="C395" s="91" t="s">
        <v>1039</v>
      </c>
      <c r="D395" s="90"/>
      <c r="E395" s="91"/>
      <c r="F395" s="89">
        <v>47</v>
      </c>
      <c r="G395" s="91" t="s">
        <v>1491</v>
      </c>
      <c r="H395" s="89">
        <v>2</v>
      </c>
      <c r="I395" s="91" t="s">
        <v>1073</v>
      </c>
      <c r="J395" s="89" t="s">
        <v>605</v>
      </c>
      <c r="K395" s="91" t="s">
        <v>1075</v>
      </c>
    </row>
    <row r="396" spans="1:11" ht="57" x14ac:dyDescent="0.45">
      <c r="A396" s="89" t="str">
        <f t="shared" si="6"/>
        <v>(47)(2)(c)</v>
      </c>
      <c r="B396" s="90" t="s">
        <v>1038</v>
      </c>
      <c r="C396" s="91" t="s">
        <v>1039</v>
      </c>
      <c r="D396" s="90"/>
      <c r="E396" s="91"/>
      <c r="F396" s="89">
        <v>47</v>
      </c>
      <c r="G396" s="91" t="s">
        <v>1491</v>
      </c>
      <c r="H396" s="89">
        <v>2</v>
      </c>
      <c r="I396" s="91" t="s">
        <v>1073</v>
      </c>
      <c r="J396" s="89" t="s">
        <v>606</v>
      </c>
      <c r="K396" s="91" t="s">
        <v>1076</v>
      </c>
    </row>
    <row r="397" spans="1:11" ht="85.5" x14ac:dyDescent="0.45">
      <c r="A397" s="89" t="str">
        <f t="shared" si="6"/>
        <v>(47)(2)(d)</v>
      </c>
      <c r="B397" s="90" t="s">
        <v>1038</v>
      </c>
      <c r="C397" s="91" t="s">
        <v>1039</v>
      </c>
      <c r="D397" s="90"/>
      <c r="E397" s="91"/>
      <c r="F397" s="89">
        <v>47</v>
      </c>
      <c r="G397" s="91" t="s">
        <v>1491</v>
      </c>
      <c r="H397" s="89">
        <v>2</v>
      </c>
      <c r="I397" s="91" t="s">
        <v>1073</v>
      </c>
      <c r="J397" s="89" t="s">
        <v>607</v>
      </c>
      <c r="K397" s="91" t="s">
        <v>1077</v>
      </c>
    </row>
    <row r="398" spans="1:11" ht="99.75" x14ac:dyDescent="0.45">
      <c r="A398" s="89" t="str">
        <f t="shared" si="6"/>
        <v>(47)(2)(e)</v>
      </c>
      <c r="B398" s="90" t="s">
        <v>1038</v>
      </c>
      <c r="C398" s="91" t="s">
        <v>1039</v>
      </c>
      <c r="D398" s="90"/>
      <c r="E398" s="91"/>
      <c r="F398" s="89">
        <v>47</v>
      </c>
      <c r="G398" s="91" t="s">
        <v>1491</v>
      </c>
      <c r="H398" s="89">
        <v>2</v>
      </c>
      <c r="I398" s="91" t="s">
        <v>1073</v>
      </c>
      <c r="J398" s="89" t="s">
        <v>629</v>
      </c>
      <c r="K398" s="91" t="s">
        <v>1078</v>
      </c>
    </row>
    <row r="399" spans="1:11" ht="85.5" x14ac:dyDescent="0.45">
      <c r="A399" s="89" t="str">
        <f t="shared" si="6"/>
        <v>(47)(2)(f)</v>
      </c>
      <c r="B399" s="90" t="s">
        <v>1038</v>
      </c>
      <c r="C399" s="91" t="s">
        <v>1039</v>
      </c>
      <c r="D399" s="90"/>
      <c r="E399" s="91"/>
      <c r="F399" s="89">
        <v>47</v>
      </c>
      <c r="G399" s="91" t="s">
        <v>1491</v>
      </c>
      <c r="H399" s="89">
        <v>2</v>
      </c>
      <c r="I399" s="91" t="s">
        <v>1073</v>
      </c>
      <c r="J399" s="89" t="s">
        <v>630</v>
      </c>
      <c r="K399" s="91" t="s">
        <v>1079</v>
      </c>
    </row>
    <row r="400" spans="1:11" ht="57" x14ac:dyDescent="0.45">
      <c r="A400" s="89" t="str">
        <f t="shared" si="6"/>
        <v>(47)(2)(g)</v>
      </c>
      <c r="B400" s="90" t="s">
        <v>1038</v>
      </c>
      <c r="C400" s="91" t="s">
        <v>1039</v>
      </c>
      <c r="D400" s="90"/>
      <c r="E400" s="91"/>
      <c r="F400" s="89">
        <v>47</v>
      </c>
      <c r="G400" s="91" t="s">
        <v>1491</v>
      </c>
      <c r="H400" s="89">
        <v>2</v>
      </c>
      <c r="I400" s="91" t="s">
        <v>1073</v>
      </c>
      <c r="J400" s="89" t="s">
        <v>671</v>
      </c>
      <c r="K400" s="91" t="s">
        <v>1080</v>
      </c>
    </row>
    <row r="401" spans="1:11" ht="71.25" x14ac:dyDescent="0.45">
      <c r="A401" s="89" t="str">
        <f t="shared" si="6"/>
        <v>(47)(2)(h)</v>
      </c>
      <c r="B401" s="90" t="s">
        <v>1038</v>
      </c>
      <c r="C401" s="91" t="s">
        <v>1039</v>
      </c>
      <c r="D401" s="90"/>
      <c r="E401" s="91"/>
      <c r="F401" s="89">
        <v>47</v>
      </c>
      <c r="G401" s="91" t="s">
        <v>1491</v>
      </c>
      <c r="H401" s="89">
        <v>2</v>
      </c>
      <c r="I401" s="91" t="s">
        <v>1073</v>
      </c>
      <c r="J401" s="89" t="s">
        <v>672</v>
      </c>
      <c r="K401" s="91" t="s">
        <v>1081</v>
      </c>
    </row>
    <row r="402" spans="1:11" ht="57" x14ac:dyDescent="0.45">
      <c r="A402" s="89" t="str">
        <f t="shared" si="6"/>
        <v>(47)(2)(i)</v>
      </c>
      <c r="B402" s="90" t="s">
        <v>1038</v>
      </c>
      <c r="C402" s="91" t="s">
        <v>1039</v>
      </c>
      <c r="D402" s="90"/>
      <c r="E402" s="91"/>
      <c r="F402" s="89">
        <v>47</v>
      </c>
      <c r="G402" s="91" t="s">
        <v>1491</v>
      </c>
      <c r="H402" s="89">
        <v>2</v>
      </c>
      <c r="I402" s="91" t="s">
        <v>1073</v>
      </c>
      <c r="J402" s="89" t="s">
        <v>673</v>
      </c>
      <c r="K402" s="91" t="s">
        <v>1082</v>
      </c>
    </row>
    <row r="403" spans="1:11" ht="128.25" x14ac:dyDescent="0.45">
      <c r="A403" s="89" t="str">
        <f t="shared" si="6"/>
        <v>(47)(2)(j)</v>
      </c>
      <c r="B403" s="90" t="s">
        <v>1038</v>
      </c>
      <c r="C403" s="91" t="s">
        <v>1039</v>
      </c>
      <c r="D403" s="90"/>
      <c r="E403" s="91"/>
      <c r="F403" s="89">
        <v>47</v>
      </c>
      <c r="G403" s="91" t="s">
        <v>1491</v>
      </c>
      <c r="H403" s="89">
        <v>2</v>
      </c>
      <c r="I403" s="91" t="s">
        <v>1073</v>
      </c>
      <c r="J403" s="89" t="s">
        <v>674</v>
      </c>
      <c r="K403" s="91" t="s">
        <v>1083</v>
      </c>
    </row>
    <row r="404" spans="1:11" ht="57" x14ac:dyDescent="0.45">
      <c r="A404" s="89" t="str">
        <f t="shared" si="6"/>
        <v>(47)(2)(k)</v>
      </c>
      <c r="B404" s="90" t="s">
        <v>1038</v>
      </c>
      <c r="C404" s="91" t="s">
        <v>1039</v>
      </c>
      <c r="D404" s="90"/>
      <c r="E404" s="91"/>
      <c r="F404" s="89">
        <v>47</v>
      </c>
      <c r="G404" s="91" t="s">
        <v>1491</v>
      </c>
      <c r="H404" s="89">
        <v>2</v>
      </c>
      <c r="I404" s="91" t="s">
        <v>1073</v>
      </c>
      <c r="J404" s="89" t="s">
        <v>982</v>
      </c>
      <c r="K404" s="91" t="s">
        <v>1084</v>
      </c>
    </row>
    <row r="405" spans="1:11" ht="71.25" x14ac:dyDescent="0.45">
      <c r="A405" s="89" t="str">
        <f t="shared" si="6"/>
        <v>(47)(2)(l)</v>
      </c>
      <c r="B405" s="90" t="s">
        <v>1038</v>
      </c>
      <c r="C405" s="91" t="s">
        <v>1039</v>
      </c>
      <c r="D405" s="90"/>
      <c r="E405" s="91"/>
      <c r="F405" s="89">
        <v>47</v>
      </c>
      <c r="G405" s="91" t="s">
        <v>1491</v>
      </c>
      <c r="H405" s="89">
        <v>2</v>
      </c>
      <c r="I405" s="91" t="s">
        <v>1073</v>
      </c>
      <c r="J405" s="89" t="s">
        <v>1085</v>
      </c>
      <c r="K405" s="91" t="s">
        <v>1088</v>
      </c>
    </row>
    <row r="406" spans="1:11" ht="71.25" x14ac:dyDescent="0.45">
      <c r="A406" s="89" t="str">
        <f t="shared" si="6"/>
        <v>(47)(2)(m)</v>
      </c>
      <c r="B406" s="90" t="s">
        <v>1038</v>
      </c>
      <c r="C406" s="91" t="s">
        <v>1039</v>
      </c>
      <c r="D406" s="90"/>
      <c r="E406" s="91"/>
      <c r="F406" s="89">
        <v>47</v>
      </c>
      <c r="G406" s="91" t="s">
        <v>1491</v>
      </c>
      <c r="H406" s="89">
        <v>2</v>
      </c>
      <c r="I406" s="91" t="s">
        <v>1073</v>
      </c>
      <c r="J406" s="89" t="s">
        <v>1086</v>
      </c>
      <c r="K406" s="91" t="s">
        <v>1089</v>
      </c>
    </row>
    <row r="407" spans="1:11" ht="57" x14ac:dyDescent="0.45">
      <c r="A407" s="89" t="str">
        <f t="shared" si="6"/>
        <v>(47)(2)(n)</v>
      </c>
      <c r="B407" s="90" t="s">
        <v>1038</v>
      </c>
      <c r="C407" s="91" t="s">
        <v>1039</v>
      </c>
      <c r="D407" s="90"/>
      <c r="E407" s="91"/>
      <c r="F407" s="89">
        <v>47</v>
      </c>
      <c r="G407" s="91" t="s">
        <v>1491</v>
      </c>
      <c r="H407" s="89">
        <v>2</v>
      </c>
      <c r="I407" s="91" t="s">
        <v>1073</v>
      </c>
      <c r="J407" s="89" t="s">
        <v>1087</v>
      </c>
      <c r="K407" s="91" t="s">
        <v>1090</v>
      </c>
    </row>
    <row r="408" spans="1:11" ht="71.25" x14ac:dyDescent="0.45">
      <c r="A408" s="89" t="str">
        <f t="shared" si="6"/>
        <v>(47)(3)</v>
      </c>
      <c r="B408" s="90" t="s">
        <v>1038</v>
      </c>
      <c r="C408" s="91" t="s">
        <v>1039</v>
      </c>
      <c r="D408" s="90"/>
      <c r="E408" s="91"/>
      <c r="F408" s="89">
        <v>47</v>
      </c>
      <c r="G408" s="91" t="s">
        <v>1491</v>
      </c>
      <c r="H408" s="89">
        <v>3</v>
      </c>
      <c r="I408" s="91" t="s">
        <v>1091</v>
      </c>
      <c r="J408" s="89"/>
      <c r="K408" s="91"/>
    </row>
    <row r="409" spans="1:11" ht="99.75" x14ac:dyDescent="0.45">
      <c r="A409" s="89" t="str">
        <f t="shared" si="6"/>
        <v>(48)</v>
      </c>
      <c r="B409" s="90" t="s">
        <v>1038</v>
      </c>
      <c r="C409" s="91" t="s">
        <v>1039</v>
      </c>
      <c r="D409" s="90"/>
      <c r="E409" s="91"/>
      <c r="F409" s="89">
        <v>48</v>
      </c>
      <c r="G409" s="91" t="s">
        <v>1092</v>
      </c>
      <c r="H409" s="89"/>
      <c r="I409" s="91" t="s">
        <v>1093</v>
      </c>
      <c r="J409" s="89"/>
      <c r="K409" s="91"/>
    </row>
    <row r="410" spans="1:11" ht="285" x14ac:dyDescent="0.45">
      <c r="A410" s="89" t="str">
        <f t="shared" si="6"/>
        <v>(49)(1)(a)</v>
      </c>
      <c r="B410" s="90" t="s">
        <v>1038</v>
      </c>
      <c r="C410" s="91" t="s">
        <v>1039</v>
      </c>
      <c r="D410" s="90"/>
      <c r="E410" s="91"/>
      <c r="F410" s="89">
        <v>49</v>
      </c>
      <c r="G410" s="91" t="s">
        <v>1094</v>
      </c>
      <c r="H410" s="89">
        <v>1</v>
      </c>
      <c r="I410" s="91" t="s">
        <v>1102</v>
      </c>
      <c r="J410" s="89" t="s">
        <v>604</v>
      </c>
      <c r="K410" s="91" t="s">
        <v>1095</v>
      </c>
    </row>
    <row r="411" spans="1:11" ht="285" x14ac:dyDescent="0.45">
      <c r="A411" s="89" t="str">
        <f t="shared" si="6"/>
        <v>(49)(1)(b)</v>
      </c>
      <c r="B411" s="90" t="s">
        <v>1038</v>
      </c>
      <c r="C411" s="91" t="s">
        <v>1039</v>
      </c>
      <c r="D411" s="90"/>
      <c r="E411" s="91"/>
      <c r="F411" s="89">
        <v>49</v>
      </c>
      <c r="G411" s="91" t="s">
        <v>1094</v>
      </c>
      <c r="H411" s="89">
        <v>1</v>
      </c>
      <c r="I411" s="91" t="s">
        <v>1102</v>
      </c>
      <c r="J411" s="89" t="s">
        <v>605</v>
      </c>
      <c r="K411" s="91" t="s">
        <v>1096</v>
      </c>
    </row>
    <row r="412" spans="1:11" ht="285" x14ac:dyDescent="0.45">
      <c r="A412" s="89" t="str">
        <f t="shared" si="6"/>
        <v>(49)(1)(c)</v>
      </c>
      <c r="B412" s="90" t="s">
        <v>1038</v>
      </c>
      <c r="C412" s="91" t="s">
        <v>1039</v>
      </c>
      <c r="D412" s="90"/>
      <c r="E412" s="91"/>
      <c r="F412" s="89">
        <v>49</v>
      </c>
      <c r="G412" s="91" t="s">
        <v>1094</v>
      </c>
      <c r="H412" s="89">
        <v>1</v>
      </c>
      <c r="I412" s="91" t="s">
        <v>1102</v>
      </c>
      <c r="J412" s="89" t="s">
        <v>606</v>
      </c>
      <c r="K412" s="91" t="s">
        <v>1097</v>
      </c>
    </row>
    <row r="413" spans="1:11" ht="285" x14ac:dyDescent="0.45">
      <c r="A413" s="89" t="str">
        <f t="shared" si="6"/>
        <v>(49)(1)(d)</v>
      </c>
      <c r="B413" s="90" t="s">
        <v>1038</v>
      </c>
      <c r="C413" s="91" t="s">
        <v>1039</v>
      </c>
      <c r="D413" s="90"/>
      <c r="E413" s="91"/>
      <c r="F413" s="89">
        <v>49</v>
      </c>
      <c r="G413" s="91" t="s">
        <v>1094</v>
      </c>
      <c r="H413" s="89">
        <v>1</v>
      </c>
      <c r="I413" s="91" t="s">
        <v>1102</v>
      </c>
      <c r="J413" s="89" t="s">
        <v>607</v>
      </c>
      <c r="K413" s="91" t="s">
        <v>1098</v>
      </c>
    </row>
    <row r="414" spans="1:11" ht="285" x14ac:dyDescent="0.45">
      <c r="A414" s="89" t="str">
        <f t="shared" si="6"/>
        <v>(49)(1)(e)</v>
      </c>
      <c r="B414" s="90" t="s">
        <v>1038</v>
      </c>
      <c r="C414" s="91" t="s">
        <v>1039</v>
      </c>
      <c r="D414" s="90"/>
      <c r="E414" s="91"/>
      <c r="F414" s="89">
        <v>49</v>
      </c>
      <c r="G414" s="91" t="s">
        <v>1094</v>
      </c>
      <c r="H414" s="89">
        <v>1</v>
      </c>
      <c r="I414" s="91" t="s">
        <v>1102</v>
      </c>
      <c r="J414" s="89" t="s">
        <v>629</v>
      </c>
      <c r="K414" s="91" t="s">
        <v>1099</v>
      </c>
    </row>
    <row r="415" spans="1:11" ht="285" x14ac:dyDescent="0.45">
      <c r="A415" s="89" t="str">
        <f t="shared" si="6"/>
        <v>(49)(1)(f)</v>
      </c>
      <c r="B415" s="90" t="s">
        <v>1038</v>
      </c>
      <c r="C415" s="91" t="s">
        <v>1039</v>
      </c>
      <c r="D415" s="90"/>
      <c r="E415" s="91"/>
      <c r="F415" s="89">
        <v>49</v>
      </c>
      <c r="G415" s="91" t="s">
        <v>1094</v>
      </c>
      <c r="H415" s="89">
        <v>1</v>
      </c>
      <c r="I415" s="91" t="s">
        <v>1102</v>
      </c>
      <c r="J415" s="89" t="s">
        <v>630</v>
      </c>
      <c r="K415" s="91" t="s">
        <v>1100</v>
      </c>
    </row>
    <row r="416" spans="1:11" ht="285" x14ac:dyDescent="0.45">
      <c r="A416" s="89" t="str">
        <f t="shared" si="6"/>
        <v>(49)(1)(g)</v>
      </c>
      <c r="B416" s="90" t="s">
        <v>1038</v>
      </c>
      <c r="C416" s="91" t="s">
        <v>1039</v>
      </c>
      <c r="D416" s="90"/>
      <c r="E416" s="91"/>
      <c r="F416" s="89">
        <v>49</v>
      </c>
      <c r="G416" s="91" t="s">
        <v>1094</v>
      </c>
      <c r="H416" s="89">
        <v>1</v>
      </c>
      <c r="I416" s="91" t="s">
        <v>1102</v>
      </c>
      <c r="J416" s="89" t="s">
        <v>671</v>
      </c>
      <c r="K416" s="91" t="s">
        <v>1101</v>
      </c>
    </row>
    <row r="417" spans="1:11" ht="71.25" x14ac:dyDescent="0.45">
      <c r="A417" s="89" t="str">
        <f t="shared" si="6"/>
        <v>(49)(2)</v>
      </c>
      <c r="B417" s="90" t="s">
        <v>1038</v>
      </c>
      <c r="C417" s="91" t="s">
        <v>1039</v>
      </c>
      <c r="D417" s="90"/>
      <c r="E417" s="91"/>
      <c r="F417" s="89">
        <v>49</v>
      </c>
      <c r="G417" s="91" t="s">
        <v>1094</v>
      </c>
      <c r="H417" s="89">
        <v>2</v>
      </c>
      <c r="I417" s="91" t="s">
        <v>1103</v>
      </c>
      <c r="J417" s="89"/>
      <c r="K417" s="91"/>
    </row>
    <row r="418" spans="1:11" ht="57" x14ac:dyDescent="0.45">
      <c r="A418" s="89" t="str">
        <f t="shared" si="6"/>
        <v>(49)(3)</v>
      </c>
      <c r="B418" s="90" t="s">
        <v>1038</v>
      </c>
      <c r="C418" s="91" t="s">
        <v>1039</v>
      </c>
      <c r="D418" s="90"/>
      <c r="E418" s="91"/>
      <c r="F418" s="89">
        <v>49</v>
      </c>
      <c r="G418" s="91" t="s">
        <v>1094</v>
      </c>
      <c r="H418" s="89">
        <v>3</v>
      </c>
      <c r="I418" s="91" t="s">
        <v>1104</v>
      </c>
      <c r="J418" s="89"/>
      <c r="K418" s="91"/>
    </row>
    <row r="419" spans="1:11" ht="57" x14ac:dyDescent="0.45">
      <c r="A419" s="89" t="str">
        <f t="shared" si="6"/>
        <v>(49)(4)</v>
      </c>
      <c r="B419" s="90" t="s">
        <v>1038</v>
      </c>
      <c r="C419" s="91" t="s">
        <v>1039</v>
      </c>
      <c r="D419" s="90"/>
      <c r="E419" s="91"/>
      <c r="F419" s="89">
        <v>49</v>
      </c>
      <c r="G419" s="91" t="s">
        <v>1094</v>
      </c>
      <c r="H419" s="89">
        <v>4</v>
      </c>
      <c r="I419" s="91" t="s">
        <v>1105</v>
      </c>
      <c r="J419" s="89"/>
      <c r="K419" s="91"/>
    </row>
    <row r="420" spans="1:11" ht="57" x14ac:dyDescent="0.45">
      <c r="A420" s="89" t="str">
        <f t="shared" si="6"/>
        <v>(49)(5)</v>
      </c>
      <c r="B420" s="90" t="s">
        <v>1038</v>
      </c>
      <c r="C420" s="91" t="s">
        <v>1039</v>
      </c>
      <c r="D420" s="90"/>
      <c r="E420" s="91"/>
      <c r="F420" s="89">
        <v>49</v>
      </c>
      <c r="G420" s="91" t="s">
        <v>1094</v>
      </c>
      <c r="H420" s="89">
        <v>5</v>
      </c>
      <c r="I420" s="91" t="s">
        <v>1107</v>
      </c>
      <c r="J420" s="89"/>
      <c r="K420" s="91"/>
    </row>
    <row r="421" spans="1:11" ht="57" x14ac:dyDescent="0.45">
      <c r="A421" s="89" t="str">
        <f t="shared" si="6"/>
        <v>(49)(6)</v>
      </c>
      <c r="B421" s="90" t="s">
        <v>1038</v>
      </c>
      <c r="C421" s="91" t="s">
        <v>1039</v>
      </c>
      <c r="D421" s="90"/>
      <c r="E421" s="91"/>
      <c r="F421" s="89">
        <v>49</v>
      </c>
      <c r="G421" s="91" t="s">
        <v>1094</v>
      </c>
      <c r="H421" s="89">
        <v>6</v>
      </c>
      <c r="I421" s="91" t="s">
        <v>1106</v>
      </c>
      <c r="J421" s="89"/>
      <c r="K421" s="91"/>
    </row>
    <row r="422" spans="1:11" ht="57" x14ac:dyDescent="0.45">
      <c r="A422" s="89" t="str">
        <f t="shared" si="6"/>
        <v>(50)(a)</v>
      </c>
      <c r="B422" s="90" t="s">
        <v>1038</v>
      </c>
      <c r="C422" s="91" t="s">
        <v>1039</v>
      </c>
      <c r="D422" s="90"/>
      <c r="E422" s="91"/>
      <c r="F422" s="89">
        <v>50</v>
      </c>
      <c r="G422" s="91" t="s">
        <v>1108</v>
      </c>
      <c r="H422" s="89"/>
      <c r="I422" s="91" t="s">
        <v>1109</v>
      </c>
      <c r="J422" s="89" t="s">
        <v>604</v>
      </c>
      <c r="K422" s="91" t="s">
        <v>1110</v>
      </c>
    </row>
    <row r="423" spans="1:11" ht="71.25" x14ac:dyDescent="0.45">
      <c r="A423" s="89" t="str">
        <f t="shared" si="6"/>
        <v>(50)(b)</v>
      </c>
      <c r="B423" s="90" t="s">
        <v>1038</v>
      </c>
      <c r="C423" s="91" t="s">
        <v>1039</v>
      </c>
      <c r="D423" s="90"/>
      <c r="E423" s="91"/>
      <c r="F423" s="89">
        <v>50</v>
      </c>
      <c r="G423" s="91" t="s">
        <v>1108</v>
      </c>
      <c r="H423" s="89"/>
      <c r="I423" s="91" t="s">
        <v>1109</v>
      </c>
      <c r="J423" s="89" t="s">
        <v>605</v>
      </c>
      <c r="K423" s="91" t="s">
        <v>1111</v>
      </c>
    </row>
    <row r="424" spans="1:11" ht="57" x14ac:dyDescent="0.45">
      <c r="A424" s="89" t="str">
        <f t="shared" si="6"/>
        <v>(50)(c)</v>
      </c>
      <c r="B424" s="90" t="s">
        <v>1038</v>
      </c>
      <c r="C424" s="91" t="s">
        <v>1039</v>
      </c>
      <c r="D424" s="90"/>
      <c r="E424" s="91"/>
      <c r="F424" s="89">
        <v>50</v>
      </c>
      <c r="G424" s="91" t="s">
        <v>1108</v>
      </c>
      <c r="H424" s="89"/>
      <c r="I424" s="91" t="s">
        <v>1109</v>
      </c>
      <c r="J424" s="89" t="s">
        <v>606</v>
      </c>
      <c r="K424" s="91" t="s">
        <v>1112</v>
      </c>
    </row>
    <row r="425" spans="1:11" ht="57" x14ac:dyDescent="0.45">
      <c r="A425" s="89" t="str">
        <f t="shared" si="6"/>
        <v>(50)(d)</v>
      </c>
      <c r="B425" s="90" t="s">
        <v>1038</v>
      </c>
      <c r="C425" s="91" t="s">
        <v>1039</v>
      </c>
      <c r="D425" s="90"/>
      <c r="E425" s="91"/>
      <c r="F425" s="89">
        <v>50</v>
      </c>
      <c r="G425" s="91" t="s">
        <v>1108</v>
      </c>
      <c r="H425" s="89"/>
      <c r="I425" s="91" t="s">
        <v>1109</v>
      </c>
      <c r="J425" s="89" t="s">
        <v>607</v>
      </c>
      <c r="K425" s="91" t="s">
        <v>1113</v>
      </c>
    </row>
    <row r="426" spans="1:11" ht="71.25" x14ac:dyDescent="0.45">
      <c r="A426" s="89" t="str">
        <f t="shared" si="6"/>
        <v>(51)(1)</v>
      </c>
      <c r="B426" s="90" t="s">
        <v>1493</v>
      </c>
      <c r="C426" s="91" t="s">
        <v>1114</v>
      </c>
      <c r="D426" s="90">
        <v>1</v>
      </c>
      <c r="E426" s="91" t="s">
        <v>1115</v>
      </c>
      <c r="F426" s="89">
        <v>51</v>
      </c>
      <c r="G426" s="91" t="s">
        <v>1116</v>
      </c>
      <c r="H426" s="89">
        <v>1</v>
      </c>
      <c r="I426" s="91" t="s">
        <v>1117</v>
      </c>
      <c r="J426" s="89"/>
      <c r="K426" s="91"/>
    </row>
    <row r="427" spans="1:11" ht="57" x14ac:dyDescent="0.45">
      <c r="A427" s="89" t="str">
        <f t="shared" si="6"/>
        <v>(51)(2)</v>
      </c>
      <c r="B427" s="90" t="s">
        <v>1493</v>
      </c>
      <c r="C427" s="91" t="s">
        <v>1114</v>
      </c>
      <c r="D427" s="90">
        <v>1</v>
      </c>
      <c r="E427" s="91" t="s">
        <v>1115</v>
      </c>
      <c r="F427" s="89">
        <v>51</v>
      </c>
      <c r="G427" s="91" t="s">
        <v>1116</v>
      </c>
      <c r="H427" s="89">
        <v>2</v>
      </c>
      <c r="I427" s="91" t="s">
        <v>1118</v>
      </c>
      <c r="J427" s="89"/>
      <c r="K427" s="91"/>
    </row>
    <row r="428" spans="1:11" ht="71.25" x14ac:dyDescent="0.45">
      <c r="A428" s="89" t="str">
        <f t="shared" si="6"/>
        <v>(51)(3)</v>
      </c>
      <c r="B428" s="90" t="s">
        <v>1493</v>
      </c>
      <c r="C428" s="91" t="s">
        <v>1114</v>
      </c>
      <c r="D428" s="90">
        <v>1</v>
      </c>
      <c r="E428" s="91" t="s">
        <v>1115</v>
      </c>
      <c r="F428" s="89">
        <v>51</v>
      </c>
      <c r="G428" s="91" t="s">
        <v>1116</v>
      </c>
      <c r="H428" s="89">
        <v>3</v>
      </c>
      <c r="I428" s="91" t="s">
        <v>1119</v>
      </c>
      <c r="J428" s="89"/>
      <c r="K428" s="91"/>
    </row>
    <row r="429" spans="1:11" ht="57" x14ac:dyDescent="0.45">
      <c r="A429" s="89" t="str">
        <f t="shared" si="6"/>
        <v>(51)(4)</v>
      </c>
      <c r="B429" s="90" t="s">
        <v>1493</v>
      </c>
      <c r="C429" s="91" t="s">
        <v>1114</v>
      </c>
      <c r="D429" s="90">
        <v>1</v>
      </c>
      <c r="E429" s="91" t="s">
        <v>1115</v>
      </c>
      <c r="F429" s="89">
        <v>51</v>
      </c>
      <c r="G429" s="91" t="s">
        <v>1116</v>
      </c>
      <c r="H429" s="89">
        <v>4</v>
      </c>
      <c r="I429" s="91" t="s">
        <v>1120</v>
      </c>
      <c r="J429" s="89"/>
      <c r="K429" s="91"/>
    </row>
    <row r="430" spans="1:11" ht="42.75" x14ac:dyDescent="0.45">
      <c r="A430" s="89" t="str">
        <f t="shared" si="6"/>
        <v>(52)(1)</v>
      </c>
      <c r="B430" s="90" t="s">
        <v>1493</v>
      </c>
      <c r="C430" s="91" t="s">
        <v>1114</v>
      </c>
      <c r="D430" s="90">
        <v>1</v>
      </c>
      <c r="E430" s="91" t="s">
        <v>1115</v>
      </c>
      <c r="F430" s="89">
        <v>52</v>
      </c>
      <c r="G430" s="91" t="s">
        <v>1121</v>
      </c>
      <c r="H430" s="89">
        <v>1</v>
      </c>
      <c r="I430" s="91" t="s">
        <v>1122</v>
      </c>
      <c r="J430" s="89"/>
      <c r="K430" s="91"/>
    </row>
    <row r="431" spans="1:11" ht="57" x14ac:dyDescent="0.45">
      <c r="A431" s="89" t="str">
        <f t="shared" si="6"/>
        <v>(52)(2)</v>
      </c>
      <c r="B431" s="90" t="s">
        <v>1493</v>
      </c>
      <c r="C431" s="91" t="s">
        <v>1114</v>
      </c>
      <c r="D431" s="90">
        <v>1</v>
      </c>
      <c r="E431" s="91" t="s">
        <v>1115</v>
      </c>
      <c r="F431" s="89">
        <v>52</v>
      </c>
      <c r="G431" s="91" t="s">
        <v>1121</v>
      </c>
      <c r="H431" s="89">
        <v>2</v>
      </c>
      <c r="I431" s="91" t="s">
        <v>1123</v>
      </c>
      <c r="J431" s="89"/>
      <c r="K431" s="91"/>
    </row>
    <row r="432" spans="1:11" ht="42.75" x14ac:dyDescent="0.45">
      <c r="A432" s="89" t="str">
        <f t="shared" si="6"/>
        <v>(52)(3)</v>
      </c>
      <c r="B432" s="90" t="s">
        <v>1493</v>
      </c>
      <c r="C432" s="91" t="s">
        <v>1114</v>
      </c>
      <c r="D432" s="90">
        <v>1</v>
      </c>
      <c r="E432" s="91" t="s">
        <v>1115</v>
      </c>
      <c r="F432" s="89">
        <v>52</v>
      </c>
      <c r="G432" s="91" t="s">
        <v>1121</v>
      </c>
      <c r="H432" s="89">
        <v>3</v>
      </c>
      <c r="I432" s="91" t="s">
        <v>1124</v>
      </c>
      <c r="J432" s="89"/>
      <c r="K432" s="91"/>
    </row>
    <row r="433" spans="1:11" ht="71.25" x14ac:dyDescent="0.45">
      <c r="A433" s="89" t="str">
        <f t="shared" si="6"/>
        <v>(52)(4)</v>
      </c>
      <c r="B433" s="90" t="s">
        <v>1493</v>
      </c>
      <c r="C433" s="91" t="s">
        <v>1114</v>
      </c>
      <c r="D433" s="90">
        <v>1</v>
      </c>
      <c r="E433" s="91" t="s">
        <v>1115</v>
      </c>
      <c r="F433" s="89">
        <v>52</v>
      </c>
      <c r="G433" s="91" t="s">
        <v>1121</v>
      </c>
      <c r="H433" s="89">
        <v>4</v>
      </c>
      <c r="I433" s="91" t="s">
        <v>1125</v>
      </c>
      <c r="J433" s="89"/>
      <c r="K433" s="91"/>
    </row>
    <row r="434" spans="1:11" ht="42.75" x14ac:dyDescent="0.45">
      <c r="A434" s="89" t="str">
        <f t="shared" si="6"/>
        <v>(52)(5)</v>
      </c>
      <c r="B434" s="90" t="s">
        <v>1493</v>
      </c>
      <c r="C434" s="91" t="s">
        <v>1114</v>
      </c>
      <c r="D434" s="90">
        <v>1</v>
      </c>
      <c r="E434" s="91" t="s">
        <v>1115</v>
      </c>
      <c r="F434" s="89">
        <v>52</v>
      </c>
      <c r="G434" s="91" t="s">
        <v>1121</v>
      </c>
      <c r="H434" s="89">
        <v>5</v>
      </c>
      <c r="I434" s="91" t="s">
        <v>1126</v>
      </c>
      <c r="J434" s="89"/>
      <c r="K434" s="91"/>
    </row>
    <row r="435" spans="1:11" ht="57" x14ac:dyDescent="0.45">
      <c r="A435" s="89" t="str">
        <f t="shared" si="6"/>
        <v>(52)(6)</v>
      </c>
      <c r="B435" s="90" t="s">
        <v>1493</v>
      </c>
      <c r="C435" s="91" t="s">
        <v>1114</v>
      </c>
      <c r="D435" s="90">
        <v>1</v>
      </c>
      <c r="E435" s="91" t="s">
        <v>1115</v>
      </c>
      <c r="F435" s="89">
        <v>52</v>
      </c>
      <c r="G435" s="91" t="s">
        <v>1121</v>
      </c>
      <c r="H435" s="89">
        <v>6</v>
      </c>
      <c r="I435" s="91" t="s">
        <v>1127</v>
      </c>
      <c r="J435" s="89"/>
      <c r="K435" s="91"/>
    </row>
    <row r="436" spans="1:11" ht="42.75" x14ac:dyDescent="0.45">
      <c r="A436" s="89" t="str">
        <f t="shared" si="6"/>
        <v>(53)(1)</v>
      </c>
      <c r="B436" s="90" t="s">
        <v>1493</v>
      </c>
      <c r="C436" s="91" t="s">
        <v>1114</v>
      </c>
      <c r="D436" s="90">
        <v>1</v>
      </c>
      <c r="E436" s="91" t="s">
        <v>1115</v>
      </c>
      <c r="F436" s="89">
        <v>53</v>
      </c>
      <c r="G436" s="91" t="s">
        <v>1128</v>
      </c>
      <c r="H436" s="89">
        <v>1</v>
      </c>
      <c r="I436" s="91" t="s">
        <v>1129</v>
      </c>
      <c r="J436" s="89"/>
      <c r="K436" s="91" t="s">
        <v>1130</v>
      </c>
    </row>
    <row r="437" spans="1:11" ht="42.75" x14ac:dyDescent="0.45">
      <c r="A437" s="89" t="str">
        <f t="shared" si="6"/>
        <v>(53)(1)</v>
      </c>
      <c r="B437" s="90" t="s">
        <v>1493</v>
      </c>
      <c r="C437" s="91" t="s">
        <v>1114</v>
      </c>
      <c r="D437" s="90">
        <v>1</v>
      </c>
      <c r="E437" s="91" t="s">
        <v>1115</v>
      </c>
      <c r="F437" s="89">
        <v>53</v>
      </c>
      <c r="G437" s="91" t="s">
        <v>1128</v>
      </c>
      <c r="H437" s="89">
        <v>1</v>
      </c>
      <c r="I437" s="91" t="s">
        <v>1129</v>
      </c>
      <c r="J437" s="89"/>
      <c r="K437" s="91" t="s">
        <v>1131</v>
      </c>
    </row>
    <row r="438" spans="1:11" ht="42.75" x14ac:dyDescent="0.45">
      <c r="A438" s="89" t="str">
        <f t="shared" si="6"/>
        <v>(53)(1)</v>
      </c>
      <c r="B438" s="90" t="s">
        <v>1493</v>
      </c>
      <c r="C438" s="91" t="s">
        <v>1114</v>
      </c>
      <c r="D438" s="90">
        <v>1</v>
      </c>
      <c r="E438" s="91" t="s">
        <v>1115</v>
      </c>
      <c r="F438" s="89">
        <v>53</v>
      </c>
      <c r="G438" s="91" t="s">
        <v>1128</v>
      </c>
      <c r="H438" s="89">
        <v>1</v>
      </c>
      <c r="I438" s="91" t="s">
        <v>1129</v>
      </c>
      <c r="J438" s="89"/>
      <c r="K438" s="91" t="s">
        <v>1132</v>
      </c>
    </row>
    <row r="439" spans="1:11" ht="42.75" x14ac:dyDescent="0.45">
      <c r="A439" s="89" t="str">
        <f t="shared" si="6"/>
        <v>(53)(1)</v>
      </c>
      <c r="B439" s="90" t="s">
        <v>1493</v>
      </c>
      <c r="C439" s="91" t="s">
        <v>1114</v>
      </c>
      <c r="D439" s="90">
        <v>1</v>
      </c>
      <c r="E439" s="91" t="s">
        <v>1115</v>
      </c>
      <c r="F439" s="89">
        <v>53</v>
      </c>
      <c r="G439" s="91" t="s">
        <v>1128</v>
      </c>
      <c r="H439" s="89">
        <v>1</v>
      </c>
      <c r="I439" s="91" t="s">
        <v>1129</v>
      </c>
      <c r="J439" s="89"/>
      <c r="K439" s="91" t="s">
        <v>1133</v>
      </c>
    </row>
    <row r="440" spans="1:11" ht="42.75" x14ac:dyDescent="0.45">
      <c r="A440" s="89" t="str">
        <f t="shared" si="6"/>
        <v>(53)(2)</v>
      </c>
      <c r="B440" s="90" t="s">
        <v>1493</v>
      </c>
      <c r="C440" s="91" t="s">
        <v>1114</v>
      </c>
      <c r="D440" s="90">
        <v>1</v>
      </c>
      <c r="E440" s="91" t="s">
        <v>1115</v>
      </c>
      <c r="F440" s="89">
        <v>53</v>
      </c>
      <c r="G440" s="91" t="s">
        <v>1128</v>
      </c>
      <c r="H440" s="89">
        <v>2</v>
      </c>
      <c r="I440" s="91" t="s">
        <v>1134</v>
      </c>
      <c r="J440" s="89"/>
      <c r="K440" s="91"/>
    </row>
    <row r="441" spans="1:11" ht="42.75" x14ac:dyDescent="0.45">
      <c r="A441" s="89" t="str">
        <f t="shared" si="6"/>
        <v>(53)(3)</v>
      </c>
      <c r="B441" s="90" t="s">
        <v>1493</v>
      </c>
      <c r="C441" s="91" t="s">
        <v>1114</v>
      </c>
      <c r="D441" s="90">
        <v>1</v>
      </c>
      <c r="E441" s="91" t="s">
        <v>1115</v>
      </c>
      <c r="F441" s="89">
        <v>53</v>
      </c>
      <c r="G441" s="91" t="s">
        <v>1128</v>
      </c>
      <c r="H441" s="89">
        <v>3</v>
      </c>
      <c r="I441" s="91" t="s">
        <v>1135</v>
      </c>
      <c r="J441" s="89"/>
      <c r="K441" s="91"/>
    </row>
    <row r="442" spans="1:11" ht="42.75" x14ac:dyDescent="0.45">
      <c r="A442" s="89" t="str">
        <f t="shared" si="6"/>
        <v>(53)(4)</v>
      </c>
      <c r="B442" s="90" t="s">
        <v>1493</v>
      </c>
      <c r="C442" s="91" t="s">
        <v>1114</v>
      </c>
      <c r="D442" s="90">
        <v>1</v>
      </c>
      <c r="E442" s="91" t="s">
        <v>1115</v>
      </c>
      <c r="F442" s="89">
        <v>53</v>
      </c>
      <c r="G442" s="91" t="s">
        <v>1128</v>
      </c>
      <c r="H442" s="89">
        <v>4</v>
      </c>
      <c r="I442" s="91" t="s">
        <v>1136</v>
      </c>
      <c r="J442" s="89"/>
      <c r="K442" s="91"/>
    </row>
    <row r="443" spans="1:11" ht="28.5" x14ac:dyDescent="0.45">
      <c r="A443" s="89" t="str">
        <f t="shared" si="6"/>
        <v>(54)(1)(a)</v>
      </c>
      <c r="B443" s="90" t="s">
        <v>1493</v>
      </c>
      <c r="C443" s="91" t="s">
        <v>1114</v>
      </c>
      <c r="D443" s="90">
        <v>1</v>
      </c>
      <c r="E443" s="91" t="s">
        <v>1115</v>
      </c>
      <c r="F443" s="89">
        <v>54</v>
      </c>
      <c r="G443" s="91" t="s">
        <v>1137</v>
      </c>
      <c r="H443" s="89">
        <v>1</v>
      </c>
      <c r="I443" s="91" t="s">
        <v>1138</v>
      </c>
      <c r="J443" s="89" t="s">
        <v>604</v>
      </c>
      <c r="K443" s="91" t="s">
        <v>1139</v>
      </c>
    </row>
    <row r="444" spans="1:11" ht="28.5" x14ac:dyDescent="0.45">
      <c r="A444" s="89" t="str">
        <f t="shared" si="6"/>
        <v>(54)(1)(b)</v>
      </c>
      <c r="B444" s="90" t="s">
        <v>1493</v>
      </c>
      <c r="C444" s="91" t="s">
        <v>1114</v>
      </c>
      <c r="D444" s="90">
        <v>1</v>
      </c>
      <c r="E444" s="91" t="s">
        <v>1115</v>
      </c>
      <c r="F444" s="89">
        <v>54</v>
      </c>
      <c r="G444" s="91" t="s">
        <v>1137</v>
      </c>
      <c r="H444" s="89">
        <v>1</v>
      </c>
      <c r="I444" s="91" t="s">
        <v>1138</v>
      </c>
      <c r="J444" s="89" t="s">
        <v>605</v>
      </c>
      <c r="K444" s="91" t="s">
        <v>1140</v>
      </c>
    </row>
    <row r="445" spans="1:11" ht="28.5" x14ac:dyDescent="0.45">
      <c r="A445" s="89" t="str">
        <f t="shared" si="6"/>
        <v>(54)(1)(c)</v>
      </c>
      <c r="B445" s="90" t="s">
        <v>1493</v>
      </c>
      <c r="C445" s="91" t="s">
        <v>1114</v>
      </c>
      <c r="D445" s="90">
        <v>1</v>
      </c>
      <c r="E445" s="91" t="s">
        <v>1115</v>
      </c>
      <c r="F445" s="89">
        <v>54</v>
      </c>
      <c r="G445" s="91" t="s">
        <v>1137</v>
      </c>
      <c r="H445" s="89">
        <v>1</v>
      </c>
      <c r="I445" s="91" t="s">
        <v>1138</v>
      </c>
      <c r="J445" s="89" t="s">
        <v>606</v>
      </c>
      <c r="K445" s="91" t="s">
        <v>1141</v>
      </c>
    </row>
    <row r="446" spans="1:11" ht="85.5" x14ac:dyDescent="0.45">
      <c r="A446" s="89" t="str">
        <f t="shared" si="6"/>
        <v>(54)(1)(d)</v>
      </c>
      <c r="B446" s="90" t="s">
        <v>1493</v>
      </c>
      <c r="C446" s="91" t="s">
        <v>1114</v>
      </c>
      <c r="D446" s="90">
        <v>1</v>
      </c>
      <c r="E446" s="91" t="s">
        <v>1115</v>
      </c>
      <c r="F446" s="89">
        <v>54</v>
      </c>
      <c r="G446" s="91" t="s">
        <v>1137</v>
      </c>
      <c r="H446" s="89">
        <v>1</v>
      </c>
      <c r="I446" s="91" t="s">
        <v>1138</v>
      </c>
      <c r="J446" s="89" t="s">
        <v>607</v>
      </c>
      <c r="K446" s="91" t="s">
        <v>1142</v>
      </c>
    </row>
    <row r="447" spans="1:11" ht="28.5" x14ac:dyDescent="0.45">
      <c r="A447" s="89" t="str">
        <f t="shared" si="6"/>
        <v>(54)(1)(e)</v>
      </c>
      <c r="B447" s="90" t="s">
        <v>1493</v>
      </c>
      <c r="C447" s="91" t="s">
        <v>1114</v>
      </c>
      <c r="D447" s="90">
        <v>1</v>
      </c>
      <c r="E447" s="91" t="s">
        <v>1115</v>
      </c>
      <c r="F447" s="89">
        <v>54</v>
      </c>
      <c r="G447" s="91" t="s">
        <v>1137</v>
      </c>
      <c r="H447" s="89">
        <v>1</v>
      </c>
      <c r="I447" s="91" t="s">
        <v>1138</v>
      </c>
      <c r="J447" s="89" t="s">
        <v>629</v>
      </c>
      <c r="K447" s="91" t="s">
        <v>1143</v>
      </c>
    </row>
    <row r="448" spans="1:11" ht="57" x14ac:dyDescent="0.45">
      <c r="A448" s="89" t="str">
        <f t="shared" si="6"/>
        <v>(54)(1)(f)</v>
      </c>
      <c r="B448" s="90" t="s">
        <v>1493</v>
      </c>
      <c r="C448" s="91" t="s">
        <v>1114</v>
      </c>
      <c r="D448" s="90">
        <v>1</v>
      </c>
      <c r="E448" s="91" t="s">
        <v>1115</v>
      </c>
      <c r="F448" s="89">
        <v>54</v>
      </c>
      <c r="G448" s="91" t="s">
        <v>1137</v>
      </c>
      <c r="H448" s="89">
        <v>1</v>
      </c>
      <c r="I448" s="91" t="s">
        <v>1138</v>
      </c>
      <c r="J448" s="89" t="s">
        <v>630</v>
      </c>
      <c r="K448" s="91" t="s">
        <v>1144</v>
      </c>
    </row>
    <row r="449" spans="1:11" ht="99.75" x14ac:dyDescent="0.45">
      <c r="A449" s="89" t="str">
        <f t="shared" si="6"/>
        <v>(54)(2)</v>
      </c>
      <c r="B449" s="90" t="s">
        <v>1493</v>
      </c>
      <c r="C449" s="91" t="s">
        <v>1114</v>
      </c>
      <c r="D449" s="90">
        <v>1</v>
      </c>
      <c r="E449" s="91" t="s">
        <v>1115</v>
      </c>
      <c r="F449" s="89">
        <v>54</v>
      </c>
      <c r="G449" s="91" t="s">
        <v>1137</v>
      </c>
      <c r="H449" s="89">
        <v>2</v>
      </c>
      <c r="I449" s="91" t="s">
        <v>1145</v>
      </c>
      <c r="J449" s="89"/>
      <c r="K449" s="91"/>
    </row>
    <row r="450" spans="1:11" ht="42.75" x14ac:dyDescent="0.45">
      <c r="A450" s="89" t="str">
        <f t="shared" si="6"/>
        <v>(55)(1)</v>
      </c>
      <c r="B450" s="90" t="s">
        <v>1493</v>
      </c>
      <c r="C450" s="91" t="s">
        <v>1114</v>
      </c>
      <c r="D450" s="90">
        <v>2</v>
      </c>
      <c r="E450" s="91" t="s">
        <v>1146</v>
      </c>
      <c r="F450" s="89">
        <v>55</v>
      </c>
      <c r="G450" s="91" t="s">
        <v>1147</v>
      </c>
      <c r="H450" s="89">
        <v>1</v>
      </c>
      <c r="I450" s="91" t="s">
        <v>1148</v>
      </c>
      <c r="J450" s="89"/>
      <c r="K450" s="91"/>
    </row>
    <row r="451" spans="1:11" ht="57" x14ac:dyDescent="0.45">
      <c r="A451" s="89" t="str">
        <f t="shared" ref="A451:A514" si="7">_xlfn.CONCAT(IF(F451&lt;&gt;"",_xlfn.CONCAT("(",F451,")"),""),IF(H451&lt;&gt;"",_xlfn.CONCAT("(",H451,")"),""),IF(J451&lt;&gt;"",_xlfn.CONCAT("(",J451,")"),""))</f>
        <v>(55)(2)</v>
      </c>
      <c r="B451" s="90" t="s">
        <v>1493</v>
      </c>
      <c r="C451" s="91" t="s">
        <v>1114</v>
      </c>
      <c r="D451" s="90">
        <v>2</v>
      </c>
      <c r="E451" s="91" t="s">
        <v>1146</v>
      </c>
      <c r="F451" s="89">
        <v>55</v>
      </c>
      <c r="G451" s="91" t="s">
        <v>1147</v>
      </c>
      <c r="H451" s="89">
        <v>2</v>
      </c>
      <c r="I451" s="91" t="s">
        <v>1150</v>
      </c>
      <c r="J451" s="89"/>
      <c r="K451" s="91"/>
    </row>
    <row r="452" spans="1:11" ht="28.5" x14ac:dyDescent="0.45">
      <c r="A452" s="89" t="str">
        <f t="shared" si="7"/>
        <v>(55)(3)</v>
      </c>
      <c r="B452" s="90" t="s">
        <v>1493</v>
      </c>
      <c r="C452" s="91" t="s">
        <v>1114</v>
      </c>
      <c r="D452" s="90">
        <v>2</v>
      </c>
      <c r="E452" s="91" t="s">
        <v>1146</v>
      </c>
      <c r="F452" s="89">
        <v>55</v>
      </c>
      <c r="G452" s="91" t="s">
        <v>1147</v>
      </c>
      <c r="H452" s="89">
        <v>3</v>
      </c>
      <c r="I452" s="91" t="s">
        <v>1149</v>
      </c>
      <c r="J452" s="89"/>
      <c r="K452" s="91"/>
    </row>
    <row r="453" spans="1:11" ht="71.25" x14ac:dyDescent="0.45">
      <c r="A453" s="89" t="str">
        <f t="shared" si="7"/>
        <v>(56)(1)</v>
      </c>
      <c r="B453" s="90" t="s">
        <v>1493</v>
      </c>
      <c r="C453" s="91" t="s">
        <v>1114</v>
      </c>
      <c r="D453" s="90">
        <v>2</v>
      </c>
      <c r="E453" s="91" t="s">
        <v>1146</v>
      </c>
      <c r="F453" s="89">
        <v>56</v>
      </c>
      <c r="G453" s="91" t="s">
        <v>1151</v>
      </c>
      <c r="H453" s="89">
        <v>1</v>
      </c>
      <c r="I453" s="91" t="s">
        <v>1152</v>
      </c>
      <c r="J453" s="89"/>
      <c r="K453" s="91"/>
    </row>
    <row r="454" spans="1:11" ht="71.25" x14ac:dyDescent="0.45">
      <c r="A454" s="89" t="str">
        <f t="shared" si="7"/>
        <v>(56)(2)</v>
      </c>
      <c r="B454" s="90" t="s">
        <v>1493</v>
      </c>
      <c r="C454" s="91" t="s">
        <v>1114</v>
      </c>
      <c r="D454" s="90">
        <v>2</v>
      </c>
      <c r="E454" s="91" t="s">
        <v>1146</v>
      </c>
      <c r="F454" s="89">
        <v>56</v>
      </c>
      <c r="G454" s="91" t="s">
        <v>1151</v>
      </c>
      <c r="H454" s="89">
        <v>2</v>
      </c>
      <c r="I454" s="91" t="s">
        <v>1153</v>
      </c>
      <c r="J454" s="89"/>
      <c r="K454" s="91"/>
    </row>
    <row r="455" spans="1:11" ht="99.75" x14ac:dyDescent="0.45">
      <c r="A455" s="89" t="str">
        <f t="shared" si="7"/>
        <v>(56)(3)</v>
      </c>
      <c r="B455" s="90" t="s">
        <v>1493</v>
      </c>
      <c r="C455" s="91" t="s">
        <v>1114</v>
      </c>
      <c r="D455" s="90">
        <v>2</v>
      </c>
      <c r="E455" s="91" t="s">
        <v>1146</v>
      </c>
      <c r="F455" s="89">
        <v>56</v>
      </c>
      <c r="G455" s="91" t="s">
        <v>1151</v>
      </c>
      <c r="H455" s="89">
        <v>3</v>
      </c>
      <c r="I455" s="91" t="s">
        <v>1154</v>
      </c>
      <c r="J455" s="89"/>
      <c r="K455" s="91"/>
    </row>
    <row r="456" spans="1:11" ht="85.5" x14ac:dyDescent="0.45">
      <c r="A456" s="89" t="str">
        <f t="shared" si="7"/>
        <v>(56)(4)</v>
      </c>
      <c r="B456" s="90" t="s">
        <v>1493</v>
      </c>
      <c r="C456" s="91" t="s">
        <v>1114</v>
      </c>
      <c r="D456" s="90">
        <v>2</v>
      </c>
      <c r="E456" s="91" t="s">
        <v>1146</v>
      </c>
      <c r="F456" s="89">
        <v>56</v>
      </c>
      <c r="G456" s="91" t="s">
        <v>1151</v>
      </c>
      <c r="H456" s="89">
        <v>4</v>
      </c>
      <c r="I456" s="91" t="s">
        <v>1155</v>
      </c>
      <c r="J456" s="89"/>
      <c r="K456" s="91"/>
    </row>
    <row r="457" spans="1:11" ht="42.75" x14ac:dyDescent="0.45">
      <c r="A457" s="89" t="str">
        <f t="shared" si="7"/>
        <v>(56)(5)</v>
      </c>
      <c r="B457" s="90" t="s">
        <v>1493</v>
      </c>
      <c r="C457" s="91" t="s">
        <v>1114</v>
      </c>
      <c r="D457" s="90">
        <v>2</v>
      </c>
      <c r="E457" s="91" t="s">
        <v>1146</v>
      </c>
      <c r="F457" s="89">
        <v>56</v>
      </c>
      <c r="G457" s="91" t="s">
        <v>1151</v>
      </c>
      <c r="H457" s="89">
        <v>5</v>
      </c>
      <c r="I457" s="91" t="s">
        <v>1156</v>
      </c>
      <c r="J457" s="89"/>
      <c r="K457" s="91"/>
    </row>
    <row r="458" spans="1:11" ht="42.75" x14ac:dyDescent="0.45">
      <c r="A458" s="89" t="str">
        <f t="shared" si="7"/>
        <v>(56)(6)</v>
      </c>
      <c r="B458" s="90" t="s">
        <v>1493</v>
      </c>
      <c r="C458" s="91" t="s">
        <v>1114</v>
      </c>
      <c r="D458" s="90">
        <v>2</v>
      </c>
      <c r="E458" s="91" t="s">
        <v>1146</v>
      </c>
      <c r="F458" s="89">
        <v>56</v>
      </c>
      <c r="G458" s="91" t="s">
        <v>1151</v>
      </c>
      <c r="H458" s="89">
        <v>6</v>
      </c>
      <c r="I458" s="91" t="s">
        <v>1157</v>
      </c>
      <c r="J458" s="89"/>
      <c r="K458" s="91"/>
    </row>
    <row r="459" spans="1:11" ht="28.5" x14ac:dyDescent="0.45">
      <c r="A459" s="89" t="str">
        <f t="shared" si="7"/>
        <v>(57)(1)(a)</v>
      </c>
      <c r="B459" s="90" t="s">
        <v>1493</v>
      </c>
      <c r="C459" s="91" t="s">
        <v>1114</v>
      </c>
      <c r="D459" s="90">
        <v>2</v>
      </c>
      <c r="E459" s="91" t="s">
        <v>1146</v>
      </c>
      <c r="F459" s="89">
        <v>57</v>
      </c>
      <c r="G459" s="91" t="s">
        <v>1158</v>
      </c>
      <c r="H459" s="89">
        <v>1</v>
      </c>
      <c r="I459" s="91" t="s">
        <v>1159</v>
      </c>
      <c r="J459" s="89" t="s">
        <v>604</v>
      </c>
      <c r="K459" s="91" t="s">
        <v>1160</v>
      </c>
    </row>
    <row r="460" spans="1:11" ht="42.75" x14ac:dyDescent="0.45">
      <c r="A460" s="89" t="str">
        <f t="shared" si="7"/>
        <v>(57)(1)(b)</v>
      </c>
      <c r="B460" s="90" t="s">
        <v>1493</v>
      </c>
      <c r="C460" s="91" t="s">
        <v>1114</v>
      </c>
      <c r="D460" s="90">
        <v>2</v>
      </c>
      <c r="E460" s="91" t="s">
        <v>1146</v>
      </c>
      <c r="F460" s="89">
        <v>57</v>
      </c>
      <c r="G460" s="91" t="s">
        <v>1158</v>
      </c>
      <c r="H460" s="89">
        <v>1</v>
      </c>
      <c r="I460" s="91" t="s">
        <v>1159</v>
      </c>
      <c r="J460" s="89" t="s">
        <v>605</v>
      </c>
      <c r="K460" s="91" t="s">
        <v>1161</v>
      </c>
    </row>
    <row r="461" spans="1:11" ht="57" x14ac:dyDescent="0.45">
      <c r="A461" s="89" t="str">
        <f t="shared" si="7"/>
        <v>(57)(1)(c)</v>
      </c>
      <c r="B461" s="90" t="s">
        <v>1493</v>
      </c>
      <c r="C461" s="91" t="s">
        <v>1114</v>
      </c>
      <c r="D461" s="90">
        <v>2</v>
      </c>
      <c r="E461" s="91" t="s">
        <v>1146</v>
      </c>
      <c r="F461" s="89">
        <v>57</v>
      </c>
      <c r="G461" s="91" t="s">
        <v>1158</v>
      </c>
      <c r="H461" s="89">
        <v>1</v>
      </c>
      <c r="I461" s="91" t="s">
        <v>1159</v>
      </c>
      <c r="J461" s="89" t="s">
        <v>606</v>
      </c>
      <c r="K461" s="91" t="s">
        <v>1162</v>
      </c>
    </row>
    <row r="462" spans="1:11" ht="28.5" x14ac:dyDescent="0.45">
      <c r="A462" s="89" t="str">
        <f t="shared" si="7"/>
        <v>(57)(1)(d)</v>
      </c>
      <c r="B462" s="90" t="s">
        <v>1493</v>
      </c>
      <c r="C462" s="91" t="s">
        <v>1114</v>
      </c>
      <c r="D462" s="90">
        <v>2</v>
      </c>
      <c r="E462" s="91" t="s">
        <v>1146</v>
      </c>
      <c r="F462" s="89">
        <v>57</v>
      </c>
      <c r="G462" s="91" t="s">
        <v>1158</v>
      </c>
      <c r="H462" s="89">
        <v>1</v>
      </c>
      <c r="I462" s="91" t="s">
        <v>1159</v>
      </c>
      <c r="J462" s="89" t="s">
        <v>607</v>
      </c>
      <c r="K462" s="91" t="s">
        <v>1163</v>
      </c>
    </row>
    <row r="463" spans="1:11" ht="42.75" x14ac:dyDescent="0.45">
      <c r="A463" s="89" t="str">
        <f t="shared" si="7"/>
        <v>(57)(1)(e)</v>
      </c>
      <c r="B463" s="90" t="s">
        <v>1493</v>
      </c>
      <c r="C463" s="91" t="s">
        <v>1114</v>
      </c>
      <c r="D463" s="90">
        <v>2</v>
      </c>
      <c r="E463" s="91" t="s">
        <v>1146</v>
      </c>
      <c r="F463" s="89">
        <v>57</v>
      </c>
      <c r="G463" s="91" t="s">
        <v>1158</v>
      </c>
      <c r="H463" s="89">
        <v>1</v>
      </c>
      <c r="I463" s="91" t="s">
        <v>1159</v>
      </c>
      <c r="J463" s="89" t="s">
        <v>629</v>
      </c>
      <c r="K463" s="91" t="s">
        <v>1164</v>
      </c>
    </row>
    <row r="464" spans="1:11" ht="85.5" x14ac:dyDescent="0.45">
      <c r="A464" s="89" t="str">
        <f t="shared" si="7"/>
        <v>(57)(1)(f)</v>
      </c>
      <c r="B464" s="90" t="s">
        <v>1493</v>
      </c>
      <c r="C464" s="91" t="s">
        <v>1114</v>
      </c>
      <c r="D464" s="90">
        <v>2</v>
      </c>
      <c r="E464" s="91" t="s">
        <v>1146</v>
      </c>
      <c r="F464" s="89">
        <v>57</v>
      </c>
      <c r="G464" s="91" t="s">
        <v>1158</v>
      </c>
      <c r="H464" s="89">
        <v>1</v>
      </c>
      <c r="I464" s="91" t="s">
        <v>1159</v>
      </c>
      <c r="J464" s="89" t="s">
        <v>630</v>
      </c>
      <c r="K464" s="91" t="s">
        <v>1165</v>
      </c>
    </row>
    <row r="465" spans="1:11" ht="42.75" x14ac:dyDescent="0.45">
      <c r="A465" s="89" t="str">
        <f t="shared" si="7"/>
        <v>(57)(1)(g)</v>
      </c>
      <c r="B465" s="90" t="s">
        <v>1493</v>
      </c>
      <c r="C465" s="91" t="s">
        <v>1114</v>
      </c>
      <c r="D465" s="90">
        <v>2</v>
      </c>
      <c r="E465" s="91" t="s">
        <v>1146</v>
      </c>
      <c r="F465" s="89">
        <v>57</v>
      </c>
      <c r="G465" s="91" t="s">
        <v>1158</v>
      </c>
      <c r="H465" s="89">
        <v>1</v>
      </c>
      <c r="I465" s="91" t="s">
        <v>1159</v>
      </c>
      <c r="J465" s="89" t="s">
        <v>671</v>
      </c>
      <c r="K465" s="91" t="s">
        <v>1166</v>
      </c>
    </row>
    <row r="466" spans="1:11" ht="42.75" x14ac:dyDescent="0.45">
      <c r="A466" s="89" t="str">
        <f t="shared" si="7"/>
        <v>(57)(1)(h)</v>
      </c>
      <c r="B466" s="90" t="s">
        <v>1493</v>
      </c>
      <c r="C466" s="91" t="s">
        <v>1114</v>
      </c>
      <c r="D466" s="90">
        <v>2</v>
      </c>
      <c r="E466" s="91" t="s">
        <v>1146</v>
      </c>
      <c r="F466" s="89">
        <v>57</v>
      </c>
      <c r="G466" s="91" t="s">
        <v>1158</v>
      </c>
      <c r="H466" s="89">
        <v>1</v>
      </c>
      <c r="I466" s="91" t="s">
        <v>1159</v>
      </c>
      <c r="J466" s="89" t="s">
        <v>672</v>
      </c>
      <c r="K466" s="91" t="s">
        <v>1167</v>
      </c>
    </row>
    <row r="467" spans="1:11" ht="42.75" x14ac:dyDescent="0.45">
      <c r="A467" s="89" t="str">
        <f t="shared" si="7"/>
        <v>(57)(1)(i)</v>
      </c>
      <c r="B467" s="90" t="s">
        <v>1493</v>
      </c>
      <c r="C467" s="91" t="s">
        <v>1114</v>
      </c>
      <c r="D467" s="90">
        <v>2</v>
      </c>
      <c r="E467" s="91" t="s">
        <v>1146</v>
      </c>
      <c r="F467" s="89">
        <v>57</v>
      </c>
      <c r="G467" s="91" t="s">
        <v>1158</v>
      </c>
      <c r="H467" s="89">
        <v>1</v>
      </c>
      <c r="I467" s="91" t="s">
        <v>1159</v>
      </c>
      <c r="J467" s="89" t="s">
        <v>673</v>
      </c>
      <c r="K467" s="91" t="s">
        <v>1170</v>
      </c>
    </row>
    <row r="468" spans="1:11" ht="28.5" x14ac:dyDescent="0.45">
      <c r="A468" s="89" t="str">
        <f t="shared" si="7"/>
        <v>(57)(1)(j)</v>
      </c>
      <c r="B468" s="90" t="s">
        <v>1493</v>
      </c>
      <c r="C468" s="91" t="s">
        <v>1114</v>
      </c>
      <c r="D468" s="90">
        <v>2</v>
      </c>
      <c r="E468" s="91" t="s">
        <v>1146</v>
      </c>
      <c r="F468" s="89">
        <v>57</v>
      </c>
      <c r="G468" s="91" t="s">
        <v>1158</v>
      </c>
      <c r="H468" s="89">
        <v>1</v>
      </c>
      <c r="I468" s="91" t="s">
        <v>1159</v>
      </c>
      <c r="J468" s="89" t="s">
        <v>674</v>
      </c>
      <c r="K468" s="91" t="s">
        <v>1171</v>
      </c>
    </row>
    <row r="469" spans="1:11" ht="28.5" x14ac:dyDescent="0.45">
      <c r="A469" s="89" t="str">
        <f t="shared" si="7"/>
        <v>(57)(1)(k)</v>
      </c>
      <c r="B469" s="90" t="s">
        <v>1493</v>
      </c>
      <c r="C469" s="91" t="s">
        <v>1114</v>
      </c>
      <c r="D469" s="90">
        <v>2</v>
      </c>
      <c r="E469" s="91" t="s">
        <v>1146</v>
      </c>
      <c r="F469" s="89">
        <v>57</v>
      </c>
      <c r="G469" s="91" t="s">
        <v>1158</v>
      </c>
      <c r="H469" s="89">
        <v>1</v>
      </c>
      <c r="I469" s="91" t="s">
        <v>1159</v>
      </c>
      <c r="J469" s="89" t="s">
        <v>982</v>
      </c>
      <c r="K469" s="91" t="s">
        <v>1172</v>
      </c>
    </row>
    <row r="470" spans="1:11" ht="28.5" x14ac:dyDescent="0.45">
      <c r="A470" s="89" t="str">
        <f t="shared" si="7"/>
        <v>(57)(1)(l)</v>
      </c>
      <c r="B470" s="90" t="s">
        <v>1493</v>
      </c>
      <c r="C470" s="91" t="s">
        <v>1114</v>
      </c>
      <c r="D470" s="90">
        <v>2</v>
      </c>
      <c r="E470" s="91" t="s">
        <v>1146</v>
      </c>
      <c r="F470" s="89">
        <v>57</v>
      </c>
      <c r="G470" s="91" t="s">
        <v>1158</v>
      </c>
      <c r="H470" s="89">
        <v>1</v>
      </c>
      <c r="I470" s="91" t="s">
        <v>1159</v>
      </c>
      <c r="J470" s="89" t="s">
        <v>1085</v>
      </c>
      <c r="K470" s="91" t="s">
        <v>1173</v>
      </c>
    </row>
    <row r="471" spans="1:11" ht="42.75" x14ac:dyDescent="0.45">
      <c r="A471" s="89" t="str">
        <f t="shared" si="7"/>
        <v>(57)(1)(m)</v>
      </c>
      <c r="B471" s="90" t="s">
        <v>1493</v>
      </c>
      <c r="C471" s="91" t="s">
        <v>1114</v>
      </c>
      <c r="D471" s="90">
        <v>2</v>
      </c>
      <c r="E471" s="91" t="s">
        <v>1146</v>
      </c>
      <c r="F471" s="89">
        <v>57</v>
      </c>
      <c r="G471" s="91" t="s">
        <v>1158</v>
      </c>
      <c r="H471" s="89">
        <v>1</v>
      </c>
      <c r="I471" s="91" t="s">
        <v>1159</v>
      </c>
      <c r="J471" s="89" t="s">
        <v>1086</v>
      </c>
      <c r="K471" s="91" t="s">
        <v>1174</v>
      </c>
    </row>
    <row r="472" spans="1:11" ht="42.75" x14ac:dyDescent="0.45">
      <c r="A472" s="89" t="str">
        <f t="shared" si="7"/>
        <v>(57)(1)(n)</v>
      </c>
      <c r="B472" s="90" t="s">
        <v>1493</v>
      </c>
      <c r="C472" s="91" t="s">
        <v>1114</v>
      </c>
      <c r="D472" s="90">
        <v>2</v>
      </c>
      <c r="E472" s="91" t="s">
        <v>1146</v>
      </c>
      <c r="F472" s="89">
        <v>57</v>
      </c>
      <c r="G472" s="91" t="s">
        <v>1158</v>
      </c>
      <c r="H472" s="89">
        <v>1</v>
      </c>
      <c r="I472" s="91" t="s">
        <v>1159</v>
      </c>
      <c r="J472" s="89" t="s">
        <v>1087</v>
      </c>
      <c r="K472" s="91" t="s">
        <v>1175</v>
      </c>
    </row>
    <row r="473" spans="1:11" ht="28.5" x14ac:dyDescent="0.45">
      <c r="A473" s="89" t="str">
        <f t="shared" si="7"/>
        <v>(57)(1)(o)</v>
      </c>
      <c r="B473" s="90" t="s">
        <v>1493</v>
      </c>
      <c r="C473" s="91" t="s">
        <v>1114</v>
      </c>
      <c r="D473" s="90">
        <v>2</v>
      </c>
      <c r="E473" s="91" t="s">
        <v>1146</v>
      </c>
      <c r="F473" s="89">
        <v>57</v>
      </c>
      <c r="G473" s="91" t="s">
        <v>1158</v>
      </c>
      <c r="H473" s="89">
        <v>1</v>
      </c>
      <c r="I473" s="91" t="s">
        <v>1159</v>
      </c>
      <c r="J473" s="89" t="s">
        <v>1168</v>
      </c>
      <c r="K473" s="91" t="s">
        <v>1176</v>
      </c>
    </row>
    <row r="474" spans="1:11" ht="42.75" x14ac:dyDescent="0.45">
      <c r="A474" s="89" t="str">
        <f t="shared" si="7"/>
        <v>(57)(1)(p)</v>
      </c>
      <c r="B474" s="90" t="s">
        <v>1493</v>
      </c>
      <c r="C474" s="91" t="s">
        <v>1114</v>
      </c>
      <c r="D474" s="90">
        <v>2</v>
      </c>
      <c r="E474" s="91" t="s">
        <v>1146</v>
      </c>
      <c r="F474" s="89">
        <v>57</v>
      </c>
      <c r="G474" s="91" t="s">
        <v>1158</v>
      </c>
      <c r="H474" s="89">
        <v>1</v>
      </c>
      <c r="I474" s="91" t="s">
        <v>1159</v>
      </c>
      <c r="J474" s="89" t="s">
        <v>1169</v>
      </c>
      <c r="K474" s="91" t="s">
        <v>1177</v>
      </c>
    </row>
    <row r="475" spans="1:11" ht="28.5" x14ac:dyDescent="0.45">
      <c r="A475" s="89" t="str">
        <f t="shared" si="7"/>
        <v>(57)(1)(q)</v>
      </c>
      <c r="B475" s="90" t="s">
        <v>1493</v>
      </c>
      <c r="C475" s="91" t="s">
        <v>1114</v>
      </c>
      <c r="D475" s="90">
        <v>2</v>
      </c>
      <c r="E475" s="91" t="s">
        <v>1146</v>
      </c>
      <c r="F475" s="89">
        <v>57</v>
      </c>
      <c r="G475" s="91" t="s">
        <v>1158</v>
      </c>
      <c r="H475" s="89">
        <v>1</v>
      </c>
      <c r="I475" s="91" t="s">
        <v>1159</v>
      </c>
      <c r="J475" s="89" t="s">
        <v>1178</v>
      </c>
      <c r="K475" s="91" t="s">
        <v>1184</v>
      </c>
    </row>
    <row r="476" spans="1:11" ht="28.5" x14ac:dyDescent="0.45">
      <c r="A476" s="89" t="str">
        <f t="shared" si="7"/>
        <v>(57)(1)(r)</v>
      </c>
      <c r="B476" s="90" t="s">
        <v>1493</v>
      </c>
      <c r="C476" s="91" t="s">
        <v>1114</v>
      </c>
      <c r="D476" s="90">
        <v>2</v>
      </c>
      <c r="E476" s="91" t="s">
        <v>1146</v>
      </c>
      <c r="F476" s="89">
        <v>57</v>
      </c>
      <c r="G476" s="91" t="s">
        <v>1158</v>
      </c>
      <c r="H476" s="89">
        <v>1</v>
      </c>
      <c r="I476" s="91" t="s">
        <v>1159</v>
      </c>
      <c r="J476" s="89" t="s">
        <v>1179</v>
      </c>
      <c r="K476" s="91" t="s">
        <v>1185</v>
      </c>
    </row>
    <row r="477" spans="1:11" ht="28.5" x14ac:dyDescent="0.45">
      <c r="A477" s="89" t="str">
        <f t="shared" si="7"/>
        <v>(57)(1)(s)</v>
      </c>
      <c r="B477" s="90" t="s">
        <v>1493</v>
      </c>
      <c r="C477" s="91" t="s">
        <v>1114</v>
      </c>
      <c r="D477" s="90">
        <v>2</v>
      </c>
      <c r="E477" s="91" t="s">
        <v>1146</v>
      </c>
      <c r="F477" s="89">
        <v>57</v>
      </c>
      <c r="G477" s="91" t="s">
        <v>1158</v>
      </c>
      <c r="H477" s="89">
        <v>1</v>
      </c>
      <c r="I477" s="91" t="s">
        <v>1159</v>
      </c>
      <c r="J477" s="89" t="s">
        <v>1180</v>
      </c>
      <c r="K477" s="91" t="s">
        <v>1186</v>
      </c>
    </row>
    <row r="478" spans="1:11" ht="28.5" x14ac:dyDescent="0.45">
      <c r="A478" s="89" t="str">
        <f t="shared" si="7"/>
        <v>(57)(1)(t)</v>
      </c>
      <c r="B478" s="90" t="s">
        <v>1493</v>
      </c>
      <c r="C478" s="91" t="s">
        <v>1114</v>
      </c>
      <c r="D478" s="90">
        <v>2</v>
      </c>
      <c r="E478" s="91" t="s">
        <v>1146</v>
      </c>
      <c r="F478" s="89">
        <v>57</v>
      </c>
      <c r="G478" s="91" t="s">
        <v>1158</v>
      </c>
      <c r="H478" s="89">
        <v>1</v>
      </c>
      <c r="I478" s="91" t="s">
        <v>1159</v>
      </c>
      <c r="J478" s="89" t="s">
        <v>1181</v>
      </c>
      <c r="K478" s="91" t="s">
        <v>1187</v>
      </c>
    </row>
    <row r="479" spans="1:11" ht="28.5" x14ac:dyDescent="0.45">
      <c r="A479" s="89" t="str">
        <f t="shared" si="7"/>
        <v>(57)(1)(u)</v>
      </c>
      <c r="B479" s="90" t="s">
        <v>1493</v>
      </c>
      <c r="C479" s="91" t="s">
        <v>1114</v>
      </c>
      <c r="D479" s="90">
        <v>2</v>
      </c>
      <c r="E479" s="91" t="s">
        <v>1146</v>
      </c>
      <c r="F479" s="89">
        <v>57</v>
      </c>
      <c r="G479" s="91" t="s">
        <v>1158</v>
      </c>
      <c r="H479" s="89">
        <v>1</v>
      </c>
      <c r="I479" s="91" t="s">
        <v>1159</v>
      </c>
      <c r="J479" s="89" t="s">
        <v>1182</v>
      </c>
      <c r="K479" s="91" t="s">
        <v>1188</v>
      </c>
    </row>
    <row r="480" spans="1:11" ht="28.5" x14ac:dyDescent="0.45">
      <c r="A480" s="89" t="str">
        <f t="shared" si="7"/>
        <v>(57)(1)(v)</v>
      </c>
      <c r="B480" s="90" t="s">
        <v>1493</v>
      </c>
      <c r="C480" s="91" t="s">
        <v>1114</v>
      </c>
      <c r="D480" s="90">
        <v>2</v>
      </c>
      <c r="E480" s="91" t="s">
        <v>1146</v>
      </c>
      <c r="F480" s="89">
        <v>57</v>
      </c>
      <c r="G480" s="91" t="s">
        <v>1158</v>
      </c>
      <c r="H480" s="89">
        <v>1</v>
      </c>
      <c r="I480" s="91" t="s">
        <v>1159</v>
      </c>
      <c r="J480" s="89" t="s">
        <v>1183</v>
      </c>
      <c r="K480" s="91" t="s">
        <v>1189</v>
      </c>
    </row>
    <row r="481" spans="1:11" ht="57" x14ac:dyDescent="0.45">
      <c r="A481" s="89" t="str">
        <f t="shared" si="7"/>
        <v>(57)(2)</v>
      </c>
      <c r="B481" s="90" t="s">
        <v>1493</v>
      </c>
      <c r="C481" s="91" t="s">
        <v>1114</v>
      </c>
      <c r="D481" s="90">
        <v>2</v>
      </c>
      <c r="E481" s="91" t="s">
        <v>1146</v>
      </c>
      <c r="F481" s="89">
        <v>57</v>
      </c>
      <c r="G481" s="91" t="s">
        <v>1158</v>
      </c>
      <c r="H481" s="89">
        <v>2</v>
      </c>
      <c r="I481" s="91" t="s">
        <v>1190</v>
      </c>
      <c r="J481" s="89"/>
      <c r="K481" s="91"/>
    </row>
    <row r="482" spans="1:11" ht="42.75" x14ac:dyDescent="0.45">
      <c r="A482" s="89" t="str">
        <f t="shared" si="7"/>
        <v>(57)(3)</v>
      </c>
      <c r="B482" s="90" t="s">
        <v>1493</v>
      </c>
      <c r="C482" s="91" t="s">
        <v>1114</v>
      </c>
      <c r="D482" s="90">
        <v>2</v>
      </c>
      <c r="E482" s="91" t="s">
        <v>1146</v>
      </c>
      <c r="F482" s="89">
        <v>57</v>
      </c>
      <c r="G482" s="91" t="s">
        <v>1158</v>
      </c>
      <c r="H482" s="89">
        <v>3</v>
      </c>
      <c r="I482" s="91" t="s">
        <v>1192</v>
      </c>
      <c r="J482" s="89"/>
      <c r="K482" s="91"/>
    </row>
    <row r="483" spans="1:11" ht="71.25" x14ac:dyDescent="0.45">
      <c r="A483" s="89" t="str">
        <f t="shared" si="7"/>
        <v>(57)(4)</v>
      </c>
      <c r="B483" s="90" t="s">
        <v>1493</v>
      </c>
      <c r="C483" s="91" t="s">
        <v>1114</v>
      </c>
      <c r="D483" s="90">
        <v>2</v>
      </c>
      <c r="E483" s="91" t="s">
        <v>1146</v>
      </c>
      <c r="F483" s="89">
        <v>57</v>
      </c>
      <c r="G483" s="91" t="s">
        <v>1158</v>
      </c>
      <c r="H483" s="89">
        <v>4</v>
      </c>
      <c r="I483" s="91" t="s">
        <v>1191</v>
      </c>
      <c r="J483" s="89"/>
      <c r="K483" s="91"/>
    </row>
    <row r="484" spans="1:11" ht="42.75" x14ac:dyDescent="0.45">
      <c r="A484" s="89" t="str">
        <f t="shared" si="7"/>
        <v>(58)(1)(a)</v>
      </c>
      <c r="B484" s="90" t="s">
        <v>1493</v>
      </c>
      <c r="C484" s="91" t="s">
        <v>1114</v>
      </c>
      <c r="D484" s="90">
        <v>2</v>
      </c>
      <c r="E484" s="91" t="s">
        <v>1146</v>
      </c>
      <c r="F484" s="89">
        <v>58</v>
      </c>
      <c r="G484" s="91" t="s">
        <v>1194</v>
      </c>
      <c r="H484" s="89">
        <v>1</v>
      </c>
      <c r="I484" s="91" t="s">
        <v>1193</v>
      </c>
      <c r="J484" s="89" t="s">
        <v>604</v>
      </c>
      <c r="K484" s="91" t="s">
        <v>1195</v>
      </c>
    </row>
    <row r="485" spans="1:11" ht="28.5" x14ac:dyDescent="0.45">
      <c r="A485" s="89" t="str">
        <f t="shared" si="7"/>
        <v>(58)(1)(b)</v>
      </c>
      <c r="B485" s="90" t="s">
        <v>1493</v>
      </c>
      <c r="C485" s="91" t="s">
        <v>1114</v>
      </c>
      <c r="D485" s="90">
        <v>2</v>
      </c>
      <c r="E485" s="91" t="s">
        <v>1146</v>
      </c>
      <c r="F485" s="89">
        <v>58</v>
      </c>
      <c r="G485" s="91" t="s">
        <v>1194</v>
      </c>
      <c r="H485" s="89">
        <v>1</v>
      </c>
      <c r="I485" s="91" t="s">
        <v>1193</v>
      </c>
      <c r="J485" s="89" t="s">
        <v>605</v>
      </c>
      <c r="K485" s="91" t="s">
        <v>1196</v>
      </c>
    </row>
    <row r="486" spans="1:11" ht="28.5" x14ac:dyDescent="0.45">
      <c r="A486" s="89" t="str">
        <f t="shared" si="7"/>
        <v>(58)(1)(c)</v>
      </c>
      <c r="B486" s="90" t="s">
        <v>1493</v>
      </c>
      <c r="C486" s="91" t="s">
        <v>1114</v>
      </c>
      <c r="D486" s="90">
        <v>2</v>
      </c>
      <c r="E486" s="91" t="s">
        <v>1146</v>
      </c>
      <c r="F486" s="89">
        <v>58</v>
      </c>
      <c r="G486" s="91" t="s">
        <v>1194</v>
      </c>
      <c r="H486" s="89">
        <v>1</v>
      </c>
      <c r="I486" s="91" t="s">
        <v>1193</v>
      </c>
      <c r="J486" s="89" t="s">
        <v>606</v>
      </c>
      <c r="K486" s="91" t="s">
        <v>1197</v>
      </c>
    </row>
    <row r="487" spans="1:11" ht="28.5" x14ac:dyDescent="0.45">
      <c r="A487" s="89" t="str">
        <f t="shared" si="7"/>
        <v>(58)(1)(d)</v>
      </c>
      <c r="B487" s="90" t="s">
        <v>1493</v>
      </c>
      <c r="C487" s="91" t="s">
        <v>1114</v>
      </c>
      <c r="D487" s="90">
        <v>2</v>
      </c>
      <c r="E487" s="91" t="s">
        <v>1146</v>
      </c>
      <c r="F487" s="89">
        <v>58</v>
      </c>
      <c r="G487" s="91" t="s">
        <v>1194</v>
      </c>
      <c r="H487" s="89">
        <v>1</v>
      </c>
      <c r="I487" s="91" t="s">
        <v>1193</v>
      </c>
      <c r="J487" s="89" t="s">
        <v>607</v>
      </c>
      <c r="K487" s="91" t="s">
        <v>1198</v>
      </c>
    </row>
    <row r="488" spans="1:11" ht="28.5" x14ac:dyDescent="0.45">
      <c r="A488" s="89" t="str">
        <f t="shared" si="7"/>
        <v>(58)(1)(e)</v>
      </c>
      <c r="B488" s="90" t="s">
        <v>1493</v>
      </c>
      <c r="C488" s="91" t="s">
        <v>1114</v>
      </c>
      <c r="D488" s="90">
        <v>2</v>
      </c>
      <c r="E488" s="91" t="s">
        <v>1146</v>
      </c>
      <c r="F488" s="89">
        <v>58</v>
      </c>
      <c r="G488" s="91" t="s">
        <v>1194</v>
      </c>
      <c r="H488" s="89">
        <v>1</v>
      </c>
      <c r="I488" s="91" t="s">
        <v>1193</v>
      </c>
      <c r="J488" s="89" t="s">
        <v>629</v>
      </c>
      <c r="K488" s="91" t="s">
        <v>1199</v>
      </c>
    </row>
    <row r="489" spans="1:11" ht="42.75" x14ac:dyDescent="0.45">
      <c r="A489" s="89" t="str">
        <f t="shared" si="7"/>
        <v>(58)(1)(f)</v>
      </c>
      <c r="B489" s="90" t="s">
        <v>1493</v>
      </c>
      <c r="C489" s="91" t="s">
        <v>1114</v>
      </c>
      <c r="D489" s="90">
        <v>2</v>
      </c>
      <c r="E489" s="91" t="s">
        <v>1146</v>
      </c>
      <c r="F489" s="89">
        <v>58</v>
      </c>
      <c r="G489" s="91" t="s">
        <v>1194</v>
      </c>
      <c r="H489" s="89">
        <v>1</v>
      </c>
      <c r="I489" s="91" t="s">
        <v>1193</v>
      </c>
      <c r="J489" s="89" t="s">
        <v>630</v>
      </c>
      <c r="K489" s="91" t="s">
        <v>1200</v>
      </c>
    </row>
    <row r="490" spans="1:11" ht="28.5" x14ac:dyDescent="0.45">
      <c r="A490" s="89" t="str">
        <f t="shared" si="7"/>
        <v>(58)(2)(a)</v>
      </c>
      <c r="B490" s="90" t="s">
        <v>1493</v>
      </c>
      <c r="C490" s="91" t="s">
        <v>1114</v>
      </c>
      <c r="D490" s="90">
        <v>2</v>
      </c>
      <c r="E490" s="91" t="s">
        <v>1146</v>
      </c>
      <c r="F490" s="89">
        <v>58</v>
      </c>
      <c r="G490" s="91" t="s">
        <v>1194</v>
      </c>
      <c r="H490" s="89">
        <v>2</v>
      </c>
      <c r="I490" s="91" t="s">
        <v>1201</v>
      </c>
      <c r="J490" s="89" t="s">
        <v>604</v>
      </c>
      <c r="K490" s="91" t="s">
        <v>1202</v>
      </c>
    </row>
    <row r="491" spans="1:11" ht="28.5" x14ac:dyDescent="0.45">
      <c r="A491" s="89" t="str">
        <f t="shared" si="7"/>
        <v>(58)(2)(b)</v>
      </c>
      <c r="B491" s="90" t="s">
        <v>1493</v>
      </c>
      <c r="C491" s="91" t="s">
        <v>1114</v>
      </c>
      <c r="D491" s="90">
        <v>2</v>
      </c>
      <c r="E491" s="91" t="s">
        <v>1146</v>
      </c>
      <c r="F491" s="89">
        <v>58</v>
      </c>
      <c r="G491" s="91" t="s">
        <v>1194</v>
      </c>
      <c r="H491" s="89">
        <v>2</v>
      </c>
      <c r="I491" s="91" t="s">
        <v>1201</v>
      </c>
      <c r="J491" s="89" t="s">
        <v>605</v>
      </c>
      <c r="K491" s="91" t="s">
        <v>1203</v>
      </c>
    </row>
    <row r="492" spans="1:11" ht="28.5" x14ac:dyDescent="0.45">
      <c r="A492" s="89" t="str">
        <f t="shared" si="7"/>
        <v>(58)(2)(c)</v>
      </c>
      <c r="B492" s="90" t="s">
        <v>1493</v>
      </c>
      <c r="C492" s="91" t="s">
        <v>1114</v>
      </c>
      <c r="D492" s="90">
        <v>2</v>
      </c>
      <c r="E492" s="91" t="s">
        <v>1146</v>
      </c>
      <c r="F492" s="89">
        <v>58</v>
      </c>
      <c r="G492" s="91" t="s">
        <v>1194</v>
      </c>
      <c r="H492" s="89">
        <v>2</v>
      </c>
      <c r="I492" s="91" t="s">
        <v>1201</v>
      </c>
      <c r="J492" s="89" t="s">
        <v>606</v>
      </c>
      <c r="K492" s="91" t="s">
        <v>1204</v>
      </c>
    </row>
    <row r="493" spans="1:11" ht="42.75" x14ac:dyDescent="0.45">
      <c r="A493" s="89" t="str">
        <f t="shared" si="7"/>
        <v>(58)(2)(d)</v>
      </c>
      <c r="B493" s="90" t="s">
        <v>1493</v>
      </c>
      <c r="C493" s="91" t="s">
        <v>1114</v>
      </c>
      <c r="D493" s="90">
        <v>2</v>
      </c>
      <c r="E493" s="91" t="s">
        <v>1146</v>
      </c>
      <c r="F493" s="89">
        <v>58</v>
      </c>
      <c r="G493" s="91" t="s">
        <v>1194</v>
      </c>
      <c r="H493" s="89">
        <v>2</v>
      </c>
      <c r="I493" s="91" t="s">
        <v>1201</v>
      </c>
      <c r="J493" s="89" t="s">
        <v>607</v>
      </c>
      <c r="K493" s="91" t="s">
        <v>1205</v>
      </c>
    </row>
    <row r="494" spans="1:11" ht="28.5" x14ac:dyDescent="0.45">
      <c r="A494" s="89" t="str">
        <f t="shared" si="7"/>
        <v>(58)(2)(e)</v>
      </c>
      <c r="B494" s="90" t="s">
        <v>1493</v>
      </c>
      <c r="C494" s="91" t="s">
        <v>1114</v>
      </c>
      <c r="D494" s="90">
        <v>2</v>
      </c>
      <c r="E494" s="91" t="s">
        <v>1146</v>
      </c>
      <c r="F494" s="89">
        <v>58</v>
      </c>
      <c r="G494" s="91" t="s">
        <v>1194</v>
      </c>
      <c r="H494" s="89">
        <v>2</v>
      </c>
      <c r="I494" s="91" t="s">
        <v>1201</v>
      </c>
      <c r="J494" s="89" t="s">
        <v>629</v>
      </c>
      <c r="K494" s="91" t="s">
        <v>1206</v>
      </c>
    </row>
    <row r="495" spans="1:11" ht="28.5" x14ac:dyDescent="0.45">
      <c r="A495" s="89" t="str">
        <f t="shared" si="7"/>
        <v>(58)(2)(f)</v>
      </c>
      <c r="B495" s="90" t="s">
        <v>1493</v>
      </c>
      <c r="C495" s="91" t="s">
        <v>1114</v>
      </c>
      <c r="D495" s="90">
        <v>2</v>
      </c>
      <c r="E495" s="91" t="s">
        <v>1146</v>
      </c>
      <c r="F495" s="89">
        <v>58</v>
      </c>
      <c r="G495" s="91" t="s">
        <v>1194</v>
      </c>
      <c r="H495" s="89">
        <v>2</v>
      </c>
      <c r="I495" s="91" t="s">
        <v>1201</v>
      </c>
      <c r="J495" s="89" t="s">
        <v>630</v>
      </c>
      <c r="K495" s="91" t="s">
        <v>1207</v>
      </c>
    </row>
    <row r="496" spans="1:11" ht="57" x14ac:dyDescent="0.45">
      <c r="A496" s="89" t="str">
        <f t="shared" si="7"/>
        <v>(58)(2)(g)</v>
      </c>
      <c r="B496" s="90" t="s">
        <v>1493</v>
      </c>
      <c r="C496" s="91" t="s">
        <v>1114</v>
      </c>
      <c r="D496" s="90">
        <v>2</v>
      </c>
      <c r="E496" s="91" t="s">
        <v>1146</v>
      </c>
      <c r="F496" s="89">
        <v>58</v>
      </c>
      <c r="G496" s="91" t="s">
        <v>1194</v>
      </c>
      <c r="H496" s="89">
        <v>2</v>
      </c>
      <c r="I496" s="91" t="s">
        <v>1201</v>
      </c>
      <c r="J496" s="89" t="s">
        <v>671</v>
      </c>
      <c r="K496" s="91" t="s">
        <v>1208</v>
      </c>
    </row>
    <row r="497" spans="1:11" ht="57" x14ac:dyDescent="0.45">
      <c r="A497" s="89" t="str">
        <f t="shared" si="7"/>
        <v>(58)(2)(h)</v>
      </c>
      <c r="B497" s="90" t="s">
        <v>1493</v>
      </c>
      <c r="C497" s="91" t="s">
        <v>1114</v>
      </c>
      <c r="D497" s="90">
        <v>2</v>
      </c>
      <c r="E497" s="91" t="s">
        <v>1146</v>
      </c>
      <c r="F497" s="89">
        <v>58</v>
      </c>
      <c r="G497" s="91" t="s">
        <v>1194</v>
      </c>
      <c r="H497" s="89">
        <v>2</v>
      </c>
      <c r="I497" s="91" t="s">
        <v>1201</v>
      </c>
      <c r="J497" s="89" t="s">
        <v>672</v>
      </c>
      <c r="K497" s="91" t="s">
        <v>1209</v>
      </c>
    </row>
    <row r="498" spans="1:11" ht="42.75" x14ac:dyDescent="0.45">
      <c r="A498" s="89" t="str">
        <f t="shared" si="7"/>
        <v>(58)(2)(i)</v>
      </c>
      <c r="B498" s="90" t="s">
        <v>1493</v>
      </c>
      <c r="C498" s="91" t="s">
        <v>1114</v>
      </c>
      <c r="D498" s="90">
        <v>2</v>
      </c>
      <c r="E498" s="91" t="s">
        <v>1146</v>
      </c>
      <c r="F498" s="89">
        <v>58</v>
      </c>
      <c r="G498" s="91" t="s">
        <v>1194</v>
      </c>
      <c r="H498" s="89">
        <v>2</v>
      </c>
      <c r="I498" s="91" t="s">
        <v>1201</v>
      </c>
      <c r="J498" s="89" t="s">
        <v>673</v>
      </c>
      <c r="K498" s="91" t="s">
        <v>1210</v>
      </c>
    </row>
    <row r="499" spans="1:11" ht="28.5" x14ac:dyDescent="0.45">
      <c r="A499" s="89" t="str">
        <f t="shared" si="7"/>
        <v>(58)(2)(j)</v>
      </c>
      <c r="B499" s="90" t="s">
        <v>1493</v>
      </c>
      <c r="C499" s="91" t="s">
        <v>1114</v>
      </c>
      <c r="D499" s="90">
        <v>2</v>
      </c>
      <c r="E499" s="91" t="s">
        <v>1146</v>
      </c>
      <c r="F499" s="89">
        <v>58</v>
      </c>
      <c r="G499" s="91" t="s">
        <v>1194</v>
      </c>
      <c r="H499" s="89">
        <v>2</v>
      </c>
      <c r="I499" s="91" t="s">
        <v>1201</v>
      </c>
      <c r="J499" s="89" t="s">
        <v>674</v>
      </c>
      <c r="K499" s="91" t="s">
        <v>1211</v>
      </c>
    </row>
    <row r="500" spans="1:11" ht="28.5" x14ac:dyDescent="0.45">
      <c r="A500" s="89" t="str">
        <f t="shared" si="7"/>
        <v>(58)(3)(a)</v>
      </c>
      <c r="B500" s="90" t="s">
        <v>1493</v>
      </c>
      <c r="C500" s="91" t="s">
        <v>1114</v>
      </c>
      <c r="D500" s="90">
        <v>2</v>
      </c>
      <c r="E500" s="91" t="s">
        <v>1146</v>
      </c>
      <c r="F500" s="89">
        <v>58</v>
      </c>
      <c r="G500" s="91" t="s">
        <v>1194</v>
      </c>
      <c r="H500" s="89">
        <v>3</v>
      </c>
      <c r="I500" s="91" t="s">
        <v>1212</v>
      </c>
      <c r="J500" s="89" t="s">
        <v>604</v>
      </c>
      <c r="K500" s="91" t="s">
        <v>1213</v>
      </c>
    </row>
    <row r="501" spans="1:11" ht="57" x14ac:dyDescent="0.45">
      <c r="A501" s="89" t="str">
        <f t="shared" si="7"/>
        <v>(58)(3)(b)</v>
      </c>
      <c r="B501" s="90" t="s">
        <v>1493</v>
      </c>
      <c r="C501" s="91" t="s">
        <v>1114</v>
      </c>
      <c r="D501" s="90">
        <v>2</v>
      </c>
      <c r="E501" s="91" t="s">
        <v>1146</v>
      </c>
      <c r="F501" s="89">
        <v>58</v>
      </c>
      <c r="G501" s="91" t="s">
        <v>1194</v>
      </c>
      <c r="H501" s="89">
        <v>3</v>
      </c>
      <c r="I501" s="91" t="s">
        <v>1212</v>
      </c>
      <c r="J501" s="89" t="s">
        <v>605</v>
      </c>
      <c r="K501" s="91" t="s">
        <v>1214</v>
      </c>
    </row>
    <row r="502" spans="1:11" ht="28.5" x14ac:dyDescent="0.45">
      <c r="A502" s="89" t="str">
        <f t="shared" si="7"/>
        <v>(58)(3)(c)</v>
      </c>
      <c r="B502" s="90" t="s">
        <v>1493</v>
      </c>
      <c r="C502" s="91" t="s">
        <v>1114</v>
      </c>
      <c r="D502" s="90">
        <v>2</v>
      </c>
      <c r="E502" s="91" t="s">
        <v>1146</v>
      </c>
      <c r="F502" s="89">
        <v>58</v>
      </c>
      <c r="G502" s="91" t="s">
        <v>1194</v>
      </c>
      <c r="H502" s="89">
        <v>3</v>
      </c>
      <c r="I502" s="91" t="s">
        <v>1212</v>
      </c>
      <c r="J502" s="89" t="s">
        <v>606</v>
      </c>
      <c r="K502" s="91" t="s">
        <v>1215</v>
      </c>
    </row>
    <row r="503" spans="1:11" ht="28.5" x14ac:dyDescent="0.45">
      <c r="A503" s="89" t="str">
        <f t="shared" si="7"/>
        <v>(58)(3)(d)</v>
      </c>
      <c r="B503" s="90" t="s">
        <v>1493</v>
      </c>
      <c r="C503" s="91" t="s">
        <v>1114</v>
      </c>
      <c r="D503" s="90">
        <v>2</v>
      </c>
      <c r="E503" s="91" t="s">
        <v>1146</v>
      </c>
      <c r="F503" s="89">
        <v>58</v>
      </c>
      <c r="G503" s="91" t="s">
        <v>1194</v>
      </c>
      <c r="H503" s="89">
        <v>3</v>
      </c>
      <c r="I503" s="91" t="s">
        <v>1212</v>
      </c>
      <c r="J503" s="89" t="s">
        <v>607</v>
      </c>
      <c r="K503" s="91" t="s">
        <v>1216</v>
      </c>
    </row>
    <row r="504" spans="1:11" ht="28.5" x14ac:dyDescent="0.45">
      <c r="A504" s="89" t="str">
        <f t="shared" si="7"/>
        <v>(58)(3)(e)</v>
      </c>
      <c r="B504" s="90" t="s">
        <v>1493</v>
      </c>
      <c r="C504" s="91" t="s">
        <v>1114</v>
      </c>
      <c r="D504" s="90">
        <v>2</v>
      </c>
      <c r="E504" s="91" t="s">
        <v>1146</v>
      </c>
      <c r="F504" s="89">
        <v>58</v>
      </c>
      <c r="G504" s="91" t="s">
        <v>1194</v>
      </c>
      <c r="H504" s="89">
        <v>3</v>
      </c>
      <c r="I504" s="91" t="s">
        <v>1212</v>
      </c>
      <c r="J504" s="89" t="s">
        <v>629</v>
      </c>
      <c r="K504" s="91" t="s">
        <v>1217</v>
      </c>
    </row>
    <row r="505" spans="1:11" ht="28.5" x14ac:dyDescent="0.45">
      <c r="A505" s="89" t="str">
        <f t="shared" si="7"/>
        <v>(58)(3)(f)</v>
      </c>
      <c r="B505" s="90" t="s">
        <v>1493</v>
      </c>
      <c r="C505" s="91" t="s">
        <v>1114</v>
      </c>
      <c r="D505" s="90">
        <v>2</v>
      </c>
      <c r="E505" s="91" t="s">
        <v>1146</v>
      </c>
      <c r="F505" s="89">
        <v>58</v>
      </c>
      <c r="G505" s="91" t="s">
        <v>1194</v>
      </c>
      <c r="H505" s="89">
        <v>3</v>
      </c>
      <c r="I505" s="91" t="s">
        <v>1212</v>
      </c>
      <c r="J505" s="89" t="s">
        <v>630</v>
      </c>
      <c r="K505" s="91" t="s">
        <v>1218</v>
      </c>
    </row>
    <row r="506" spans="1:11" ht="28.5" x14ac:dyDescent="0.45">
      <c r="A506" s="89" t="str">
        <f t="shared" si="7"/>
        <v>(58)(3)(g)</v>
      </c>
      <c r="B506" s="90" t="s">
        <v>1493</v>
      </c>
      <c r="C506" s="91" t="s">
        <v>1114</v>
      </c>
      <c r="D506" s="90">
        <v>2</v>
      </c>
      <c r="E506" s="91" t="s">
        <v>1146</v>
      </c>
      <c r="F506" s="89">
        <v>58</v>
      </c>
      <c r="G506" s="91" t="s">
        <v>1194</v>
      </c>
      <c r="H506" s="89">
        <v>3</v>
      </c>
      <c r="I506" s="91" t="s">
        <v>1212</v>
      </c>
      <c r="J506" s="89" t="s">
        <v>671</v>
      </c>
      <c r="K506" s="91" t="s">
        <v>1219</v>
      </c>
    </row>
    <row r="507" spans="1:11" ht="28.5" x14ac:dyDescent="0.45">
      <c r="A507" s="89" t="str">
        <f t="shared" si="7"/>
        <v>(58)(3)(h)</v>
      </c>
      <c r="B507" s="90" t="s">
        <v>1493</v>
      </c>
      <c r="C507" s="91" t="s">
        <v>1114</v>
      </c>
      <c r="D507" s="90">
        <v>2</v>
      </c>
      <c r="E507" s="91" t="s">
        <v>1146</v>
      </c>
      <c r="F507" s="89">
        <v>58</v>
      </c>
      <c r="G507" s="91" t="s">
        <v>1194</v>
      </c>
      <c r="H507" s="89">
        <v>3</v>
      </c>
      <c r="I507" s="91" t="s">
        <v>1212</v>
      </c>
      <c r="J507" s="89" t="s">
        <v>672</v>
      </c>
      <c r="K507" s="91" t="s">
        <v>1220</v>
      </c>
    </row>
    <row r="508" spans="1:11" ht="28.5" x14ac:dyDescent="0.45">
      <c r="A508" s="89" t="str">
        <f t="shared" si="7"/>
        <v>(58)(3)(i)</v>
      </c>
      <c r="B508" s="90" t="s">
        <v>1493</v>
      </c>
      <c r="C508" s="91" t="s">
        <v>1114</v>
      </c>
      <c r="D508" s="90">
        <v>2</v>
      </c>
      <c r="E508" s="91" t="s">
        <v>1146</v>
      </c>
      <c r="F508" s="89">
        <v>58</v>
      </c>
      <c r="G508" s="91" t="s">
        <v>1194</v>
      </c>
      <c r="H508" s="89">
        <v>3</v>
      </c>
      <c r="I508" s="91" t="s">
        <v>1212</v>
      </c>
      <c r="J508" s="89" t="s">
        <v>673</v>
      </c>
      <c r="K508" s="91" t="s">
        <v>1221</v>
      </c>
    </row>
    <row r="509" spans="1:11" ht="28.5" x14ac:dyDescent="0.45">
      <c r="A509" s="89" t="str">
        <f t="shared" si="7"/>
        <v>(58)(3)(j)</v>
      </c>
      <c r="B509" s="90" t="s">
        <v>1493</v>
      </c>
      <c r="C509" s="91" t="s">
        <v>1114</v>
      </c>
      <c r="D509" s="90">
        <v>2</v>
      </c>
      <c r="E509" s="91" t="s">
        <v>1146</v>
      </c>
      <c r="F509" s="89">
        <v>58</v>
      </c>
      <c r="G509" s="91" t="s">
        <v>1194</v>
      </c>
      <c r="H509" s="89">
        <v>3</v>
      </c>
      <c r="I509" s="91" t="s">
        <v>1212</v>
      </c>
      <c r="J509" s="89" t="s">
        <v>674</v>
      </c>
      <c r="K509" s="91" t="s">
        <v>1222</v>
      </c>
    </row>
    <row r="510" spans="1:11" ht="57" x14ac:dyDescent="0.45">
      <c r="A510" s="89" t="str">
        <f t="shared" si="7"/>
        <v>(58)(4)</v>
      </c>
      <c r="B510" s="90" t="s">
        <v>1493</v>
      </c>
      <c r="C510" s="91" t="s">
        <v>1114</v>
      </c>
      <c r="D510" s="90">
        <v>2</v>
      </c>
      <c r="E510" s="91" t="s">
        <v>1146</v>
      </c>
      <c r="F510" s="89">
        <v>58</v>
      </c>
      <c r="G510" s="91" t="s">
        <v>1194</v>
      </c>
      <c r="H510" s="89">
        <v>4</v>
      </c>
      <c r="I510" s="91" t="s">
        <v>1223</v>
      </c>
      <c r="J510" s="89"/>
      <c r="K510" s="91"/>
    </row>
    <row r="511" spans="1:11" ht="71.25" x14ac:dyDescent="0.45">
      <c r="A511" s="89" t="str">
        <f t="shared" si="7"/>
        <v>(58)(5)</v>
      </c>
      <c r="B511" s="90" t="s">
        <v>1493</v>
      </c>
      <c r="C511" s="91" t="s">
        <v>1114</v>
      </c>
      <c r="D511" s="90">
        <v>2</v>
      </c>
      <c r="E511" s="91" t="s">
        <v>1146</v>
      </c>
      <c r="F511" s="89">
        <v>58</v>
      </c>
      <c r="G511" s="91" t="s">
        <v>1194</v>
      </c>
      <c r="H511" s="89">
        <v>5</v>
      </c>
      <c r="I511" s="91" t="s">
        <v>1224</v>
      </c>
      <c r="J511" s="89"/>
      <c r="K511" s="91"/>
    </row>
    <row r="512" spans="1:11" ht="57" x14ac:dyDescent="0.45">
      <c r="A512" s="89" t="str">
        <f t="shared" si="7"/>
        <v>(58)(6)</v>
      </c>
      <c r="B512" s="90" t="s">
        <v>1493</v>
      </c>
      <c r="C512" s="91" t="s">
        <v>1114</v>
      </c>
      <c r="D512" s="90">
        <v>2</v>
      </c>
      <c r="E512" s="91" t="s">
        <v>1146</v>
      </c>
      <c r="F512" s="89">
        <v>58</v>
      </c>
      <c r="G512" s="91" t="s">
        <v>1194</v>
      </c>
      <c r="H512" s="89">
        <v>6</v>
      </c>
      <c r="I512" s="91" t="s">
        <v>1225</v>
      </c>
      <c r="J512" s="89"/>
      <c r="K512" s="91"/>
    </row>
    <row r="513" spans="1:11" ht="85.5" x14ac:dyDescent="0.45">
      <c r="A513" s="89" t="str">
        <f t="shared" si="7"/>
        <v>(59)</v>
      </c>
      <c r="B513" s="90" t="s">
        <v>1493</v>
      </c>
      <c r="C513" s="91" t="s">
        <v>1114</v>
      </c>
      <c r="D513" s="90">
        <v>2</v>
      </c>
      <c r="E513" s="91" t="s">
        <v>1146</v>
      </c>
      <c r="F513" s="89">
        <v>59</v>
      </c>
      <c r="G513" s="91" t="s">
        <v>1226</v>
      </c>
      <c r="H513" s="89"/>
      <c r="I513" s="91" t="s">
        <v>1227</v>
      </c>
      <c r="J513" s="89"/>
      <c r="K513" s="91"/>
    </row>
    <row r="514" spans="1:11" ht="71.25" x14ac:dyDescent="0.45">
      <c r="A514" s="89" t="str">
        <f t="shared" si="7"/>
        <v>(60)(1)</v>
      </c>
      <c r="B514" s="90" t="s">
        <v>1228</v>
      </c>
      <c r="C514" s="91" t="s">
        <v>1229</v>
      </c>
      <c r="D514" s="90">
        <v>1</v>
      </c>
      <c r="E514" s="91" t="s">
        <v>1230</v>
      </c>
      <c r="F514" s="89">
        <v>60</v>
      </c>
      <c r="G514" s="91" t="s">
        <v>1231</v>
      </c>
      <c r="H514" s="89">
        <v>1</v>
      </c>
      <c r="I514" s="91" t="s">
        <v>1232</v>
      </c>
      <c r="J514" s="89"/>
      <c r="K514" s="91"/>
    </row>
    <row r="515" spans="1:11" ht="85.5" x14ac:dyDescent="0.45">
      <c r="A515" s="89" t="str">
        <f t="shared" ref="A515:A578" si="8">_xlfn.CONCAT(IF(F515&lt;&gt;"",_xlfn.CONCAT("(",F515,")"),""),IF(H515&lt;&gt;"",_xlfn.CONCAT("(",H515,")"),""),IF(J515&lt;&gt;"",_xlfn.CONCAT("(",J515,")"),""))</f>
        <v>(60)(2)</v>
      </c>
      <c r="B515" s="90" t="s">
        <v>1228</v>
      </c>
      <c r="C515" s="91" t="s">
        <v>1229</v>
      </c>
      <c r="D515" s="90">
        <v>1</v>
      </c>
      <c r="E515" s="91" t="s">
        <v>1230</v>
      </c>
      <c r="F515" s="89">
        <v>60</v>
      </c>
      <c r="G515" s="91" t="s">
        <v>1231</v>
      </c>
      <c r="H515" s="89">
        <v>2</v>
      </c>
      <c r="I515" s="91" t="s">
        <v>1233</v>
      </c>
      <c r="J515" s="89"/>
      <c r="K515" s="91"/>
    </row>
    <row r="516" spans="1:11" ht="71.25" x14ac:dyDescent="0.45">
      <c r="A516" s="89" t="str">
        <f t="shared" si="8"/>
        <v>(60)(3)</v>
      </c>
      <c r="B516" s="90" t="s">
        <v>1228</v>
      </c>
      <c r="C516" s="91" t="s">
        <v>1229</v>
      </c>
      <c r="D516" s="90">
        <v>1</v>
      </c>
      <c r="E516" s="91" t="s">
        <v>1230</v>
      </c>
      <c r="F516" s="89">
        <v>60</v>
      </c>
      <c r="G516" s="91" t="s">
        <v>1231</v>
      </c>
      <c r="H516" s="89">
        <v>3</v>
      </c>
      <c r="I516" s="91" t="s">
        <v>1234</v>
      </c>
      <c r="J516" s="89"/>
      <c r="K516" s="91"/>
    </row>
    <row r="517" spans="1:11" ht="99.75" x14ac:dyDescent="0.45">
      <c r="A517" s="89" t="str">
        <f t="shared" si="8"/>
        <v>(60)(4)</v>
      </c>
      <c r="B517" s="90" t="s">
        <v>1228</v>
      </c>
      <c r="C517" s="91" t="s">
        <v>1229</v>
      </c>
      <c r="D517" s="90">
        <v>1</v>
      </c>
      <c r="E517" s="91" t="s">
        <v>1230</v>
      </c>
      <c r="F517" s="89">
        <v>60</v>
      </c>
      <c r="G517" s="91" t="s">
        <v>1231</v>
      </c>
      <c r="H517" s="89">
        <v>4</v>
      </c>
      <c r="I517" s="91" t="s">
        <v>1235</v>
      </c>
      <c r="J517" s="89"/>
      <c r="K517" s="91"/>
    </row>
    <row r="518" spans="1:11" ht="71.25" x14ac:dyDescent="0.45">
      <c r="A518" s="89" t="str">
        <f t="shared" si="8"/>
        <v>(60)(5)</v>
      </c>
      <c r="B518" s="90" t="s">
        <v>1228</v>
      </c>
      <c r="C518" s="91" t="s">
        <v>1229</v>
      </c>
      <c r="D518" s="90">
        <v>1</v>
      </c>
      <c r="E518" s="91" t="s">
        <v>1230</v>
      </c>
      <c r="F518" s="89">
        <v>60</v>
      </c>
      <c r="G518" s="91" t="s">
        <v>1231</v>
      </c>
      <c r="H518" s="89">
        <v>5</v>
      </c>
      <c r="I518" s="91" t="s">
        <v>1236</v>
      </c>
      <c r="J518" s="89"/>
      <c r="K518" s="91"/>
    </row>
    <row r="519" spans="1:11" ht="71.25" x14ac:dyDescent="0.45">
      <c r="A519" s="89" t="str">
        <f t="shared" si="8"/>
        <v>(60)(6)</v>
      </c>
      <c r="B519" s="90" t="s">
        <v>1228</v>
      </c>
      <c r="C519" s="91" t="s">
        <v>1229</v>
      </c>
      <c r="D519" s="90">
        <v>1</v>
      </c>
      <c r="E519" s="91" t="s">
        <v>1230</v>
      </c>
      <c r="F519" s="89">
        <v>60</v>
      </c>
      <c r="G519" s="91" t="s">
        <v>1231</v>
      </c>
      <c r="H519" s="89">
        <v>6</v>
      </c>
      <c r="I519" s="91" t="s">
        <v>1237</v>
      </c>
      <c r="J519" s="89"/>
      <c r="K519" s="91"/>
    </row>
    <row r="520" spans="1:11" ht="85.5" x14ac:dyDescent="0.45">
      <c r="A520" s="89" t="str">
        <f t="shared" si="8"/>
        <v>(60)(7)</v>
      </c>
      <c r="B520" s="90" t="s">
        <v>1228</v>
      </c>
      <c r="C520" s="91" t="s">
        <v>1229</v>
      </c>
      <c r="D520" s="90">
        <v>1</v>
      </c>
      <c r="E520" s="91" t="s">
        <v>1230</v>
      </c>
      <c r="F520" s="89">
        <v>60</v>
      </c>
      <c r="G520" s="91" t="s">
        <v>1231</v>
      </c>
      <c r="H520" s="89">
        <v>7</v>
      </c>
      <c r="I520" s="91" t="s">
        <v>1238</v>
      </c>
      <c r="J520" s="89"/>
      <c r="K520" s="91"/>
    </row>
    <row r="521" spans="1:11" ht="57" x14ac:dyDescent="0.45">
      <c r="A521" s="89" t="str">
        <f t="shared" si="8"/>
        <v>(60)(8)</v>
      </c>
      <c r="B521" s="90" t="s">
        <v>1228</v>
      </c>
      <c r="C521" s="91" t="s">
        <v>1229</v>
      </c>
      <c r="D521" s="90">
        <v>1</v>
      </c>
      <c r="E521" s="91" t="s">
        <v>1230</v>
      </c>
      <c r="F521" s="89">
        <v>60</v>
      </c>
      <c r="G521" s="91" t="s">
        <v>1231</v>
      </c>
      <c r="H521" s="89">
        <v>8</v>
      </c>
      <c r="I521" s="91" t="s">
        <v>1239</v>
      </c>
      <c r="J521" s="89"/>
      <c r="K521" s="91"/>
    </row>
    <row r="522" spans="1:11" ht="156.75" x14ac:dyDescent="0.45">
      <c r="A522" s="89" t="str">
        <f t="shared" si="8"/>
        <v>(60)(9)</v>
      </c>
      <c r="B522" s="90" t="s">
        <v>1228</v>
      </c>
      <c r="C522" s="91" t="s">
        <v>1229</v>
      </c>
      <c r="D522" s="90">
        <v>1</v>
      </c>
      <c r="E522" s="91" t="s">
        <v>1230</v>
      </c>
      <c r="F522" s="89">
        <v>60</v>
      </c>
      <c r="G522" s="91" t="s">
        <v>1231</v>
      </c>
      <c r="H522" s="89">
        <v>9</v>
      </c>
      <c r="I522" s="91" t="s">
        <v>1240</v>
      </c>
      <c r="J522" s="89"/>
      <c r="K522" s="91"/>
    </row>
    <row r="523" spans="1:11" ht="99.75" x14ac:dyDescent="0.45">
      <c r="A523" s="89" t="str">
        <f t="shared" si="8"/>
        <v>(60)(10)</v>
      </c>
      <c r="B523" s="90" t="s">
        <v>1228</v>
      </c>
      <c r="C523" s="91" t="s">
        <v>1229</v>
      </c>
      <c r="D523" s="90">
        <v>1</v>
      </c>
      <c r="E523" s="91" t="s">
        <v>1230</v>
      </c>
      <c r="F523" s="89">
        <v>60</v>
      </c>
      <c r="G523" s="91" t="s">
        <v>1231</v>
      </c>
      <c r="H523" s="89">
        <v>10</v>
      </c>
      <c r="I523" s="91" t="s">
        <v>1241</v>
      </c>
      <c r="J523" s="89"/>
      <c r="K523" s="91"/>
    </row>
    <row r="524" spans="1:11" ht="57" x14ac:dyDescent="0.45">
      <c r="A524" s="89" t="str">
        <f t="shared" si="8"/>
        <v>(60)(11)</v>
      </c>
      <c r="B524" s="90" t="s">
        <v>1228</v>
      </c>
      <c r="C524" s="91" t="s">
        <v>1229</v>
      </c>
      <c r="D524" s="90">
        <v>1</v>
      </c>
      <c r="E524" s="91" t="s">
        <v>1230</v>
      </c>
      <c r="F524" s="89">
        <v>60</v>
      </c>
      <c r="G524" s="91" t="s">
        <v>1231</v>
      </c>
      <c r="H524" s="89">
        <v>11</v>
      </c>
      <c r="I524" s="91" t="s">
        <v>1242</v>
      </c>
      <c r="J524" s="89"/>
      <c r="K524" s="91"/>
    </row>
    <row r="525" spans="1:11" ht="42.75" x14ac:dyDescent="0.45">
      <c r="A525" s="89" t="str">
        <f t="shared" si="8"/>
        <v>(60)(12)</v>
      </c>
      <c r="B525" s="90" t="s">
        <v>1228</v>
      </c>
      <c r="C525" s="91" t="s">
        <v>1229</v>
      </c>
      <c r="D525" s="90">
        <v>1</v>
      </c>
      <c r="E525" s="91" t="s">
        <v>1230</v>
      </c>
      <c r="F525" s="89">
        <v>60</v>
      </c>
      <c r="G525" s="91" t="s">
        <v>1231</v>
      </c>
      <c r="H525" s="89">
        <v>12</v>
      </c>
      <c r="I525" s="91" t="s">
        <v>1243</v>
      </c>
      <c r="J525" s="89"/>
      <c r="K525" s="91"/>
    </row>
    <row r="526" spans="1:11" ht="85.5" x14ac:dyDescent="0.45">
      <c r="A526" s="89" t="str">
        <f t="shared" si="8"/>
        <v>(61)(1)</v>
      </c>
      <c r="B526" s="90" t="s">
        <v>1228</v>
      </c>
      <c r="C526" s="91" t="s">
        <v>1229</v>
      </c>
      <c r="D526" s="90">
        <v>1</v>
      </c>
      <c r="E526" s="91" t="s">
        <v>1230</v>
      </c>
      <c r="F526" s="89">
        <v>61</v>
      </c>
      <c r="G526" s="91" t="s">
        <v>1244</v>
      </c>
      <c r="H526" s="89">
        <v>1</v>
      </c>
      <c r="I526" s="91" t="s">
        <v>1245</v>
      </c>
      <c r="J526" s="89"/>
      <c r="K526" s="91"/>
    </row>
    <row r="527" spans="1:11" ht="71.25" x14ac:dyDescent="0.45">
      <c r="A527" s="89" t="str">
        <f t="shared" si="8"/>
        <v>(61)(2)</v>
      </c>
      <c r="B527" s="90" t="s">
        <v>1228</v>
      </c>
      <c r="C527" s="91" t="s">
        <v>1229</v>
      </c>
      <c r="D527" s="90">
        <v>1</v>
      </c>
      <c r="E527" s="91" t="s">
        <v>1230</v>
      </c>
      <c r="F527" s="89">
        <v>61</v>
      </c>
      <c r="G527" s="91" t="s">
        <v>1244</v>
      </c>
      <c r="H527" s="89">
        <v>2</v>
      </c>
      <c r="I527" s="91" t="s">
        <v>1246</v>
      </c>
      <c r="J527" s="89"/>
      <c r="K527" s="91"/>
    </row>
    <row r="528" spans="1:11" ht="42.75" x14ac:dyDescent="0.45">
      <c r="A528" s="89" t="str">
        <f t="shared" si="8"/>
        <v>(61)(3)</v>
      </c>
      <c r="B528" s="90" t="s">
        <v>1228</v>
      </c>
      <c r="C528" s="91" t="s">
        <v>1229</v>
      </c>
      <c r="D528" s="90">
        <v>1</v>
      </c>
      <c r="E528" s="91" t="s">
        <v>1230</v>
      </c>
      <c r="F528" s="89">
        <v>61</v>
      </c>
      <c r="G528" s="91" t="s">
        <v>1244</v>
      </c>
      <c r="H528" s="89">
        <v>3</v>
      </c>
      <c r="I528" s="91" t="s">
        <v>1247</v>
      </c>
      <c r="J528" s="89"/>
      <c r="K528" s="91"/>
    </row>
    <row r="529" spans="1:11" ht="28.5" x14ac:dyDescent="0.45">
      <c r="A529" s="89" t="str">
        <f t="shared" si="8"/>
        <v>(61)(4)(a)</v>
      </c>
      <c r="B529" s="90" t="s">
        <v>1228</v>
      </c>
      <c r="C529" s="91" t="s">
        <v>1229</v>
      </c>
      <c r="D529" s="90">
        <v>1</v>
      </c>
      <c r="E529" s="91" t="s">
        <v>1230</v>
      </c>
      <c r="F529" s="89">
        <v>61</v>
      </c>
      <c r="G529" s="91" t="s">
        <v>1244</v>
      </c>
      <c r="H529" s="89">
        <v>4</v>
      </c>
      <c r="I529" s="91" t="s">
        <v>1248</v>
      </c>
      <c r="J529" s="89" t="s">
        <v>604</v>
      </c>
      <c r="K529" s="91" t="s">
        <v>1249</v>
      </c>
    </row>
    <row r="530" spans="1:11" ht="42.75" x14ac:dyDescent="0.45">
      <c r="A530" s="89" t="str">
        <f t="shared" si="8"/>
        <v>(61)(4)(b)</v>
      </c>
      <c r="B530" s="90" t="s">
        <v>1228</v>
      </c>
      <c r="C530" s="91" t="s">
        <v>1229</v>
      </c>
      <c r="D530" s="90">
        <v>1</v>
      </c>
      <c r="E530" s="91" t="s">
        <v>1230</v>
      </c>
      <c r="F530" s="89">
        <v>61</v>
      </c>
      <c r="G530" s="91" t="s">
        <v>1244</v>
      </c>
      <c r="H530" s="89">
        <v>4</v>
      </c>
      <c r="I530" s="91" t="s">
        <v>1248</v>
      </c>
      <c r="J530" s="89" t="s">
        <v>605</v>
      </c>
      <c r="K530" s="91" t="s">
        <v>1250</v>
      </c>
    </row>
    <row r="531" spans="1:11" ht="71.25" x14ac:dyDescent="0.45">
      <c r="A531" s="89" t="str">
        <f t="shared" si="8"/>
        <v>(61)(5)</v>
      </c>
      <c r="B531" s="90" t="s">
        <v>1228</v>
      </c>
      <c r="C531" s="91" t="s">
        <v>1229</v>
      </c>
      <c r="D531" s="90">
        <v>1</v>
      </c>
      <c r="E531" s="91" t="s">
        <v>1230</v>
      </c>
      <c r="F531" s="89">
        <v>61</v>
      </c>
      <c r="G531" s="91" t="s">
        <v>1244</v>
      </c>
      <c r="H531" s="89">
        <v>5</v>
      </c>
      <c r="I531" s="91" t="s">
        <v>1252</v>
      </c>
      <c r="J531" s="89"/>
      <c r="K531" s="91"/>
    </row>
    <row r="532" spans="1:11" ht="42.75" x14ac:dyDescent="0.45">
      <c r="A532" s="89" t="str">
        <f t="shared" si="8"/>
        <v>(61)(6)</v>
      </c>
      <c r="B532" s="90" t="s">
        <v>1228</v>
      </c>
      <c r="C532" s="91" t="s">
        <v>1229</v>
      </c>
      <c r="D532" s="90">
        <v>1</v>
      </c>
      <c r="E532" s="91" t="s">
        <v>1230</v>
      </c>
      <c r="F532" s="89">
        <v>61</v>
      </c>
      <c r="G532" s="91" t="s">
        <v>1244</v>
      </c>
      <c r="H532" s="89">
        <v>6</v>
      </c>
      <c r="I532" s="91" t="s">
        <v>1251</v>
      </c>
      <c r="J532" s="89"/>
      <c r="K532" s="91"/>
    </row>
    <row r="533" spans="1:11" ht="57" x14ac:dyDescent="0.45">
      <c r="A533" s="89" t="str">
        <f t="shared" si="8"/>
        <v>(61)(7)</v>
      </c>
      <c r="B533" s="90" t="s">
        <v>1228</v>
      </c>
      <c r="C533" s="91" t="s">
        <v>1229</v>
      </c>
      <c r="D533" s="90">
        <v>1</v>
      </c>
      <c r="E533" s="91" t="s">
        <v>1230</v>
      </c>
      <c r="F533" s="89">
        <v>61</v>
      </c>
      <c r="G533" s="91" t="s">
        <v>1244</v>
      </c>
      <c r="H533" s="89">
        <v>7</v>
      </c>
      <c r="I533" s="91" t="s">
        <v>1253</v>
      </c>
      <c r="J533" s="89"/>
      <c r="K533" s="91"/>
    </row>
    <row r="534" spans="1:11" ht="99.75" x14ac:dyDescent="0.45">
      <c r="A534" s="89" t="str">
        <f t="shared" si="8"/>
        <v>(61)(8)</v>
      </c>
      <c r="B534" s="90" t="s">
        <v>1228</v>
      </c>
      <c r="C534" s="91" t="s">
        <v>1229</v>
      </c>
      <c r="D534" s="90">
        <v>1</v>
      </c>
      <c r="E534" s="91" t="s">
        <v>1230</v>
      </c>
      <c r="F534" s="89">
        <v>61</v>
      </c>
      <c r="G534" s="91" t="s">
        <v>1244</v>
      </c>
      <c r="H534" s="89">
        <v>8</v>
      </c>
      <c r="I534" s="91" t="s">
        <v>1254</v>
      </c>
      <c r="J534" s="89"/>
      <c r="K534" s="91"/>
    </row>
    <row r="535" spans="1:11" ht="99.75" x14ac:dyDescent="0.45">
      <c r="A535" s="89" t="str">
        <f t="shared" si="8"/>
        <v>(61)(9)</v>
      </c>
      <c r="B535" s="90" t="s">
        <v>1228</v>
      </c>
      <c r="C535" s="91" t="s">
        <v>1229</v>
      </c>
      <c r="D535" s="90">
        <v>1</v>
      </c>
      <c r="E535" s="91" t="s">
        <v>1230</v>
      </c>
      <c r="F535" s="89">
        <v>61</v>
      </c>
      <c r="G535" s="91" t="s">
        <v>1244</v>
      </c>
      <c r="H535" s="89">
        <v>9</v>
      </c>
      <c r="I535" s="91" t="s">
        <v>1255</v>
      </c>
      <c r="J535" s="89"/>
      <c r="K535" s="91"/>
    </row>
    <row r="536" spans="1:11" ht="57" x14ac:dyDescent="0.45">
      <c r="A536" s="89" t="str">
        <f t="shared" si="8"/>
        <v>(62)(1)</v>
      </c>
      <c r="B536" s="90" t="s">
        <v>1228</v>
      </c>
      <c r="C536" s="91" t="s">
        <v>1229</v>
      </c>
      <c r="D536" s="90">
        <v>1</v>
      </c>
      <c r="E536" s="91" t="s">
        <v>1230</v>
      </c>
      <c r="F536" s="89">
        <v>62</v>
      </c>
      <c r="G536" s="91" t="s">
        <v>1256</v>
      </c>
      <c r="H536" s="89">
        <v>1</v>
      </c>
      <c r="I536" s="91" t="s">
        <v>1257</v>
      </c>
      <c r="J536" s="89"/>
      <c r="K536" s="91"/>
    </row>
    <row r="537" spans="1:11" ht="128.25" x14ac:dyDescent="0.45">
      <c r="A537" s="89" t="str">
        <f t="shared" si="8"/>
        <v>(62)(2)</v>
      </c>
      <c r="B537" s="90" t="s">
        <v>1228</v>
      </c>
      <c r="C537" s="91" t="s">
        <v>1229</v>
      </c>
      <c r="D537" s="90">
        <v>1</v>
      </c>
      <c r="E537" s="91" t="s">
        <v>1230</v>
      </c>
      <c r="F537" s="89">
        <v>62</v>
      </c>
      <c r="G537" s="91" t="s">
        <v>1256</v>
      </c>
      <c r="H537" s="89">
        <v>2</v>
      </c>
      <c r="I537" s="91" t="s">
        <v>1258</v>
      </c>
      <c r="J537" s="89"/>
      <c r="K537" s="91"/>
    </row>
    <row r="538" spans="1:11" ht="171" x14ac:dyDescent="0.45">
      <c r="A538" s="89" t="str">
        <f t="shared" si="8"/>
        <v>(62)(3)</v>
      </c>
      <c r="B538" s="90" t="s">
        <v>1228</v>
      </c>
      <c r="C538" s="91" t="s">
        <v>1229</v>
      </c>
      <c r="D538" s="90">
        <v>1</v>
      </c>
      <c r="E538" s="91" t="s">
        <v>1230</v>
      </c>
      <c r="F538" s="89">
        <v>62</v>
      </c>
      <c r="G538" s="91" t="s">
        <v>1256</v>
      </c>
      <c r="H538" s="89">
        <v>3</v>
      </c>
      <c r="I538" s="91" t="s">
        <v>1259</v>
      </c>
      <c r="J538" s="89"/>
      <c r="K538" s="91"/>
    </row>
    <row r="539" spans="1:11" ht="85.5" x14ac:dyDescent="0.45">
      <c r="A539" s="89" t="str">
        <f t="shared" si="8"/>
        <v>(62)(4)</v>
      </c>
      <c r="B539" s="90" t="s">
        <v>1228</v>
      </c>
      <c r="C539" s="91" t="s">
        <v>1229</v>
      </c>
      <c r="D539" s="90">
        <v>1</v>
      </c>
      <c r="E539" s="91" t="s">
        <v>1230</v>
      </c>
      <c r="F539" s="89">
        <v>62</v>
      </c>
      <c r="G539" s="91" t="s">
        <v>1256</v>
      </c>
      <c r="H539" s="89">
        <v>4</v>
      </c>
      <c r="I539" s="91" t="s">
        <v>1260</v>
      </c>
      <c r="J539" s="89"/>
      <c r="K539" s="91"/>
    </row>
    <row r="540" spans="1:11" ht="85.5" x14ac:dyDescent="0.45">
      <c r="A540" s="89" t="str">
        <f t="shared" si="8"/>
        <v>(62)(5)</v>
      </c>
      <c r="B540" s="90" t="s">
        <v>1228</v>
      </c>
      <c r="C540" s="91" t="s">
        <v>1229</v>
      </c>
      <c r="D540" s="90">
        <v>1</v>
      </c>
      <c r="E540" s="91" t="s">
        <v>1230</v>
      </c>
      <c r="F540" s="89">
        <v>62</v>
      </c>
      <c r="G540" s="91" t="s">
        <v>1256</v>
      </c>
      <c r="H540" s="89">
        <v>5</v>
      </c>
      <c r="I540" s="91" t="s">
        <v>1261</v>
      </c>
      <c r="J540" s="89"/>
      <c r="K540" s="91"/>
    </row>
    <row r="541" spans="1:11" ht="57" x14ac:dyDescent="0.45">
      <c r="A541" s="89" t="str">
        <f t="shared" si="8"/>
        <v>(62)(6)</v>
      </c>
      <c r="B541" s="90" t="s">
        <v>1228</v>
      </c>
      <c r="C541" s="91" t="s">
        <v>1229</v>
      </c>
      <c r="D541" s="90">
        <v>1</v>
      </c>
      <c r="E541" s="91" t="s">
        <v>1230</v>
      </c>
      <c r="F541" s="89">
        <v>62</v>
      </c>
      <c r="G541" s="91" t="s">
        <v>1256</v>
      </c>
      <c r="H541" s="89">
        <v>6</v>
      </c>
      <c r="I541" s="91" t="s">
        <v>1262</v>
      </c>
      <c r="J541" s="89"/>
      <c r="K541" s="91"/>
    </row>
    <row r="542" spans="1:11" ht="99.75" x14ac:dyDescent="0.45">
      <c r="A542" s="89" t="str">
        <f t="shared" si="8"/>
        <v>(62)(7)</v>
      </c>
      <c r="B542" s="90" t="s">
        <v>1228</v>
      </c>
      <c r="C542" s="91" t="s">
        <v>1229</v>
      </c>
      <c r="D542" s="90">
        <v>1</v>
      </c>
      <c r="E542" s="91" t="s">
        <v>1230</v>
      </c>
      <c r="F542" s="89">
        <v>62</v>
      </c>
      <c r="G542" s="91" t="s">
        <v>1256</v>
      </c>
      <c r="H542" s="89">
        <v>7</v>
      </c>
      <c r="I542" s="91" t="s">
        <v>1263</v>
      </c>
      <c r="J542" s="89"/>
      <c r="K542" s="91"/>
    </row>
    <row r="543" spans="1:11" ht="57" x14ac:dyDescent="0.45">
      <c r="A543" s="89" t="str">
        <f t="shared" si="8"/>
        <v>(63)</v>
      </c>
      <c r="B543" s="90" t="s">
        <v>1228</v>
      </c>
      <c r="C543" s="91" t="s">
        <v>1229</v>
      </c>
      <c r="D543" s="90">
        <v>2</v>
      </c>
      <c r="E543" s="91" t="s">
        <v>1264</v>
      </c>
      <c r="F543" s="89">
        <v>63</v>
      </c>
      <c r="G543" s="91" t="s">
        <v>1265</v>
      </c>
      <c r="H543" s="89"/>
      <c r="I543" s="91" t="s">
        <v>1266</v>
      </c>
      <c r="J543" s="89"/>
      <c r="K543" s="91"/>
    </row>
    <row r="544" spans="1:11" ht="57" x14ac:dyDescent="0.45">
      <c r="A544" s="89" t="str">
        <f t="shared" si="8"/>
        <v>(64)(1)(a)</v>
      </c>
      <c r="B544" s="90" t="s">
        <v>1228</v>
      </c>
      <c r="C544" s="91" t="s">
        <v>1229</v>
      </c>
      <c r="D544" s="90">
        <v>2</v>
      </c>
      <c r="E544" s="91" t="s">
        <v>1264</v>
      </c>
      <c r="F544" s="89">
        <v>64</v>
      </c>
      <c r="G544" s="91" t="s">
        <v>1267</v>
      </c>
      <c r="H544" s="89">
        <v>1</v>
      </c>
      <c r="I544" s="91" t="s">
        <v>1268</v>
      </c>
      <c r="J544" s="89" t="s">
        <v>604</v>
      </c>
      <c r="K544" s="91" t="s">
        <v>1269</v>
      </c>
    </row>
    <row r="545" spans="1:11" ht="57" x14ac:dyDescent="0.45">
      <c r="A545" s="89" t="str">
        <f t="shared" si="8"/>
        <v>(64)(1)(b)</v>
      </c>
      <c r="B545" s="90" t="s">
        <v>1228</v>
      </c>
      <c r="C545" s="91" t="s">
        <v>1229</v>
      </c>
      <c r="D545" s="90">
        <v>2</v>
      </c>
      <c r="E545" s="91" t="s">
        <v>1264</v>
      </c>
      <c r="F545" s="89">
        <v>64</v>
      </c>
      <c r="G545" s="91" t="s">
        <v>1267</v>
      </c>
      <c r="H545" s="89">
        <v>1</v>
      </c>
      <c r="I545" s="91" t="s">
        <v>1268</v>
      </c>
      <c r="J545" s="89" t="s">
        <v>605</v>
      </c>
      <c r="K545" s="91" t="s">
        <v>1270</v>
      </c>
    </row>
    <row r="546" spans="1:11" ht="57" x14ac:dyDescent="0.45">
      <c r="A546" s="89" t="str">
        <f t="shared" si="8"/>
        <v>(64)(1)(c)</v>
      </c>
      <c r="B546" s="90" t="s">
        <v>1228</v>
      </c>
      <c r="C546" s="91" t="s">
        <v>1229</v>
      </c>
      <c r="D546" s="90">
        <v>2</v>
      </c>
      <c r="E546" s="91" t="s">
        <v>1264</v>
      </c>
      <c r="F546" s="89">
        <v>64</v>
      </c>
      <c r="G546" s="91" t="s">
        <v>1267</v>
      </c>
      <c r="H546" s="89">
        <v>1</v>
      </c>
      <c r="I546" s="91" t="s">
        <v>1268</v>
      </c>
      <c r="J546" s="89" t="s">
        <v>606</v>
      </c>
      <c r="K546" s="91" t="s">
        <v>1271</v>
      </c>
    </row>
    <row r="547" spans="1:11" ht="57" x14ac:dyDescent="0.45">
      <c r="A547" s="89" t="str">
        <f t="shared" si="8"/>
        <v>(64)(1)(d)</v>
      </c>
      <c r="B547" s="90" t="s">
        <v>1228</v>
      </c>
      <c r="C547" s="91" t="s">
        <v>1229</v>
      </c>
      <c r="D547" s="90">
        <v>2</v>
      </c>
      <c r="E547" s="91" t="s">
        <v>1264</v>
      </c>
      <c r="F547" s="89">
        <v>64</v>
      </c>
      <c r="G547" s="91" t="s">
        <v>1267</v>
      </c>
      <c r="H547" s="89">
        <v>1</v>
      </c>
      <c r="I547" s="91" t="s">
        <v>1268</v>
      </c>
      <c r="J547" s="89" t="s">
        <v>607</v>
      </c>
      <c r="K547" s="91" t="s">
        <v>1272</v>
      </c>
    </row>
    <row r="548" spans="1:11" ht="57" x14ac:dyDescent="0.45">
      <c r="A548" s="89" t="str">
        <f t="shared" si="8"/>
        <v>(64)(1)(e)</v>
      </c>
      <c r="B548" s="90" t="s">
        <v>1228</v>
      </c>
      <c r="C548" s="91" t="s">
        <v>1229</v>
      </c>
      <c r="D548" s="90">
        <v>2</v>
      </c>
      <c r="E548" s="91" t="s">
        <v>1264</v>
      </c>
      <c r="F548" s="89">
        <v>64</v>
      </c>
      <c r="G548" s="91" t="s">
        <v>1267</v>
      </c>
      <c r="H548" s="89">
        <v>1</v>
      </c>
      <c r="I548" s="91" t="s">
        <v>1268</v>
      </c>
      <c r="J548" s="89" t="s">
        <v>629</v>
      </c>
      <c r="K548" s="91" t="s">
        <v>1273</v>
      </c>
    </row>
    <row r="549" spans="1:11" ht="57" x14ac:dyDescent="0.45">
      <c r="A549" s="89" t="str">
        <f t="shared" si="8"/>
        <v>(64)(1)(f)</v>
      </c>
      <c r="B549" s="90" t="s">
        <v>1228</v>
      </c>
      <c r="C549" s="91" t="s">
        <v>1229</v>
      </c>
      <c r="D549" s="90">
        <v>2</v>
      </c>
      <c r="E549" s="91" t="s">
        <v>1264</v>
      </c>
      <c r="F549" s="89">
        <v>64</v>
      </c>
      <c r="G549" s="91" t="s">
        <v>1267</v>
      </c>
      <c r="H549" s="89">
        <v>1</v>
      </c>
      <c r="I549" s="91" t="s">
        <v>1268</v>
      </c>
      <c r="J549" s="89" t="s">
        <v>630</v>
      </c>
      <c r="K549" s="91" t="s">
        <v>1274</v>
      </c>
    </row>
    <row r="550" spans="1:11" ht="85.5" x14ac:dyDescent="0.45">
      <c r="A550" s="89" t="str">
        <f t="shared" si="8"/>
        <v>(64)(2)</v>
      </c>
      <c r="B550" s="90" t="s">
        <v>1228</v>
      </c>
      <c r="C550" s="91" t="s">
        <v>1229</v>
      </c>
      <c r="D550" s="90">
        <v>2</v>
      </c>
      <c r="E550" s="91" t="s">
        <v>1264</v>
      </c>
      <c r="F550" s="89">
        <v>64</v>
      </c>
      <c r="G550" s="91" t="s">
        <v>1267</v>
      </c>
      <c r="H550" s="89">
        <v>2</v>
      </c>
      <c r="I550" s="91" t="s">
        <v>1275</v>
      </c>
      <c r="J550" s="89"/>
      <c r="K550" s="91"/>
    </row>
    <row r="551" spans="1:11" ht="128.25" x14ac:dyDescent="0.45">
      <c r="A551" s="89" t="str">
        <f t="shared" si="8"/>
        <v>(64)(3)</v>
      </c>
      <c r="B551" s="90" t="s">
        <v>1228</v>
      </c>
      <c r="C551" s="91" t="s">
        <v>1229</v>
      </c>
      <c r="D551" s="90">
        <v>2</v>
      </c>
      <c r="E551" s="91" t="s">
        <v>1264</v>
      </c>
      <c r="F551" s="89">
        <v>64</v>
      </c>
      <c r="G551" s="91" t="s">
        <v>1267</v>
      </c>
      <c r="H551" s="89">
        <v>3</v>
      </c>
      <c r="I551" s="91" t="s">
        <v>1276</v>
      </c>
      <c r="J551" s="89"/>
      <c r="K551" s="91"/>
    </row>
    <row r="552" spans="1:11" ht="85.5" x14ac:dyDescent="0.45">
      <c r="A552" s="89" t="str">
        <f t="shared" si="8"/>
        <v>(64)(4)</v>
      </c>
      <c r="B552" s="90" t="s">
        <v>1228</v>
      </c>
      <c r="C552" s="91" t="s">
        <v>1229</v>
      </c>
      <c r="D552" s="90">
        <v>2</v>
      </c>
      <c r="E552" s="91" t="s">
        <v>1264</v>
      </c>
      <c r="F552" s="89">
        <v>64</v>
      </c>
      <c r="G552" s="91" t="s">
        <v>1267</v>
      </c>
      <c r="H552" s="89">
        <v>4</v>
      </c>
      <c r="I552" s="91" t="s">
        <v>1277</v>
      </c>
      <c r="J552" s="89"/>
      <c r="K552" s="91"/>
    </row>
    <row r="553" spans="1:11" ht="57" x14ac:dyDescent="0.45">
      <c r="A553" s="89" t="str">
        <f t="shared" si="8"/>
        <v>(64)(5)(a)</v>
      </c>
      <c r="B553" s="90" t="s">
        <v>1228</v>
      </c>
      <c r="C553" s="91" t="s">
        <v>1229</v>
      </c>
      <c r="D553" s="90">
        <v>2</v>
      </c>
      <c r="E553" s="91" t="s">
        <v>1264</v>
      </c>
      <c r="F553" s="89">
        <v>64</v>
      </c>
      <c r="G553" s="91" t="s">
        <v>1267</v>
      </c>
      <c r="H553" s="89">
        <v>5</v>
      </c>
      <c r="I553" s="91" t="s">
        <v>1278</v>
      </c>
      <c r="J553" s="89" t="s">
        <v>604</v>
      </c>
      <c r="K553" s="91" t="s">
        <v>1279</v>
      </c>
    </row>
    <row r="554" spans="1:11" ht="28.5" x14ac:dyDescent="0.45">
      <c r="A554" s="89" t="str">
        <f t="shared" si="8"/>
        <v>(64)(5)(b)</v>
      </c>
      <c r="B554" s="90" t="s">
        <v>1228</v>
      </c>
      <c r="C554" s="91" t="s">
        <v>1229</v>
      </c>
      <c r="D554" s="90">
        <v>2</v>
      </c>
      <c r="E554" s="91" t="s">
        <v>1264</v>
      </c>
      <c r="F554" s="89">
        <v>64</v>
      </c>
      <c r="G554" s="91" t="s">
        <v>1267</v>
      </c>
      <c r="H554" s="89">
        <v>5</v>
      </c>
      <c r="I554" s="91" t="s">
        <v>1278</v>
      </c>
      <c r="J554" s="89" t="s">
        <v>605</v>
      </c>
      <c r="K554" s="91" t="s">
        <v>1280</v>
      </c>
    </row>
    <row r="555" spans="1:11" ht="28.5" x14ac:dyDescent="0.45">
      <c r="A555" s="89" t="str">
        <f t="shared" si="8"/>
        <v>(64)(6)</v>
      </c>
      <c r="B555" s="90" t="s">
        <v>1228</v>
      </c>
      <c r="C555" s="91" t="s">
        <v>1229</v>
      </c>
      <c r="D555" s="90">
        <v>2</v>
      </c>
      <c r="E555" s="91" t="s">
        <v>1264</v>
      </c>
      <c r="F555" s="89">
        <v>64</v>
      </c>
      <c r="G555" s="91" t="s">
        <v>1267</v>
      </c>
      <c r="H555" s="89">
        <v>6</v>
      </c>
      <c r="I555" s="91" t="s">
        <v>1281</v>
      </c>
      <c r="J555" s="89"/>
      <c r="K555" s="91"/>
    </row>
    <row r="556" spans="1:11" ht="71.25" x14ac:dyDescent="0.45">
      <c r="A556" s="89" t="str">
        <f t="shared" si="8"/>
        <v>(64)(7)</v>
      </c>
      <c r="B556" s="90" t="s">
        <v>1228</v>
      </c>
      <c r="C556" s="91" t="s">
        <v>1229</v>
      </c>
      <c r="D556" s="90">
        <v>2</v>
      </c>
      <c r="E556" s="91" t="s">
        <v>1264</v>
      </c>
      <c r="F556" s="89">
        <v>64</v>
      </c>
      <c r="G556" s="91" t="s">
        <v>1267</v>
      </c>
      <c r="H556" s="89">
        <v>7</v>
      </c>
      <c r="I556" s="91" t="s">
        <v>1282</v>
      </c>
      <c r="J556" s="89"/>
      <c r="K556" s="91"/>
    </row>
    <row r="557" spans="1:11" ht="57" x14ac:dyDescent="0.45">
      <c r="A557" s="89" t="str">
        <f t="shared" si="8"/>
        <v>(64)(8)</v>
      </c>
      <c r="B557" s="90" t="s">
        <v>1228</v>
      </c>
      <c r="C557" s="91" t="s">
        <v>1229</v>
      </c>
      <c r="D557" s="90">
        <v>2</v>
      </c>
      <c r="E557" s="91" t="s">
        <v>1264</v>
      </c>
      <c r="F557" s="89">
        <v>64</v>
      </c>
      <c r="G557" s="91" t="s">
        <v>1267</v>
      </c>
      <c r="H557" s="89">
        <v>8</v>
      </c>
      <c r="I557" s="91" t="s">
        <v>1283</v>
      </c>
      <c r="J557" s="89"/>
      <c r="K557" s="91"/>
    </row>
    <row r="558" spans="1:11" ht="85.5" x14ac:dyDescent="0.45">
      <c r="A558" s="89" t="str">
        <f t="shared" si="8"/>
        <v>(65)(1)(a)</v>
      </c>
      <c r="B558" s="90" t="s">
        <v>1228</v>
      </c>
      <c r="C558" s="91" t="s">
        <v>1229</v>
      </c>
      <c r="D558" s="90">
        <v>2</v>
      </c>
      <c r="E558" s="91" t="s">
        <v>1264</v>
      </c>
      <c r="F558" s="89">
        <v>65</v>
      </c>
      <c r="G558" s="91" t="s">
        <v>1284</v>
      </c>
      <c r="H558" s="89">
        <v>1</v>
      </c>
      <c r="I558" s="91" t="s">
        <v>1288</v>
      </c>
      <c r="J558" s="89" t="s">
        <v>604</v>
      </c>
      <c r="K558" s="91" t="s">
        <v>1285</v>
      </c>
    </row>
    <row r="559" spans="1:11" ht="42.75" x14ac:dyDescent="0.45">
      <c r="A559" s="89" t="str">
        <f t="shared" si="8"/>
        <v>(65)(1)(b)</v>
      </c>
      <c r="B559" s="90" t="s">
        <v>1228</v>
      </c>
      <c r="C559" s="91" t="s">
        <v>1229</v>
      </c>
      <c r="D559" s="90">
        <v>2</v>
      </c>
      <c r="E559" s="91" t="s">
        <v>1264</v>
      </c>
      <c r="F559" s="89">
        <v>65</v>
      </c>
      <c r="G559" s="91" t="s">
        <v>1284</v>
      </c>
      <c r="H559" s="89">
        <v>1</v>
      </c>
      <c r="I559" s="91" t="s">
        <v>1288</v>
      </c>
      <c r="J559" s="89" t="s">
        <v>605</v>
      </c>
      <c r="K559" s="91" t="s">
        <v>1286</v>
      </c>
    </row>
    <row r="560" spans="1:11" ht="71.25" x14ac:dyDescent="0.45">
      <c r="A560" s="89" t="str">
        <f t="shared" si="8"/>
        <v>(65)(1)(c)</v>
      </c>
      <c r="B560" s="90" t="s">
        <v>1228</v>
      </c>
      <c r="C560" s="91" t="s">
        <v>1229</v>
      </c>
      <c r="D560" s="90">
        <v>2</v>
      </c>
      <c r="E560" s="91" t="s">
        <v>1264</v>
      </c>
      <c r="F560" s="89">
        <v>65</v>
      </c>
      <c r="G560" s="91" t="s">
        <v>1284</v>
      </c>
      <c r="H560" s="89">
        <v>1</v>
      </c>
      <c r="I560" s="91" t="s">
        <v>1288</v>
      </c>
      <c r="J560" s="89" t="s">
        <v>606</v>
      </c>
      <c r="K560" s="91" t="s">
        <v>1287</v>
      </c>
    </row>
    <row r="561" spans="1:11" ht="99.75" x14ac:dyDescent="0.45">
      <c r="A561" s="89" t="str">
        <f t="shared" si="8"/>
        <v>(65)(2)</v>
      </c>
      <c r="B561" s="90" t="s">
        <v>1228</v>
      </c>
      <c r="C561" s="91" t="s">
        <v>1229</v>
      </c>
      <c r="D561" s="90">
        <v>2</v>
      </c>
      <c r="E561" s="91" t="s">
        <v>1264</v>
      </c>
      <c r="F561" s="89">
        <v>65</v>
      </c>
      <c r="G561" s="91" t="s">
        <v>1284</v>
      </c>
      <c r="H561" s="89">
        <v>2</v>
      </c>
      <c r="I561" s="91" t="s">
        <v>1289</v>
      </c>
      <c r="J561" s="89"/>
      <c r="K561" s="91"/>
    </row>
    <row r="562" spans="1:11" ht="71.25" x14ac:dyDescent="0.45">
      <c r="A562" s="89" t="str">
        <f t="shared" si="8"/>
        <v>(65)(3)</v>
      </c>
      <c r="B562" s="90" t="s">
        <v>1228</v>
      </c>
      <c r="C562" s="91" t="s">
        <v>1229</v>
      </c>
      <c r="D562" s="90">
        <v>2</v>
      </c>
      <c r="E562" s="91" t="s">
        <v>1264</v>
      </c>
      <c r="F562" s="89">
        <v>65</v>
      </c>
      <c r="G562" s="91" t="s">
        <v>1284</v>
      </c>
      <c r="H562" s="89">
        <v>3</v>
      </c>
      <c r="I562" s="91" t="s">
        <v>1290</v>
      </c>
      <c r="J562" s="89"/>
      <c r="K562" s="91"/>
    </row>
    <row r="563" spans="1:11" ht="42.75" x14ac:dyDescent="0.45">
      <c r="A563" s="89" t="str">
        <f t="shared" si="8"/>
        <v>(65)(4)</v>
      </c>
      <c r="B563" s="90" t="s">
        <v>1228</v>
      </c>
      <c r="C563" s="91" t="s">
        <v>1229</v>
      </c>
      <c r="D563" s="90">
        <v>2</v>
      </c>
      <c r="E563" s="91" t="s">
        <v>1264</v>
      </c>
      <c r="F563" s="89">
        <v>65</v>
      </c>
      <c r="G563" s="91" t="s">
        <v>1284</v>
      </c>
      <c r="H563" s="89">
        <v>4</v>
      </c>
      <c r="I563" s="91" t="s">
        <v>1291</v>
      </c>
      <c r="J563" s="89"/>
      <c r="K563" s="91"/>
    </row>
    <row r="564" spans="1:11" ht="71.25" x14ac:dyDescent="0.45">
      <c r="A564" s="89" t="str">
        <f t="shared" si="8"/>
        <v>(65)(5)</v>
      </c>
      <c r="B564" s="90" t="s">
        <v>1228</v>
      </c>
      <c r="C564" s="91" t="s">
        <v>1229</v>
      </c>
      <c r="D564" s="90">
        <v>2</v>
      </c>
      <c r="E564" s="91" t="s">
        <v>1264</v>
      </c>
      <c r="F564" s="89">
        <v>65</v>
      </c>
      <c r="G564" s="91" t="s">
        <v>1284</v>
      </c>
      <c r="H564" s="89">
        <v>5</v>
      </c>
      <c r="I564" s="91" t="s">
        <v>1292</v>
      </c>
      <c r="J564" s="89"/>
      <c r="K564" s="91"/>
    </row>
    <row r="565" spans="1:11" ht="199.5" x14ac:dyDescent="0.45">
      <c r="A565" s="89" t="str">
        <f t="shared" si="8"/>
        <v>(65)(6)</v>
      </c>
      <c r="B565" s="90" t="s">
        <v>1228</v>
      </c>
      <c r="C565" s="91" t="s">
        <v>1229</v>
      </c>
      <c r="D565" s="90">
        <v>2</v>
      </c>
      <c r="E565" s="91" t="s">
        <v>1264</v>
      </c>
      <c r="F565" s="89">
        <v>65</v>
      </c>
      <c r="G565" s="91" t="s">
        <v>1284</v>
      </c>
      <c r="H565" s="89">
        <v>6</v>
      </c>
      <c r="I565" s="91" t="s">
        <v>1293</v>
      </c>
      <c r="J565" s="89"/>
      <c r="K565" s="91"/>
    </row>
    <row r="566" spans="1:11" ht="142.5" x14ac:dyDescent="0.45">
      <c r="A566" s="89" t="str">
        <f t="shared" si="8"/>
        <v>(66)(1)</v>
      </c>
      <c r="B566" s="90" t="s">
        <v>1228</v>
      </c>
      <c r="C566" s="91" t="s">
        <v>1229</v>
      </c>
      <c r="D566" s="90">
        <v>2</v>
      </c>
      <c r="E566" s="91" t="s">
        <v>1264</v>
      </c>
      <c r="F566" s="89">
        <v>66</v>
      </c>
      <c r="G566" s="91" t="s">
        <v>1294</v>
      </c>
      <c r="H566" s="89">
        <v>1</v>
      </c>
      <c r="I566" s="91" t="s">
        <v>1295</v>
      </c>
      <c r="J566" s="89"/>
      <c r="K566" s="91"/>
    </row>
    <row r="567" spans="1:11" ht="57" x14ac:dyDescent="0.45">
      <c r="A567" s="89" t="str">
        <f t="shared" si="8"/>
        <v>(66)(2)</v>
      </c>
      <c r="B567" s="90" t="s">
        <v>1228</v>
      </c>
      <c r="C567" s="91" t="s">
        <v>1229</v>
      </c>
      <c r="D567" s="90">
        <v>2</v>
      </c>
      <c r="E567" s="91" t="s">
        <v>1264</v>
      </c>
      <c r="F567" s="89">
        <v>66</v>
      </c>
      <c r="G567" s="91" t="s">
        <v>1294</v>
      </c>
      <c r="H567" s="89">
        <v>2</v>
      </c>
      <c r="I567" s="91" t="s">
        <v>1298</v>
      </c>
      <c r="J567" s="89"/>
      <c r="K567" s="91"/>
    </row>
    <row r="568" spans="1:11" ht="85.5" x14ac:dyDescent="0.45">
      <c r="A568" s="89" t="str">
        <f t="shared" si="8"/>
        <v>(66)(3)</v>
      </c>
      <c r="B568" s="90" t="s">
        <v>1228</v>
      </c>
      <c r="C568" s="91" t="s">
        <v>1229</v>
      </c>
      <c r="D568" s="90">
        <v>2</v>
      </c>
      <c r="E568" s="91" t="s">
        <v>1264</v>
      </c>
      <c r="F568" s="89">
        <v>66</v>
      </c>
      <c r="G568" s="91" t="s">
        <v>1294</v>
      </c>
      <c r="H568" s="89">
        <v>3</v>
      </c>
      <c r="I568" s="91" t="s">
        <v>1297</v>
      </c>
      <c r="J568" s="89"/>
      <c r="K568" s="91"/>
    </row>
    <row r="569" spans="1:11" ht="42.75" x14ac:dyDescent="0.45">
      <c r="A569" s="89" t="str">
        <f t="shared" si="8"/>
        <v>(66)(4)</v>
      </c>
      <c r="B569" s="90" t="s">
        <v>1228</v>
      </c>
      <c r="C569" s="91" t="s">
        <v>1229</v>
      </c>
      <c r="D569" s="90">
        <v>2</v>
      </c>
      <c r="E569" s="91" t="s">
        <v>1264</v>
      </c>
      <c r="F569" s="89">
        <v>66</v>
      </c>
      <c r="G569" s="91" t="s">
        <v>1294</v>
      </c>
      <c r="H569" s="89">
        <v>4</v>
      </c>
      <c r="I569" s="91" t="s">
        <v>1296</v>
      </c>
      <c r="J569" s="89"/>
      <c r="K569" s="91"/>
    </row>
    <row r="570" spans="1:11" ht="99.75" x14ac:dyDescent="0.45">
      <c r="A570" s="89" t="str">
        <f t="shared" si="8"/>
        <v>(67)</v>
      </c>
      <c r="B570" s="90" t="s">
        <v>1228</v>
      </c>
      <c r="C570" s="91" t="s">
        <v>1229</v>
      </c>
      <c r="D570" s="90">
        <v>2</v>
      </c>
      <c r="E570" s="91" t="s">
        <v>1264</v>
      </c>
      <c r="F570" s="89">
        <v>67</v>
      </c>
      <c r="G570" s="91" t="s">
        <v>1299</v>
      </c>
      <c r="H570" s="89"/>
      <c r="I570" s="91" t="s">
        <v>1300</v>
      </c>
      <c r="J570" s="89"/>
      <c r="K570" s="91"/>
    </row>
    <row r="571" spans="1:11" ht="28.5" x14ac:dyDescent="0.45">
      <c r="A571" s="89" t="str">
        <f t="shared" si="8"/>
        <v>(68)(1)</v>
      </c>
      <c r="B571" s="90" t="s">
        <v>1228</v>
      </c>
      <c r="C571" s="91" t="s">
        <v>1229</v>
      </c>
      <c r="D571" s="90">
        <v>3</v>
      </c>
      <c r="E571" s="91" t="s">
        <v>1301</v>
      </c>
      <c r="F571" s="89">
        <v>68</v>
      </c>
      <c r="G571" s="91" t="s">
        <v>1302</v>
      </c>
      <c r="H571" s="89">
        <v>1</v>
      </c>
      <c r="I571" s="91" t="s">
        <v>1303</v>
      </c>
      <c r="J571" s="89"/>
      <c r="K571" s="91"/>
    </row>
    <row r="572" spans="1:11" ht="28.5" x14ac:dyDescent="0.45">
      <c r="A572" s="89" t="str">
        <f t="shared" si="8"/>
        <v>(68)(2)</v>
      </c>
      <c r="B572" s="90" t="s">
        <v>1228</v>
      </c>
      <c r="C572" s="91" t="s">
        <v>1229</v>
      </c>
      <c r="D572" s="90">
        <v>3</v>
      </c>
      <c r="E572" s="91" t="s">
        <v>1301</v>
      </c>
      <c r="F572" s="89">
        <v>68</v>
      </c>
      <c r="G572" s="91" t="s">
        <v>1302</v>
      </c>
      <c r="H572" s="89">
        <v>2</v>
      </c>
      <c r="I572" s="91" t="s">
        <v>1304</v>
      </c>
      <c r="J572" s="89"/>
      <c r="K572" s="91"/>
    </row>
    <row r="573" spans="1:11" ht="42.75" x14ac:dyDescent="0.45">
      <c r="A573" s="89" t="str">
        <f t="shared" si="8"/>
        <v>(68)(3)</v>
      </c>
      <c r="B573" s="90" t="s">
        <v>1228</v>
      </c>
      <c r="C573" s="91" t="s">
        <v>1229</v>
      </c>
      <c r="D573" s="90">
        <v>3</v>
      </c>
      <c r="E573" s="91" t="s">
        <v>1301</v>
      </c>
      <c r="F573" s="89">
        <v>68</v>
      </c>
      <c r="G573" s="91" t="s">
        <v>1302</v>
      </c>
      <c r="H573" s="89">
        <v>3</v>
      </c>
      <c r="I573" s="91" t="s">
        <v>1305</v>
      </c>
      <c r="J573" s="89"/>
      <c r="K573" s="91"/>
    </row>
    <row r="574" spans="1:11" ht="57" x14ac:dyDescent="0.45">
      <c r="A574" s="89" t="str">
        <f t="shared" si="8"/>
        <v>(68)(4)</v>
      </c>
      <c r="B574" s="90" t="s">
        <v>1228</v>
      </c>
      <c r="C574" s="91" t="s">
        <v>1229</v>
      </c>
      <c r="D574" s="90">
        <v>3</v>
      </c>
      <c r="E574" s="91" t="s">
        <v>1301</v>
      </c>
      <c r="F574" s="89">
        <v>68</v>
      </c>
      <c r="G574" s="91" t="s">
        <v>1302</v>
      </c>
      <c r="H574" s="89">
        <v>4</v>
      </c>
      <c r="I574" s="91" t="s">
        <v>1306</v>
      </c>
      <c r="J574" s="89"/>
      <c r="K574" s="91"/>
    </row>
    <row r="575" spans="1:11" ht="57" x14ac:dyDescent="0.45">
      <c r="A575" s="89" t="str">
        <f t="shared" si="8"/>
        <v>(68)(5)</v>
      </c>
      <c r="B575" s="90" t="s">
        <v>1228</v>
      </c>
      <c r="C575" s="91" t="s">
        <v>1229</v>
      </c>
      <c r="D575" s="90">
        <v>3</v>
      </c>
      <c r="E575" s="91" t="s">
        <v>1301</v>
      </c>
      <c r="F575" s="89">
        <v>68</v>
      </c>
      <c r="G575" s="91" t="s">
        <v>1302</v>
      </c>
      <c r="H575" s="89">
        <v>5</v>
      </c>
      <c r="I575" s="91" t="s">
        <v>1307</v>
      </c>
      <c r="J575" s="89"/>
      <c r="K575" s="91"/>
    </row>
    <row r="576" spans="1:11" ht="57" x14ac:dyDescent="0.45">
      <c r="A576" s="89" t="str">
        <f t="shared" si="8"/>
        <v>(68)(6)</v>
      </c>
      <c r="B576" s="90" t="s">
        <v>1228</v>
      </c>
      <c r="C576" s="91" t="s">
        <v>1229</v>
      </c>
      <c r="D576" s="90">
        <v>3</v>
      </c>
      <c r="E576" s="91" t="s">
        <v>1301</v>
      </c>
      <c r="F576" s="89">
        <v>68</v>
      </c>
      <c r="G576" s="91" t="s">
        <v>1302</v>
      </c>
      <c r="H576" s="89">
        <v>6</v>
      </c>
      <c r="I576" s="91" t="s">
        <v>1308</v>
      </c>
      <c r="J576" s="89"/>
      <c r="K576" s="91"/>
    </row>
    <row r="577" spans="1:11" ht="28.5" x14ac:dyDescent="0.45">
      <c r="A577" s="89" t="str">
        <f t="shared" si="8"/>
        <v>(69)(1)</v>
      </c>
      <c r="B577" s="90" t="s">
        <v>1228</v>
      </c>
      <c r="C577" s="91" t="s">
        <v>1229</v>
      </c>
      <c r="D577" s="90">
        <v>3</v>
      </c>
      <c r="E577" s="91" t="s">
        <v>1301</v>
      </c>
      <c r="F577" s="89">
        <v>69</v>
      </c>
      <c r="G577" s="91" t="s">
        <v>1121</v>
      </c>
      <c r="H577" s="89">
        <v>1</v>
      </c>
      <c r="I577" s="91" t="s">
        <v>1309</v>
      </c>
      <c r="J577" s="89"/>
      <c r="K577" s="91"/>
    </row>
    <row r="578" spans="1:11" ht="57" x14ac:dyDescent="0.45">
      <c r="A578" s="89" t="str">
        <f t="shared" si="8"/>
        <v>(69)(2)</v>
      </c>
      <c r="B578" s="90" t="s">
        <v>1228</v>
      </c>
      <c r="C578" s="91" t="s">
        <v>1229</v>
      </c>
      <c r="D578" s="90">
        <v>3</v>
      </c>
      <c r="E578" s="91" t="s">
        <v>1301</v>
      </c>
      <c r="F578" s="89">
        <v>69</v>
      </c>
      <c r="G578" s="91" t="s">
        <v>1121</v>
      </c>
      <c r="H578" s="89">
        <v>2</v>
      </c>
      <c r="I578" s="91" t="s">
        <v>1310</v>
      </c>
      <c r="J578" s="89"/>
      <c r="K578" s="91"/>
    </row>
    <row r="579" spans="1:11" ht="42.75" x14ac:dyDescent="0.45">
      <c r="A579" s="89" t="str">
        <f t="shared" ref="A579:A642" si="9">_xlfn.CONCAT(IF(F579&lt;&gt;"",_xlfn.CONCAT("(",F579,")"),""),IF(H579&lt;&gt;"",_xlfn.CONCAT("(",H579,")"),""),IF(J579&lt;&gt;"",_xlfn.CONCAT("(",J579,")"),""))</f>
        <v>(70)(1)(a)</v>
      </c>
      <c r="B579" s="90" t="s">
        <v>1228</v>
      </c>
      <c r="C579" s="91" t="s">
        <v>1229</v>
      </c>
      <c r="D579" s="90">
        <v>3</v>
      </c>
      <c r="E579" s="91" t="s">
        <v>1301</v>
      </c>
      <c r="F579" s="89">
        <v>70</v>
      </c>
      <c r="G579" s="91" t="s">
        <v>1492</v>
      </c>
      <c r="H579" s="89">
        <v>1</v>
      </c>
      <c r="I579" s="91" t="s">
        <v>1311</v>
      </c>
      <c r="J579" s="89" t="s">
        <v>604</v>
      </c>
      <c r="K579" s="91" t="s">
        <v>1312</v>
      </c>
    </row>
    <row r="580" spans="1:11" ht="42.75" x14ac:dyDescent="0.45">
      <c r="A580" s="89" t="str">
        <f t="shared" si="9"/>
        <v>(70)(1)(b)</v>
      </c>
      <c r="B580" s="90" t="s">
        <v>1228</v>
      </c>
      <c r="C580" s="91" t="s">
        <v>1229</v>
      </c>
      <c r="D580" s="90">
        <v>3</v>
      </c>
      <c r="E580" s="91" t="s">
        <v>1301</v>
      </c>
      <c r="F580" s="89">
        <v>70</v>
      </c>
      <c r="G580" s="91" t="s">
        <v>1492</v>
      </c>
      <c r="H580" s="89">
        <v>1</v>
      </c>
      <c r="I580" s="91" t="s">
        <v>1311</v>
      </c>
      <c r="J580" s="89" t="s">
        <v>605</v>
      </c>
      <c r="K580" s="91" t="s">
        <v>1313</v>
      </c>
    </row>
    <row r="581" spans="1:11" ht="42.75" x14ac:dyDescent="0.45">
      <c r="A581" s="89" t="str">
        <f t="shared" si="9"/>
        <v>(70)(1)(c)</v>
      </c>
      <c r="B581" s="90" t="s">
        <v>1228</v>
      </c>
      <c r="C581" s="91" t="s">
        <v>1229</v>
      </c>
      <c r="D581" s="90">
        <v>3</v>
      </c>
      <c r="E581" s="91" t="s">
        <v>1301</v>
      </c>
      <c r="F581" s="89">
        <v>70</v>
      </c>
      <c r="G581" s="91" t="s">
        <v>1492</v>
      </c>
      <c r="H581" s="89">
        <v>1</v>
      </c>
      <c r="I581" s="91" t="s">
        <v>1311</v>
      </c>
      <c r="J581" s="89" t="s">
        <v>606</v>
      </c>
      <c r="K581" s="91" t="s">
        <v>1314</v>
      </c>
    </row>
    <row r="582" spans="1:11" ht="42.75" x14ac:dyDescent="0.45">
      <c r="A582" s="89" t="str">
        <f t="shared" si="9"/>
        <v>(70)(1)(d)</v>
      </c>
      <c r="B582" s="90" t="s">
        <v>1228</v>
      </c>
      <c r="C582" s="91" t="s">
        <v>1229</v>
      </c>
      <c r="D582" s="90">
        <v>3</v>
      </c>
      <c r="E582" s="91" t="s">
        <v>1301</v>
      </c>
      <c r="F582" s="89">
        <v>70</v>
      </c>
      <c r="G582" s="91" t="s">
        <v>1492</v>
      </c>
      <c r="H582" s="89">
        <v>1</v>
      </c>
      <c r="I582" s="91" t="s">
        <v>1311</v>
      </c>
      <c r="J582" s="89" t="s">
        <v>607</v>
      </c>
      <c r="K582" s="91" t="s">
        <v>1315</v>
      </c>
    </row>
    <row r="583" spans="1:11" ht="57" x14ac:dyDescent="0.45">
      <c r="A583" s="89" t="str">
        <f t="shared" si="9"/>
        <v>(70)(1)(e)</v>
      </c>
      <c r="B583" s="90" t="s">
        <v>1228</v>
      </c>
      <c r="C583" s="91" t="s">
        <v>1229</v>
      </c>
      <c r="D583" s="90">
        <v>3</v>
      </c>
      <c r="E583" s="91" t="s">
        <v>1301</v>
      </c>
      <c r="F583" s="89">
        <v>70</v>
      </c>
      <c r="G583" s="91" t="s">
        <v>1492</v>
      </c>
      <c r="H583" s="89">
        <v>1</v>
      </c>
      <c r="I583" s="91" t="s">
        <v>1311</v>
      </c>
      <c r="J583" s="89" t="s">
        <v>629</v>
      </c>
      <c r="K583" s="91" t="s">
        <v>1316</v>
      </c>
    </row>
    <row r="584" spans="1:11" ht="42.75" x14ac:dyDescent="0.45">
      <c r="A584" s="89" t="str">
        <f t="shared" si="9"/>
        <v>(70)(1)(f)</v>
      </c>
      <c r="B584" s="90" t="s">
        <v>1228</v>
      </c>
      <c r="C584" s="91" t="s">
        <v>1229</v>
      </c>
      <c r="D584" s="90">
        <v>3</v>
      </c>
      <c r="E584" s="91" t="s">
        <v>1301</v>
      </c>
      <c r="F584" s="89">
        <v>70</v>
      </c>
      <c r="G584" s="91" t="s">
        <v>1492</v>
      </c>
      <c r="H584" s="89">
        <v>1</v>
      </c>
      <c r="I584" s="91" t="s">
        <v>1311</v>
      </c>
      <c r="J584" s="89" t="s">
        <v>630</v>
      </c>
      <c r="K584" s="91" t="s">
        <v>1317</v>
      </c>
    </row>
    <row r="585" spans="1:11" ht="71.25" x14ac:dyDescent="0.45">
      <c r="A585" s="89" t="str">
        <f t="shared" si="9"/>
        <v>(70)(1)(g)</v>
      </c>
      <c r="B585" s="90" t="s">
        <v>1228</v>
      </c>
      <c r="C585" s="91" t="s">
        <v>1229</v>
      </c>
      <c r="D585" s="90">
        <v>3</v>
      </c>
      <c r="E585" s="91" t="s">
        <v>1301</v>
      </c>
      <c r="F585" s="89">
        <v>70</v>
      </c>
      <c r="G585" s="91" t="s">
        <v>1492</v>
      </c>
      <c r="H585" s="89">
        <v>1</v>
      </c>
      <c r="I585" s="91" t="s">
        <v>1311</v>
      </c>
      <c r="J585" s="89" t="s">
        <v>671</v>
      </c>
      <c r="K585" s="91" t="s">
        <v>1318</v>
      </c>
    </row>
    <row r="586" spans="1:11" ht="57" x14ac:dyDescent="0.45">
      <c r="A586" s="89" t="str">
        <f t="shared" si="9"/>
        <v>(70)(1)(h)</v>
      </c>
      <c r="B586" s="90" t="s">
        <v>1228</v>
      </c>
      <c r="C586" s="91" t="s">
        <v>1229</v>
      </c>
      <c r="D586" s="90">
        <v>3</v>
      </c>
      <c r="E586" s="91" t="s">
        <v>1301</v>
      </c>
      <c r="F586" s="89">
        <v>70</v>
      </c>
      <c r="G586" s="91" t="s">
        <v>1492</v>
      </c>
      <c r="H586" s="89">
        <v>1</v>
      </c>
      <c r="I586" s="91" t="s">
        <v>1311</v>
      </c>
      <c r="J586" s="89" t="s">
        <v>672</v>
      </c>
      <c r="K586" s="91" t="s">
        <v>1319</v>
      </c>
    </row>
    <row r="587" spans="1:11" ht="85.5" x14ac:dyDescent="0.45">
      <c r="A587" s="89" t="str">
        <f t="shared" si="9"/>
        <v>(70)(1)(i)</v>
      </c>
      <c r="B587" s="90" t="s">
        <v>1228</v>
      </c>
      <c r="C587" s="91" t="s">
        <v>1229</v>
      </c>
      <c r="D587" s="90">
        <v>3</v>
      </c>
      <c r="E587" s="91" t="s">
        <v>1301</v>
      </c>
      <c r="F587" s="89">
        <v>70</v>
      </c>
      <c r="G587" s="91" t="s">
        <v>1492</v>
      </c>
      <c r="H587" s="89">
        <v>1</v>
      </c>
      <c r="I587" s="91" t="s">
        <v>1311</v>
      </c>
      <c r="J587" s="89" t="s">
        <v>673</v>
      </c>
      <c r="K587" s="91" t="s">
        <v>1320</v>
      </c>
    </row>
    <row r="588" spans="1:11" ht="57" x14ac:dyDescent="0.45">
      <c r="A588" s="89" t="str">
        <f t="shared" si="9"/>
        <v>(70)(1)(j)</v>
      </c>
      <c r="B588" s="90" t="s">
        <v>1228</v>
      </c>
      <c r="C588" s="91" t="s">
        <v>1229</v>
      </c>
      <c r="D588" s="90">
        <v>3</v>
      </c>
      <c r="E588" s="91" t="s">
        <v>1301</v>
      </c>
      <c r="F588" s="89">
        <v>70</v>
      </c>
      <c r="G588" s="91" t="s">
        <v>1492</v>
      </c>
      <c r="H588" s="89">
        <v>1</v>
      </c>
      <c r="I588" s="91" t="s">
        <v>1311</v>
      </c>
      <c r="J588" s="89" t="s">
        <v>674</v>
      </c>
      <c r="K588" s="91" t="s">
        <v>1321</v>
      </c>
    </row>
    <row r="589" spans="1:11" ht="42.75" x14ac:dyDescent="0.45">
      <c r="A589" s="89" t="str">
        <f t="shared" si="9"/>
        <v>(70)(1)(k)</v>
      </c>
      <c r="B589" s="90" t="s">
        <v>1228</v>
      </c>
      <c r="C589" s="91" t="s">
        <v>1229</v>
      </c>
      <c r="D589" s="90">
        <v>3</v>
      </c>
      <c r="E589" s="91" t="s">
        <v>1301</v>
      </c>
      <c r="F589" s="89">
        <v>70</v>
      </c>
      <c r="G589" s="91" t="s">
        <v>1492</v>
      </c>
      <c r="H589" s="89">
        <v>1</v>
      </c>
      <c r="I589" s="91" t="s">
        <v>1311</v>
      </c>
      <c r="J589" s="89" t="s">
        <v>982</v>
      </c>
      <c r="K589" s="91" t="s">
        <v>1322</v>
      </c>
    </row>
    <row r="590" spans="1:11" ht="42.75" x14ac:dyDescent="0.45">
      <c r="A590" s="89" t="str">
        <f t="shared" si="9"/>
        <v>(70)(1)(l)</v>
      </c>
      <c r="B590" s="90" t="s">
        <v>1228</v>
      </c>
      <c r="C590" s="91" t="s">
        <v>1229</v>
      </c>
      <c r="D590" s="90">
        <v>3</v>
      </c>
      <c r="E590" s="91" t="s">
        <v>1301</v>
      </c>
      <c r="F590" s="89">
        <v>70</v>
      </c>
      <c r="G590" s="91" t="s">
        <v>1492</v>
      </c>
      <c r="H590" s="89">
        <v>1</v>
      </c>
      <c r="I590" s="91" t="s">
        <v>1311</v>
      </c>
      <c r="J590" s="89" t="s">
        <v>1085</v>
      </c>
      <c r="K590" s="91" t="s">
        <v>1323</v>
      </c>
    </row>
    <row r="591" spans="1:11" ht="57" x14ac:dyDescent="0.45">
      <c r="A591" s="89" t="str">
        <f t="shared" si="9"/>
        <v>(70)(1)(m)</v>
      </c>
      <c r="B591" s="90" t="s">
        <v>1228</v>
      </c>
      <c r="C591" s="91" t="s">
        <v>1229</v>
      </c>
      <c r="D591" s="90">
        <v>3</v>
      </c>
      <c r="E591" s="91" t="s">
        <v>1301</v>
      </c>
      <c r="F591" s="89">
        <v>70</v>
      </c>
      <c r="G591" s="91" t="s">
        <v>1492</v>
      </c>
      <c r="H591" s="89">
        <v>1</v>
      </c>
      <c r="I591" s="91" t="s">
        <v>1311</v>
      </c>
      <c r="J591" s="89" t="s">
        <v>1086</v>
      </c>
      <c r="K591" s="91" t="s">
        <v>1324</v>
      </c>
    </row>
    <row r="592" spans="1:11" ht="42.75" x14ac:dyDescent="0.45">
      <c r="A592" s="89" t="str">
        <f t="shared" si="9"/>
        <v>(70)(1)(n)</v>
      </c>
      <c r="B592" s="90" t="s">
        <v>1228</v>
      </c>
      <c r="C592" s="91" t="s">
        <v>1229</v>
      </c>
      <c r="D592" s="90">
        <v>3</v>
      </c>
      <c r="E592" s="91" t="s">
        <v>1301</v>
      </c>
      <c r="F592" s="89">
        <v>70</v>
      </c>
      <c r="G592" s="91" t="s">
        <v>1492</v>
      </c>
      <c r="H592" s="89">
        <v>1</v>
      </c>
      <c r="I592" s="91" t="s">
        <v>1311</v>
      </c>
      <c r="J592" s="89" t="s">
        <v>1087</v>
      </c>
      <c r="K592" s="91" t="s">
        <v>1325</v>
      </c>
    </row>
    <row r="593" spans="1:11" ht="57" x14ac:dyDescent="0.45">
      <c r="A593" s="89" t="str">
        <f t="shared" si="9"/>
        <v>(70)(1)(o)</v>
      </c>
      <c r="B593" s="90" t="s">
        <v>1228</v>
      </c>
      <c r="C593" s="91" t="s">
        <v>1229</v>
      </c>
      <c r="D593" s="90">
        <v>3</v>
      </c>
      <c r="E593" s="91" t="s">
        <v>1301</v>
      </c>
      <c r="F593" s="89">
        <v>70</v>
      </c>
      <c r="G593" s="91" t="s">
        <v>1492</v>
      </c>
      <c r="H593" s="89">
        <v>1</v>
      </c>
      <c r="I593" s="91" t="s">
        <v>1311</v>
      </c>
      <c r="J593" s="89" t="s">
        <v>1168</v>
      </c>
      <c r="K593" s="91" t="s">
        <v>1326</v>
      </c>
    </row>
    <row r="594" spans="1:11" ht="42.75" x14ac:dyDescent="0.45">
      <c r="A594" s="89" t="str">
        <f t="shared" si="9"/>
        <v>(70)(1)(p)</v>
      </c>
      <c r="B594" s="90" t="s">
        <v>1228</v>
      </c>
      <c r="C594" s="91" t="s">
        <v>1229</v>
      </c>
      <c r="D594" s="90">
        <v>3</v>
      </c>
      <c r="E594" s="91" t="s">
        <v>1301</v>
      </c>
      <c r="F594" s="89">
        <v>70</v>
      </c>
      <c r="G594" s="91" t="s">
        <v>1492</v>
      </c>
      <c r="H594" s="89">
        <v>1</v>
      </c>
      <c r="I594" s="91" t="s">
        <v>1311</v>
      </c>
      <c r="J594" s="89" t="s">
        <v>1169</v>
      </c>
      <c r="K594" s="91" t="s">
        <v>1327</v>
      </c>
    </row>
    <row r="595" spans="1:11" ht="42.75" x14ac:dyDescent="0.45">
      <c r="A595" s="89" t="str">
        <f t="shared" si="9"/>
        <v>(70)(1)(q)</v>
      </c>
      <c r="B595" s="90" t="s">
        <v>1228</v>
      </c>
      <c r="C595" s="91" t="s">
        <v>1229</v>
      </c>
      <c r="D595" s="90">
        <v>3</v>
      </c>
      <c r="E595" s="91" t="s">
        <v>1301</v>
      </c>
      <c r="F595" s="89">
        <v>70</v>
      </c>
      <c r="G595" s="91" t="s">
        <v>1492</v>
      </c>
      <c r="H595" s="89">
        <v>1</v>
      </c>
      <c r="I595" s="91" t="s">
        <v>1311</v>
      </c>
      <c r="J595" s="89" t="s">
        <v>1178</v>
      </c>
      <c r="K595" s="91" t="s">
        <v>1328</v>
      </c>
    </row>
    <row r="596" spans="1:11" ht="42.75" x14ac:dyDescent="0.45">
      <c r="A596" s="89" t="str">
        <f t="shared" si="9"/>
        <v>(70)(1)(r)</v>
      </c>
      <c r="B596" s="90" t="s">
        <v>1228</v>
      </c>
      <c r="C596" s="91" t="s">
        <v>1229</v>
      </c>
      <c r="D596" s="90">
        <v>3</v>
      </c>
      <c r="E596" s="91" t="s">
        <v>1301</v>
      </c>
      <c r="F596" s="89">
        <v>70</v>
      </c>
      <c r="G596" s="91" t="s">
        <v>1492</v>
      </c>
      <c r="H596" s="89">
        <v>1</v>
      </c>
      <c r="I596" s="91" t="s">
        <v>1311</v>
      </c>
      <c r="J596" s="89" t="s">
        <v>1179</v>
      </c>
      <c r="K596" s="91" t="s">
        <v>1329</v>
      </c>
    </row>
    <row r="597" spans="1:11" ht="128.25" x14ac:dyDescent="0.45">
      <c r="A597" s="89" t="str">
        <f t="shared" si="9"/>
        <v>(70)(1)(s)</v>
      </c>
      <c r="B597" s="90" t="s">
        <v>1228</v>
      </c>
      <c r="C597" s="91" t="s">
        <v>1229</v>
      </c>
      <c r="D597" s="90">
        <v>3</v>
      </c>
      <c r="E597" s="91" t="s">
        <v>1301</v>
      </c>
      <c r="F597" s="89">
        <v>70</v>
      </c>
      <c r="G597" s="91" t="s">
        <v>1492</v>
      </c>
      <c r="H597" s="89">
        <v>1</v>
      </c>
      <c r="I597" s="91" t="s">
        <v>1311</v>
      </c>
      <c r="J597" s="89" t="s">
        <v>1180</v>
      </c>
      <c r="K597" s="91" t="s">
        <v>1331</v>
      </c>
    </row>
    <row r="598" spans="1:11" ht="57" x14ac:dyDescent="0.45">
      <c r="A598" s="89" t="str">
        <f t="shared" si="9"/>
        <v>(70)(1)(t)</v>
      </c>
      <c r="B598" s="90" t="s">
        <v>1228</v>
      </c>
      <c r="C598" s="91" t="s">
        <v>1229</v>
      </c>
      <c r="D598" s="90">
        <v>3</v>
      </c>
      <c r="E598" s="91" t="s">
        <v>1301</v>
      </c>
      <c r="F598" s="89">
        <v>70</v>
      </c>
      <c r="G598" s="91" t="s">
        <v>1492</v>
      </c>
      <c r="H598" s="89">
        <v>1</v>
      </c>
      <c r="I598" s="91" t="s">
        <v>1311</v>
      </c>
      <c r="J598" s="89" t="s">
        <v>1181</v>
      </c>
      <c r="K598" s="91" t="s">
        <v>1332</v>
      </c>
    </row>
    <row r="599" spans="1:11" ht="42.75" x14ac:dyDescent="0.45">
      <c r="A599" s="89" t="str">
        <f t="shared" si="9"/>
        <v>(70)(1)(u)</v>
      </c>
      <c r="B599" s="90" t="s">
        <v>1228</v>
      </c>
      <c r="C599" s="91" t="s">
        <v>1229</v>
      </c>
      <c r="D599" s="90">
        <v>3</v>
      </c>
      <c r="E599" s="91" t="s">
        <v>1301</v>
      </c>
      <c r="F599" s="89">
        <v>70</v>
      </c>
      <c r="G599" s="91" t="s">
        <v>1492</v>
      </c>
      <c r="H599" s="89">
        <v>1</v>
      </c>
      <c r="I599" s="91" t="s">
        <v>1311</v>
      </c>
      <c r="J599" s="89" t="s">
        <v>1182</v>
      </c>
      <c r="K599" s="91" t="s">
        <v>1333</v>
      </c>
    </row>
    <row r="600" spans="1:11" ht="57" x14ac:dyDescent="0.45">
      <c r="A600" s="89" t="str">
        <f t="shared" si="9"/>
        <v>(70)(1)(v)</v>
      </c>
      <c r="B600" s="90" t="s">
        <v>1228</v>
      </c>
      <c r="C600" s="91" t="s">
        <v>1229</v>
      </c>
      <c r="D600" s="90">
        <v>3</v>
      </c>
      <c r="E600" s="91" t="s">
        <v>1301</v>
      </c>
      <c r="F600" s="89">
        <v>70</v>
      </c>
      <c r="G600" s="91" t="s">
        <v>1492</v>
      </c>
      <c r="H600" s="89">
        <v>1</v>
      </c>
      <c r="I600" s="91" t="s">
        <v>1311</v>
      </c>
      <c r="J600" s="89" t="s">
        <v>1183</v>
      </c>
      <c r="K600" s="91" t="s">
        <v>1334</v>
      </c>
    </row>
    <row r="601" spans="1:11" ht="42.75" x14ac:dyDescent="0.45">
      <c r="A601" s="89" t="str">
        <f t="shared" si="9"/>
        <v>(70)(1)(w)</v>
      </c>
      <c r="B601" s="90" t="s">
        <v>1228</v>
      </c>
      <c r="C601" s="91" t="s">
        <v>1229</v>
      </c>
      <c r="D601" s="90">
        <v>3</v>
      </c>
      <c r="E601" s="91" t="s">
        <v>1301</v>
      </c>
      <c r="F601" s="89">
        <v>70</v>
      </c>
      <c r="G601" s="91" t="s">
        <v>1492</v>
      </c>
      <c r="H601" s="89">
        <v>1</v>
      </c>
      <c r="I601" s="91" t="s">
        <v>1311</v>
      </c>
      <c r="J601" s="89" t="s">
        <v>1330</v>
      </c>
      <c r="K601" s="91" t="s">
        <v>1335</v>
      </c>
    </row>
    <row r="602" spans="1:11" ht="42.75" x14ac:dyDescent="0.45">
      <c r="A602" s="89" t="str">
        <f t="shared" si="9"/>
        <v>(70)(1)(x)</v>
      </c>
      <c r="B602" s="90" t="s">
        <v>1228</v>
      </c>
      <c r="C602" s="91" t="s">
        <v>1229</v>
      </c>
      <c r="D602" s="90">
        <v>3</v>
      </c>
      <c r="E602" s="91" t="s">
        <v>1301</v>
      </c>
      <c r="F602" s="89">
        <v>70</v>
      </c>
      <c r="G602" s="91" t="s">
        <v>1492</v>
      </c>
      <c r="H602" s="89">
        <v>1</v>
      </c>
      <c r="I602" s="91" t="s">
        <v>1311</v>
      </c>
      <c r="J602" s="89" t="s">
        <v>1336</v>
      </c>
      <c r="K602" s="91" t="s">
        <v>1338</v>
      </c>
    </row>
    <row r="603" spans="1:11" ht="42.75" x14ac:dyDescent="0.45">
      <c r="A603" s="89" t="str">
        <f t="shared" si="9"/>
        <v>(70)(1)(y)</v>
      </c>
      <c r="B603" s="90" t="s">
        <v>1228</v>
      </c>
      <c r="C603" s="91" t="s">
        <v>1229</v>
      </c>
      <c r="D603" s="90">
        <v>3</v>
      </c>
      <c r="E603" s="91" t="s">
        <v>1301</v>
      </c>
      <c r="F603" s="89">
        <v>70</v>
      </c>
      <c r="G603" s="91" t="s">
        <v>1492</v>
      </c>
      <c r="H603" s="89">
        <v>1</v>
      </c>
      <c r="I603" s="91" t="s">
        <v>1311</v>
      </c>
      <c r="J603" s="89" t="s">
        <v>1337</v>
      </c>
      <c r="K603" s="91" t="s">
        <v>1339</v>
      </c>
    </row>
    <row r="604" spans="1:11" ht="28.5" x14ac:dyDescent="0.45">
      <c r="A604" s="89" t="str">
        <f t="shared" si="9"/>
        <v>(70)(2)</v>
      </c>
      <c r="B604" s="90" t="s">
        <v>1228</v>
      </c>
      <c r="C604" s="91" t="s">
        <v>1229</v>
      </c>
      <c r="D604" s="90">
        <v>3</v>
      </c>
      <c r="E604" s="91" t="s">
        <v>1301</v>
      </c>
      <c r="F604" s="89">
        <v>70</v>
      </c>
      <c r="G604" s="91" t="s">
        <v>1492</v>
      </c>
      <c r="H604" s="89">
        <v>2</v>
      </c>
      <c r="I604" s="91" t="s">
        <v>1340</v>
      </c>
      <c r="J604" s="89"/>
      <c r="K604" s="91"/>
    </row>
    <row r="605" spans="1:11" ht="42.75" x14ac:dyDescent="0.45">
      <c r="A605" s="89" t="str">
        <f t="shared" si="9"/>
        <v>(70)(3)</v>
      </c>
      <c r="B605" s="90" t="s">
        <v>1228</v>
      </c>
      <c r="C605" s="91" t="s">
        <v>1229</v>
      </c>
      <c r="D605" s="90">
        <v>3</v>
      </c>
      <c r="E605" s="91" t="s">
        <v>1301</v>
      </c>
      <c r="F605" s="89">
        <v>70</v>
      </c>
      <c r="G605" s="91" t="s">
        <v>1492</v>
      </c>
      <c r="H605" s="89">
        <v>3</v>
      </c>
      <c r="I605" s="91" t="s">
        <v>1341</v>
      </c>
      <c r="J605" s="89"/>
      <c r="K605" s="91"/>
    </row>
    <row r="606" spans="1:11" ht="57" x14ac:dyDescent="0.45">
      <c r="A606" s="89" t="str">
        <f t="shared" si="9"/>
        <v>(70)(4)</v>
      </c>
      <c r="B606" s="90" t="s">
        <v>1228</v>
      </c>
      <c r="C606" s="91" t="s">
        <v>1229</v>
      </c>
      <c r="D606" s="90">
        <v>3</v>
      </c>
      <c r="E606" s="91" t="s">
        <v>1301</v>
      </c>
      <c r="F606" s="89">
        <v>70</v>
      </c>
      <c r="G606" s="91" t="s">
        <v>1492</v>
      </c>
      <c r="H606" s="89">
        <v>4</v>
      </c>
      <c r="I606" s="91" t="s">
        <v>1342</v>
      </c>
      <c r="J606" s="89"/>
      <c r="K606" s="91"/>
    </row>
    <row r="607" spans="1:11" ht="71.25" x14ac:dyDescent="0.45">
      <c r="A607" s="89" t="str">
        <f t="shared" si="9"/>
        <v>(71)(1)</v>
      </c>
      <c r="B607" s="90" t="s">
        <v>1228</v>
      </c>
      <c r="C607" s="91" t="s">
        <v>1229</v>
      </c>
      <c r="D607" s="90">
        <v>3</v>
      </c>
      <c r="E607" s="91" t="s">
        <v>1301</v>
      </c>
      <c r="F607" s="89">
        <v>71</v>
      </c>
      <c r="G607" s="91" t="s">
        <v>1343</v>
      </c>
      <c r="H607" s="89">
        <v>1</v>
      </c>
      <c r="I607" s="91" t="s">
        <v>1344</v>
      </c>
      <c r="J607" s="89"/>
      <c r="K607" s="91"/>
    </row>
    <row r="608" spans="1:11" ht="42.75" x14ac:dyDescent="0.45">
      <c r="A608" s="89" t="str">
        <f t="shared" si="9"/>
        <v>(71)(2)</v>
      </c>
      <c r="B608" s="90" t="s">
        <v>1228</v>
      </c>
      <c r="C608" s="91" t="s">
        <v>1229</v>
      </c>
      <c r="D608" s="90">
        <v>3</v>
      </c>
      <c r="E608" s="91" t="s">
        <v>1301</v>
      </c>
      <c r="F608" s="89">
        <v>71</v>
      </c>
      <c r="G608" s="91" t="s">
        <v>1343</v>
      </c>
      <c r="H608" s="89">
        <v>2</v>
      </c>
      <c r="I608" s="91" t="s">
        <v>1345</v>
      </c>
      <c r="J608" s="89"/>
      <c r="K608" s="91"/>
    </row>
    <row r="609" spans="1:11" ht="28.5" x14ac:dyDescent="0.45">
      <c r="A609" s="89" t="str">
        <f t="shared" si="9"/>
        <v>(72)(1)</v>
      </c>
      <c r="B609" s="90" t="s">
        <v>1228</v>
      </c>
      <c r="C609" s="91" t="s">
        <v>1229</v>
      </c>
      <c r="D609" s="90">
        <v>3</v>
      </c>
      <c r="E609" s="91" t="s">
        <v>1301</v>
      </c>
      <c r="F609" s="89">
        <v>72</v>
      </c>
      <c r="G609" s="91" t="s">
        <v>1346</v>
      </c>
      <c r="H609" s="89">
        <v>1</v>
      </c>
      <c r="I609" s="91" t="s">
        <v>1347</v>
      </c>
      <c r="J609" s="89"/>
      <c r="K609" s="91"/>
    </row>
    <row r="610" spans="1:11" ht="28.5" x14ac:dyDescent="0.45">
      <c r="A610" s="89" t="str">
        <f t="shared" si="9"/>
        <v>(72)(2)</v>
      </c>
      <c r="B610" s="90" t="s">
        <v>1228</v>
      </c>
      <c r="C610" s="91" t="s">
        <v>1229</v>
      </c>
      <c r="D610" s="90">
        <v>3</v>
      </c>
      <c r="E610" s="91" t="s">
        <v>1301</v>
      </c>
      <c r="F610" s="89">
        <v>72</v>
      </c>
      <c r="G610" s="91" t="s">
        <v>1346</v>
      </c>
      <c r="H610" s="89">
        <v>2</v>
      </c>
      <c r="I610" s="91" t="s">
        <v>1348</v>
      </c>
      <c r="J610" s="89"/>
      <c r="K610" s="91"/>
    </row>
    <row r="611" spans="1:11" ht="28.5" x14ac:dyDescent="0.45">
      <c r="A611" s="89" t="str">
        <f t="shared" si="9"/>
        <v>(73)(1)</v>
      </c>
      <c r="B611" s="90" t="s">
        <v>1228</v>
      </c>
      <c r="C611" s="91" t="s">
        <v>1229</v>
      </c>
      <c r="D611" s="90">
        <v>3</v>
      </c>
      <c r="E611" s="91" t="s">
        <v>1301</v>
      </c>
      <c r="F611" s="89">
        <v>73</v>
      </c>
      <c r="G611" s="91" t="s">
        <v>1349</v>
      </c>
      <c r="H611" s="89">
        <v>1</v>
      </c>
      <c r="I611" s="91" t="s">
        <v>1350</v>
      </c>
      <c r="J611" s="89"/>
      <c r="K611" s="91"/>
    </row>
    <row r="612" spans="1:11" ht="28.5" x14ac:dyDescent="0.45">
      <c r="A612" s="89" t="str">
        <f t="shared" si="9"/>
        <v>(73)(2)</v>
      </c>
      <c r="B612" s="90" t="s">
        <v>1228</v>
      </c>
      <c r="C612" s="91" t="s">
        <v>1229</v>
      </c>
      <c r="D612" s="90">
        <v>3</v>
      </c>
      <c r="E612" s="91" t="s">
        <v>1301</v>
      </c>
      <c r="F612" s="89">
        <v>73</v>
      </c>
      <c r="G612" s="91" t="s">
        <v>1349</v>
      </c>
      <c r="H612" s="89">
        <v>2</v>
      </c>
      <c r="I612" s="91" t="s">
        <v>1351</v>
      </c>
      <c r="J612" s="89"/>
      <c r="K612" s="91"/>
    </row>
    <row r="613" spans="1:11" ht="28.5" x14ac:dyDescent="0.45">
      <c r="A613" s="89" t="str">
        <f t="shared" si="9"/>
        <v>(74)(1)(a)</v>
      </c>
      <c r="B613" s="90" t="s">
        <v>1228</v>
      </c>
      <c r="C613" s="91" t="s">
        <v>1229</v>
      </c>
      <c r="D613" s="90">
        <v>3</v>
      </c>
      <c r="E613" s="91" t="s">
        <v>1301</v>
      </c>
      <c r="F613" s="89">
        <v>74</v>
      </c>
      <c r="G613" s="91" t="s">
        <v>1352</v>
      </c>
      <c r="H613" s="89">
        <v>1</v>
      </c>
      <c r="I613" s="91" t="s">
        <v>1353</v>
      </c>
      <c r="J613" s="89" t="s">
        <v>604</v>
      </c>
      <c r="K613" s="91" t="s">
        <v>1354</v>
      </c>
    </row>
    <row r="614" spans="1:11" ht="28.5" x14ac:dyDescent="0.45">
      <c r="A614" s="89" t="str">
        <f t="shared" si="9"/>
        <v>(74)(1)(b)</v>
      </c>
      <c r="B614" s="90" t="s">
        <v>1228</v>
      </c>
      <c r="C614" s="91" t="s">
        <v>1229</v>
      </c>
      <c r="D614" s="90">
        <v>3</v>
      </c>
      <c r="E614" s="91" t="s">
        <v>1301</v>
      </c>
      <c r="F614" s="89">
        <v>74</v>
      </c>
      <c r="G614" s="91" t="s">
        <v>1352</v>
      </c>
      <c r="H614" s="89">
        <v>1</v>
      </c>
      <c r="I614" s="91" t="s">
        <v>1353</v>
      </c>
      <c r="J614" s="89" t="s">
        <v>605</v>
      </c>
      <c r="K614" s="91" t="s">
        <v>1355</v>
      </c>
    </row>
    <row r="615" spans="1:11" ht="28.5" x14ac:dyDescent="0.45">
      <c r="A615" s="89" t="str">
        <f t="shared" si="9"/>
        <v>(74)(1)(c)</v>
      </c>
      <c r="B615" s="90" t="s">
        <v>1228</v>
      </c>
      <c r="C615" s="91" t="s">
        <v>1229</v>
      </c>
      <c r="D615" s="90">
        <v>3</v>
      </c>
      <c r="E615" s="91" t="s">
        <v>1301</v>
      </c>
      <c r="F615" s="89">
        <v>74</v>
      </c>
      <c r="G615" s="91" t="s">
        <v>1352</v>
      </c>
      <c r="H615" s="89">
        <v>1</v>
      </c>
      <c r="I615" s="91" t="s">
        <v>1353</v>
      </c>
      <c r="J615" s="89" t="s">
        <v>606</v>
      </c>
      <c r="K615" s="91" t="s">
        <v>1356</v>
      </c>
    </row>
    <row r="616" spans="1:11" ht="28.5" x14ac:dyDescent="0.45">
      <c r="A616" s="89" t="str">
        <f t="shared" si="9"/>
        <v>(74)(2)</v>
      </c>
      <c r="B616" s="90" t="s">
        <v>1228</v>
      </c>
      <c r="C616" s="91" t="s">
        <v>1229</v>
      </c>
      <c r="D616" s="90">
        <v>3</v>
      </c>
      <c r="E616" s="91" t="s">
        <v>1301</v>
      </c>
      <c r="F616" s="89">
        <v>74</v>
      </c>
      <c r="G616" s="91" t="s">
        <v>1352</v>
      </c>
      <c r="H616" s="89">
        <v>2</v>
      </c>
      <c r="I616" s="91" t="s">
        <v>1357</v>
      </c>
      <c r="J616" s="89"/>
      <c r="K616" s="91"/>
    </row>
    <row r="617" spans="1:11" ht="28.5" x14ac:dyDescent="0.45">
      <c r="A617" s="89" t="str">
        <f t="shared" si="9"/>
        <v>(75)(1)</v>
      </c>
      <c r="B617" s="90" t="s">
        <v>1228</v>
      </c>
      <c r="C617" s="91" t="s">
        <v>1229</v>
      </c>
      <c r="D617" s="90">
        <v>3</v>
      </c>
      <c r="E617" s="91" t="s">
        <v>1301</v>
      </c>
      <c r="F617" s="89">
        <v>75</v>
      </c>
      <c r="G617" s="91" t="s">
        <v>1358</v>
      </c>
      <c r="H617" s="89">
        <v>1</v>
      </c>
      <c r="I617" s="91" t="s">
        <v>1360</v>
      </c>
      <c r="J617" s="89"/>
      <c r="K617" s="91"/>
    </row>
    <row r="618" spans="1:11" ht="28.5" x14ac:dyDescent="0.45">
      <c r="A618" s="89" t="str">
        <f t="shared" si="9"/>
        <v>(75)(2)</v>
      </c>
      <c r="B618" s="90" t="s">
        <v>1228</v>
      </c>
      <c r="C618" s="91" t="s">
        <v>1229</v>
      </c>
      <c r="D618" s="90">
        <v>3</v>
      </c>
      <c r="E618" s="91" t="s">
        <v>1301</v>
      </c>
      <c r="F618" s="89">
        <v>75</v>
      </c>
      <c r="G618" s="91" t="s">
        <v>1358</v>
      </c>
      <c r="H618" s="89">
        <v>2</v>
      </c>
      <c r="I618" s="91" t="s">
        <v>1359</v>
      </c>
      <c r="J618" s="89"/>
      <c r="K618" s="91"/>
    </row>
    <row r="619" spans="1:11" ht="57" x14ac:dyDescent="0.45">
      <c r="A619" s="89" t="str">
        <f t="shared" si="9"/>
        <v>(75)(3)</v>
      </c>
      <c r="B619" s="90" t="s">
        <v>1228</v>
      </c>
      <c r="C619" s="91" t="s">
        <v>1229</v>
      </c>
      <c r="D619" s="90">
        <v>3</v>
      </c>
      <c r="E619" s="91" t="s">
        <v>1301</v>
      </c>
      <c r="F619" s="89">
        <v>75</v>
      </c>
      <c r="G619" s="91" t="s">
        <v>1358</v>
      </c>
      <c r="H619" s="89">
        <v>3</v>
      </c>
      <c r="I619" s="91" t="s">
        <v>1361</v>
      </c>
      <c r="J619" s="89"/>
      <c r="K619" s="91"/>
    </row>
    <row r="620" spans="1:11" ht="71.25" x14ac:dyDescent="0.45">
      <c r="A620" s="89" t="str">
        <f t="shared" si="9"/>
        <v>(75)(4)</v>
      </c>
      <c r="B620" s="90" t="s">
        <v>1228</v>
      </c>
      <c r="C620" s="91" t="s">
        <v>1229</v>
      </c>
      <c r="D620" s="90">
        <v>3</v>
      </c>
      <c r="E620" s="91" t="s">
        <v>1301</v>
      </c>
      <c r="F620" s="89">
        <v>75</v>
      </c>
      <c r="G620" s="91" t="s">
        <v>1358</v>
      </c>
      <c r="H620" s="89">
        <v>4</v>
      </c>
      <c r="I620" s="91" t="s">
        <v>1362</v>
      </c>
      <c r="J620" s="89"/>
      <c r="K620" s="91"/>
    </row>
    <row r="621" spans="1:11" ht="28.5" x14ac:dyDescent="0.45">
      <c r="A621" s="89" t="str">
        <f t="shared" si="9"/>
        <v>(75)(5)</v>
      </c>
      <c r="B621" s="90" t="s">
        <v>1228</v>
      </c>
      <c r="C621" s="91" t="s">
        <v>1229</v>
      </c>
      <c r="D621" s="90">
        <v>3</v>
      </c>
      <c r="E621" s="91" t="s">
        <v>1301</v>
      </c>
      <c r="F621" s="89">
        <v>75</v>
      </c>
      <c r="G621" s="91" t="s">
        <v>1358</v>
      </c>
      <c r="H621" s="89">
        <v>5</v>
      </c>
      <c r="I621" s="91" t="s">
        <v>1363</v>
      </c>
      <c r="J621" s="89"/>
      <c r="K621" s="91"/>
    </row>
    <row r="622" spans="1:11" ht="28.5" x14ac:dyDescent="0.45">
      <c r="A622" s="89" t="str">
        <f t="shared" si="9"/>
        <v>(75)(6)(a)</v>
      </c>
      <c r="B622" s="90" t="s">
        <v>1228</v>
      </c>
      <c r="C622" s="91" t="s">
        <v>1229</v>
      </c>
      <c r="D622" s="90">
        <v>3</v>
      </c>
      <c r="E622" s="91" t="s">
        <v>1301</v>
      </c>
      <c r="F622" s="89">
        <v>75</v>
      </c>
      <c r="G622" s="91" t="s">
        <v>1358</v>
      </c>
      <c r="H622" s="89">
        <v>6</v>
      </c>
      <c r="I622" s="91" t="s">
        <v>1364</v>
      </c>
      <c r="J622" s="89" t="s">
        <v>604</v>
      </c>
      <c r="K622" s="91" t="s">
        <v>1365</v>
      </c>
    </row>
    <row r="623" spans="1:11" ht="28.5" x14ac:dyDescent="0.45">
      <c r="A623" s="89" t="str">
        <f t="shared" si="9"/>
        <v>(75)(6)(b)</v>
      </c>
      <c r="B623" s="90" t="s">
        <v>1228</v>
      </c>
      <c r="C623" s="91" t="s">
        <v>1229</v>
      </c>
      <c r="D623" s="90">
        <v>3</v>
      </c>
      <c r="E623" s="91" t="s">
        <v>1301</v>
      </c>
      <c r="F623" s="89">
        <v>75</v>
      </c>
      <c r="G623" s="91" t="s">
        <v>1358</v>
      </c>
      <c r="H623" s="89">
        <v>6</v>
      </c>
      <c r="I623" s="91" t="s">
        <v>1364</v>
      </c>
      <c r="J623" s="89" t="s">
        <v>605</v>
      </c>
      <c r="K623" s="91" t="s">
        <v>1366</v>
      </c>
    </row>
    <row r="624" spans="1:11" ht="28.5" x14ac:dyDescent="0.45">
      <c r="A624" s="89" t="str">
        <f t="shared" si="9"/>
        <v>(75)(6)(c)</v>
      </c>
      <c r="B624" s="90" t="s">
        <v>1228</v>
      </c>
      <c r="C624" s="91" t="s">
        <v>1229</v>
      </c>
      <c r="D624" s="90">
        <v>3</v>
      </c>
      <c r="E624" s="91" t="s">
        <v>1301</v>
      </c>
      <c r="F624" s="89">
        <v>75</v>
      </c>
      <c r="G624" s="91" t="s">
        <v>1358</v>
      </c>
      <c r="H624" s="89">
        <v>6</v>
      </c>
      <c r="I624" s="91" t="s">
        <v>1364</v>
      </c>
      <c r="J624" s="89" t="s">
        <v>606</v>
      </c>
      <c r="K624" s="91" t="s">
        <v>1367</v>
      </c>
    </row>
    <row r="625" spans="1:11" ht="28.5" x14ac:dyDescent="0.45">
      <c r="A625" s="89" t="str">
        <f t="shared" si="9"/>
        <v>(75)(6)(d)</v>
      </c>
      <c r="B625" s="90" t="s">
        <v>1228</v>
      </c>
      <c r="C625" s="91" t="s">
        <v>1229</v>
      </c>
      <c r="D625" s="90">
        <v>3</v>
      </c>
      <c r="E625" s="91" t="s">
        <v>1301</v>
      </c>
      <c r="F625" s="89">
        <v>75</v>
      </c>
      <c r="G625" s="91" t="s">
        <v>1358</v>
      </c>
      <c r="H625" s="89">
        <v>6</v>
      </c>
      <c r="I625" s="91" t="s">
        <v>1364</v>
      </c>
      <c r="J625" s="89" t="s">
        <v>607</v>
      </c>
      <c r="K625" s="91" t="s">
        <v>1368</v>
      </c>
    </row>
    <row r="626" spans="1:11" ht="28.5" x14ac:dyDescent="0.45">
      <c r="A626" s="89" t="str">
        <f t="shared" si="9"/>
        <v>(75)(6)(e)</v>
      </c>
      <c r="B626" s="90" t="s">
        <v>1228</v>
      </c>
      <c r="C626" s="91" t="s">
        <v>1229</v>
      </c>
      <c r="D626" s="90">
        <v>3</v>
      </c>
      <c r="E626" s="91" t="s">
        <v>1301</v>
      </c>
      <c r="F626" s="89">
        <v>75</v>
      </c>
      <c r="G626" s="91" t="s">
        <v>1358</v>
      </c>
      <c r="H626" s="89">
        <v>6</v>
      </c>
      <c r="I626" s="91" t="s">
        <v>1364</v>
      </c>
      <c r="J626" s="89" t="s">
        <v>629</v>
      </c>
      <c r="K626" s="91" t="s">
        <v>1369</v>
      </c>
    </row>
    <row r="627" spans="1:11" ht="28.5" x14ac:dyDescent="0.45">
      <c r="A627" s="89" t="str">
        <f t="shared" si="9"/>
        <v>(75)(6)(f)</v>
      </c>
      <c r="B627" s="90" t="s">
        <v>1228</v>
      </c>
      <c r="C627" s="91" t="s">
        <v>1229</v>
      </c>
      <c r="D627" s="90">
        <v>3</v>
      </c>
      <c r="E627" s="91" t="s">
        <v>1301</v>
      </c>
      <c r="F627" s="89">
        <v>75</v>
      </c>
      <c r="G627" s="91" t="s">
        <v>1358</v>
      </c>
      <c r="H627" s="89">
        <v>6</v>
      </c>
      <c r="I627" s="91" t="s">
        <v>1364</v>
      </c>
      <c r="J627" s="89" t="s">
        <v>630</v>
      </c>
      <c r="K627" s="91" t="s">
        <v>1370</v>
      </c>
    </row>
    <row r="628" spans="1:11" ht="42.75" x14ac:dyDescent="0.45">
      <c r="A628" s="89" t="str">
        <f t="shared" si="9"/>
        <v>(75)(6)(g)</v>
      </c>
      <c r="B628" s="90" t="s">
        <v>1228</v>
      </c>
      <c r="C628" s="91" t="s">
        <v>1229</v>
      </c>
      <c r="D628" s="90">
        <v>3</v>
      </c>
      <c r="E628" s="91" t="s">
        <v>1301</v>
      </c>
      <c r="F628" s="89">
        <v>75</v>
      </c>
      <c r="G628" s="91" t="s">
        <v>1358</v>
      </c>
      <c r="H628" s="89">
        <v>6</v>
      </c>
      <c r="I628" s="91" t="s">
        <v>1364</v>
      </c>
      <c r="J628" s="89" t="s">
        <v>671</v>
      </c>
      <c r="K628" s="91" t="s">
        <v>1371</v>
      </c>
    </row>
    <row r="629" spans="1:11" ht="28.5" x14ac:dyDescent="0.45">
      <c r="A629" s="89" t="str">
        <f t="shared" si="9"/>
        <v>(76)(1)</v>
      </c>
      <c r="B629" s="90" t="s">
        <v>1228</v>
      </c>
      <c r="C629" s="91" t="s">
        <v>1229</v>
      </c>
      <c r="D629" s="90">
        <v>3</v>
      </c>
      <c r="E629" s="91" t="s">
        <v>1301</v>
      </c>
      <c r="F629" s="89">
        <v>76</v>
      </c>
      <c r="G629" s="91" t="s">
        <v>1372</v>
      </c>
      <c r="H629" s="89">
        <v>1</v>
      </c>
      <c r="I629" s="91" t="s">
        <v>1373</v>
      </c>
      <c r="J629" s="89"/>
      <c r="K629" s="91"/>
    </row>
    <row r="630" spans="1:11" ht="42.75" x14ac:dyDescent="0.45">
      <c r="A630" s="89" t="str">
        <f t="shared" si="9"/>
        <v>(76)(2)</v>
      </c>
      <c r="B630" s="90" t="s">
        <v>1228</v>
      </c>
      <c r="C630" s="91" t="s">
        <v>1229</v>
      </c>
      <c r="D630" s="90">
        <v>3</v>
      </c>
      <c r="E630" s="91" t="s">
        <v>1301</v>
      </c>
      <c r="F630" s="89">
        <v>76</v>
      </c>
      <c r="G630" s="91" t="s">
        <v>1372</v>
      </c>
      <c r="H630" s="89">
        <v>2</v>
      </c>
      <c r="I630" s="91" t="s">
        <v>1374</v>
      </c>
      <c r="J630" s="89"/>
      <c r="K630" s="91"/>
    </row>
    <row r="631" spans="1:11" ht="85.5" x14ac:dyDescent="0.45">
      <c r="A631" s="89" t="str">
        <f t="shared" si="9"/>
        <v>(77)(1)</v>
      </c>
      <c r="B631" s="90" t="s">
        <v>1375</v>
      </c>
      <c r="C631" s="91" t="s">
        <v>1376</v>
      </c>
      <c r="D631" s="90"/>
      <c r="E631" s="91"/>
      <c r="F631" s="89">
        <v>77</v>
      </c>
      <c r="G631" s="91" t="s">
        <v>1377</v>
      </c>
      <c r="H631" s="89">
        <v>1</v>
      </c>
      <c r="I631" s="91" t="s">
        <v>1378</v>
      </c>
      <c r="J631" s="89"/>
      <c r="K631" s="91"/>
    </row>
    <row r="632" spans="1:11" ht="42.75" x14ac:dyDescent="0.45">
      <c r="A632" s="89" t="str">
        <f t="shared" si="9"/>
        <v>(77)(2)</v>
      </c>
      <c r="B632" s="90" t="s">
        <v>1375</v>
      </c>
      <c r="C632" s="91" t="s">
        <v>1376</v>
      </c>
      <c r="D632" s="90"/>
      <c r="E632" s="91"/>
      <c r="F632" s="89">
        <v>77</v>
      </c>
      <c r="G632" s="91" t="s">
        <v>1377</v>
      </c>
      <c r="H632" s="89">
        <v>2</v>
      </c>
      <c r="I632" s="91" t="s">
        <v>1379</v>
      </c>
      <c r="J632" s="89"/>
      <c r="K632" s="91"/>
    </row>
    <row r="633" spans="1:11" ht="57" x14ac:dyDescent="0.45">
      <c r="A633" s="89" t="str">
        <f t="shared" si="9"/>
        <v>(78)(1)</v>
      </c>
      <c r="B633" s="90" t="s">
        <v>1375</v>
      </c>
      <c r="C633" s="91" t="s">
        <v>1376</v>
      </c>
      <c r="D633" s="90"/>
      <c r="E633" s="91"/>
      <c r="F633" s="89">
        <v>78</v>
      </c>
      <c r="G633" s="91" t="s">
        <v>1380</v>
      </c>
      <c r="H633" s="89">
        <v>1</v>
      </c>
      <c r="I633" s="91" t="s">
        <v>1381</v>
      </c>
      <c r="J633" s="89"/>
      <c r="K633" s="91"/>
    </row>
    <row r="634" spans="1:11" ht="85.5" x14ac:dyDescent="0.45">
      <c r="A634" s="89" t="str">
        <f t="shared" si="9"/>
        <v>(78)(2)</v>
      </c>
      <c r="B634" s="90" t="s">
        <v>1375</v>
      </c>
      <c r="C634" s="91" t="s">
        <v>1376</v>
      </c>
      <c r="D634" s="90"/>
      <c r="E634" s="91"/>
      <c r="F634" s="89">
        <v>78</v>
      </c>
      <c r="G634" s="91" t="s">
        <v>1380</v>
      </c>
      <c r="H634" s="89">
        <v>2</v>
      </c>
      <c r="I634" s="91" t="s">
        <v>1382</v>
      </c>
      <c r="J634" s="89"/>
      <c r="K634" s="91"/>
    </row>
    <row r="635" spans="1:11" ht="42.75" x14ac:dyDescent="0.45">
      <c r="A635" s="89" t="str">
        <f t="shared" si="9"/>
        <v>(78)(3)</v>
      </c>
      <c r="B635" s="90" t="s">
        <v>1375</v>
      </c>
      <c r="C635" s="91" t="s">
        <v>1376</v>
      </c>
      <c r="D635" s="90"/>
      <c r="E635" s="91"/>
      <c r="F635" s="89">
        <v>78</v>
      </c>
      <c r="G635" s="91" t="s">
        <v>1380</v>
      </c>
      <c r="H635" s="89">
        <v>3</v>
      </c>
      <c r="I635" s="91" t="s">
        <v>1383</v>
      </c>
      <c r="J635" s="89"/>
      <c r="K635" s="91"/>
    </row>
    <row r="636" spans="1:11" ht="57" x14ac:dyDescent="0.45">
      <c r="A636" s="89" t="str">
        <f t="shared" si="9"/>
        <v>(78)(4)</v>
      </c>
      <c r="B636" s="90" t="s">
        <v>1375</v>
      </c>
      <c r="C636" s="91" t="s">
        <v>1376</v>
      </c>
      <c r="D636" s="90"/>
      <c r="E636" s="91"/>
      <c r="F636" s="89">
        <v>78</v>
      </c>
      <c r="G636" s="91" t="s">
        <v>1380</v>
      </c>
      <c r="H636" s="89">
        <v>4</v>
      </c>
      <c r="I636" s="91" t="s">
        <v>1384</v>
      </c>
      <c r="J636" s="89"/>
      <c r="K636" s="91"/>
    </row>
    <row r="637" spans="1:11" ht="85.5" x14ac:dyDescent="0.45">
      <c r="A637" s="89" t="str">
        <f t="shared" si="9"/>
        <v>(79)(1)</v>
      </c>
      <c r="B637" s="90" t="s">
        <v>1375</v>
      </c>
      <c r="C637" s="91" t="s">
        <v>1376</v>
      </c>
      <c r="D637" s="90"/>
      <c r="E637" s="91"/>
      <c r="F637" s="89">
        <v>79</v>
      </c>
      <c r="G637" s="91" t="s">
        <v>1385</v>
      </c>
      <c r="H637" s="89">
        <v>1</v>
      </c>
      <c r="I637" s="91" t="s">
        <v>1386</v>
      </c>
      <c r="J637" s="89"/>
      <c r="K637" s="91"/>
    </row>
    <row r="638" spans="1:11" ht="85.5" x14ac:dyDescent="0.45">
      <c r="A638" s="89" t="str">
        <f t="shared" si="9"/>
        <v>(79)(2)</v>
      </c>
      <c r="B638" s="90" t="s">
        <v>1375</v>
      </c>
      <c r="C638" s="91" t="s">
        <v>1376</v>
      </c>
      <c r="D638" s="90"/>
      <c r="E638" s="91"/>
      <c r="F638" s="89">
        <v>79</v>
      </c>
      <c r="G638" s="91" t="s">
        <v>1385</v>
      </c>
      <c r="H638" s="89">
        <v>2</v>
      </c>
      <c r="I638" s="91" t="s">
        <v>1387</v>
      </c>
      <c r="J638" s="89"/>
      <c r="K638" s="91"/>
    </row>
    <row r="639" spans="1:11" ht="128.25" x14ac:dyDescent="0.45">
      <c r="A639" s="89" t="str">
        <f t="shared" si="9"/>
        <v>(80)(1)</v>
      </c>
      <c r="B639" s="90" t="s">
        <v>1375</v>
      </c>
      <c r="C639" s="91" t="s">
        <v>1376</v>
      </c>
      <c r="D639" s="90"/>
      <c r="E639" s="91"/>
      <c r="F639" s="89">
        <v>80</v>
      </c>
      <c r="G639" s="91" t="s">
        <v>1388</v>
      </c>
      <c r="H639" s="89">
        <v>1</v>
      </c>
      <c r="I639" s="91" t="s">
        <v>1389</v>
      </c>
      <c r="J639" s="89"/>
      <c r="K639" s="91"/>
    </row>
    <row r="640" spans="1:11" ht="99.75" x14ac:dyDescent="0.45">
      <c r="A640" s="89" t="str">
        <f t="shared" si="9"/>
        <v>(80)(2)</v>
      </c>
      <c r="B640" s="90" t="s">
        <v>1375</v>
      </c>
      <c r="C640" s="91" t="s">
        <v>1376</v>
      </c>
      <c r="D640" s="90"/>
      <c r="E640" s="91"/>
      <c r="F640" s="89">
        <v>80</v>
      </c>
      <c r="G640" s="91" t="s">
        <v>1388</v>
      </c>
      <c r="H640" s="89">
        <v>2</v>
      </c>
      <c r="I640" s="91" t="s">
        <v>1390</v>
      </c>
      <c r="J640" s="89"/>
      <c r="K640" s="91"/>
    </row>
    <row r="641" spans="1:11" ht="71.25" x14ac:dyDescent="0.45">
      <c r="A641" s="89" t="str">
        <f t="shared" si="9"/>
        <v>(81)(1)</v>
      </c>
      <c r="B641" s="90" t="s">
        <v>1375</v>
      </c>
      <c r="C641" s="91" t="s">
        <v>1376</v>
      </c>
      <c r="D641" s="90"/>
      <c r="E641" s="91"/>
      <c r="F641" s="89">
        <v>81</v>
      </c>
      <c r="G641" s="91" t="s">
        <v>1391</v>
      </c>
      <c r="H641" s="89">
        <v>1</v>
      </c>
      <c r="I641" s="91" t="s">
        <v>1392</v>
      </c>
      <c r="J641" s="89"/>
      <c r="K641" s="91"/>
    </row>
    <row r="642" spans="1:11" ht="57" x14ac:dyDescent="0.45">
      <c r="A642" s="89" t="str">
        <f t="shared" si="9"/>
        <v>(81)(2)</v>
      </c>
      <c r="B642" s="90" t="s">
        <v>1375</v>
      </c>
      <c r="C642" s="91" t="s">
        <v>1376</v>
      </c>
      <c r="D642" s="90"/>
      <c r="E642" s="91"/>
      <c r="F642" s="89">
        <v>81</v>
      </c>
      <c r="G642" s="91" t="s">
        <v>1391</v>
      </c>
      <c r="H642" s="89">
        <v>2</v>
      </c>
      <c r="I642" s="91" t="s">
        <v>1393</v>
      </c>
      <c r="J642" s="89"/>
      <c r="K642" s="91"/>
    </row>
    <row r="643" spans="1:11" ht="57" x14ac:dyDescent="0.45">
      <c r="A643" s="89" t="str">
        <f t="shared" ref="A643:A706" si="10">_xlfn.CONCAT(IF(F643&lt;&gt;"",_xlfn.CONCAT("(",F643,")"),""),IF(H643&lt;&gt;"",_xlfn.CONCAT("(",H643,")"),""),IF(J643&lt;&gt;"",_xlfn.CONCAT("(",J643,")"),""))</f>
        <v>(81)(3)</v>
      </c>
      <c r="B643" s="90" t="s">
        <v>1375</v>
      </c>
      <c r="C643" s="91" t="s">
        <v>1376</v>
      </c>
      <c r="D643" s="90"/>
      <c r="E643" s="91"/>
      <c r="F643" s="89">
        <v>81</v>
      </c>
      <c r="G643" s="91" t="s">
        <v>1391</v>
      </c>
      <c r="H643" s="89">
        <v>3</v>
      </c>
      <c r="I643" s="91" t="s">
        <v>1394</v>
      </c>
      <c r="J643" s="89"/>
      <c r="K643" s="91"/>
    </row>
    <row r="644" spans="1:11" ht="42.75" x14ac:dyDescent="0.45">
      <c r="A644" s="89" t="str">
        <f t="shared" si="10"/>
        <v>(82)(1)</v>
      </c>
      <c r="B644" s="90" t="s">
        <v>1375</v>
      </c>
      <c r="C644" s="91" t="s">
        <v>1376</v>
      </c>
      <c r="D644" s="90"/>
      <c r="E644" s="91"/>
      <c r="F644" s="89">
        <v>82</v>
      </c>
      <c r="G644" s="91" t="s">
        <v>1395</v>
      </c>
      <c r="H644" s="89">
        <v>1</v>
      </c>
      <c r="I644" s="91" t="s">
        <v>1396</v>
      </c>
      <c r="J644" s="89"/>
      <c r="K644" s="91"/>
    </row>
    <row r="645" spans="1:11" ht="71.25" x14ac:dyDescent="0.45">
      <c r="A645" s="89" t="str">
        <f t="shared" si="10"/>
        <v>(82)(2)</v>
      </c>
      <c r="B645" s="90" t="s">
        <v>1375</v>
      </c>
      <c r="C645" s="91" t="s">
        <v>1376</v>
      </c>
      <c r="D645" s="90"/>
      <c r="E645" s="91"/>
      <c r="F645" s="89">
        <v>82</v>
      </c>
      <c r="G645" s="91" t="s">
        <v>1395</v>
      </c>
      <c r="H645" s="89">
        <v>2</v>
      </c>
      <c r="I645" s="91" t="s">
        <v>1397</v>
      </c>
      <c r="J645" s="89"/>
      <c r="K645" s="91"/>
    </row>
    <row r="646" spans="1:11" ht="42.75" x14ac:dyDescent="0.45">
      <c r="A646" s="89" t="str">
        <f t="shared" si="10"/>
        <v>(82)(3)</v>
      </c>
      <c r="B646" s="90" t="s">
        <v>1375</v>
      </c>
      <c r="C646" s="91" t="s">
        <v>1376</v>
      </c>
      <c r="D646" s="90"/>
      <c r="E646" s="91"/>
      <c r="F646" s="89">
        <v>82</v>
      </c>
      <c r="G646" s="91" t="s">
        <v>1395</v>
      </c>
      <c r="H646" s="89">
        <v>3</v>
      </c>
      <c r="I646" s="91" t="s">
        <v>1398</v>
      </c>
      <c r="J646" s="89"/>
      <c r="K646" s="91"/>
    </row>
    <row r="647" spans="1:11" ht="71.25" x14ac:dyDescent="0.45">
      <c r="A647" s="89" t="str">
        <f t="shared" si="10"/>
        <v>(82)(4)</v>
      </c>
      <c r="B647" s="90" t="s">
        <v>1375</v>
      </c>
      <c r="C647" s="91" t="s">
        <v>1376</v>
      </c>
      <c r="D647" s="90"/>
      <c r="E647" s="91"/>
      <c r="F647" s="89">
        <v>82</v>
      </c>
      <c r="G647" s="91" t="s">
        <v>1395</v>
      </c>
      <c r="H647" s="89">
        <v>4</v>
      </c>
      <c r="I647" s="91" t="s">
        <v>1399</v>
      </c>
      <c r="J647" s="89"/>
      <c r="K647" s="91"/>
    </row>
    <row r="648" spans="1:11" ht="85.5" x14ac:dyDescent="0.45">
      <c r="A648" s="89" t="str">
        <f t="shared" si="10"/>
        <v>(82)(5)</v>
      </c>
      <c r="B648" s="90" t="s">
        <v>1375</v>
      </c>
      <c r="C648" s="91" t="s">
        <v>1376</v>
      </c>
      <c r="D648" s="90"/>
      <c r="E648" s="91"/>
      <c r="F648" s="89">
        <v>82</v>
      </c>
      <c r="G648" s="91" t="s">
        <v>1395</v>
      </c>
      <c r="H648" s="89">
        <v>5</v>
      </c>
      <c r="I648" s="91" t="s">
        <v>1400</v>
      </c>
      <c r="J648" s="89"/>
      <c r="K648" s="91"/>
    </row>
    <row r="649" spans="1:11" ht="42.75" x14ac:dyDescent="0.45">
      <c r="A649" s="89" t="str">
        <f t="shared" si="10"/>
        <v>(82)(6)</v>
      </c>
      <c r="B649" s="90" t="s">
        <v>1375</v>
      </c>
      <c r="C649" s="91" t="s">
        <v>1376</v>
      </c>
      <c r="D649" s="90"/>
      <c r="E649" s="91"/>
      <c r="F649" s="89">
        <v>82</v>
      </c>
      <c r="G649" s="91" t="s">
        <v>1395</v>
      </c>
      <c r="H649" s="89">
        <v>6</v>
      </c>
      <c r="I649" s="91" t="s">
        <v>1401</v>
      </c>
      <c r="J649" s="89"/>
      <c r="K649" s="91"/>
    </row>
    <row r="650" spans="1:11" ht="57" x14ac:dyDescent="0.45">
      <c r="A650" s="89" t="str">
        <f t="shared" si="10"/>
        <v>(83)(1)</v>
      </c>
      <c r="B650" s="90" t="s">
        <v>1375</v>
      </c>
      <c r="C650" s="91" t="s">
        <v>1376</v>
      </c>
      <c r="D650" s="90"/>
      <c r="E650" s="91"/>
      <c r="F650" s="89">
        <v>83</v>
      </c>
      <c r="G650" s="91" t="s">
        <v>1402</v>
      </c>
      <c r="H650" s="89">
        <v>1</v>
      </c>
      <c r="I650" s="91" t="s">
        <v>1403</v>
      </c>
      <c r="J650" s="89"/>
      <c r="K650" s="91"/>
    </row>
    <row r="651" spans="1:11" ht="85.5" x14ac:dyDescent="0.45">
      <c r="A651" s="89" t="str">
        <f t="shared" si="10"/>
        <v>(83)(2)(a)</v>
      </c>
      <c r="B651" s="90" t="s">
        <v>1375</v>
      </c>
      <c r="C651" s="91" t="s">
        <v>1376</v>
      </c>
      <c r="D651" s="90"/>
      <c r="E651" s="91"/>
      <c r="F651" s="89">
        <v>83</v>
      </c>
      <c r="G651" s="91" t="s">
        <v>1402</v>
      </c>
      <c r="H651" s="89">
        <v>2</v>
      </c>
      <c r="I651" s="91" t="s">
        <v>1404</v>
      </c>
      <c r="J651" s="89" t="s">
        <v>604</v>
      </c>
      <c r="K651" s="91" t="s">
        <v>1405</v>
      </c>
    </row>
    <row r="652" spans="1:11" ht="85.5" x14ac:dyDescent="0.45">
      <c r="A652" s="89" t="str">
        <f t="shared" si="10"/>
        <v>(83)(2)(b)</v>
      </c>
      <c r="B652" s="90" t="s">
        <v>1375</v>
      </c>
      <c r="C652" s="91" t="s">
        <v>1376</v>
      </c>
      <c r="D652" s="90"/>
      <c r="E652" s="91"/>
      <c r="F652" s="89">
        <v>83</v>
      </c>
      <c r="G652" s="91" t="s">
        <v>1402</v>
      </c>
      <c r="H652" s="89">
        <v>2</v>
      </c>
      <c r="I652" s="91" t="s">
        <v>1404</v>
      </c>
      <c r="J652" s="89" t="s">
        <v>605</v>
      </c>
      <c r="K652" s="91" t="s">
        <v>1406</v>
      </c>
    </row>
    <row r="653" spans="1:11" ht="85.5" x14ac:dyDescent="0.45">
      <c r="A653" s="89" t="str">
        <f t="shared" si="10"/>
        <v>(83)(2)(c)</v>
      </c>
      <c r="B653" s="90" t="s">
        <v>1375</v>
      </c>
      <c r="C653" s="91" t="s">
        <v>1376</v>
      </c>
      <c r="D653" s="90"/>
      <c r="E653" s="91"/>
      <c r="F653" s="89">
        <v>83</v>
      </c>
      <c r="G653" s="91" t="s">
        <v>1402</v>
      </c>
      <c r="H653" s="89">
        <v>2</v>
      </c>
      <c r="I653" s="91" t="s">
        <v>1404</v>
      </c>
      <c r="J653" s="89" t="s">
        <v>606</v>
      </c>
      <c r="K653" s="91" t="s">
        <v>1407</v>
      </c>
    </row>
    <row r="654" spans="1:11" ht="85.5" x14ac:dyDescent="0.45">
      <c r="A654" s="89" t="str">
        <f t="shared" si="10"/>
        <v>(83)(2)(d)</v>
      </c>
      <c r="B654" s="90" t="s">
        <v>1375</v>
      </c>
      <c r="C654" s="91" t="s">
        <v>1376</v>
      </c>
      <c r="D654" s="90"/>
      <c r="E654" s="91"/>
      <c r="F654" s="89">
        <v>83</v>
      </c>
      <c r="G654" s="91" t="s">
        <v>1402</v>
      </c>
      <c r="H654" s="89">
        <v>2</v>
      </c>
      <c r="I654" s="91" t="s">
        <v>1404</v>
      </c>
      <c r="J654" s="89" t="s">
        <v>607</v>
      </c>
      <c r="K654" s="91" t="s">
        <v>1408</v>
      </c>
    </row>
    <row r="655" spans="1:11" ht="85.5" x14ac:dyDescent="0.45">
      <c r="A655" s="89" t="str">
        <f t="shared" si="10"/>
        <v>(83)(2)(e)</v>
      </c>
      <c r="B655" s="90" t="s">
        <v>1375</v>
      </c>
      <c r="C655" s="91" t="s">
        <v>1376</v>
      </c>
      <c r="D655" s="90"/>
      <c r="E655" s="91"/>
      <c r="F655" s="89">
        <v>83</v>
      </c>
      <c r="G655" s="91" t="s">
        <v>1402</v>
      </c>
      <c r="H655" s="89">
        <v>2</v>
      </c>
      <c r="I655" s="91" t="s">
        <v>1404</v>
      </c>
      <c r="J655" s="89" t="s">
        <v>629</v>
      </c>
      <c r="K655" s="91" t="s">
        <v>1409</v>
      </c>
    </row>
    <row r="656" spans="1:11" ht="85.5" x14ac:dyDescent="0.45">
      <c r="A656" s="89" t="str">
        <f t="shared" si="10"/>
        <v>(83)(2)(f)</v>
      </c>
      <c r="B656" s="90" t="s">
        <v>1375</v>
      </c>
      <c r="C656" s="91" t="s">
        <v>1376</v>
      </c>
      <c r="D656" s="90"/>
      <c r="E656" s="91"/>
      <c r="F656" s="89">
        <v>83</v>
      </c>
      <c r="G656" s="91" t="s">
        <v>1402</v>
      </c>
      <c r="H656" s="89">
        <v>2</v>
      </c>
      <c r="I656" s="91" t="s">
        <v>1404</v>
      </c>
      <c r="J656" s="89" t="s">
        <v>630</v>
      </c>
      <c r="K656" s="91" t="s">
        <v>1410</v>
      </c>
    </row>
    <row r="657" spans="1:11" ht="85.5" x14ac:dyDescent="0.45">
      <c r="A657" s="89" t="str">
        <f t="shared" si="10"/>
        <v>(83)(2)(g)</v>
      </c>
      <c r="B657" s="90" t="s">
        <v>1375</v>
      </c>
      <c r="C657" s="91" t="s">
        <v>1376</v>
      </c>
      <c r="D657" s="90"/>
      <c r="E657" s="91"/>
      <c r="F657" s="89">
        <v>83</v>
      </c>
      <c r="G657" s="91" t="s">
        <v>1402</v>
      </c>
      <c r="H657" s="89">
        <v>2</v>
      </c>
      <c r="I657" s="91" t="s">
        <v>1404</v>
      </c>
      <c r="J657" s="89" t="s">
        <v>671</v>
      </c>
      <c r="K657" s="91" t="s">
        <v>1411</v>
      </c>
    </row>
    <row r="658" spans="1:11" ht="85.5" x14ac:dyDescent="0.45">
      <c r="A658" s="89" t="str">
        <f t="shared" si="10"/>
        <v>(83)(2)(h)</v>
      </c>
      <c r="B658" s="90" t="s">
        <v>1375</v>
      </c>
      <c r="C658" s="91" t="s">
        <v>1376</v>
      </c>
      <c r="D658" s="90"/>
      <c r="E658" s="91"/>
      <c r="F658" s="89">
        <v>83</v>
      </c>
      <c r="G658" s="91" t="s">
        <v>1402</v>
      </c>
      <c r="H658" s="89">
        <v>2</v>
      </c>
      <c r="I658" s="91" t="s">
        <v>1404</v>
      </c>
      <c r="J658" s="89" t="s">
        <v>672</v>
      </c>
      <c r="K658" s="91" t="s">
        <v>1412</v>
      </c>
    </row>
    <row r="659" spans="1:11" ht="85.5" x14ac:dyDescent="0.45">
      <c r="A659" s="89" t="str">
        <f t="shared" si="10"/>
        <v>(83)(2)(i)</v>
      </c>
      <c r="B659" s="90" t="s">
        <v>1375</v>
      </c>
      <c r="C659" s="91" t="s">
        <v>1376</v>
      </c>
      <c r="D659" s="90"/>
      <c r="E659" s="91"/>
      <c r="F659" s="89">
        <v>83</v>
      </c>
      <c r="G659" s="91" t="s">
        <v>1402</v>
      </c>
      <c r="H659" s="89">
        <v>2</v>
      </c>
      <c r="I659" s="91" t="s">
        <v>1404</v>
      </c>
      <c r="J659" s="89" t="s">
        <v>673</v>
      </c>
      <c r="K659" s="91" t="s">
        <v>1413</v>
      </c>
    </row>
    <row r="660" spans="1:11" ht="85.5" x14ac:dyDescent="0.45">
      <c r="A660" s="89" t="str">
        <f t="shared" si="10"/>
        <v>(83)(2)(j)</v>
      </c>
      <c r="B660" s="90" t="s">
        <v>1375</v>
      </c>
      <c r="C660" s="91" t="s">
        <v>1376</v>
      </c>
      <c r="D660" s="90"/>
      <c r="E660" s="91"/>
      <c r="F660" s="89">
        <v>83</v>
      </c>
      <c r="G660" s="91" t="s">
        <v>1402</v>
      </c>
      <c r="H660" s="89">
        <v>2</v>
      </c>
      <c r="I660" s="91" t="s">
        <v>1404</v>
      </c>
      <c r="J660" s="89" t="s">
        <v>674</v>
      </c>
      <c r="K660" s="91" t="s">
        <v>1414</v>
      </c>
    </row>
    <row r="661" spans="1:11" ht="85.5" x14ac:dyDescent="0.45">
      <c r="A661" s="89" t="str">
        <f t="shared" si="10"/>
        <v>(83)(2)(k)</v>
      </c>
      <c r="B661" s="90" t="s">
        <v>1375</v>
      </c>
      <c r="C661" s="91" t="s">
        <v>1376</v>
      </c>
      <c r="D661" s="90"/>
      <c r="E661" s="91"/>
      <c r="F661" s="89">
        <v>83</v>
      </c>
      <c r="G661" s="91" t="s">
        <v>1402</v>
      </c>
      <c r="H661" s="89">
        <v>2</v>
      </c>
      <c r="I661" s="91" t="s">
        <v>1404</v>
      </c>
      <c r="J661" s="89" t="s">
        <v>982</v>
      </c>
      <c r="K661" s="91" t="s">
        <v>1415</v>
      </c>
    </row>
    <row r="662" spans="1:11" ht="57" x14ac:dyDescent="0.45">
      <c r="A662" s="89" t="str">
        <f t="shared" si="10"/>
        <v>(83)(3)</v>
      </c>
      <c r="B662" s="90" t="s">
        <v>1375</v>
      </c>
      <c r="C662" s="91" t="s">
        <v>1376</v>
      </c>
      <c r="D662" s="90"/>
      <c r="E662" s="91"/>
      <c r="F662" s="89">
        <v>83</v>
      </c>
      <c r="G662" s="91" t="s">
        <v>1402</v>
      </c>
      <c r="H662" s="89">
        <v>3</v>
      </c>
      <c r="I662" s="91" t="s">
        <v>1416</v>
      </c>
      <c r="J662" s="89"/>
      <c r="K662" s="91"/>
    </row>
    <row r="663" spans="1:11" ht="57" x14ac:dyDescent="0.45">
      <c r="A663" s="89" t="str">
        <f t="shared" si="10"/>
        <v>(83)(4)(a)</v>
      </c>
      <c r="B663" s="90" t="s">
        <v>1375</v>
      </c>
      <c r="C663" s="91" t="s">
        <v>1376</v>
      </c>
      <c r="D663" s="90"/>
      <c r="E663" s="91"/>
      <c r="F663" s="89">
        <v>83</v>
      </c>
      <c r="G663" s="91" t="s">
        <v>1402</v>
      </c>
      <c r="H663" s="89">
        <v>4</v>
      </c>
      <c r="I663" s="91" t="s">
        <v>1417</v>
      </c>
      <c r="J663" s="89" t="s">
        <v>604</v>
      </c>
      <c r="K663" s="91" t="s">
        <v>1418</v>
      </c>
    </row>
    <row r="664" spans="1:11" ht="57" x14ac:dyDescent="0.45">
      <c r="A664" s="89" t="str">
        <f t="shared" si="10"/>
        <v>(83)(4)(b)</v>
      </c>
      <c r="B664" s="90" t="s">
        <v>1375</v>
      </c>
      <c r="C664" s="91" t="s">
        <v>1376</v>
      </c>
      <c r="D664" s="90"/>
      <c r="E664" s="91"/>
      <c r="F664" s="89">
        <v>83</v>
      </c>
      <c r="G664" s="91" t="s">
        <v>1402</v>
      </c>
      <c r="H664" s="89">
        <v>4</v>
      </c>
      <c r="I664" s="91" t="s">
        <v>1417</v>
      </c>
      <c r="J664" s="89" t="s">
        <v>605</v>
      </c>
      <c r="K664" s="91" t="s">
        <v>1419</v>
      </c>
    </row>
    <row r="665" spans="1:11" ht="57" x14ac:dyDescent="0.45">
      <c r="A665" s="89" t="str">
        <f t="shared" si="10"/>
        <v>(83)(4)(c)</v>
      </c>
      <c r="B665" s="90" t="s">
        <v>1375</v>
      </c>
      <c r="C665" s="91" t="s">
        <v>1376</v>
      </c>
      <c r="D665" s="90"/>
      <c r="E665" s="91"/>
      <c r="F665" s="89">
        <v>83</v>
      </c>
      <c r="G665" s="91" t="s">
        <v>1402</v>
      </c>
      <c r="H665" s="89">
        <v>4</v>
      </c>
      <c r="I665" s="91" t="s">
        <v>1417</v>
      </c>
      <c r="J665" s="89" t="s">
        <v>606</v>
      </c>
      <c r="K665" s="91" t="s">
        <v>1420</v>
      </c>
    </row>
    <row r="666" spans="1:11" ht="57" x14ac:dyDescent="0.45">
      <c r="A666" s="89" t="str">
        <f t="shared" si="10"/>
        <v>(83)(5)(a)</v>
      </c>
      <c r="B666" s="90" t="s">
        <v>1375</v>
      </c>
      <c r="C666" s="91" t="s">
        <v>1376</v>
      </c>
      <c r="D666" s="90"/>
      <c r="E666" s="91"/>
      <c r="F666" s="89">
        <v>83</v>
      </c>
      <c r="G666" s="91" t="s">
        <v>1402</v>
      </c>
      <c r="H666" s="89">
        <v>5</v>
      </c>
      <c r="I666" s="91" t="s">
        <v>1421</v>
      </c>
      <c r="J666" s="89" t="s">
        <v>604</v>
      </c>
      <c r="K666" s="91" t="s">
        <v>1422</v>
      </c>
    </row>
    <row r="667" spans="1:11" ht="57" x14ac:dyDescent="0.45">
      <c r="A667" s="89" t="str">
        <f t="shared" si="10"/>
        <v>(83)(5)(b)</v>
      </c>
      <c r="B667" s="90" t="s">
        <v>1375</v>
      </c>
      <c r="C667" s="91" t="s">
        <v>1376</v>
      </c>
      <c r="D667" s="90"/>
      <c r="E667" s="91"/>
      <c r="F667" s="89">
        <v>83</v>
      </c>
      <c r="G667" s="91" t="s">
        <v>1402</v>
      </c>
      <c r="H667" s="89">
        <v>5</v>
      </c>
      <c r="I667" s="91" t="s">
        <v>1421</v>
      </c>
      <c r="J667" s="89" t="s">
        <v>605</v>
      </c>
      <c r="K667" s="91" t="s">
        <v>1423</v>
      </c>
    </row>
    <row r="668" spans="1:11" ht="57" x14ac:dyDescent="0.45">
      <c r="A668" s="89" t="str">
        <f t="shared" si="10"/>
        <v>(83)(5)(c)</v>
      </c>
      <c r="B668" s="90" t="s">
        <v>1375</v>
      </c>
      <c r="C668" s="91" t="s">
        <v>1376</v>
      </c>
      <c r="D668" s="90"/>
      <c r="E668" s="91"/>
      <c r="F668" s="89">
        <v>83</v>
      </c>
      <c r="G668" s="91" t="s">
        <v>1402</v>
      </c>
      <c r="H668" s="89">
        <v>5</v>
      </c>
      <c r="I668" s="91" t="s">
        <v>1421</v>
      </c>
      <c r="J668" s="89" t="s">
        <v>606</v>
      </c>
      <c r="K668" s="91" t="s">
        <v>1424</v>
      </c>
    </row>
    <row r="669" spans="1:11" ht="57" x14ac:dyDescent="0.45">
      <c r="A669" s="89" t="str">
        <f t="shared" si="10"/>
        <v>(83)(5)(d)</v>
      </c>
      <c r="B669" s="90" t="s">
        <v>1375</v>
      </c>
      <c r="C669" s="91" t="s">
        <v>1376</v>
      </c>
      <c r="D669" s="90"/>
      <c r="E669" s="91"/>
      <c r="F669" s="89">
        <v>83</v>
      </c>
      <c r="G669" s="91" t="s">
        <v>1402</v>
      </c>
      <c r="H669" s="89">
        <v>5</v>
      </c>
      <c r="I669" s="91" t="s">
        <v>1421</v>
      </c>
      <c r="J669" s="89" t="s">
        <v>607</v>
      </c>
      <c r="K669" s="91" t="s">
        <v>1425</v>
      </c>
    </row>
    <row r="670" spans="1:11" ht="57" x14ac:dyDescent="0.45">
      <c r="A670" s="89" t="str">
        <f t="shared" si="10"/>
        <v>(83)(5)(e)</v>
      </c>
      <c r="B670" s="90" t="s">
        <v>1375</v>
      </c>
      <c r="C670" s="91" t="s">
        <v>1376</v>
      </c>
      <c r="D670" s="90"/>
      <c r="E670" s="91"/>
      <c r="F670" s="89">
        <v>83</v>
      </c>
      <c r="G670" s="91" t="s">
        <v>1402</v>
      </c>
      <c r="H670" s="89">
        <v>5</v>
      </c>
      <c r="I670" s="91" t="s">
        <v>1421</v>
      </c>
      <c r="J670" s="89" t="s">
        <v>629</v>
      </c>
      <c r="K670" s="91" t="s">
        <v>1426</v>
      </c>
    </row>
    <row r="671" spans="1:11" ht="71.25" x14ac:dyDescent="0.45">
      <c r="A671" s="89" t="str">
        <f t="shared" si="10"/>
        <v>(83)(6)</v>
      </c>
      <c r="B671" s="90" t="s">
        <v>1375</v>
      </c>
      <c r="C671" s="91" t="s">
        <v>1376</v>
      </c>
      <c r="D671" s="90"/>
      <c r="E671" s="91"/>
      <c r="F671" s="89">
        <v>83</v>
      </c>
      <c r="G671" s="91" t="s">
        <v>1402</v>
      </c>
      <c r="H671" s="89">
        <v>6</v>
      </c>
      <c r="I671" s="91" t="s">
        <v>1427</v>
      </c>
      <c r="J671" s="89"/>
      <c r="K671" s="91"/>
    </row>
    <row r="672" spans="1:11" ht="57" x14ac:dyDescent="0.45">
      <c r="A672" s="89" t="str">
        <f t="shared" si="10"/>
        <v>(83)(7)</v>
      </c>
      <c r="B672" s="90" t="s">
        <v>1375</v>
      </c>
      <c r="C672" s="91" t="s">
        <v>1376</v>
      </c>
      <c r="D672" s="90"/>
      <c r="E672" s="91"/>
      <c r="F672" s="89">
        <v>83</v>
      </c>
      <c r="G672" s="91" t="s">
        <v>1402</v>
      </c>
      <c r="H672" s="89">
        <v>7</v>
      </c>
      <c r="I672" s="91" t="s">
        <v>1428</v>
      </c>
      <c r="J672" s="89"/>
      <c r="K672" s="91"/>
    </row>
    <row r="673" spans="1:11" ht="57" x14ac:dyDescent="0.45">
      <c r="A673" s="89" t="str">
        <f t="shared" si="10"/>
        <v>(83)(8)</v>
      </c>
      <c r="B673" s="90" t="s">
        <v>1375</v>
      </c>
      <c r="C673" s="91" t="s">
        <v>1376</v>
      </c>
      <c r="D673" s="90"/>
      <c r="E673" s="91"/>
      <c r="F673" s="89">
        <v>83</v>
      </c>
      <c r="G673" s="91" t="s">
        <v>1402</v>
      </c>
      <c r="H673" s="89">
        <v>8</v>
      </c>
      <c r="I673" s="91" t="s">
        <v>1429</v>
      </c>
      <c r="J673" s="89"/>
      <c r="K673" s="91"/>
    </row>
    <row r="674" spans="1:11" ht="156.75" x14ac:dyDescent="0.45">
      <c r="A674" s="89" t="str">
        <f t="shared" si="10"/>
        <v>(83)(9)</v>
      </c>
      <c r="B674" s="90" t="s">
        <v>1375</v>
      </c>
      <c r="C674" s="91" t="s">
        <v>1376</v>
      </c>
      <c r="D674" s="90"/>
      <c r="E674" s="91"/>
      <c r="F674" s="89">
        <v>83</v>
      </c>
      <c r="G674" s="91" t="s">
        <v>1402</v>
      </c>
      <c r="H674" s="89">
        <v>9</v>
      </c>
      <c r="I674" s="91" t="s">
        <v>1430</v>
      </c>
      <c r="J674" s="89"/>
      <c r="K674" s="91"/>
    </row>
    <row r="675" spans="1:11" ht="71.25" x14ac:dyDescent="0.45">
      <c r="A675" s="89" t="str">
        <f t="shared" si="10"/>
        <v>(84)(1)</v>
      </c>
      <c r="B675" s="90" t="s">
        <v>1375</v>
      </c>
      <c r="C675" s="91" t="s">
        <v>1376</v>
      </c>
      <c r="D675" s="90"/>
      <c r="E675" s="91"/>
      <c r="F675" s="89">
        <v>84</v>
      </c>
      <c r="G675" s="91" t="s">
        <v>1431</v>
      </c>
      <c r="H675" s="89">
        <v>1</v>
      </c>
      <c r="I675" s="91" t="s">
        <v>1432</v>
      </c>
      <c r="J675" s="89"/>
      <c r="K675" s="91"/>
    </row>
    <row r="676" spans="1:11" ht="57" x14ac:dyDescent="0.45">
      <c r="A676" s="89" t="str">
        <f t="shared" si="10"/>
        <v>(84)(2)</v>
      </c>
      <c r="B676" s="90" t="s">
        <v>1375</v>
      </c>
      <c r="C676" s="91" t="s">
        <v>1376</v>
      </c>
      <c r="D676" s="90"/>
      <c r="E676" s="91"/>
      <c r="F676" s="89">
        <v>84</v>
      </c>
      <c r="G676" s="91" t="s">
        <v>1431</v>
      </c>
      <c r="H676" s="89">
        <v>2</v>
      </c>
      <c r="I676" s="91" t="s">
        <v>1433</v>
      </c>
      <c r="J676" s="89"/>
      <c r="K676" s="91"/>
    </row>
    <row r="677" spans="1:11" ht="57" x14ac:dyDescent="0.45">
      <c r="A677" s="89" t="str">
        <f t="shared" si="10"/>
        <v>(85)(1)</v>
      </c>
      <c r="B677" s="90" t="s">
        <v>1434</v>
      </c>
      <c r="C677" s="91" t="s">
        <v>1435</v>
      </c>
      <c r="D677" s="90"/>
      <c r="E677" s="91"/>
      <c r="F677" s="89">
        <v>85</v>
      </c>
      <c r="G677" s="91" t="s">
        <v>1436</v>
      </c>
      <c r="H677" s="89">
        <v>1</v>
      </c>
      <c r="I677" s="91" t="s">
        <v>1437</v>
      </c>
      <c r="J677" s="89"/>
      <c r="K677" s="91"/>
    </row>
    <row r="678" spans="1:11" ht="128.25" x14ac:dyDescent="0.45">
      <c r="A678" s="89" t="str">
        <f t="shared" si="10"/>
        <v>(85)(2)</v>
      </c>
      <c r="B678" s="90" t="s">
        <v>1434</v>
      </c>
      <c r="C678" s="91" t="s">
        <v>1435</v>
      </c>
      <c r="D678" s="90"/>
      <c r="E678" s="91"/>
      <c r="F678" s="89">
        <v>85</v>
      </c>
      <c r="G678" s="91" t="s">
        <v>1436</v>
      </c>
      <c r="H678" s="89">
        <v>2</v>
      </c>
      <c r="I678" s="91" t="s">
        <v>1438</v>
      </c>
      <c r="J678" s="89"/>
      <c r="K678" s="91"/>
    </row>
    <row r="679" spans="1:11" ht="42.75" x14ac:dyDescent="0.45">
      <c r="A679" s="89" t="str">
        <f t="shared" si="10"/>
        <v>(85)(3)</v>
      </c>
      <c r="B679" s="90" t="s">
        <v>1434</v>
      </c>
      <c r="C679" s="91" t="s">
        <v>1435</v>
      </c>
      <c r="D679" s="90"/>
      <c r="E679" s="91"/>
      <c r="F679" s="89">
        <v>85</v>
      </c>
      <c r="G679" s="91" t="s">
        <v>1436</v>
      </c>
      <c r="H679" s="89">
        <v>3</v>
      </c>
      <c r="I679" s="91" t="s">
        <v>1439</v>
      </c>
      <c r="J679" s="89"/>
      <c r="K679" s="91"/>
    </row>
    <row r="680" spans="1:11" ht="85.5" x14ac:dyDescent="0.45">
      <c r="A680" s="89" t="str">
        <f t="shared" si="10"/>
        <v>(86)</v>
      </c>
      <c r="B680" s="90" t="s">
        <v>1434</v>
      </c>
      <c r="C680" s="91" t="s">
        <v>1435</v>
      </c>
      <c r="D680" s="90"/>
      <c r="E680" s="91"/>
      <c r="F680" s="89">
        <v>86</v>
      </c>
      <c r="G680" s="91" t="s">
        <v>1440</v>
      </c>
      <c r="H680" s="89"/>
      <c r="I680" s="91" t="s">
        <v>1441</v>
      </c>
      <c r="J680" s="89"/>
      <c r="K680" s="91"/>
    </row>
    <row r="681" spans="1:11" ht="85.5" x14ac:dyDescent="0.45">
      <c r="A681" s="89" t="str">
        <f t="shared" si="10"/>
        <v>(87)(1)</v>
      </c>
      <c r="B681" s="90" t="s">
        <v>1434</v>
      </c>
      <c r="C681" s="91" t="s">
        <v>1435</v>
      </c>
      <c r="D681" s="90"/>
      <c r="E681" s="91"/>
      <c r="F681" s="89">
        <v>87</v>
      </c>
      <c r="G681" s="91" t="s">
        <v>1442</v>
      </c>
      <c r="H681" s="89">
        <v>1</v>
      </c>
      <c r="I681" s="91" t="s">
        <v>1443</v>
      </c>
      <c r="J681" s="89"/>
      <c r="K681" s="91"/>
    </row>
    <row r="682" spans="1:11" ht="156.75" x14ac:dyDescent="0.45">
      <c r="A682" s="89" t="str">
        <f t="shared" si="10"/>
        <v>(88)(1)</v>
      </c>
      <c r="B682" s="90" t="s">
        <v>1434</v>
      </c>
      <c r="C682" s="91" t="s">
        <v>1435</v>
      </c>
      <c r="D682" s="90"/>
      <c r="E682" s="91"/>
      <c r="F682" s="89">
        <v>88</v>
      </c>
      <c r="G682" s="91" t="s">
        <v>1520</v>
      </c>
      <c r="H682" s="89">
        <v>1</v>
      </c>
      <c r="I682" s="91" t="s">
        <v>1444</v>
      </c>
      <c r="J682" s="89"/>
      <c r="K682" s="91"/>
    </row>
    <row r="683" spans="1:11" ht="85.5" x14ac:dyDescent="0.45">
      <c r="A683" s="89" t="str">
        <f t="shared" si="10"/>
        <v>(88)(2)</v>
      </c>
      <c r="B683" s="90" t="s">
        <v>1434</v>
      </c>
      <c r="C683" s="91" t="s">
        <v>1435</v>
      </c>
      <c r="D683" s="90"/>
      <c r="E683" s="91"/>
      <c r="F683" s="89">
        <v>88</v>
      </c>
      <c r="G683" s="91" t="s">
        <v>1520</v>
      </c>
      <c r="H683" s="89">
        <v>2</v>
      </c>
      <c r="I683" s="91" t="s">
        <v>1445</v>
      </c>
      <c r="J683" s="89"/>
      <c r="K683" s="91"/>
    </row>
    <row r="684" spans="1:11" ht="57" x14ac:dyDescent="0.45">
      <c r="A684" s="89" t="str">
        <f t="shared" si="10"/>
        <v>(88)(3)</v>
      </c>
      <c r="B684" s="90" t="s">
        <v>1434</v>
      </c>
      <c r="C684" s="91" t="s">
        <v>1435</v>
      </c>
      <c r="D684" s="90"/>
      <c r="E684" s="91"/>
      <c r="F684" s="89">
        <v>88</v>
      </c>
      <c r="G684" s="91" t="s">
        <v>1520</v>
      </c>
      <c r="H684" s="89">
        <v>3</v>
      </c>
      <c r="I684" s="91" t="s">
        <v>1446</v>
      </c>
      <c r="J684" s="89"/>
      <c r="K684" s="91"/>
    </row>
    <row r="685" spans="1:11" ht="142.5" x14ac:dyDescent="0.45">
      <c r="A685" s="89" t="str">
        <f t="shared" si="10"/>
        <v>(89)(1)</v>
      </c>
      <c r="B685" s="90" t="s">
        <v>1434</v>
      </c>
      <c r="C685" s="91" t="s">
        <v>1435</v>
      </c>
      <c r="D685" s="90"/>
      <c r="E685" s="91"/>
      <c r="F685" s="89">
        <v>89</v>
      </c>
      <c r="G685" s="91" t="s">
        <v>1447</v>
      </c>
      <c r="H685" s="89">
        <v>1</v>
      </c>
      <c r="I685" s="91" t="s">
        <v>1448</v>
      </c>
      <c r="J685" s="89"/>
      <c r="K685" s="91"/>
    </row>
    <row r="686" spans="1:11" ht="99.75" x14ac:dyDescent="0.45">
      <c r="A686" s="89" t="str">
        <f t="shared" si="10"/>
        <v>(89)(2)</v>
      </c>
      <c r="B686" s="90" t="s">
        <v>1434</v>
      </c>
      <c r="C686" s="91" t="s">
        <v>1435</v>
      </c>
      <c r="D686" s="90"/>
      <c r="E686" s="91"/>
      <c r="F686" s="89">
        <v>89</v>
      </c>
      <c r="G686" s="91" t="s">
        <v>1447</v>
      </c>
      <c r="H686" s="89">
        <v>2</v>
      </c>
      <c r="I686" s="91" t="s">
        <v>1449</v>
      </c>
      <c r="J686" s="89"/>
      <c r="K686" s="91"/>
    </row>
    <row r="687" spans="1:11" ht="99.75" x14ac:dyDescent="0.45">
      <c r="A687" s="89" t="str">
        <f t="shared" si="10"/>
        <v>(89)(3)</v>
      </c>
      <c r="B687" s="90" t="s">
        <v>1434</v>
      </c>
      <c r="C687" s="91" t="s">
        <v>1435</v>
      </c>
      <c r="D687" s="90"/>
      <c r="E687" s="91"/>
      <c r="F687" s="89">
        <v>89</v>
      </c>
      <c r="G687" s="91" t="s">
        <v>1447</v>
      </c>
      <c r="H687" s="89">
        <v>3</v>
      </c>
      <c r="I687" s="91" t="s">
        <v>1450</v>
      </c>
      <c r="J687" s="89"/>
      <c r="K687" s="91"/>
    </row>
    <row r="688" spans="1:11" ht="71.25" x14ac:dyDescent="0.45">
      <c r="A688" s="89" t="str">
        <f t="shared" si="10"/>
        <v>(89)(4)</v>
      </c>
      <c r="B688" s="90" t="s">
        <v>1434</v>
      </c>
      <c r="C688" s="91" t="s">
        <v>1435</v>
      </c>
      <c r="D688" s="90"/>
      <c r="E688" s="91"/>
      <c r="F688" s="89">
        <v>89</v>
      </c>
      <c r="G688" s="91" t="s">
        <v>1447</v>
      </c>
      <c r="H688" s="89">
        <v>4</v>
      </c>
      <c r="I688" s="91" t="s">
        <v>1451</v>
      </c>
      <c r="J688" s="89"/>
      <c r="K688" s="91"/>
    </row>
    <row r="689" spans="1:11" ht="142.5" x14ac:dyDescent="0.45">
      <c r="A689" s="89" t="str">
        <f t="shared" si="10"/>
        <v>(90)(1)</v>
      </c>
      <c r="B689" s="90" t="s">
        <v>1434</v>
      </c>
      <c r="C689" s="91" t="s">
        <v>1435</v>
      </c>
      <c r="D689" s="90"/>
      <c r="E689" s="91"/>
      <c r="F689" s="89">
        <v>90</v>
      </c>
      <c r="G689" s="91" t="s">
        <v>1452</v>
      </c>
      <c r="H689" s="89">
        <v>1</v>
      </c>
      <c r="I689" s="91" t="s">
        <v>1453</v>
      </c>
      <c r="J689" s="89"/>
      <c r="K689" s="91"/>
    </row>
    <row r="690" spans="1:11" ht="57" x14ac:dyDescent="0.45">
      <c r="A690" s="89" t="str">
        <f t="shared" si="10"/>
        <v>(90)(2)</v>
      </c>
      <c r="B690" s="90" t="s">
        <v>1434</v>
      </c>
      <c r="C690" s="91" t="s">
        <v>1435</v>
      </c>
      <c r="D690" s="90"/>
      <c r="E690" s="91"/>
      <c r="F690" s="89">
        <v>90</v>
      </c>
      <c r="G690" s="91" t="s">
        <v>1452</v>
      </c>
      <c r="H690" s="89">
        <v>2</v>
      </c>
      <c r="I690" s="91" t="s">
        <v>1454</v>
      </c>
      <c r="J690" s="89"/>
      <c r="K690" s="91"/>
    </row>
    <row r="691" spans="1:11" ht="71.25" x14ac:dyDescent="0.45">
      <c r="A691" s="89" t="str">
        <f t="shared" si="10"/>
        <v>(91)(1)</v>
      </c>
      <c r="B691" s="90" t="s">
        <v>1434</v>
      </c>
      <c r="C691" s="91" t="s">
        <v>1435</v>
      </c>
      <c r="D691" s="90"/>
      <c r="E691" s="91"/>
      <c r="F691" s="89">
        <v>91</v>
      </c>
      <c r="G691" s="91" t="s">
        <v>1455</v>
      </c>
      <c r="H691" s="89">
        <v>1</v>
      </c>
      <c r="I691" s="91" t="s">
        <v>1457</v>
      </c>
      <c r="J691" s="89"/>
      <c r="K691" s="91"/>
    </row>
    <row r="692" spans="1:11" ht="57" x14ac:dyDescent="0.45">
      <c r="A692" s="89" t="str">
        <f t="shared" si="10"/>
        <v>(2)</v>
      </c>
      <c r="B692" s="90" t="s">
        <v>1434</v>
      </c>
      <c r="C692" s="91" t="s">
        <v>1435</v>
      </c>
      <c r="D692" s="90"/>
      <c r="E692" s="91"/>
      <c r="F692" s="89"/>
      <c r="G692" s="91"/>
      <c r="H692" s="89">
        <v>2</v>
      </c>
      <c r="I692" s="91" t="s">
        <v>1456</v>
      </c>
      <c r="J692" s="89"/>
      <c r="K692" s="91"/>
    </row>
    <row r="693" spans="1:11" ht="28.5" x14ac:dyDescent="0.45">
      <c r="A693" s="89" t="str">
        <f t="shared" si="10"/>
        <v>(92)(1)</v>
      </c>
      <c r="B693" s="90" t="s">
        <v>150</v>
      </c>
      <c r="C693" s="91" t="s">
        <v>1458</v>
      </c>
      <c r="D693" s="90"/>
      <c r="E693" s="91"/>
      <c r="F693" s="89">
        <v>92</v>
      </c>
      <c r="G693" s="91" t="s">
        <v>1459</v>
      </c>
      <c r="H693" s="89">
        <v>1</v>
      </c>
      <c r="I693" s="91" t="s">
        <v>1460</v>
      </c>
      <c r="J693" s="89"/>
      <c r="K693" s="91"/>
    </row>
    <row r="694" spans="1:11" ht="42.75" x14ac:dyDescent="0.45">
      <c r="A694" s="89" t="str">
        <f t="shared" si="10"/>
        <v>(92)(2)</v>
      </c>
      <c r="B694" s="90" t="s">
        <v>150</v>
      </c>
      <c r="C694" s="91" t="s">
        <v>1458</v>
      </c>
      <c r="D694" s="90"/>
      <c r="E694" s="91"/>
      <c r="F694" s="89">
        <v>92</v>
      </c>
      <c r="G694" s="91" t="s">
        <v>1459</v>
      </c>
      <c r="H694" s="89">
        <v>2</v>
      </c>
      <c r="I694" s="91" t="s">
        <v>1461</v>
      </c>
      <c r="J694" s="89"/>
      <c r="K694" s="91"/>
    </row>
    <row r="695" spans="1:11" ht="85.5" x14ac:dyDescent="0.45">
      <c r="A695" s="89" t="str">
        <f t="shared" si="10"/>
        <v>(92)(3)</v>
      </c>
      <c r="B695" s="90" t="s">
        <v>150</v>
      </c>
      <c r="C695" s="91" t="s">
        <v>1458</v>
      </c>
      <c r="D695" s="90"/>
      <c r="E695" s="91"/>
      <c r="F695" s="89">
        <v>92</v>
      </c>
      <c r="G695" s="91" t="s">
        <v>1459</v>
      </c>
      <c r="H695" s="89">
        <v>3</v>
      </c>
      <c r="I695" s="91" t="s">
        <v>1462</v>
      </c>
      <c r="J695" s="89"/>
      <c r="K695" s="91"/>
    </row>
    <row r="696" spans="1:11" ht="28.5" x14ac:dyDescent="0.45">
      <c r="A696" s="89" t="str">
        <f t="shared" si="10"/>
        <v>(92)(4)</v>
      </c>
      <c r="B696" s="90" t="s">
        <v>150</v>
      </c>
      <c r="C696" s="91" t="s">
        <v>1458</v>
      </c>
      <c r="D696" s="90"/>
      <c r="E696" s="91"/>
      <c r="F696" s="89">
        <v>92</v>
      </c>
      <c r="G696" s="91" t="s">
        <v>1459</v>
      </c>
      <c r="H696" s="89">
        <v>4</v>
      </c>
      <c r="I696" s="91" t="s">
        <v>1463</v>
      </c>
      <c r="J696" s="89"/>
      <c r="K696" s="91"/>
    </row>
    <row r="697" spans="1:11" ht="114" x14ac:dyDescent="0.45">
      <c r="A697" s="89" t="str">
        <f t="shared" si="10"/>
        <v>(92)(5)</v>
      </c>
      <c r="B697" s="90" t="s">
        <v>150</v>
      </c>
      <c r="C697" s="91" t="s">
        <v>1458</v>
      </c>
      <c r="D697" s="90"/>
      <c r="E697" s="91"/>
      <c r="F697" s="89">
        <v>92</v>
      </c>
      <c r="G697" s="91" t="s">
        <v>1459</v>
      </c>
      <c r="H697" s="89">
        <v>5</v>
      </c>
      <c r="I697" s="91" t="s">
        <v>1464</v>
      </c>
      <c r="J697" s="89"/>
      <c r="K697" s="91"/>
    </row>
    <row r="698" spans="1:11" ht="28.5" x14ac:dyDescent="0.45">
      <c r="A698" s="89" t="str">
        <f t="shared" si="10"/>
        <v>(93)(1)</v>
      </c>
      <c r="B698" s="90" t="s">
        <v>150</v>
      </c>
      <c r="C698" s="91" t="s">
        <v>1458</v>
      </c>
      <c r="D698" s="90"/>
      <c r="E698" s="91"/>
      <c r="F698" s="89">
        <v>93</v>
      </c>
      <c r="G698" s="91" t="s">
        <v>1465</v>
      </c>
      <c r="H698" s="89">
        <v>1</v>
      </c>
      <c r="I698" s="91" t="s">
        <v>1468</v>
      </c>
      <c r="J698" s="89"/>
      <c r="K698" s="91"/>
    </row>
    <row r="699" spans="1:11" ht="28.5" x14ac:dyDescent="0.45">
      <c r="A699" s="89" t="str">
        <f t="shared" si="10"/>
        <v>(93)(2)</v>
      </c>
      <c r="B699" s="90" t="s">
        <v>150</v>
      </c>
      <c r="C699" s="91" t="s">
        <v>1458</v>
      </c>
      <c r="D699" s="90"/>
      <c r="E699" s="91"/>
      <c r="F699" s="89">
        <v>93</v>
      </c>
      <c r="G699" s="91" t="s">
        <v>1465</v>
      </c>
      <c r="H699" s="89">
        <v>2</v>
      </c>
      <c r="I699" s="91" t="s">
        <v>1467</v>
      </c>
      <c r="J699" s="89"/>
      <c r="K699" s="91"/>
    </row>
    <row r="700" spans="1:11" ht="28.5" x14ac:dyDescent="0.45">
      <c r="A700" s="89" t="str">
        <f t="shared" si="10"/>
        <v>(93)(3)</v>
      </c>
      <c r="B700" s="90" t="s">
        <v>150</v>
      </c>
      <c r="C700" s="91" t="s">
        <v>1458</v>
      </c>
      <c r="D700" s="90"/>
      <c r="E700" s="91"/>
      <c r="F700" s="89">
        <v>93</v>
      </c>
      <c r="G700" s="91" t="s">
        <v>1465</v>
      </c>
      <c r="H700" s="89">
        <v>3</v>
      </c>
      <c r="I700" s="91" t="s">
        <v>1466</v>
      </c>
      <c r="J700" s="89"/>
      <c r="K700" s="91"/>
    </row>
    <row r="701" spans="1:11" ht="28.5" x14ac:dyDescent="0.45">
      <c r="A701" s="89" t="str">
        <f t="shared" si="10"/>
        <v>(94)(1)</v>
      </c>
      <c r="B701" s="90" t="s">
        <v>1469</v>
      </c>
      <c r="C701" s="91" t="s">
        <v>1470</v>
      </c>
      <c r="D701" s="90"/>
      <c r="E701" s="91"/>
      <c r="F701" s="89">
        <v>94</v>
      </c>
      <c r="G701" s="91" t="s">
        <v>1471</v>
      </c>
      <c r="H701" s="89">
        <v>1</v>
      </c>
      <c r="I701" s="91" t="s">
        <v>1472</v>
      </c>
      <c r="J701" s="89"/>
      <c r="K701" s="91"/>
    </row>
    <row r="702" spans="1:11" ht="71.25" x14ac:dyDescent="0.45">
      <c r="A702" s="89" t="str">
        <f t="shared" si="10"/>
        <v>(2)</v>
      </c>
      <c r="B702" s="90" t="s">
        <v>1469</v>
      </c>
      <c r="C702" s="91" t="s">
        <v>1470</v>
      </c>
      <c r="D702" s="90"/>
      <c r="E702" s="91"/>
      <c r="F702" s="89"/>
      <c r="G702" s="91"/>
      <c r="H702" s="89">
        <v>2</v>
      </c>
      <c r="I702" s="91" t="s">
        <v>1473</v>
      </c>
      <c r="J702" s="89"/>
      <c r="K702" s="91"/>
    </row>
    <row r="703" spans="1:11" ht="71.25" x14ac:dyDescent="0.45">
      <c r="A703" s="89" t="str">
        <f t="shared" si="10"/>
        <v>(95)</v>
      </c>
      <c r="B703" s="90" t="s">
        <v>1469</v>
      </c>
      <c r="C703" s="91" t="s">
        <v>1470</v>
      </c>
      <c r="D703" s="90"/>
      <c r="E703" s="91"/>
      <c r="F703" s="89">
        <v>95</v>
      </c>
      <c r="G703" s="91" t="s">
        <v>1474</v>
      </c>
      <c r="H703" s="89"/>
      <c r="I703" s="91" t="s">
        <v>1475</v>
      </c>
      <c r="J703" s="89"/>
      <c r="K703" s="91"/>
    </row>
    <row r="704" spans="1:11" ht="85.5" x14ac:dyDescent="0.45">
      <c r="A704" s="89" t="str">
        <f t="shared" si="10"/>
        <v>(96)</v>
      </c>
      <c r="B704" s="90" t="s">
        <v>1469</v>
      </c>
      <c r="C704" s="91" t="s">
        <v>1470</v>
      </c>
      <c r="D704" s="90"/>
      <c r="E704" s="91"/>
      <c r="F704" s="89">
        <v>96</v>
      </c>
      <c r="G704" s="91" t="s">
        <v>1476</v>
      </c>
      <c r="H704" s="89"/>
      <c r="I704" s="91" t="s">
        <v>1477</v>
      </c>
      <c r="J704" s="89"/>
      <c r="K704" s="91"/>
    </row>
    <row r="705" spans="1:30" ht="57" x14ac:dyDescent="0.45">
      <c r="A705" s="89" t="str">
        <f t="shared" si="10"/>
        <v>(97)(1)</v>
      </c>
      <c r="B705" s="90" t="s">
        <v>1469</v>
      </c>
      <c r="C705" s="91" t="s">
        <v>1470</v>
      </c>
      <c r="D705" s="90"/>
      <c r="E705" s="91"/>
      <c r="F705" s="89">
        <v>97</v>
      </c>
      <c r="G705" s="91" t="s">
        <v>1478</v>
      </c>
      <c r="H705" s="89">
        <v>1</v>
      </c>
      <c r="I705" s="91" t="s">
        <v>1479</v>
      </c>
      <c r="J705" s="89"/>
      <c r="K705" s="91"/>
    </row>
    <row r="706" spans="1:30" ht="57" x14ac:dyDescent="0.45">
      <c r="A706" s="89" t="str">
        <f t="shared" si="10"/>
        <v>(97)(2)(a)</v>
      </c>
      <c r="B706" s="90" t="s">
        <v>1469</v>
      </c>
      <c r="C706" s="91" t="s">
        <v>1470</v>
      </c>
      <c r="D706" s="90"/>
      <c r="E706" s="91"/>
      <c r="F706" s="89">
        <v>97</v>
      </c>
      <c r="G706" s="91" t="s">
        <v>1478</v>
      </c>
      <c r="H706" s="89">
        <v>2</v>
      </c>
      <c r="I706" s="91" t="s">
        <v>1480</v>
      </c>
      <c r="J706" s="89" t="s">
        <v>604</v>
      </c>
      <c r="K706" s="91" t="s">
        <v>1482</v>
      </c>
    </row>
    <row r="707" spans="1:30" ht="28.5" x14ac:dyDescent="0.45">
      <c r="A707" s="89" t="str">
        <f t="shared" ref="A707:A713" si="11">_xlfn.CONCAT(IF(F707&lt;&gt;"",_xlfn.CONCAT("(",F707,")"),""),IF(H707&lt;&gt;"",_xlfn.CONCAT("(",H707,")"),""),IF(J707&lt;&gt;"",_xlfn.CONCAT("(",J707,")"),""))</f>
        <v>(97)(2)(b)</v>
      </c>
      <c r="B707" s="90" t="s">
        <v>1469</v>
      </c>
      <c r="C707" s="91" t="s">
        <v>1470</v>
      </c>
      <c r="D707" s="90"/>
      <c r="E707" s="91"/>
      <c r="F707" s="89">
        <v>97</v>
      </c>
      <c r="G707" s="91" t="s">
        <v>1478</v>
      </c>
      <c r="H707" s="89">
        <v>2</v>
      </c>
      <c r="I707" s="91" t="s">
        <v>1480</v>
      </c>
      <c r="J707" s="89" t="s">
        <v>605</v>
      </c>
      <c r="K707" s="91" t="s">
        <v>1481</v>
      </c>
    </row>
    <row r="708" spans="1:30" ht="28.5" x14ac:dyDescent="0.45">
      <c r="A708" s="89" t="str">
        <f t="shared" si="11"/>
        <v>(97)(3)</v>
      </c>
      <c r="B708" s="90" t="s">
        <v>1469</v>
      </c>
      <c r="C708" s="91" t="s">
        <v>1470</v>
      </c>
      <c r="D708" s="90"/>
      <c r="E708" s="91"/>
      <c r="F708" s="89">
        <v>97</v>
      </c>
      <c r="G708" s="91" t="s">
        <v>1478</v>
      </c>
      <c r="H708" s="89">
        <v>3</v>
      </c>
      <c r="I708" s="91" t="s">
        <v>1483</v>
      </c>
      <c r="J708" s="89"/>
      <c r="K708" s="91"/>
    </row>
    <row r="709" spans="1:30" ht="57" x14ac:dyDescent="0.45">
      <c r="A709" s="89" t="str">
        <f t="shared" si="11"/>
        <v>(97)(4)</v>
      </c>
      <c r="B709" s="90" t="s">
        <v>1469</v>
      </c>
      <c r="C709" s="91" t="s">
        <v>1470</v>
      </c>
      <c r="D709" s="90"/>
      <c r="E709" s="91"/>
      <c r="F709" s="89">
        <v>97</v>
      </c>
      <c r="G709" s="91" t="s">
        <v>1478</v>
      </c>
      <c r="H709" s="89">
        <v>4</v>
      </c>
      <c r="I709" s="91" t="s">
        <v>1484</v>
      </c>
      <c r="J709" s="89"/>
      <c r="K709" s="91"/>
    </row>
    <row r="710" spans="1:30" ht="57" x14ac:dyDescent="0.45">
      <c r="A710" s="89" t="str">
        <f t="shared" si="11"/>
        <v>(97)(5)</v>
      </c>
      <c r="B710" s="90" t="s">
        <v>1469</v>
      </c>
      <c r="C710" s="91" t="s">
        <v>1470</v>
      </c>
      <c r="D710" s="90"/>
      <c r="E710" s="91"/>
      <c r="F710" s="89">
        <v>97</v>
      </c>
      <c r="G710" s="91" t="s">
        <v>1478</v>
      </c>
      <c r="H710" s="89">
        <v>5</v>
      </c>
      <c r="I710" s="91" t="s">
        <v>1485</v>
      </c>
      <c r="J710" s="89"/>
      <c r="K710" s="91"/>
    </row>
    <row r="711" spans="1:30" ht="99.75" x14ac:dyDescent="0.45">
      <c r="A711" s="89" t="str">
        <f t="shared" si="11"/>
        <v>(98)</v>
      </c>
      <c r="B711" s="90" t="s">
        <v>1469</v>
      </c>
      <c r="C711" s="91" t="s">
        <v>1470</v>
      </c>
      <c r="D711" s="90"/>
      <c r="E711" s="91"/>
      <c r="F711" s="89">
        <v>98</v>
      </c>
      <c r="G711" s="91" t="s">
        <v>1486</v>
      </c>
      <c r="H711" s="89"/>
      <c r="I711" s="91" t="s">
        <v>1487</v>
      </c>
      <c r="J711" s="89"/>
      <c r="K711" s="91"/>
    </row>
    <row r="712" spans="1:30" ht="28.5" x14ac:dyDescent="0.45">
      <c r="A712" s="89" t="str">
        <f t="shared" si="11"/>
        <v>(99)(1)</v>
      </c>
      <c r="B712" s="90" t="s">
        <v>1469</v>
      </c>
      <c r="C712" s="91" t="s">
        <v>1470</v>
      </c>
      <c r="D712" s="90"/>
      <c r="E712" s="91"/>
      <c r="F712" s="89">
        <v>99</v>
      </c>
      <c r="G712" s="91" t="s">
        <v>1488</v>
      </c>
      <c r="H712" s="89">
        <v>1</v>
      </c>
      <c r="I712" s="91" t="s">
        <v>1489</v>
      </c>
      <c r="J712" s="89"/>
      <c r="K712" s="91"/>
    </row>
    <row r="713" spans="1:30" ht="28.5" x14ac:dyDescent="0.45">
      <c r="A713" s="89" t="str">
        <f t="shared" si="11"/>
        <v>(99)(2)</v>
      </c>
      <c r="B713" s="90" t="s">
        <v>1469</v>
      </c>
      <c r="C713" s="91" t="s">
        <v>1470</v>
      </c>
      <c r="D713" s="90"/>
      <c r="E713" s="91"/>
      <c r="F713" s="89">
        <v>99</v>
      </c>
      <c r="G713" s="91" t="s">
        <v>1488</v>
      </c>
      <c r="H713" s="89">
        <v>2</v>
      </c>
      <c r="I713" s="91" t="s">
        <v>1490</v>
      </c>
      <c r="J713" s="89"/>
      <c r="K713" s="91"/>
      <c r="O713" s="77"/>
      <c r="P713" s="77"/>
      <c r="Q713" s="77"/>
      <c r="R713" s="77"/>
      <c r="S713" s="77"/>
      <c r="T713" s="77"/>
      <c r="U713" s="77"/>
      <c r="V713" s="77"/>
      <c r="W713" s="77"/>
      <c r="X713" s="77"/>
      <c r="Y713" s="77"/>
      <c r="Z713" s="77"/>
      <c r="AA713" s="77"/>
      <c r="AB713" s="77"/>
      <c r="AC713" s="77"/>
      <c r="AD713" s="77"/>
    </row>
    <row r="714" spans="1:30" ht="18.75" x14ac:dyDescent="0.45">
      <c r="O714" s="78"/>
      <c r="P714" s="78"/>
      <c r="Q714" s="78"/>
      <c r="R714" s="78"/>
      <c r="S714" s="78"/>
      <c r="T714" s="78"/>
      <c r="U714" s="78"/>
      <c r="V714" s="78"/>
      <c r="W714" s="78"/>
      <c r="X714" s="78"/>
      <c r="Y714" s="78"/>
      <c r="Z714" s="78"/>
      <c r="AA714" s="78"/>
      <c r="AB714" s="78"/>
      <c r="AC714" s="78"/>
      <c r="AD714" s="78"/>
    </row>
    <row r="715" spans="1:30" ht="16.5" x14ac:dyDescent="0.45">
      <c r="O715" s="84"/>
      <c r="P715" s="84"/>
      <c r="Q715" s="84"/>
      <c r="R715" s="84"/>
      <c r="S715" s="84"/>
      <c r="T715" s="84"/>
      <c r="U715" s="84"/>
      <c r="V715" s="84"/>
      <c r="W715" s="84"/>
      <c r="X715" s="84"/>
      <c r="Y715" s="84"/>
      <c r="Z715" s="84"/>
      <c r="AA715" s="84"/>
      <c r="AB715" s="84"/>
      <c r="AC715" s="84"/>
      <c r="AD715" s="93"/>
    </row>
  </sheetData>
  <hyperlinks>
    <hyperlink ref="N1" r:id="rId1" xr:uid="{D6A72410-6165-4C65-9A7B-5DEAB0F69FDB}"/>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CCCB3-54EE-433B-8950-A75613812B49}">
  <sheetPr>
    <tabColor rgb="FFFFFF00"/>
  </sheetPr>
  <dimension ref="A1:D715"/>
  <sheetViews>
    <sheetView showGridLines="0" showRowColHeaders="0" workbookViewId="0">
      <selection activeCell="B34" sqref="B34"/>
    </sheetView>
  </sheetViews>
  <sheetFormatPr defaultRowHeight="14.25" x14ac:dyDescent="0.45"/>
  <cols>
    <col min="1" max="1" width="25.3984375" customWidth="1"/>
    <col min="2" max="2" width="96.59765625" bestFit="1" customWidth="1"/>
    <col min="3" max="3" width="25" customWidth="1"/>
    <col min="4" max="4" width="112.86328125" bestFit="1" customWidth="1"/>
  </cols>
  <sheetData>
    <row r="1" spans="1:4" x14ac:dyDescent="0.45">
      <c r="A1" s="260" t="s">
        <v>1696</v>
      </c>
      <c r="B1" s="260"/>
      <c r="C1" s="260"/>
      <c r="D1" s="260"/>
    </row>
    <row r="2" spans="1:4" x14ac:dyDescent="0.45">
      <c r="A2" s="260"/>
      <c r="B2" s="260"/>
      <c r="C2" s="260"/>
      <c r="D2" s="260"/>
    </row>
    <row r="3" spans="1:4" x14ac:dyDescent="0.45">
      <c r="A3" s="260"/>
      <c r="B3" s="260"/>
      <c r="C3" s="260"/>
      <c r="D3" s="260"/>
    </row>
    <row r="4" spans="1:4" ht="14.65" thickBot="1" x14ac:dyDescent="0.5"/>
    <row r="5" spans="1:4" ht="14.65" thickTop="1" x14ac:dyDescent="0.45">
      <c r="A5" s="112" t="s">
        <v>1552</v>
      </c>
      <c r="B5" s="110" t="s">
        <v>1695</v>
      </c>
    </row>
    <row r="6" spans="1:4" ht="14.65" thickBot="1" x14ac:dyDescent="0.5">
      <c r="A6" s="113" t="s">
        <v>1553</v>
      </c>
      <c r="B6" s="111" t="s">
        <v>1694</v>
      </c>
    </row>
    <row r="7" spans="1:4" ht="14.65" thickTop="1" x14ac:dyDescent="0.45">
      <c r="C7" s="107"/>
      <c r="D7" s="109"/>
    </row>
    <row r="8" spans="1:4" x14ac:dyDescent="0.45">
      <c r="A8" s="108" t="s">
        <v>1549</v>
      </c>
    </row>
    <row r="9" spans="1:4" x14ac:dyDescent="0.45">
      <c r="A9" t="s">
        <v>1550</v>
      </c>
    </row>
    <row r="10" spans="1:4" x14ac:dyDescent="0.45">
      <c r="A10" t="s">
        <v>1551</v>
      </c>
      <c r="D10" s="234"/>
    </row>
    <row r="11" spans="1:4" x14ac:dyDescent="0.45">
      <c r="D11" s="234"/>
    </row>
    <row r="12" spans="1:4" x14ac:dyDescent="0.45">
      <c r="D12" s="234"/>
    </row>
    <row r="13" spans="1:4" x14ac:dyDescent="0.45">
      <c r="D13" s="234"/>
    </row>
    <row r="14" spans="1:4" x14ac:dyDescent="0.45">
      <c r="D14" s="234"/>
    </row>
    <row r="15" spans="1:4" x14ac:dyDescent="0.45">
      <c r="C15" s="107"/>
      <c r="D15" s="234"/>
    </row>
    <row r="16" spans="1:4" x14ac:dyDescent="0.45">
      <c r="C16" s="107"/>
      <c r="D16" s="234"/>
    </row>
    <row r="17" spans="3:4" x14ac:dyDescent="0.45">
      <c r="C17" s="107"/>
      <c r="D17" s="234"/>
    </row>
    <row r="18" spans="3:4" x14ac:dyDescent="0.45">
      <c r="D18" s="234"/>
    </row>
    <row r="19" spans="3:4" x14ac:dyDescent="0.45">
      <c r="D19" s="234"/>
    </row>
    <row r="20" spans="3:4" x14ac:dyDescent="0.45">
      <c r="D20" s="234"/>
    </row>
    <row r="21" spans="3:4" x14ac:dyDescent="0.45">
      <c r="D21" s="234"/>
    </row>
    <row r="22" spans="3:4" x14ac:dyDescent="0.45">
      <c r="D22" s="234"/>
    </row>
    <row r="23" spans="3:4" x14ac:dyDescent="0.45">
      <c r="D23" s="234"/>
    </row>
    <row r="24" spans="3:4" x14ac:dyDescent="0.45">
      <c r="D24" s="234"/>
    </row>
    <row r="25" spans="3:4" x14ac:dyDescent="0.45">
      <c r="D25" s="234"/>
    </row>
    <row r="26" spans="3:4" x14ac:dyDescent="0.45">
      <c r="D26" s="234"/>
    </row>
    <row r="27" spans="3:4" x14ac:dyDescent="0.45">
      <c r="D27" s="234"/>
    </row>
    <row r="28" spans="3:4" x14ac:dyDescent="0.45">
      <c r="D28" s="234"/>
    </row>
    <row r="713" spans="4:4" ht="24" x14ac:dyDescent="0.45">
      <c r="D713" s="85"/>
    </row>
    <row r="714" spans="4:4" ht="18.75" x14ac:dyDescent="0.45">
      <c r="D714" s="78"/>
    </row>
    <row r="715" spans="4:4" x14ac:dyDescent="0.45">
      <c r="D715" s="93"/>
    </row>
  </sheetData>
  <mergeCells count="1">
    <mergeCell ref="A1:D3"/>
  </mergeCells>
  <hyperlinks>
    <hyperlink ref="B5" r:id="rId1" xr:uid="{113B9882-288B-4E00-88B1-8E79273D2617}"/>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3731-50A7-4D53-97FF-B0E00E12B350}">
  <sheetPr codeName="Sheet6"/>
  <dimension ref="A1:J22"/>
  <sheetViews>
    <sheetView showGridLines="0" showRowColHeaders="0" workbookViewId="0">
      <selection activeCell="B11" sqref="B11"/>
    </sheetView>
  </sheetViews>
  <sheetFormatPr defaultRowHeight="14.25" x14ac:dyDescent="0.45"/>
  <cols>
    <col min="1" max="1" width="4.86328125" customWidth="1"/>
    <col min="2" max="2" width="10" customWidth="1"/>
    <col min="3" max="3" width="13.59765625" customWidth="1"/>
    <col min="4" max="4" width="26.1328125" customWidth="1"/>
    <col min="5" max="5" width="91.265625" customWidth="1"/>
  </cols>
  <sheetData>
    <row r="1" spans="1:10" ht="15" customHeight="1" x14ac:dyDescent="0.45">
      <c r="A1" s="235" t="s">
        <v>580</v>
      </c>
      <c r="B1" s="261"/>
      <c r="C1" s="261"/>
      <c r="D1" s="261"/>
      <c r="E1" s="261"/>
      <c r="F1" s="261"/>
      <c r="G1" s="261"/>
      <c r="H1" s="261"/>
      <c r="I1" s="261"/>
      <c r="J1" s="261"/>
    </row>
    <row r="2" spans="1:10" ht="15" customHeight="1" x14ac:dyDescent="0.45">
      <c r="A2" s="261"/>
      <c r="B2" s="261"/>
      <c r="C2" s="261"/>
      <c r="D2" s="261"/>
      <c r="E2" s="261"/>
      <c r="F2" s="261"/>
      <c r="G2" s="261"/>
      <c r="H2" s="261"/>
      <c r="I2" s="261"/>
      <c r="J2" s="261"/>
    </row>
    <row r="3" spans="1:10" ht="15" customHeight="1" x14ac:dyDescent="0.45">
      <c r="A3" s="261"/>
      <c r="B3" s="261"/>
      <c r="C3" s="261"/>
      <c r="D3" s="261"/>
      <c r="E3" s="261"/>
      <c r="F3" s="261"/>
      <c r="G3" s="261"/>
      <c r="H3" s="261"/>
      <c r="I3" s="261"/>
      <c r="J3" s="261"/>
    </row>
    <row r="4" spans="1:10" x14ac:dyDescent="0.45">
      <c r="B4" s="59" t="s">
        <v>590</v>
      </c>
      <c r="C4" s="60" t="s">
        <v>581</v>
      </c>
      <c r="D4" t="s">
        <v>582</v>
      </c>
      <c r="E4" t="s">
        <v>583</v>
      </c>
    </row>
    <row r="5" spans="1:10" x14ac:dyDescent="0.45">
      <c r="B5" s="59">
        <v>1.2</v>
      </c>
      <c r="C5" s="61">
        <v>42926</v>
      </c>
      <c r="D5" t="s">
        <v>584</v>
      </c>
      <c r="E5" t="s">
        <v>585</v>
      </c>
    </row>
    <row r="6" spans="1:10" x14ac:dyDescent="0.45">
      <c r="B6" s="59" t="s">
        <v>586</v>
      </c>
      <c r="C6" s="61">
        <v>42929</v>
      </c>
      <c r="D6" t="s">
        <v>587</v>
      </c>
      <c r="E6" t="s">
        <v>588</v>
      </c>
    </row>
    <row r="7" spans="1:10" x14ac:dyDescent="0.45">
      <c r="B7" s="59" t="s">
        <v>593</v>
      </c>
      <c r="C7" s="61">
        <v>42990</v>
      </c>
      <c r="D7" t="s">
        <v>589</v>
      </c>
      <c r="E7" t="s">
        <v>591</v>
      </c>
    </row>
    <row r="8" spans="1:10" x14ac:dyDescent="0.45">
      <c r="B8" s="59">
        <v>1.9</v>
      </c>
      <c r="C8" s="61">
        <v>42996</v>
      </c>
      <c r="D8" t="s">
        <v>589</v>
      </c>
      <c r="E8" t="s">
        <v>592</v>
      </c>
    </row>
    <row r="9" spans="1:10" x14ac:dyDescent="0.45">
      <c r="B9" s="59" t="s">
        <v>595</v>
      </c>
      <c r="C9" s="61">
        <v>42835</v>
      </c>
      <c r="D9" t="s">
        <v>589</v>
      </c>
      <c r="E9" t="s">
        <v>596</v>
      </c>
    </row>
    <row r="10" spans="1:10" x14ac:dyDescent="0.45">
      <c r="B10" s="59" t="s">
        <v>1548</v>
      </c>
      <c r="C10" s="61">
        <v>43110</v>
      </c>
      <c r="D10" t="s">
        <v>589</v>
      </c>
      <c r="E10" t="s">
        <v>1522</v>
      </c>
    </row>
    <row r="11" spans="1:10" x14ac:dyDescent="0.45">
      <c r="B11" s="59"/>
      <c r="C11" s="61"/>
    </row>
    <row r="12" spans="1:10" x14ac:dyDescent="0.45">
      <c r="B12" s="59"/>
      <c r="C12" s="61"/>
    </row>
    <row r="13" spans="1:10" x14ac:dyDescent="0.45">
      <c r="B13" s="59"/>
      <c r="C13" s="61"/>
    </row>
    <row r="14" spans="1:10" x14ac:dyDescent="0.45">
      <c r="B14" s="59"/>
      <c r="C14" s="61"/>
    </row>
    <row r="15" spans="1:10" x14ac:dyDescent="0.45">
      <c r="B15" s="59"/>
      <c r="C15" s="61"/>
    </row>
    <row r="16" spans="1:10" x14ac:dyDescent="0.45">
      <c r="B16" s="59"/>
      <c r="C16" s="61"/>
    </row>
    <row r="17" spans="2:3" x14ac:dyDescent="0.45">
      <c r="B17" s="59"/>
      <c r="C17" s="61"/>
    </row>
    <row r="18" spans="2:3" x14ac:dyDescent="0.45">
      <c r="B18" s="59"/>
      <c r="C18" s="61"/>
    </row>
    <row r="19" spans="2:3" x14ac:dyDescent="0.45">
      <c r="B19" s="59"/>
      <c r="C19" s="61"/>
    </row>
    <row r="20" spans="2:3" x14ac:dyDescent="0.45">
      <c r="B20" s="59"/>
      <c r="C20" s="61"/>
    </row>
    <row r="21" spans="2:3" x14ac:dyDescent="0.45">
      <c r="B21" s="59"/>
      <c r="C21" s="61"/>
    </row>
    <row r="22" spans="2:3" x14ac:dyDescent="0.45">
      <c r="B22" s="59"/>
      <c r="C22" s="62"/>
    </row>
  </sheetData>
  <mergeCells count="1">
    <mergeCell ref="A1:J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FF00"/>
  </sheetPr>
  <dimension ref="A1:AD165"/>
  <sheetViews>
    <sheetView showGridLines="0" zoomScale="80" zoomScaleNormal="80" zoomScalePageLayoutView="70" workbookViewId="0">
      <selection activeCell="A2" sqref="A2"/>
    </sheetView>
  </sheetViews>
  <sheetFormatPr defaultColWidth="8.73046875" defaultRowHeight="16.5" x14ac:dyDescent="0.45"/>
  <cols>
    <col min="1" max="1" width="17.265625" style="50" bestFit="1" customWidth="1"/>
    <col min="2" max="2" width="17.265625" style="50" customWidth="1"/>
    <col min="3" max="3" width="14.265625" style="57" customWidth="1"/>
    <col min="4" max="4" width="54.3984375" style="57" customWidth="1"/>
    <col min="5" max="5" width="22.59765625" style="50" customWidth="1"/>
    <col min="6" max="6" width="19.59765625" style="50" customWidth="1"/>
    <col min="7" max="7" width="26" style="57" bestFit="1" customWidth="1"/>
    <col min="8" max="8" width="62.73046875" style="50" bestFit="1" customWidth="1"/>
    <col min="9" max="9" width="15.73046875" style="50" customWidth="1"/>
    <col min="10" max="10" width="19.73046875" style="50" bestFit="1" customWidth="1"/>
    <col min="11" max="11" width="12.3984375" style="50" bestFit="1" customWidth="1"/>
    <col min="12" max="12" width="11.265625" style="50" bestFit="1" customWidth="1"/>
    <col min="13" max="13" width="49.265625" style="50" customWidth="1"/>
    <col min="14" max="15" width="52" style="50" customWidth="1"/>
    <col min="16" max="16384" width="8.73046875" style="50"/>
  </cols>
  <sheetData>
    <row r="1" spans="1:15" s="45" customFormat="1" ht="26.25" x14ac:dyDescent="0.45">
      <c r="A1" s="36" t="s">
        <v>193</v>
      </c>
      <c r="B1" s="36" t="s">
        <v>166</v>
      </c>
      <c r="C1" s="37" t="s">
        <v>139</v>
      </c>
      <c r="D1" s="37" t="s">
        <v>1</v>
      </c>
      <c r="E1" s="36" t="s">
        <v>2</v>
      </c>
      <c r="F1" s="36" t="s">
        <v>140</v>
      </c>
      <c r="G1" s="37" t="s">
        <v>141</v>
      </c>
      <c r="H1" s="36" t="s">
        <v>142</v>
      </c>
      <c r="I1" s="36" t="s">
        <v>143</v>
      </c>
      <c r="J1" s="36" t="s">
        <v>144</v>
      </c>
      <c r="K1" s="36" t="s">
        <v>145</v>
      </c>
      <c r="L1" s="36" t="s">
        <v>146</v>
      </c>
      <c r="M1" s="36" t="s">
        <v>147</v>
      </c>
      <c r="N1" s="36" t="s">
        <v>385</v>
      </c>
      <c r="O1" s="36" t="s">
        <v>543</v>
      </c>
    </row>
    <row r="2" spans="1:15" ht="82.5" x14ac:dyDescent="0.45">
      <c r="A2" s="46" t="s">
        <v>215</v>
      </c>
      <c r="B2" s="47" t="s">
        <v>167</v>
      </c>
      <c r="C2" s="46" t="s">
        <v>5</v>
      </c>
      <c r="D2" s="46" t="str">
        <f>VLOOKUP($A2,Input!$A$11:$C$1154,2,FALSE)</f>
        <v>Can the organization generally identify all locations where personal data is stored across the enterprise, including on internal servers or cloud storage, as well as those hosted by any third-party providers?</v>
      </c>
      <c r="E2" s="48" t="str">
        <f>VLOOKUP($A2,Input!$A$11:$C$1154,3,FALSE)</f>
        <v>&lt;Enter Yes/No/N/A&gt;</v>
      </c>
      <c r="F2" s="46">
        <v>0.4</v>
      </c>
      <c r="G2" s="46" t="s">
        <v>6</v>
      </c>
      <c r="H2" s="46" t="s">
        <v>148</v>
      </c>
      <c r="I2" s="46" t="s">
        <v>149</v>
      </c>
      <c r="J2" s="46" t="s">
        <v>150</v>
      </c>
      <c r="K2" s="46">
        <f>SUMIF(E2,"yes",F2)</f>
        <v>0</v>
      </c>
      <c r="L2" s="49">
        <f>IFERROR(SUMIF(G:G,G2,K:K)/(SUMIFS(F:F, G:G,G2,E:E,"Yes")+SUMIFS(F:F, G:G,G2,E:E,"No")),0)</f>
        <v>0</v>
      </c>
      <c r="M2" s="49" t="str">
        <f>_xlfn.IFNA(VLOOKUP(_xlfn.MAXIFS(F:F,G:G,G2,E:E,"No"),IF(G:G=G2,F:H),3,FALSE),"Focus GDPR attention on other sub-scenarios at this time.")</f>
        <v>Focus GDPR attention on other sub-scenarios at this time.</v>
      </c>
      <c r="N2" s="49" t="str">
        <f>IF(E2="&lt;Enter Yes/No/N/A&gt;","Not Answered",IF(E2="N/A","Not Applicable",IF(E2="No","Starting",IF(COUNTIFS(G:G,G2,B:B,"Progressing",E:E,"Yes")=COUNTIFS(G:G,G2,B:B,"Progressing"),"Optimizing","Progressing"))))</f>
        <v>Not Answered</v>
      </c>
      <c r="O2" s="49" t="str">
        <f>G2</f>
        <v>D.1: Search for and identify personal data</v>
      </c>
    </row>
    <row r="3" spans="1:15" ht="49.5" x14ac:dyDescent="0.45">
      <c r="A3" s="51" t="s">
        <v>216</v>
      </c>
      <c r="B3" s="52" t="s">
        <v>168</v>
      </c>
      <c r="C3" s="51" t="s">
        <v>5</v>
      </c>
      <c r="D3" s="51" t="str">
        <f>VLOOKUP($A3,Input!$A$11:$C$1154,2,FALSE)</f>
        <v>The ability to locate all instances of personal data pertaining to a given data subject?</v>
      </c>
      <c r="E3" s="48" t="str">
        <f>VLOOKUP($A3,Input!$A$11:$C$1154,3,FALSE)</f>
        <v>&lt;Enter Yes/No/N/A&gt;</v>
      </c>
      <c r="F3" s="52">
        <v>0.3</v>
      </c>
      <c r="G3" s="51" t="s">
        <v>6</v>
      </c>
      <c r="H3" s="51" t="s">
        <v>549</v>
      </c>
      <c r="I3" s="51" t="s">
        <v>151</v>
      </c>
      <c r="J3" s="51"/>
      <c r="K3" s="51">
        <f t="shared" ref="K3:K11" si="0">SUMIF(E3,"yes",F3)</f>
        <v>0</v>
      </c>
      <c r="L3" s="53"/>
      <c r="M3" s="53"/>
      <c r="N3" s="53"/>
      <c r="O3" s="53"/>
    </row>
    <row r="4" spans="1:15" ht="49.5" x14ac:dyDescent="0.45">
      <c r="A4" s="51" t="s">
        <v>217</v>
      </c>
      <c r="B4" s="52" t="s">
        <v>168</v>
      </c>
      <c r="C4" s="51" t="s">
        <v>5</v>
      </c>
      <c r="D4" s="51" t="str">
        <f>VLOOKUP($A4,Input!$A$11:$C$1154,2,FALSE)</f>
        <v>A formal process in place to search for personal data in a consistent and timely manner?</v>
      </c>
      <c r="E4" s="48" t="str">
        <f>VLOOKUP($A4,Input!$A$11:$C$1154,3,FALSE)</f>
        <v>&lt;Enter Yes/No/N/A&gt;</v>
      </c>
      <c r="F4" s="52">
        <v>0.15</v>
      </c>
      <c r="G4" s="51" t="s">
        <v>6</v>
      </c>
      <c r="H4" s="51" t="s">
        <v>550</v>
      </c>
      <c r="I4" s="51" t="s">
        <v>152</v>
      </c>
      <c r="J4" s="51"/>
      <c r="K4" s="51">
        <f t="shared" si="0"/>
        <v>0</v>
      </c>
      <c r="L4" s="53"/>
      <c r="M4" s="53"/>
      <c r="N4" s="53"/>
      <c r="O4" s="53"/>
    </row>
    <row r="5" spans="1:15" ht="49.5" collapsed="1" x14ac:dyDescent="0.45">
      <c r="A5" s="54" t="s">
        <v>218</v>
      </c>
      <c r="B5" s="55" t="s">
        <v>169</v>
      </c>
      <c r="C5" s="54" t="s">
        <v>5</v>
      </c>
      <c r="D5" s="54" t="str">
        <f>VLOOKUP($A5,Input!$A$11:$C$1154,2,FALSE)</f>
        <v>Technology in place for personnel to use a single search to return all instances of personal data for a given data subject?</v>
      </c>
      <c r="E5" s="48" t="str">
        <f>VLOOKUP($A5,Input!$A$11:$C$1154,3,FALSE)</f>
        <v>&lt;Enter Yes/No/N/A&gt;</v>
      </c>
      <c r="F5" s="54">
        <v>0.15</v>
      </c>
      <c r="G5" s="54" t="s">
        <v>6</v>
      </c>
      <c r="H5" s="54" t="s">
        <v>551</v>
      </c>
      <c r="I5" s="54" t="s">
        <v>151</v>
      </c>
      <c r="J5" s="54"/>
      <c r="K5" s="54">
        <f>SUMIF(E5,"yes",F5)</f>
        <v>0</v>
      </c>
      <c r="L5" s="56"/>
      <c r="M5" s="56"/>
      <c r="N5" s="56"/>
      <c r="O5" s="56"/>
    </row>
    <row r="6" spans="1:15" ht="49.5" x14ac:dyDescent="0.45">
      <c r="A6" s="46" t="s">
        <v>219</v>
      </c>
      <c r="B6" s="47" t="s">
        <v>167</v>
      </c>
      <c r="C6" s="46" t="s">
        <v>5</v>
      </c>
      <c r="D6" s="46" t="str">
        <f>VLOOKUP($A6,Input!$A$11:$C$1154,2,FALSE)</f>
        <v>Can the organization categorize the types of personal data it uses?</v>
      </c>
      <c r="E6" s="48" t="str">
        <f>VLOOKUP($A6,Input!$A$11:$C$1154,3,FALSE)</f>
        <v>&lt;Enter Yes/No/N/A&gt;</v>
      </c>
      <c r="F6" s="46">
        <v>0.3</v>
      </c>
      <c r="G6" s="46" t="s">
        <v>11</v>
      </c>
      <c r="H6" s="46" t="s">
        <v>209</v>
      </c>
      <c r="I6" s="46" t="s">
        <v>149</v>
      </c>
      <c r="J6" s="46" t="s">
        <v>150</v>
      </c>
      <c r="K6" s="46">
        <f t="shared" si="0"/>
        <v>0</v>
      </c>
      <c r="L6" s="49">
        <f>IFERROR(SUMIF(G:G,G6,K:K)/(SUMIFS(F:F, G:G,G6,E:E,"Yes")+SUMIFS(F:F, G:G,G6,E:E,"No")),0)</f>
        <v>0</v>
      </c>
      <c r="M6" s="49" t="str">
        <f>_xlfn.IFNA(VLOOKUP(_xlfn.MAXIFS(F:F,G:G,G6,E:E,"No"),IF(G:G=G6,F:H),3,FALSE),"Focus GDPR attention on other sub-scenarios at this time.")</f>
        <v>Focus GDPR attention on other sub-scenarios at this time.</v>
      </c>
      <c r="N6" s="49" t="str">
        <f>IF(E6="&lt;Enter Yes/No/N/A&gt;","Not Answered",IF(E6="N/A","Not Applicable",IF(E6="No","Starting",IF(COUNTIFS(G:G,G6,B:B,"Progressing",E:E,"Yes")=COUNTIFS(G:G,G6,B:B,"Progressing"),"Optimizing","Progressing"))))</f>
        <v>Not Answered</v>
      </c>
      <c r="O6" s="49" t="str">
        <f>G6</f>
        <v>D.2: Facilitate data classification</v>
      </c>
    </row>
    <row r="7" spans="1:15" ht="49.5" x14ac:dyDescent="0.45">
      <c r="A7" s="51" t="s">
        <v>220</v>
      </c>
      <c r="B7" s="52" t="s">
        <v>168</v>
      </c>
      <c r="C7" s="51" t="s">
        <v>5</v>
      </c>
      <c r="D7" s="51" t="str">
        <f>VLOOKUP($A7,Input!$A$11:$C$1154,2,FALSE)</f>
        <v>Label different categories of data in varying degrees of sensitivity, such as "sensitive," "confidential," or "public"?</v>
      </c>
      <c r="E7" s="48" t="str">
        <f>VLOOKUP($A7,Input!$A$11:$C$1154,3,FALSE)</f>
        <v>&lt;Enter Yes/No/N/A&gt;</v>
      </c>
      <c r="F7" s="52">
        <v>0.2</v>
      </c>
      <c r="G7" s="51" t="s">
        <v>11</v>
      </c>
      <c r="H7" s="51" t="s">
        <v>210</v>
      </c>
      <c r="I7" s="51" t="s">
        <v>151</v>
      </c>
      <c r="J7" s="51"/>
      <c r="K7" s="51">
        <f t="shared" si="0"/>
        <v>0</v>
      </c>
      <c r="L7" s="53"/>
      <c r="M7" s="53"/>
      <c r="N7" s="53"/>
      <c r="O7" s="53"/>
    </row>
    <row r="8" spans="1:15" ht="66" x14ac:dyDescent="0.45">
      <c r="A8" s="51" t="s">
        <v>221</v>
      </c>
      <c r="B8" s="52" t="s">
        <v>168</v>
      </c>
      <c r="C8" s="51" t="s">
        <v>5</v>
      </c>
      <c r="D8" s="51" t="str">
        <f>VLOOKUP($A8,Input!$A$11:$C$1154,2,FALSE)</f>
        <v>Label data with the geographic restrictions that may apply?</v>
      </c>
      <c r="E8" s="48" t="str">
        <f>VLOOKUP($A8,Input!$A$11:$C$1154,3,FALSE)</f>
        <v>&lt;Enter Yes/No/N/A&gt;</v>
      </c>
      <c r="F8" s="52">
        <v>0.2</v>
      </c>
      <c r="G8" s="51" t="s">
        <v>11</v>
      </c>
      <c r="H8" s="51" t="s">
        <v>158</v>
      </c>
      <c r="I8" s="51" t="s">
        <v>152</v>
      </c>
      <c r="J8" s="51"/>
      <c r="K8" s="51">
        <f t="shared" si="0"/>
        <v>0</v>
      </c>
      <c r="L8" s="53"/>
      <c r="M8" s="53"/>
      <c r="N8" s="53"/>
      <c r="O8" s="53"/>
    </row>
    <row r="9" spans="1:15" ht="33" x14ac:dyDescent="0.45">
      <c r="A9" s="51" t="s">
        <v>222</v>
      </c>
      <c r="B9" s="52" t="s">
        <v>168</v>
      </c>
      <c r="C9" s="51" t="s">
        <v>5</v>
      </c>
      <c r="D9" s="51" t="str">
        <f>VLOOKUP($A9,Input!$A$11:$C$1154,2,FALSE)</f>
        <v>Label the origin of data, i.e. whether data was provided by the data subject or obtained through other means?</v>
      </c>
      <c r="E9" s="48" t="str">
        <f>VLOOKUP($A9,Input!$A$11:$C$1154,3,FALSE)</f>
        <v>&lt;Enter Yes/No/N/A&gt;</v>
      </c>
      <c r="F9" s="52">
        <v>0.1</v>
      </c>
      <c r="G9" s="51" t="s">
        <v>11</v>
      </c>
      <c r="H9" s="51" t="s">
        <v>153</v>
      </c>
      <c r="I9" s="51" t="s">
        <v>151</v>
      </c>
      <c r="J9" s="51"/>
      <c r="K9" s="51">
        <f>SUMIF(E9,"yes",F9)</f>
        <v>0</v>
      </c>
      <c r="L9" s="53"/>
      <c r="M9" s="53"/>
      <c r="N9" s="53"/>
      <c r="O9" s="53"/>
    </row>
    <row r="10" spans="1:15" ht="33" x14ac:dyDescent="0.45">
      <c r="A10" s="51" t="s">
        <v>223</v>
      </c>
      <c r="B10" s="52" t="s">
        <v>168</v>
      </c>
      <c r="C10" s="51" t="s">
        <v>5</v>
      </c>
      <c r="D10" s="51" t="str">
        <f>VLOOKUP($A10,Input!$A$11:$C$1154,2,FALSE)</f>
        <v>Perform data classification activities in a consistent and timely manner?</v>
      </c>
      <c r="E10" s="48" t="str">
        <f>VLOOKUP($A10,Input!$A$11:$C$1154,3,FALSE)</f>
        <v>&lt;Enter Yes/No/N/A&gt;</v>
      </c>
      <c r="F10" s="52">
        <v>0.15</v>
      </c>
      <c r="G10" s="51" t="s">
        <v>11</v>
      </c>
      <c r="H10" s="51" t="s">
        <v>211</v>
      </c>
      <c r="I10" s="51" t="s">
        <v>151</v>
      </c>
      <c r="J10" s="51"/>
      <c r="K10" s="51">
        <f t="shared" si="0"/>
        <v>0</v>
      </c>
      <c r="L10" s="53"/>
      <c r="M10" s="53"/>
      <c r="N10" s="53"/>
      <c r="O10" s="53"/>
    </row>
    <row r="11" spans="1:15" ht="33" x14ac:dyDescent="0.45">
      <c r="A11" s="54" t="s">
        <v>224</v>
      </c>
      <c r="B11" s="55" t="s">
        <v>169</v>
      </c>
      <c r="C11" s="54" t="s">
        <v>5</v>
      </c>
      <c r="D11" s="54" t="str">
        <f>VLOOKUP($A11,Input!$A$11:$C$1154,2,FALSE)</f>
        <v>Automatically perform all of the above activities?</v>
      </c>
      <c r="E11" s="48" t="str">
        <f>VLOOKUP($A11,Input!$A$11:$C$1154,3,FALSE)</f>
        <v>&lt;Enter Yes/No/N/A&gt;</v>
      </c>
      <c r="F11" s="54">
        <v>0.05</v>
      </c>
      <c r="G11" s="54" t="s">
        <v>11</v>
      </c>
      <c r="H11" s="54" t="s">
        <v>515</v>
      </c>
      <c r="I11" s="54" t="s">
        <v>151</v>
      </c>
      <c r="J11" s="54"/>
      <c r="K11" s="54">
        <f t="shared" si="0"/>
        <v>0</v>
      </c>
      <c r="L11" s="56"/>
      <c r="M11" s="56"/>
      <c r="N11" s="56"/>
      <c r="O11" s="56"/>
    </row>
    <row r="12" spans="1:15" ht="49.5" x14ac:dyDescent="0.45">
      <c r="A12" s="46" t="s">
        <v>225</v>
      </c>
      <c r="B12" s="47" t="s">
        <v>167</v>
      </c>
      <c r="C12" s="46" t="s">
        <v>5</v>
      </c>
      <c r="D12" s="46" t="str">
        <f>VLOOKUP($A12,Input!$A$11:$C$1154,2,FALSE)</f>
        <v>Does the organization have a tool to catalog how and where personal data is used, and is it partially or fully populated?</v>
      </c>
      <c r="E12" s="48" t="str">
        <f>VLOOKUP($A12,Input!$A$11:$C$1154,3,FALSE)</f>
        <v>&lt;Enter Yes/No/N/A&gt;</v>
      </c>
      <c r="F12" s="46">
        <v>0.3</v>
      </c>
      <c r="G12" s="46" t="s">
        <v>18</v>
      </c>
      <c r="H12" s="46" t="s">
        <v>212</v>
      </c>
      <c r="I12" s="46" t="s">
        <v>151</v>
      </c>
      <c r="J12" s="46" t="s">
        <v>150</v>
      </c>
      <c r="K12" s="46">
        <f t="shared" ref="K12:K25" si="1">SUMIF(E12,"yes",F12)</f>
        <v>0</v>
      </c>
      <c r="L12" s="49">
        <f>IFERROR(SUMIF(G:G,G12,K:K)/(SUMIFS(F:F, G:G,G12,E:E,"Yes")+SUMIFS(F:F, G:G,G12,E:E,"No")),0)</f>
        <v>0</v>
      </c>
      <c r="M12" s="49" t="str">
        <f>_xlfn.IFNA(VLOOKUP(_xlfn.MAXIFS(F:F,G:G,G12,E:E,"No"),IF(G:G=G12,F:H),3,FALSE),"Focus GDPR attention on other sub-scenarios at this time.")</f>
        <v>Focus GDPR attention on other sub-scenarios at this time.</v>
      </c>
      <c r="N12" s="49" t="str">
        <f>IF(E12="&lt;Enter Yes/No/N/A&gt;","Not Answered",IF(E12="N/A","Not Applicable",IF(E12="No","Starting",IF(COUNTIFS(G:G,G12,B:B,"Progressing",E:E,"Yes")=COUNTIFS(G:G,G12,B:B,"Progressing"),"Optimizing","Progressing"))))</f>
        <v>Not Answered</v>
      </c>
      <c r="O12" s="49" t="str">
        <f>G12</f>
        <v>D.3: Maintain an inventory of personal data holdings</v>
      </c>
    </row>
    <row r="13" spans="1:15" ht="49.5" x14ac:dyDescent="0.45">
      <c r="A13" s="51" t="s">
        <v>226</v>
      </c>
      <c r="B13" s="52" t="s">
        <v>168</v>
      </c>
      <c r="C13" s="51" t="s">
        <v>5</v>
      </c>
      <c r="D13" s="51" t="str">
        <f>VLOOKUP($A13,Input!$A$11:$C$1154,2,FALSE)</f>
        <v>A complete inventory of how and where personal data is used with all instances documented?</v>
      </c>
      <c r="E13" s="48" t="str">
        <f>VLOOKUP($A13,Input!$A$11:$C$1154,3,FALSE)</f>
        <v>&lt;Enter Yes/No/N/A&gt;</v>
      </c>
      <c r="F13" s="52">
        <v>0.2</v>
      </c>
      <c r="G13" s="51" t="s">
        <v>18</v>
      </c>
      <c r="H13" s="51" t="s">
        <v>558</v>
      </c>
      <c r="I13" s="51" t="s">
        <v>152</v>
      </c>
      <c r="J13" s="51"/>
      <c r="K13" s="51">
        <f t="shared" si="1"/>
        <v>0</v>
      </c>
      <c r="L13" s="53"/>
      <c r="M13" s="53"/>
      <c r="N13" s="53"/>
      <c r="O13" s="53"/>
    </row>
    <row r="14" spans="1:15" ht="49.5" x14ac:dyDescent="0.45">
      <c r="A14" s="54" t="s">
        <v>227</v>
      </c>
      <c r="B14" s="55" t="s">
        <v>169</v>
      </c>
      <c r="C14" s="54" t="s">
        <v>5</v>
      </c>
      <c r="D14" s="54" t="str">
        <f>VLOOKUP($A14,Input!$A$11:$C$1154,2,FALSE)</f>
        <v>Technology in place to automate or partially automate updates to the inventory?</v>
      </c>
      <c r="E14" s="48" t="str">
        <f>VLOOKUP($A14,Input!$A$11:$C$1154,3,FALSE)</f>
        <v>&lt;Enter Yes/No/N/A&gt;</v>
      </c>
      <c r="F14" s="54">
        <v>0.05</v>
      </c>
      <c r="G14" s="54" t="s">
        <v>18</v>
      </c>
      <c r="H14" s="54" t="s">
        <v>213</v>
      </c>
      <c r="I14" s="54" t="s">
        <v>151</v>
      </c>
      <c r="J14" s="54"/>
      <c r="K14" s="54">
        <f t="shared" si="1"/>
        <v>0</v>
      </c>
      <c r="L14" s="56"/>
      <c r="M14" s="56"/>
      <c r="N14" s="56"/>
      <c r="O14" s="56"/>
    </row>
    <row r="15" spans="1:15" ht="49.5" x14ac:dyDescent="0.45">
      <c r="A15" s="51" t="s">
        <v>228</v>
      </c>
      <c r="B15" s="52" t="s">
        <v>168</v>
      </c>
      <c r="C15" s="51" t="s">
        <v>5</v>
      </c>
      <c r="D15" s="51" t="str">
        <f>VLOOKUP($A15,Input!$A$11:$C$1154,2,FALSE)</f>
        <v>A process that is used regularly to keep the inventory up to date?</v>
      </c>
      <c r="E15" s="48" t="str">
        <f>VLOOKUP($A15,Input!$A$11:$C$1154,3,FALSE)</f>
        <v>&lt;Enter Yes/No/N/A&gt;</v>
      </c>
      <c r="F15" s="52">
        <v>0.15</v>
      </c>
      <c r="G15" s="51" t="s">
        <v>18</v>
      </c>
      <c r="H15" s="51" t="s">
        <v>154</v>
      </c>
      <c r="I15" s="51" t="s">
        <v>152</v>
      </c>
      <c r="J15" s="51"/>
      <c r="K15" s="51">
        <f t="shared" si="1"/>
        <v>0</v>
      </c>
      <c r="L15" s="53"/>
      <c r="M15" s="53"/>
      <c r="N15" s="53"/>
      <c r="O15" s="53"/>
    </row>
    <row r="16" spans="1:15" ht="66" x14ac:dyDescent="0.45">
      <c r="A16" s="51" t="s">
        <v>229</v>
      </c>
      <c r="B16" s="52" t="s">
        <v>168</v>
      </c>
      <c r="C16" s="51" t="s">
        <v>5</v>
      </c>
      <c r="D16" s="51" t="str">
        <f>VLOOKUP($A16,Input!$A$11:$C$1154,2,FALSE)</f>
        <v>An inventory of all processing activities where personal data is being obtained?</v>
      </c>
      <c r="E16" s="48" t="str">
        <f>VLOOKUP($A16,Input!$A$11:$C$1154,3,FALSE)</f>
        <v>&lt;Enter Yes/No/N/A&gt;</v>
      </c>
      <c r="F16" s="52">
        <v>0.2</v>
      </c>
      <c r="G16" s="51" t="s">
        <v>18</v>
      </c>
      <c r="H16" s="51" t="s">
        <v>214</v>
      </c>
      <c r="I16" s="51" t="s">
        <v>151</v>
      </c>
      <c r="J16" s="51"/>
      <c r="K16" s="51">
        <f t="shared" si="1"/>
        <v>0</v>
      </c>
      <c r="L16" s="53"/>
      <c r="M16" s="53"/>
      <c r="N16" s="53"/>
      <c r="O16" s="53"/>
    </row>
    <row r="17" spans="1:15" ht="82.5" x14ac:dyDescent="0.45">
      <c r="A17" s="55" t="s">
        <v>230</v>
      </c>
      <c r="B17" s="55" t="s">
        <v>169</v>
      </c>
      <c r="C17" s="55" t="s">
        <v>5</v>
      </c>
      <c r="D17" s="54" t="str">
        <f>VLOOKUP($A17,Input!$A$11:$C$1154,2,FALSE)</f>
        <v>Documented details of each processing activity including scope, purpose, and criteria for when notifications and consent  are required?</v>
      </c>
      <c r="E17" s="48" t="str">
        <f>VLOOKUP($A17,Input!$A$11:$C$1154,3,FALSE)</f>
        <v>&lt;Enter Yes/No/N/A&gt;</v>
      </c>
      <c r="F17" s="54">
        <v>0.1</v>
      </c>
      <c r="G17" s="54" t="s">
        <v>18</v>
      </c>
      <c r="H17" s="54" t="s">
        <v>516</v>
      </c>
      <c r="I17" s="54" t="s">
        <v>152</v>
      </c>
      <c r="J17" s="54"/>
      <c r="K17" s="54">
        <f t="shared" si="1"/>
        <v>0</v>
      </c>
      <c r="L17" s="56"/>
      <c r="M17" s="56"/>
      <c r="N17" s="56"/>
      <c r="O17" s="56"/>
    </row>
    <row r="18" spans="1:15" ht="148.5" x14ac:dyDescent="0.45">
      <c r="A18" s="46" t="s">
        <v>232</v>
      </c>
      <c r="B18" s="47" t="s">
        <v>167</v>
      </c>
      <c r="C18" s="46" t="s">
        <v>27</v>
      </c>
      <c r="D18" s="46" t="str">
        <f>VLOOKUP($A18,Input!$A$11:$C$1154,2,FALSE)</f>
        <v>Does the organization have a data governance program?</v>
      </c>
      <c r="E18" s="48" t="str">
        <f>VLOOKUP($A18,Input!$A$11:$C$1154,3,FALSE)</f>
        <v>&lt;Enter Yes/No/N/A&gt;</v>
      </c>
      <c r="F18" s="46">
        <v>0.3</v>
      </c>
      <c r="G18" s="46" t="s">
        <v>28</v>
      </c>
      <c r="H18" s="46" t="s">
        <v>546</v>
      </c>
      <c r="I18" s="46" t="s">
        <v>152</v>
      </c>
      <c r="J18" s="46" t="s">
        <v>150</v>
      </c>
      <c r="K18" s="46">
        <f t="shared" si="1"/>
        <v>0</v>
      </c>
      <c r="L18" s="49">
        <f>IFERROR(SUMIF(G:G,G18,K:K)/(SUMIFS(F:F, G:G,G18,E:E,"Yes")+SUMIFS(F:F, G:G,G18,E:E,"No")),0)</f>
        <v>0</v>
      </c>
      <c r="M18" s="49" t="str">
        <f>_xlfn.IFNA(VLOOKUP(_xlfn.MAXIFS(F:F,G:G,G18,E:E,"No"),IF(G:G=G18,F:H),3,FALSE),"Focus GDPR attention on other sub-scenarios at this time.")</f>
        <v>Focus GDPR attention on other sub-scenarios at this time.</v>
      </c>
      <c r="N18" s="49" t="str">
        <f>IF(E18="&lt;Enter Yes/No/N/A&gt;","Not Answered",IF(E18="N/A","Not Applicable",IF(E18="No","Starting",IF(COUNTIFS(G:G,G18,B:B,"Progressing",E:E,"Yes")=COUNTIFS(G:G,G18,B:B,"Progressing"),"Optimizing","Progressing"))))</f>
        <v>Not Answered</v>
      </c>
      <c r="O18" s="49" t="str">
        <f>G18</f>
        <v>M.1: Enable data governance practices and processes</v>
      </c>
    </row>
    <row r="19" spans="1:15" ht="66" x14ac:dyDescent="0.45">
      <c r="A19" s="51" t="s">
        <v>233</v>
      </c>
      <c r="B19" s="52" t="s">
        <v>168</v>
      </c>
      <c r="C19" s="51" t="s">
        <v>27</v>
      </c>
      <c r="D19" s="51" t="str">
        <f>VLOOKUP($A19,Input!$A$11:$C$1154,2,FALSE)</f>
        <v>An organizational structure and formal charter for carrying out the program in a consistent manner?</v>
      </c>
      <c r="E19" s="48" t="str">
        <f>VLOOKUP($A19,Input!$A$11:$C$1154,3,FALSE)</f>
        <v>&lt;Enter Yes/No/N/A&gt;</v>
      </c>
      <c r="F19" s="52">
        <v>0.125</v>
      </c>
      <c r="G19" s="51" t="s">
        <v>28</v>
      </c>
      <c r="H19" s="51" t="s">
        <v>387</v>
      </c>
      <c r="I19" s="51" t="s">
        <v>149</v>
      </c>
      <c r="J19" s="51"/>
      <c r="K19" s="51">
        <f t="shared" si="1"/>
        <v>0</v>
      </c>
      <c r="L19" s="53"/>
      <c r="M19" s="53"/>
      <c r="N19" s="53"/>
      <c r="O19" s="53"/>
    </row>
    <row r="20" spans="1:15" ht="82.5" x14ac:dyDescent="0.45">
      <c r="A20" s="54" t="s">
        <v>234</v>
      </c>
      <c r="B20" s="55" t="s">
        <v>169</v>
      </c>
      <c r="C20" s="54" t="s">
        <v>27</v>
      </c>
      <c r="D20" s="54" t="str">
        <f>VLOOKUP($A20,Input!$A$11:$C$1154,2,FALSE)</f>
        <v>Integration across departments to ensure data governance is consistent and effective organization-wide?</v>
      </c>
      <c r="E20" s="48" t="str">
        <f>VLOOKUP($A20,Input!$A$11:$C$1154,3,FALSE)</f>
        <v>&lt;Enter Yes/No/N/A&gt;</v>
      </c>
      <c r="F20" s="54">
        <v>0.05</v>
      </c>
      <c r="G20" s="54" t="s">
        <v>28</v>
      </c>
      <c r="H20" s="54" t="s">
        <v>494</v>
      </c>
      <c r="I20" s="54" t="s">
        <v>149</v>
      </c>
      <c r="J20" s="54"/>
      <c r="K20" s="54">
        <f>SUMIF(E20,"yes",F20)</f>
        <v>0</v>
      </c>
      <c r="L20" s="56"/>
      <c r="M20" s="56"/>
      <c r="N20" s="56"/>
      <c r="O20" s="56"/>
    </row>
    <row r="21" spans="1:15" ht="99" x14ac:dyDescent="0.45">
      <c r="A21" s="51" t="s">
        <v>235</v>
      </c>
      <c r="B21" s="52" t="s">
        <v>168</v>
      </c>
      <c r="C21" s="51" t="s">
        <v>27</v>
      </c>
      <c r="D21" s="51" t="str">
        <f>VLOOKUP($A21,Input!$A$11:$C$1154,2,FALSE)</f>
        <v>Data privacy and protection policies?</v>
      </c>
      <c r="E21" s="48" t="str">
        <f>VLOOKUP($A21,Input!$A$11:$C$1154,3,FALSE)</f>
        <v>&lt;Enter Yes/No/N/A&gt;</v>
      </c>
      <c r="F21" s="51">
        <v>0.1</v>
      </c>
      <c r="G21" s="51" t="s">
        <v>28</v>
      </c>
      <c r="H21" s="51" t="s">
        <v>547</v>
      </c>
      <c r="I21" s="51" t="s">
        <v>152</v>
      </c>
      <c r="J21" s="51"/>
      <c r="K21" s="51">
        <f t="shared" si="1"/>
        <v>0</v>
      </c>
      <c r="L21" s="53"/>
      <c r="M21" s="53"/>
      <c r="N21" s="53"/>
      <c r="O21" s="53"/>
    </row>
    <row r="22" spans="1:15" ht="49.5" x14ac:dyDescent="0.45">
      <c r="A22" s="54" t="s">
        <v>236</v>
      </c>
      <c r="B22" s="55" t="s">
        <v>169</v>
      </c>
      <c r="C22" s="54" t="s">
        <v>27</v>
      </c>
      <c r="D22" s="54" t="str">
        <f>VLOOKUP($A22,Input!$A$11:$C$1154,2,FALSE)</f>
        <v>Technology to protect against, monitor, and report on privacy and protection policy violations?</v>
      </c>
      <c r="E22" s="48" t="str">
        <f>VLOOKUP($A22,Input!$A$11:$C$1154,3,FALSE)</f>
        <v>&lt;Enter Yes/No/N/A&gt;</v>
      </c>
      <c r="F22" s="54">
        <v>0.05</v>
      </c>
      <c r="G22" s="54" t="s">
        <v>28</v>
      </c>
      <c r="H22" s="54" t="s">
        <v>495</v>
      </c>
      <c r="I22" s="54" t="s">
        <v>151</v>
      </c>
      <c r="J22" s="54"/>
      <c r="K22" s="54">
        <f>SUMIF(E22,"yes",F22)</f>
        <v>0</v>
      </c>
      <c r="L22" s="56"/>
      <c r="M22" s="56"/>
      <c r="N22" s="56"/>
      <c r="O22" s="56"/>
    </row>
    <row r="23" spans="1:15" ht="132" x14ac:dyDescent="0.45">
      <c r="A23" s="51" t="s">
        <v>237</v>
      </c>
      <c r="B23" s="52" t="s">
        <v>168</v>
      </c>
      <c r="C23" s="51" t="s">
        <v>27</v>
      </c>
      <c r="D23" s="51" t="str">
        <f>VLOOKUP($A23,Input!$A$11:$C$1154,2,FALSE)</f>
        <v>Specific protections for children's personal data?</v>
      </c>
      <c r="E23" s="48" t="str">
        <f>VLOOKUP($A23,Input!$A$11:$C$1154,3,FALSE)</f>
        <v>&lt;Enter Yes/No/N/A&gt;</v>
      </c>
      <c r="F23" s="52">
        <v>0.2</v>
      </c>
      <c r="G23" s="51" t="s">
        <v>28</v>
      </c>
      <c r="H23" s="51" t="s">
        <v>496</v>
      </c>
      <c r="I23" s="51" t="s">
        <v>152</v>
      </c>
      <c r="J23" s="51"/>
      <c r="K23" s="51">
        <f t="shared" si="1"/>
        <v>0</v>
      </c>
      <c r="L23" s="53"/>
      <c r="M23" s="53"/>
      <c r="N23" s="53"/>
      <c r="O23" s="53"/>
    </row>
    <row r="24" spans="1:15" ht="66" x14ac:dyDescent="0.45">
      <c r="A24" s="54" t="s">
        <v>238</v>
      </c>
      <c r="B24" s="55" t="s">
        <v>169</v>
      </c>
      <c r="C24" s="54" t="s">
        <v>27</v>
      </c>
      <c r="D24" s="54" t="str">
        <f>VLOOKUP($A24,Input!$A$11:$C$1154,2,FALSE)</f>
        <v>Policies that enforce accountability within the organization?</v>
      </c>
      <c r="E24" s="48" t="str">
        <f>VLOOKUP($A24,Input!$A$11:$C$1154,3,FALSE)</f>
        <v>&lt;Enter Yes/No/N/A&gt;</v>
      </c>
      <c r="F24" s="54">
        <v>7.4999999999999997E-2</v>
      </c>
      <c r="G24" s="54" t="s">
        <v>28</v>
      </c>
      <c r="H24" s="54" t="s">
        <v>526</v>
      </c>
      <c r="I24" s="54" t="s">
        <v>152</v>
      </c>
      <c r="J24" s="54"/>
      <c r="K24" s="54">
        <f t="shared" si="1"/>
        <v>0</v>
      </c>
      <c r="L24" s="56"/>
      <c r="M24" s="56"/>
      <c r="N24" s="56"/>
      <c r="O24" s="56"/>
    </row>
    <row r="25" spans="1:15" ht="115.5" x14ac:dyDescent="0.45">
      <c r="A25" s="51" t="s">
        <v>239</v>
      </c>
      <c r="B25" s="52" t="s">
        <v>168</v>
      </c>
      <c r="C25" s="51" t="s">
        <v>27</v>
      </c>
      <c r="D25" s="51" t="str">
        <f>VLOOKUP($A25,Input!$A$11:$C$1154,2,FALSE)</f>
        <v>Legal justification documented for using special categories of personal data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v>
      </c>
      <c r="E25" s="48" t="str">
        <f>VLOOKUP($A25,Input!$A$11:$C$1154,3,FALSE)</f>
        <v>&lt;Enter Yes/No/N/A&gt;</v>
      </c>
      <c r="F25" s="52">
        <v>0.1</v>
      </c>
      <c r="G25" s="51" t="s">
        <v>28</v>
      </c>
      <c r="H25" s="51" t="s">
        <v>559</v>
      </c>
      <c r="I25" s="51" t="s">
        <v>152</v>
      </c>
      <c r="J25" s="51"/>
      <c r="K25" s="51">
        <f t="shared" si="1"/>
        <v>0</v>
      </c>
      <c r="L25" s="53"/>
      <c r="M25" s="53"/>
      <c r="N25" s="53"/>
      <c r="O25" s="53"/>
    </row>
    <row r="26" spans="1:15" ht="82.5" x14ac:dyDescent="0.45">
      <c r="A26" s="46" t="s">
        <v>240</v>
      </c>
      <c r="B26" s="47" t="s">
        <v>167</v>
      </c>
      <c r="C26" s="46" t="s">
        <v>27</v>
      </c>
      <c r="D26" s="46" t="str">
        <f>VLOOKUP($A26,Input!$A$11:$C$1154,2,FALSE)</f>
        <v>Does the organization provide data subjects with privacy notices that describe how their data is used?</v>
      </c>
      <c r="E26" s="48" t="str">
        <f>VLOOKUP($A26,Input!$A$11:$C$1154,3,FALSE)</f>
        <v>&lt;Enter Yes/No/N/A&gt;</v>
      </c>
      <c r="F26" s="46">
        <v>0.2</v>
      </c>
      <c r="G26" s="46" t="s">
        <v>37</v>
      </c>
      <c r="H26" s="46" t="s">
        <v>389</v>
      </c>
      <c r="I26" s="46" t="s">
        <v>152</v>
      </c>
      <c r="J26" s="46" t="s">
        <v>150</v>
      </c>
      <c r="K26" s="46">
        <f t="shared" ref="K26:K87" si="2">SUMIF(E26,"yes",F26)</f>
        <v>0</v>
      </c>
      <c r="L26" s="49">
        <f>IFERROR(SUMIF(G:G,G26,K:K)/(SUMIFS(F:F, G:G,G26,E:E,"Yes")+SUMIFS(F:F, G:G,G26,E:E,"No")),0)</f>
        <v>0</v>
      </c>
      <c r="M26" s="49" t="str">
        <f>_xlfn.IFNA(VLOOKUP(_xlfn.MAXIFS(F:F,G:G,G26,E:E,"No"),IF(G:G=G26,F:H),3,FALSE),"Focus GDPR attention on other sub-scenarios at this time.")</f>
        <v>Focus GDPR attention on other sub-scenarios at this time.</v>
      </c>
      <c r="N26" s="49" t="str">
        <f>IF(E26="&lt;Enter Yes/No/N/A&gt;","Not Answered",IF(E26="N/A","Not Applicable",IF(E26="No","Starting",IF(COUNTIFS(G:G,G26,B:B,"Progressing",E:E,"Yes")=COUNTIFS(G:G,G26,B:B,"Progressing"),"Optimizing","Progressing"))))</f>
        <v>Not Answered</v>
      </c>
      <c r="O26" s="49" t="str">
        <f>G26</f>
        <v>M.2: Provide detailed notice of processing activities to data subjects</v>
      </c>
    </row>
    <row r="27" spans="1:15" ht="66" x14ac:dyDescent="0.45">
      <c r="A27" s="51" t="s">
        <v>241</v>
      </c>
      <c r="B27" s="52" t="s">
        <v>168</v>
      </c>
      <c r="C27" s="51" t="s">
        <v>27</v>
      </c>
      <c r="D27" s="51" t="str">
        <f>VLOOKUP($A27,Input!$A$11:$C$1154,2,FALSE)</f>
        <v>Written in clear and plain language?</v>
      </c>
      <c r="E27" s="48" t="str">
        <f>VLOOKUP($A27,Input!$A$11:$C$1154,3,FALSE)</f>
        <v>&lt;Enter Yes/No/N/A&gt;</v>
      </c>
      <c r="F27" s="52">
        <v>0.125</v>
      </c>
      <c r="G27" s="51" t="s">
        <v>37</v>
      </c>
      <c r="H27" s="51" t="s">
        <v>540</v>
      </c>
      <c r="I27" s="51" t="s">
        <v>149</v>
      </c>
      <c r="J27" s="51"/>
      <c r="K27" s="51">
        <f t="shared" si="2"/>
        <v>0</v>
      </c>
      <c r="L27" s="53"/>
      <c r="M27" s="53"/>
      <c r="N27" s="53"/>
      <c r="O27" s="53"/>
    </row>
    <row r="28" spans="1:15" ht="49.5" x14ac:dyDescent="0.45">
      <c r="A28" s="54" t="s">
        <v>242</v>
      </c>
      <c r="B28" s="55" t="s">
        <v>169</v>
      </c>
      <c r="C28" s="54" t="s">
        <v>27</v>
      </c>
      <c r="D28" s="54" t="str">
        <f>VLOOKUP($A28,Input!$A$11:$C$1154,2,FALSE)</f>
        <v>Governed by a formal policy and process to ensure they are shared in a timely, consistent, and appropriate manner?</v>
      </c>
      <c r="E28" s="48" t="str">
        <f>VLOOKUP($A28,Input!$A$11:$C$1154,3,FALSE)</f>
        <v>&lt;Enter Yes/No/N/A&gt;</v>
      </c>
      <c r="F28" s="54">
        <v>7.4999999999999997E-2</v>
      </c>
      <c r="G28" s="54" t="s">
        <v>37</v>
      </c>
      <c r="H28" s="54" t="s">
        <v>390</v>
      </c>
      <c r="I28" s="54" t="s">
        <v>149</v>
      </c>
      <c r="J28" s="54"/>
      <c r="K28" s="54">
        <f t="shared" si="2"/>
        <v>0</v>
      </c>
      <c r="L28" s="56"/>
      <c r="M28" s="56"/>
      <c r="N28" s="56"/>
      <c r="O28" s="56"/>
    </row>
    <row r="29" spans="1:15" ht="49.5" x14ac:dyDescent="0.45">
      <c r="A29" s="51" t="s">
        <v>243</v>
      </c>
      <c r="B29" s="52" t="s">
        <v>168</v>
      </c>
      <c r="C29" s="51" t="s">
        <v>27</v>
      </c>
      <c r="D29" s="51" t="str">
        <f>VLOOKUP($A29,Input!$A$11:$C$1154,2,FALSE)</f>
        <v>Inclusive of required information, such as organization contact details and purposes for using personal data?</v>
      </c>
      <c r="E29" s="48" t="str">
        <f>VLOOKUP($A29,Input!$A$11:$C$1154,3,FALSE)</f>
        <v>&lt;Enter Yes/No/N/A&gt;</v>
      </c>
      <c r="F29" s="51">
        <v>0.1</v>
      </c>
      <c r="G29" s="51" t="s">
        <v>37</v>
      </c>
      <c r="H29" s="51" t="s">
        <v>560</v>
      </c>
      <c r="I29" s="51" t="s">
        <v>152</v>
      </c>
      <c r="J29" s="51"/>
      <c r="K29" s="51">
        <f>SUMIF(E29,"yes",F29)</f>
        <v>0</v>
      </c>
      <c r="L29" s="53"/>
      <c r="M29" s="53"/>
      <c r="N29" s="53"/>
      <c r="O29" s="53"/>
    </row>
    <row r="30" spans="1:15" ht="49.5" x14ac:dyDescent="0.45">
      <c r="A30" s="51" t="s">
        <v>244</v>
      </c>
      <c r="B30" s="52" t="s">
        <v>168</v>
      </c>
      <c r="C30" s="51" t="s">
        <v>27</v>
      </c>
      <c r="D30" s="51" t="str">
        <f>VLOOKUP($A30,Input!$A$11:$C$1154,2,FALSE)</f>
        <v>Shared with data subjects at first point of contact, when informing them they may object to how the organization uses their personal data?</v>
      </c>
      <c r="E30" s="48" t="str">
        <f>VLOOKUP($A30,Input!$A$11:$C$1154,3,FALSE)</f>
        <v>&lt;Enter Yes/No/N/A&gt;</v>
      </c>
      <c r="F30" s="52">
        <v>0.15</v>
      </c>
      <c r="G30" s="51" t="s">
        <v>37</v>
      </c>
      <c r="H30" s="51" t="s">
        <v>497</v>
      </c>
      <c r="I30" s="51" t="s">
        <v>152</v>
      </c>
      <c r="J30" s="51"/>
      <c r="K30" s="51">
        <f t="shared" si="2"/>
        <v>0</v>
      </c>
      <c r="L30" s="53"/>
      <c r="M30" s="53"/>
      <c r="N30" s="53"/>
      <c r="O30" s="53"/>
    </row>
    <row r="31" spans="1:15" ht="49.5" x14ac:dyDescent="0.45">
      <c r="A31" s="54" t="s">
        <v>245</v>
      </c>
      <c r="B31" s="55" t="s">
        <v>169</v>
      </c>
      <c r="C31" s="54" t="s">
        <v>27</v>
      </c>
      <c r="D31" s="54" t="str">
        <f>VLOOKUP($A31,Input!$A$11:$C$1154,2,FALSE)</f>
        <v>Generated and shared by automated means?</v>
      </c>
      <c r="E31" s="48" t="str">
        <f>VLOOKUP($A31,Input!$A$11:$C$1154,3,FALSE)</f>
        <v>&lt;Enter Yes/No/N/A&gt;</v>
      </c>
      <c r="F31" s="54">
        <v>0.05</v>
      </c>
      <c r="G31" s="54" t="s">
        <v>37</v>
      </c>
      <c r="H31" s="54" t="s">
        <v>392</v>
      </c>
      <c r="I31" s="54" t="s">
        <v>151</v>
      </c>
      <c r="J31" s="54"/>
      <c r="K31" s="54">
        <f>SUMIF(E31,"yes",F31)</f>
        <v>0</v>
      </c>
      <c r="L31" s="54"/>
      <c r="M31" s="54"/>
      <c r="N31" s="54"/>
      <c r="O31" s="54"/>
    </row>
    <row r="32" spans="1:15" ht="49.5" x14ac:dyDescent="0.45">
      <c r="A32" s="51" t="s">
        <v>246</v>
      </c>
      <c r="B32" s="52" t="s">
        <v>168</v>
      </c>
      <c r="C32" s="51" t="s">
        <v>27</v>
      </c>
      <c r="D32" s="51" t="str">
        <f>VLOOKUP($A32,Input!$A$11:$C$1154,2,FALSE)</f>
        <v>Shared with data subjects at all points where personal data is collected?</v>
      </c>
      <c r="E32" s="48" t="str">
        <f>VLOOKUP($A32,Input!$A$11:$C$1154,3,FALSE)</f>
        <v>&lt;Enter Yes/No/N/A&gt;</v>
      </c>
      <c r="F32" s="52">
        <v>0.1</v>
      </c>
      <c r="G32" s="51" t="s">
        <v>37</v>
      </c>
      <c r="H32" s="51" t="s">
        <v>393</v>
      </c>
      <c r="I32" s="51" t="s">
        <v>152</v>
      </c>
      <c r="J32" s="51"/>
      <c r="K32" s="51">
        <f t="shared" si="2"/>
        <v>0</v>
      </c>
      <c r="L32" s="53"/>
      <c r="M32" s="53"/>
      <c r="N32" s="53"/>
      <c r="O32" s="53"/>
    </row>
    <row r="33" spans="1:15" ht="66" x14ac:dyDescent="0.45">
      <c r="A33" s="51" t="s">
        <v>247</v>
      </c>
      <c r="B33" s="52" t="s">
        <v>168</v>
      </c>
      <c r="C33" s="51" t="s">
        <v>27</v>
      </c>
      <c r="D33" s="51" t="str">
        <f>VLOOKUP($A33,Input!$A$11:$C$1154,2,FALSE)</f>
        <v>Shared with data subjects when personal data is collected from a source other than the data subjects, including online profiles, sites, or other interactions not directly between the data subject and the organization?</v>
      </c>
      <c r="E33" s="48" t="str">
        <f>VLOOKUP($A33,Input!$A$11:$C$1154,3,FALSE)</f>
        <v>&lt;Enter Yes/No/N/A&gt;</v>
      </c>
      <c r="F33" s="52">
        <v>0.1</v>
      </c>
      <c r="G33" s="51" t="s">
        <v>37</v>
      </c>
      <c r="H33" s="51" t="s">
        <v>394</v>
      </c>
      <c r="I33" s="51" t="s">
        <v>152</v>
      </c>
      <c r="J33" s="51"/>
      <c r="K33" s="51">
        <f t="shared" si="2"/>
        <v>0</v>
      </c>
      <c r="L33" s="53"/>
      <c r="M33" s="53"/>
      <c r="N33" s="53"/>
      <c r="O33" s="53"/>
    </row>
    <row r="34" spans="1:15" ht="49.5" x14ac:dyDescent="0.45">
      <c r="A34" s="51" t="s">
        <v>248</v>
      </c>
      <c r="B34" s="52" t="s">
        <v>168</v>
      </c>
      <c r="C34" s="51" t="s">
        <v>27</v>
      </c>
      <c r="D34" s="51" t="str">
        <f>VLOOKUP($A34,Input!$A$11:$C$1154,2,FALSE)</f>
        <v>Shared with data subjects, before the organization uses their personal data for new purposes not already communicated to them?</v>
      </c>
      <c r="E34" s="48" t="str">
        <f>VLOOKUP($A34,Input!$A$11:$C$1154,3,FALSE)</f>
        <v>&lt;Enter Yes/No/N/A&gt;</v>
      </c>
      <c r="F34" s="52">
        <v>0.1</v>
      </c>
      <c r="G34" s="51" t="s">
        <v>37</v>
      </c>
      <c r="H34" s="51" t="s">
        <v>395</v>
      </c>
      <c r="I34" s="51" t="s">
        <v>152</v>
      </c>
      <c r="J34" s="51"/>
      <c r="K34" s="51">
        <f t="shared" si="2"/>
        <v>0</v>
      </c>
      <c r="L34" s="53"/>
      <c r="M34" s="53"/>
      <c r="N34" s="53"/>
      <c r="O34" s="53"/>
    </row>
    <row r="35" spans="1:15" ht="49.5" x14ac:dyDescent="0.45">
      <c r="A35" s="47" t="s">
        <v>249</v>
      </c>
      <c r="B35" s="47" t="s">
        <v>167</v>
      </c>
      <c r="C35" s="47" t="s">
        <v>27</v>
      </c>
      <c r="D35" s="46" t="str">
        <f>VLOOKUP($A35,Input!$A$11:$C$1154,2,FALSE)</f>
        <v>When requested by a data subject, can the organization discontinue processing some forms of personal data?</v>
      </c>
      <c r="E35" s="48" t="str">
        <f>VLOOKUP($A35,Input!$A$11:$C$1154,3,FALSE)</f>
        <v>&lt;Enter Yes/No/N/A&gt;</v>
      </c>
      <c r="F35" s="47">
        <v>0.3</v>
      </c>
      <c r="G35" s="46" t="s">
        <v>43</v>
      </c>
      <c r="H35" s="46" t="s">
        <v>498</v>
      </c>
      <c r="I35" s="47" t="s">
        <v>151</v>
      </c>
      <c r="J35" s="47" t="s">
        <v>150</v>
      </c>
      <c r="K35" s="47">
        <f t="shared" si="2"/>
        <v>0</v>
      </c>
      <c r="L35" s="49">
        <f>IFERROR(SUMIF(G:G,G35,K:K)/(SUMIFS(F:F, G:G,G35,E:E,"Yes")+SUMIFS(F:F, G:G,G35,E:E,"No")),0)</f>
        <v>0</v>
      </c>
      <c r="M35" s="49" t="str">
        <f>_xlfn.IFNA(VLOOKUP(_xlfn.MAXIFS(F:F,G:G,G35,E:E,"No"),IF(G:G=G35,F:H),3,FALSE),"Focus GDPR attention on other sub-scenarios at this time.")</f>
        <v>Focus GDPR attention on other sub-scenarios at this time.</v>
      </c>
      <c r="N35" s="49" t="str">
        <f>IF(E35="&lt;Enter Yes/No/N/A&gt;","Not Answered",IF(E35="N/A","Not Applicable",IF(E35="No","Starting",IF(COUNTIFS(G:G,G35,B:B,"Progressing",E:E,"Yes")=COUNTIFS(G:G,G35,B:B,"Progressing"),"Optimizing","Progressing"))))</f>
        <v>Not Answered</v>
      </c>
      <c r="O35" s="49" t="str">
        <f>G35</f>
        <v>M.3: Discontinue processing on request</v>
      </c>
    </row>
    <row r="36" spans="1:15" ht="66.599999999999994" customHeight="1" x14ac:dyDescent="0.45">
      <c r="A36" s="51" t="s">
        <v>250</v>
      </c>
      <c r="B36" s="52" t="s">
        <v>168</v>
      </c>
      <c r="C36" s="51" t="s">
        <v>27</v>
      </c>
      <c r="D36" s="51" t="str">
        <f>VLOOKUP($A36,Input!$A$11:$C$1154,2,FALSE)</f>
        <v>Discontinue processing all forms of a data subject's personal data (particularly direct marketing) when requested by the data subject and deemed appropriate by the organization?</v>
      </c>
      <c r="E36" s="48" t="str">
        <f>VLOOKUP($A36,Input!$A$11:$C$1154,3,FALSE)</f>
        <v>&lt;Enter Yes/No/N/A&gt;</v>
      </c>
      <c r="F36" s="51">
        <v>0.2</v>
      </c>
      <c r="G36" s="51" t="s">
        <v>43</v>
      </c>
      <c r="H36" s="51" t="s">
        <v>398</v>
      </c>
      <c r="I36" s="51" t="s">
        <v>151</v>
      </c>
      <c r="J36" s="51"/>
      <c r="K36" s="51">
        <f t="shared" si="2"/>
        <v>0</v>
      </c>
      <c r="L36" s="53"/>
      <c r="M36" s="53"/>
      <c r="N36" s="53"/>
      <c r="O36" s="53"/>
    </row>
    <row r="37" spans="1:15" ht="49.5" x14ac:dyDescent="0.45">
      <c r="A37" s="54" t="s">
        <v>251</v>
      </c>
      <c r="B37" s="55" t="s">
        <v>169</v>
      </c>
      <c r="C37" s="54" t="s">
        <v>27</v>
      </c>
      <c r="D37" s="54" t="str">
        <f>VLOOKUP($A37,Input!$A$11:$C$1154,2,FALSE)</f>
        <v>Provide data subjects with notice and justification for the continued use of their personal data, when a request to discontinue use is rejected?</v>
      </c>
      <c r="E37" s="48" t="str">
        <f>VLOOKUP($A37,Input!$A$11:$C$1154,3,FALSE)</f>
        <v>&lt;Enter Yes/No/N/A&gt;</v>
      </c>
      <c r="F37" s="54">
        <v>0.1</v>
      </c>
      <c r="G37" s="54" t="s">
        <v>43</v>
      </c>
      <c r="H37" s="54" t="s">
        <v>400</v>
      </c>
      <c r="I37" s="54" t="s">
        <v>152</v>
      </c>
      <c r="J37" s="54"/>
      <c r="K37" s="54">
        <f t="shared" si="2"/>
        <v>0</v>
      </c>
      <c r="L37" s="56"/>
      <c r="M37" s="56"/>
      <c r="N37" s="56"/>
      <c r="O37" s="56"/>
    </row>
    <row r="38" spans="1:15" ht="49.5" x14ac:dyDescent="0.45">
      <c r="A38" s="51" t="s">
        <v>252</v>
      </c>
      <c r="B38" s="52" t="s">
        <v>168</v>
      </c>
      <c r="C38" s="51" t="s">
        <v>27</v>
      </c>
      <c r="D38" s="51" t="str">
        <f>VLOOKUP($A38,Input!$A$11:$C$1154,2,FALSE)</f>
        <v>Record and maintain evidence of discontinued personal data use?</v>
      </c>
      <c r="E38" s="48" t="str">
        <f>VLOOKUP($A38,Input!$A$11:$C$1154,3,FALSE)</f>
        <v>&lt;Enter Yes/No/N/A&gt;</v>
      </c>
      <c r="F38" s="51">
        <v>0.15</v>
      </c>
      <c r="G38" s="51" t="s">
        <v>43</v>
      </c>
      <c r="H38" s="51" t="s">
        <v>499</v>
      </c>
      <c r="I38" s="51" t="s">
        <v>151</v>
      </c>
      <c r="J38" s="51"/>
      <c r="K38" s="51">
        <f t="shared" si="2"/>
        <v>0</v>
      </c>
      <c r="L38" s="53"/>
      <c r="M38" s="53"/>
      <c r="N38" s="53"/>
      <c r="O38" s="53"/>
    </row>
    <row r="39" spans="1:15" ht="49.5" x14ac:dyDescent="0.45">
      <c r="A39" s="51" t="s">
        <v>253</v>
      </c>
      <c r="B39" s="52" t="s">
        <v>168</v>
      </c>
      <c r="C39" s="51" t="s">
        <v>27</v>
      </c>
      <c r="D39" s="51" t="str">
        <f>VLOOKUP($A39,Input!$A$11:$C$1154,2,FALSE)</f>
        <v>Use an established process to consistently and promptly respond to requests from data subjects to stop using their data?</v>
      </c>
      <c r="E39" s="48" t="str">
        <f>VLOOKUP($A39,Input!$A$11:$C$1154,3,FALSE)</f>
        <v>&lt;Enter Yes/No/N/A&gt;</v>
      </c>
      <c r="F39" s="51">
        <v>0.15</v>
      </c>
      <c r="G39" s="51" t="s">
        <v>43</v>
      </c>
      <c r="H39" s="51" t="s">
        <v>399</v>
      </c>
      <c r="I39" s="51" t="s">
        <v>152</v>
      </c>
      <c r="J39" s="51"/>
      <c r="K39" s="51">
        <f t="shared" si="2"/>
        <v>0</v>
      </c>
      <c r="L39" s="53"/>
      <c r="M39" s="53"/>
      <c r="N39" s="53"/>
      <c r="O39" s="53"/>
    </row>
    <row r="40" spans="1:15" ht="82.5" x14ac:dyDescent="0.45">
      <c r="A40" s="54" t="s">
        <v>254</v>
      </c>
      <c r="B40" s="55" t="s">
        <v>169</v>
      </c>
      <c r="C40" s="54" t="s">
        <v>27</v>
      </c>
      <c r="D40" s="54" t="str">
        <f>VLOOKUP($A40,Input!$A$11:$C$1154,2,FALSE)</f>
        <v>Automatically perform all of the above activities?</v>
      </c>
      <c r="E40" s="48" t="str">
        <f>VLOOKUP($A40,Input!$A$11:$C$1154,3,FALSE)</f>
        <v>&lt;Enter Yes/No/N/A&gt;</v>
      </c>
      <c r="F40" s="54">
        <v>0.1</v>
      </c>
      <c r="G40" s="54" t="s">
        <v>43</v>
      </c>
      <c r="H40" s="54" t="s">
        <v>401</v>
      </c>
      <c r="I40" s="54" t="s">
        <v>151</v>
      </c>
      <c r="J40" s="54"/>
      <c r="K40" s="54">
        <f t="shared" si="2"/>
        <v>0</v>
      </c>
      <c r="L40" s="56"/>
      <c r="M40" s="56"/>
      <c r="N40" s="56"/>
      <c r="O40" s="56"/>
    </row>
    <row r="41" spans="1:15" ht="49.5" x14ac:dyDescent="0.45">
      <c r="A41" s="47" t="s">
        <v>255</v>
      </c>
      <c r="B41" s="47" t="s">
        <v>167</v>
      </c>
      <c r="C41" s="47" t="s">
        <v>27</v>
      </c>
      <c r="D41" s="46" t="str">
        <f>VLOOKUP($A41,Input!$A$11:$C$1154,2,FALSE)</f>
        <v>Can the organization obtain consent from data subjects to process their personal data?</v>
      </c>
      <c r="E41" s="48" t="str">
        <f>VLOOKUP($A41,Input!$A$11:$C$1154,3,FALSE)</f>
        <v>&lt;Enter Yes/No/N/A&gt;</v>
      </c>
      <c r="F41" s="47">
        <v>0.3</v>
      </c>
      <c r="G41" s="46" t="s">
        <v>46</v>
      </c>
      <c r="H41" s="46" t="s">
        <v>528</v>
      </c>
      <c r="I41" s="47" t="s">
        <v>149</v>
      </c>
      <c r="J41" s="47" t="s">
        <v>150</v>
      </c>
      <c r="K41" s="47">
        <f t="shared" si="2"/>
        <v>0</v>
      </c>
      <c r="L41" s="49">
        <f>IFERROR(SUMIF(G:G,G41,K:K)/(SUMIFS(F:F, G:G,G41,E:E,"Yes")+SUMIFS(F:F, G:G,G41,E:E,"No")),0)</f>
        <v>0</v>
      </c>
      <c r="M41" s="49" t="str">
        <f>_xlfn.IFNA(VLOOKUP(_xlfn.MAXIFS(F:F,G:G,G41,E:E,"No"),IF(G:G=G41,F:H),3,FALSE),"Focus GDPR attention on other sub-scenarios at this time.")</f>
        <v>Focus GDPR attention on other sub-scenarios at this time.</v>
      </c>
      <c r="N41" s="49" t="str">
        <f>IF(E41="&lt;Enter Yes/No/N/A&gt;","Not Answered",IF(E41="N/A","Not Applicable",IF(E41="No","Starting",IF(COUNTIFS(G:G,G41,B:B,"Progressing",E:E,"Yes")=COUNTIFS(G:G,G41,B:B,"Progressing"),"Optimizing","Progressing"))))</f>
        <v>Not Answered</v>
      </c>
      <c r="O41" s="49" t="str">
        <f>G41</f>
        <v>M.4: Collect unambiguous, granular consent from data subjects</v>
      </c>
    </row>
    <row r="42" spans="1:15" ht="49.5" x14ac:dyDescent="0.45">
      <c r="A42" s="51" t="s">
        <v>256</v>
      </c>
      <c r="B42" s="52" t="s">
        <v>168</v>
      </c>
      <c r="C42" s="51" t="s">
        <v>27</v>
      </c>
      <c r="D42" s="51" t="str">
        <f>VLOOKUP($A42,Input!$A$11:$C$1154,2,FALSE)</f>
        <v>Obtain data subject consent, prior to using the data subject's personal data?</v>
      </c>
      <c r="E42" s="48" t="str">
        <f>VLOOKUP($A42,Input!$A$11:$C$1154,3,FALSE)</f>
        <v>&lt;Enter Yes/No/N/A&gt;</v>
      </c>
      <c r="F42" s="51">
        <v>0.2</v>
      </c>
      <c r="G42" s="51" t="s">
        <v>46</v>
      </c>
      <c r="H42" s="51" t="s">
        <v>402</v>
      </c>
      <c r="I42" s="51" t="s">
        <v>152</v>
      </c>
      <c r="J42" s="51"/>
      <c r="K42" s="51">
        <f t="shared" si="2"/>
        <v>0</v>
      </c>
      <c r="L42" s="53"/>
      <c r="M42" s="53"/>
      <c r="N42" s="53"/>
      <c r="O42" s="53"/>
    </row>
    <row r="43" spans="1:15" ht="66" x14ac:dyDescent="0.45">
      <c r="A43" s="54" t="s">
        <v>257</v>
      </c>
      <c r="B43" s="55" t="s">
        <v>169</v>
      </c>
      <c r="C43" s="54" t="s">
        <v>27</v>
      </c>
      <c r="D43" s="54" t="str">
        <f>VLOOKUP($A43,Input!$A$11:$C$1154,2,FALSE)</f>
        <v>Consistently and promptly obtain data subject consent for all processing activities that require consent?</v>
      </c>
      <c r="E43" s="48" t="str">
        <f>VLOOKUP($A43,Input!$A$11:$C$1154,3,FALSE)</f>
        <v>&lt;Enter Yes/No/N/A&gt;</v>
      </c>
      <c r="F43" s="54">
        <v>0.05</v>
      </c>
      <c r="G43" s="54" t="s">
        <v>46</v>
      </c>
      <c r="H43" s="54" t="s">
        <v>159</v>
      </c>
      <c r="I43" s="54" t="s">
        <v>152</v>
      </c>
      <c r="J43" s="54"/>
      <c r="K43" s="54">
        <f t="shared" si="2"/>
        <v>0</v>
      </c>
      <c r="L43" s="56"/>
      <c r="M43" s="56"/>
      <c r="N43" s="56"/>
      <c r="O43" s="56"/>
    </row>
    <row r="44" spans="1:15" ht="49.5" x14ac:dyDescent="0.45">
      <c r="A44" s="51" t="s">
        <v>258</v>
      </c>
      <c r="B44" s="52" t="s">
        <v>168</v>
      </c>
      <c r="C44" s="51" t="s">
        <v>27</v>
      </c>
      <c r="D44" s="51" t="str">
        <f>VLOOKUP($A44,Input!$A$11:$C$1154,2,FALSE)</f>
        <v>Explicitly obtain consent for use of personal sensitive data, such as racial or religious data?</v>
      </c>
      <c r="E44" s="48" t="str">
        <f>VLOOKUP($A44,Input!$A$11:$C$1154,3,FALSE)</f>
        <v>&lt;Enter Yes/No/N/A&gt;</v>
      </c>
      <c r="F44" s="51">
        <v>0.15</v>
      </c>
      <c r="G44" s="51" t="s">
        <v>46</v>
      </c>
      <c r="H44" s="51" t="s">
        <v>403</v>
      </c>
      <c r="I44" s="51" t="s">
        <v>152</v>
      </c>
      <c r="J44" s="51"/>
      <c r="K44" s="51">
        <f t="shared" si="2"/>
        <v>0</v>
      </c>
      <c r="L44" s="53"/>
      <c r="M44" s="53"/>
      <c r="N44" s="53"/>
      <c r="O44" s="53"/>
    </row>
    <row r="45" spans="1:15" ht="49.5" x14ac:dyDescent="0.45">
      <c r="A45" s="54" t="s">
        <v>259</v>
      </c>
      <c r="B45" s="55" t="s">
        <v>169</v>
      </c>
      <c r="C45" s="54" t="s">
        <v>27</v>
      </c>
      <c r="D45" s="54" t="str">
        <f>VLOOKUP($A45,Input!$A$11:$C$1154,2,FALSE)</f>
        <v>Automatically obtain all necessary consent from data subjects?</v>
      </c>
      <c r="E45" s="48" t="str">
        <f>VLOOKUP($A45,Input!$A$11:$C$1154,3,FALSE)</f>
        <v>&lt;Enter Yes/No/N/A&gt;</v>
      </c>
      <c r="F45" s="54">
        <v>0.05</v>
      </c>
      <c r="G45" s="54" t="s">
        <v>46</v>
      </c>
      <c r="H45" s="54" t="s">
        <v>404</v>
      </c>
      <c r="I45" s="54" t="s">
        <v>151</v>
      </c>
      <c r="J45" s="54"/>
      <c r="K45" s="54">
        <f>SUMIF(E45,"yes",F45)</f>
        <v>0</v>
      </c>
      <c r="L45" s="56"/>
      <c r="M45" s="56"/>
      <c r="N45" s="56"/>
      <c r="O45" s="56"/>
    </row>
    <row r="46" spans="1:15" ht="49.5" x14ac:dyDescent="0.45">
      <c r="A46" s="51" t="s">
        <v>260</v>
      </c>
      <c r="B46" s="52" t="s">
        <v>168</v>
      </c>
      <c r="C46" s="51" t="s">
        <v>27</v>
      </c>
      <c r="D46" s="51" t="str">
        <f>VLOOKUP($A46,Input!$A$11:$C$1154,2,FALSE)</f>
        <v>Fulfill the requirements of consent for any children's data the organization processes?</v>
      </c>
      <c r="E46" s="48" t="str">
        <f>VLOOKUP($A46,Input!$A$11:$C$1154,3,FALSE)</f>
        <v>&lt;Enter Yes/No/N/A&gt;</v>
      </c>
      <c r="F46" s="51">
        <v>0.15</v>
      </c>
      <c r="G46" s="51" t="s">
        <v>46</v>
      </c>
      <c r="H46" s="51" t="s">
        <v>406</v>
      </c>
      <c r="I46" s="51" t="s">
        <v>152</v>
      </c>
      <c r="J46" s="51"/>
      <c r="K46" s="51">
        <f t="shared" si="2"/>
        <v>0</v>
      </c>
      <c r="L46" s="53"/>
      <c r="M46" s="53"/>
      <c r="N46" s="53"/>
      <c r="O46" s="53"/>
    </row>
    <row r="47" spans="1:15" ht="49.5" x14ac:dyDescent="0.45">
      <c r="A47" s="51" t="s">
        <v>261</v>
      </c>
      <c r="B47" s="52" t="s">
        <v>168</v>
      </c>
      <c r="C47" s="51" t="s">
        <v>27</v>
      </c>
      <c r="D47" s="51" t="str">
        <f>VLOOKUP($A47,Input!$A$11:$C$1154,2,FALSE)</f>
        <v>Validate the age of a child and the identity of a parental guardian, as required by relevant regulatory authorities?</v>
      </c>
      <c r="E47" s="48" t="str">
        <f>VLOOKUP($A47,Input!$A$11:$C$1154,3,FALSE)</f>
        <v>&lt;Enter Yes/No/N/A&gt;</v>
      </c>
      <c r="F47" s="51">
        <v>0.1</v>
      </c>
      <c r="G47" s="51" t="s">
        <v>46</v>
      </c>
      <c r="H47" s="51" t="s">
        <v>407</v>
      </c>
      <c r="I47" s="51" t="s">
        <v>152</v>
      </c>
      <c r="J47" s="51"/>
      <c r="K47" s="51">
        <f t="shared" si="2"/>
        <v>0</v>
      </c>
      <c r="L47" s="53"/>
      <c r="M47" s="53"/>
      <c r="N47" s="53"/>
      <c r="O47" s="53"/>
    </row>
    <row r="48" spans="1:15" ht="66" x14ac:dyDescent="0.45">
      <c r="A48" s="47" t="s">
        <v>262</v>
      </c>
      <c r="B48" s="47" t="s">
        <v>167</v>
      </c>
      <c r="C48" s="47" t="s">
        <v>27</v>
      </c>
      <c r="D48" s="46" t="str">
        <f>VLOOKUP($A48,Input!$A$11:$C$1154,2,FALSE)</f>
        <v>Does the organization have a published and easily accessible way for data subjects to communicate with the organization on privacy matters?</v>
      </c>
      <c r="E48" s="48" t="str">
        <f>VLOOKUP($A48,Input!$A$11:$C$1154,3,FALSE)</f>
        <v>&lt;Enter Yes/No/N/A&gt;</v>
      </c>
      <c r="F48" s="47">
        <v>0.3</v>
      </c>
      <c r="G48" s="46" t="s">
        <v>49</v>
      </c>
      <c r="H48" s="46" t="s">
        <v>500</v>
      </c>
      <c r="I48" s="47" t="s">
        <v>151</v>
      </c>
      <c r="J48" s="47" t="s">
        <v>150</v>
      </c>
      <c r="K48" s="47">
        <f t="shared" si="2"/>
        <v>0</v>
      </c>
      <c r="L48" s="49">
        <f>IFERROR(SUMIF(G:G,G48,K:K)/(SUMIFS(F:F, G:G,G48,E:E,"Yes")+SUMIFS(F:F, G:G,G48,E:E,"No")),0)</f>
        <v>0</v>
      </c>
      <c r="M48" s="49" t="str">
        <f>_xlfn.IFNA(VLOOKUP(_xlfn.MAXIFS(F:F,G:G,G48,E:E,"No"),IF(G:G=G48,F:H),3,FALSE),"Focus GDPR attention on other sub-scenarios at this time.")</f>
        <v>Focus GDPR attention on other sub-scenarios at this time.</v>
      </c>
      <c r="N48" s="49" t="str">
        <f>IF(E48="&lt;Enter Yes/No/N/A&gt;","Not Answered",IF(E48="N/A","Not Applicable",IF(E48="No","Starting",IF(COUNTIFS(G:G,G48,B:B,"Progressing",E:E,"Yes")=COUNTIFS(G:G,G48,B:B,"Progressing"),"Optimizing","Progressing"))))</f>
        <v>Not Answered</v>
      </c>
      <c r="O48" s="49" t="str">
        <f>G48</f>
        <v>M.5: Facilitate communication mechanism between data subject and organization to handle data subject requests</v>
      </c>
    </row>
    <row r="49" spans="1:15" ht="66" x14ac:dyDescent="0.45">
      <c r="A49" s="51" t="s">
        <v>263</v>
      </c>
      <c r="B49" s="52" t="s">
        <v>168</v>
      </c>
      <c r="C49" s="51" t="s">
        <v>27</v>
      </c>
      <c r="D49" s="51" t="str">
        <f>VLOOKUP($A49,Input!$A$11:$C$1154,2,FALSE)</f>
        <v>An online form or portal that allows individuals to communicate specific privacy requests, such as erasure and objections?</v>
      </c>
      <c r="E49" s="48" t="str">
        <f>VLOOKUP($A49,Input!$A$11:$C$1154,3,FALSE)</f>
        <v>&lt;Enter Yes/No/N/A&gt;</v>
      </c>
      <c r="F49" s="51">
        <v>0.15</v>
      </c>
      <c r="G49" s="51" t="s">
        <v>49</v>
      </c>
      <c r="H49" s="51" t="s">
        <v>408</v>
      </c>
      <c r="I49" s="51" t="s">
        <v>151</v>
      </c>
      <c r="J49" s="51"/>
      <c r="K49" s="51">
        <f t="shared" si="2"/>
        <v>0</v>
      </c>
      <c r="L49" s="53"/>
      <c r="M49" s="53"/>
      <c r="N49" s="53"/>
      <c r="O49" s="53"/>
    </row>
    <row r="50" spans="1:15" ht="66" x14ac:dyDescent="0.45">
      <c r="A50" s="51" t="s">
        <v>264</v>
      </c>
      <c r="B50" s="52" t="s">
        <v>168</v>
      </c>
      <c r="C50" s="51" t="s">
        <v>27</v>
      </c>
      <c r="D50" s="51" t="str">
        <f>VLOOKUP($A50,Input!$A$11:$C$1154,2,FALSE)</f>
        <v>Backend tools and processes to track requests from data subjects through to resolution?</v>
      </c>
      <c r="E50" s="48" t="str">
        <f>VLOOKUP($A50,Input!$A$11:$C$1154,3,FALSE)</f>
        <v>&lt;Enter Yes/No/N/A&gt;</v>
      </c>
      <c r="F50" s="51">
        <v>0.1</v>
      </c>
      <c r="G50" s="51" t="s">
        <v>49</v>
      </c>
      <c r="H50" s="51" t="s">
        <v>527</v>
      </c>
      <c r="I50" s="51" t="s">
        <v>151</v>
      </c>
      <c r="J50" s="51"/>
      <c r="K50" s="51">
        <f t="shared" si="2"/>
        <v>0</v>
      </c>
      <c r="L50" s="53"/>
      <c r="M50" s="53"/>
      <c r="N50" s="53"/>
      <c r="O50" s="53"/>
    </row>
    <row r="51" spans="1:15" ht="66" x14ac:dyDescent="0.45">
      <c r="A51" s="51" t="s">
        <v>265</v>
      </c>
      <c r="B51" s="52" t="s">
        <v>168</v>
      </c>
      <c r="C51" s="51" t="s">
        <v>27</v>
      </c>
      <c r="D51" s="51" t="str">
        <f>VLOOKUP($A51,Input!$A$11:$C$1154,2,FALSE)</f>
        <v>The ability to validate the age and identity of data subjects or others making inquiries about data subject personal data?</v>
      </c>
      <c r="E51" s="48" t="str">
        <f>VLOOKUP($A51,Input!$A$11:$C$1154,3,FALSE)</f>
        <v>&lt;Enter Yes/No/N/A&gt;</v>
      </c>
      <c r="F51" s="51">
        <v>7.4999999999999997E-2</v>
      </c>
      <c r="G51" s="51" t="s">
        <v>49</v>
      </c>
      <c r="H51" s="51" t="s">
        <v>409</v>
      </c>
      <c r="I51" s="51" t="s">
        <v>152</v>
      </c>
      <c r="J51" s="51"/>
      <c r="K51" s="51">
        <f t="shared" si="2"/>
        <v>0</v>
      </c>
      <c r="L51" s="53"/>
      <c r="M51" s="53"/>
      <c r="N51" s="53"/>
      <c r="O51" s="53"/>
    </row>
    <row r="52" spans="1:15" ht="66" x14ac:dyDescent="0.45">
      <c r="A52" s="51" t="s">
        <v>266</v>
      </c>
      <c r="B52" s="52" t="s">
        <v>168</v>
      </c>
      <c r="C52" s="51" t="s">
        <v>27</v>
      </c>
      <c r="D52" s="51" t="str">
        <f>VLOOKUP($A52,Input!$A$11:$C$1154,2,FALSE)</f>
        <v>The appropriate personnel trained to respond to privacy requests from data subjects and others?</v>
      </c>
      <c r="E52" s="48" t="str">
        <f>VLOOKUP($A52,Input!$A$11:$C$1154,3,FALSE)</f>
        <v>&lt;Enter Yes/No/N/A&gt;</v>
      </c>
      <c r="F52" s="51">
        <v>7.4999999999999997E-2</v>
      </c>
      <c r="G52" s="51" t="s">
        <v>49</v>
      </c>
      <c r="H52" s="51" t="s">
        <v>410</v>
      </c>
      <c r="I52" s="51" t="s">
        <v>149</v>
      </c>
      <c r="J52" s="51"/>
      <c r="K52" s="51">
        <f t="shared" si="2"/>
        <v>0</v>
      </c>
      <c r="L52" s="53"/>
      <c r="M52" s="53"/>
      <c r="N52" s="53"/>
      <c r="O52" s="53"/>
    </row>
    <row r="53" spans="1:15" ht="66" x14ac:dyDescent="0.45">
      <c r="A53" s="51" t="s">
        <v>267</v>
      </c>
      <c r="B53" s="52" t="s">
        <v>168</v>
      </c>
      <c r="C53" s="51" t="s">
        <v>27</v>
      </c>
      <c r="D53" s="51" t="str">
        <f>VLOOKUP($A53,Input!$A$11:$C$1154,2,FALSE)</f>
        <v>The ability to communicate with recipients of personal data about changes, erasure, or use restrictions on the data, in a timely manner?</v>
      </c>
      <c r="E53" s="48" t="str">
        <f>VLOOKUP($A53,Input!$A$11:$C$1154,3,FALSE)</f>
        <v>&lt;Enter Yes/No/N/A&gt;</v>
      </c>
      <c r="F53" s="51">
        <v>0.15</v>
      </c>
      <c r="G53" s="51" t="s">
        <v>49</v>
      </c>
      <c r="H53" s="51" t="s">
        <v>501</v>
      </c>
      <c r="I53" s="51" t="s">
        <v>151</v>
      </c>
      <c r="J53" s="51"/>
      <c r="K53" s="51">
        <f t="shared" si="2"/>
        <v>0</v>
      </c>
      <c r="L53" s="53"/>
      <c r="M53" s="53"/>
      <c r="N53" s="53"/>
      <c r="O53" s="53"/>
    </row>
    <row r="54" spans="1:15" ht="66" x14ac:dyDescent="0.45">
      <c r="A54" s="55" t="s">
        <v>268</v>
      </c>
      <c r="B54" s="55" t="s">
        <v>169</v>
      </c>
      <c r="C54" s="54" t="s">
        <v>27</v>
      </c>
      <c r="D54" s="54" t="str">
        <f>VLOOKUP($A54,Input!$A$11:$C$1154,2,FALSE)</f>
        <v>A tracking system that data subjects and regulators can use to view the status of their privacy requests and inquiries?</v>
      </c>
      <c r="E54" s="48" t="str">
        <f>VLOOKUP($A54,Input!$A$11:$C$1154,3,FALSE)</f>
        <v>&lt;Enter Yes/No/N/A&gt;</v>
      </c>
      <c r="F54" s="54">
        <v>0.05</v>
      </c>
      <c r="G54" s="54" t="s">
        <v>49</v>
      </c>
      <c r="H54" s="54" t="s">
        <v>411</v>
      </c>
      <c r="I54" s="54" t="s">
        <v>151</v>
      </c>
      <c r="J54" s="54"/>
      <c r="K54" s="54">
        <f t="shared" si="2"/>
        <v>0</v>
      </c>
      <c r="L54" s="56"/>
      <c r="M54" s="56"/>
      <c r="N54" s="56"/>
      <c r="O54" s="56"/>
    </row>
    <row r="55" spans="1:15" ht="66" x14ac:dyDescent="0.45">
      <c r="A55" s="55" t="s">
        <v>269</v>
      </c>
      <c r="B55" s="55" t="s">
        <v>169</v>
      </c>
      <c r="C55" s="54" t="s">
        <v>27</v>
      </c>
      <c r="D55" s="54" t="str">
        <f>VLOOKUP($A55,Input!$A$11:$C$1154,2,FALSE)</f>
        <v>Defined response times made available to requestors?</v>
      </c>
      <c r="E55" s="48" t="str">
        <f>VLOOKUP($A55,Input!$A$11:$C$1154,3,FALSE)</f>
        <v>&lt;Enter Yes/No/N/A&gt;</v>
      </c>
      <c r="F55" s="54">
        <v>0.05</v>
      </c>
      <c r="G55" s="54" t="s">
        <v>49</v>
      </c>
      <c r="H55" s="54" t="s">
        <v>412</v>
      </c>
      <c r="I55" s="54" t="s">
        <v>152</v>
      </c>
      <c r="J55" s="54"/>
      <c r="K55" s="54">
        <f t="shared" si="2"/>
        <v>0</v>
      </c>
      <c r="L55" s="56"/>
      <c r="M55" s="56"/>
      <c r="N55" s="56"/>
      <c r="O55" s="56"/>
    </row>
    <row r="56" spans="1:15" ht="66" x14ac:dyDescent="0.45">
      <c r="A56" s="55" t="s">
        <v>270</v>
      </c>
      <c r="B56" s="55" t="s">
        <v>169</v>
      </c>
      <c r="C56" s="54" t="s">
        <v>27</v>
      </c>
      <c r="D56" s="54" t="str">
        <f>VLOOKUP($A56,Input!$A$11:$C$1154,2,FALSE)</f>
        <v>The ability to automatically respond to and service inquiries from data subjects and regulators?</v>
      </c>
      <c r="E56" s="48" t="str">
        <f>VLOOKUP($A56,Input!$A$11:$C$1154,3,FALSE)</f>
        <v>&lt;Enter Yes/No/N/A&gt;</v>
      </c>
      <c r="F56" s="54">
        <v>0.05</v>
      </c>
      <c r="G56" s="54" t="s">
        <v>49</v>
      </c>
      <c r="H56" s="54" t="s">
        <v>502</v>
      </c>
      <c r="I56" s="54" t="s">
        <v>151</v>
      </c>
      <c r="J56" s="54"/>
      <c r="K56" s="54">
        <f t="shared" si="2"/>
        <v>0</v>
      </c>
      <c r="L56" s="56"/>
      <c r="M56" s="56"/>
      <c r="N56" s="56"/>
      <c r="O56" s="56"/>
    </row>
    <row r="57" spans="1:15" ht="66" customHeight="1" x14ac:dyDescent="0.45">
      <c r="A57" s="47" t="s">
        <v>271</v>
      </c>
      <c r="B57" s="47" t="s">
        <v>167</v>
      </c>
      <c r="C57" s="47" t="s">
        <v>27</v>
      </c>
      <c r="D57" s="46" t="str">
        <f>VLOOKUP($A57,Input!$A$11:$C$1154,2,FALSE)</f>
        <v>For some cases, can the organization correct inaccuracies or complete partial instances of data subject personal data when requested?</v>
      </c>
      <c r="E57" s="48" t="str">
        <f>VLOOKUP($A57,Input!$A$11:$C$1154,3,FALSE)</f>
        <v>&lt;Enter Yes/No/N/A&gt;</v>
      </c>
      <c r="F57" s="47">
        <v>0.3</v>
      </c>
      <c r="G57" s="46" t="s">
        <v>53</v>
      </c>
      <c r="H57" s="46" t="s">
        <v>529</v>
      </c>
      <c r="I57" s="47" t="s">
        <v>152</v>
      </c>
      <c r="J57" s="47" t="s">
        <v>150</v>
      </c>
      <c r="K57" s="47">
        <f t="shared" si="2"/>
        <v>0</v>
      </c>
      <c r="L57" s="49">
        <f>IFERROR(SUMIF(G:G,G57,K:K)/(SUMIFS(F:F, G:G,G57,E:E,"Yes")+SUMIFS(F:F, G:G,G57,E:E,"No")),0)</f>
        <v>0</v>
      </c>
      <c r="M57" s="49" t="str">
        <f>_xlfn.IFNA(VLOOKUP(_xlfn.MAXIFS(F:F,G:G,G57,E:E,"No"),IF(G:G=G57,F:H),3,FALSE),"Focus GDPR attention on other sub-scenarios at this time.")</f>
        <v>Focus GDPR attention on other sub-scenarios at this time.</v>
      </c>
      <c r="N57" s="49" t="str">
        <f>IF(E57="&lt;Enter Yes/No/N/A&gt;","Not Answered",IF(E57="N/A","Not Applicable",IF(E57="No","Starting",IF(COUNTIFS(G:G,G57,B:B,"Progressing",E:E,"Yes")=COUNTIFS(G:G,G57,B:B,"Progressing"),"Optimizing","Progressing"))))</f>
        <v>Not Answered</v>
      </c>
      <c r="O57" s="49" t="str">
        <f>G57</f>
        <v>M.6: Rectify inaccurate or incomplete personal data regarding data subjects</v>
      </c>
    </row>
    <row r="58" spans="1:15" ht="49.5" x14ac:dyDescent="0.45">
      <c r="A58" s="51" t="s">
        <v>272</v>
      </c>
      <c r="B58" s="52" t="s">
        <v>168</v>
      </c>
      <c r="C58" s="51" t="s">
        <v>27</v>
      </c>
      <c r="D58" s="51" t="str">
        <f>VLOOKUP($A58,Input!$A$11:$C$1154,2,FALSE)</f>
        <v>Correct inaccuracies or complete partial instances of all data subject personal data, when requested by the data subject?</v>
      </c>
      <c r="E58" s="48" t="str">
        <f>VLOOKUP($A58,Input!$A$11:$C$1154,3,FALSE)</f>
        <v>&lt;Enter Yes/No/N/A&gt;</v>
      </c>
      <c r="F58" s="51">
        <v>0.2</v>
      </c>
      <c r="G58" s="51" t="s">
        <v>53</v>
      </c>
      <c r="H58" s="51" t="s">
        <v>160</v>
      </c>
      <c r="I58" s="51" t="s">
        <v>151</v>
      </c>
      <c r="J58" s="51"/>
      <c r="K58" s="51">
        <f t="shared" si="2"/>
        <v>0</v>
      </c>
      <c r="L58" s="53"/>
      <c r="M58" s="53"/>
      <c r="N58" s="53"/>
      <c r="O58" s="53"/>
    </row>
    <row r="59" spans="1:15" ht="49.5" x14ac:dyDescent="0.45">
      <c r="A59" s="51" t="s">
        <v>273</v>
      </c>
      <c r="B59" s="52" t="s">
        <v>168</v>
      </c>
      <c r="C59" s="51" t="s">
        <v>27</v>
      </c>
      <c r="D59" s="51" t="str">
        <f>VLOOKUP($A59,Input!$A$11:$C$1154,2,FALSE)</f>
        <v>Record, maintain, and readily share evidence of correcting or completing personal data?</v>
      </c>
      <c r="E59" s="48" t="str">
        <f>VLOOKUP($A59,Input!$A$11:$C$1154,3,FALSE)</f>
        <v>&lt;Enter Yes/No/N/A&gt;</v>
      </c>
      <c r="F59" s="51">
        <v>0.2</v>
      </c>
      <c r="G59" s="51" t="s">
        <v>53</v>
      </c>
      <c r="H59" s="51" t="s">
        <v>161</v>
      </c>
      <c r="I59" s="51" t="s">
        <v>151</v>
      </c>
      <c r="J59" s="51"/>
      <c r="K59" s="51">
        <f t="shared" si="2"/>
        <v>0</v>
      </c>
      <c r="L59" s="53"/>
      <c r="M59" s="53"/>
      <c r="N59" s="53"/>
      <c r="O59" s="53"/>
    </row>
    <row r="60" spans="1:15" ht="49.5" x14ac:dyDescent="0.45">
      <c r="A60" s="51" t="s">
        <v>274</v>
      </c>
      <c r="B60" s="52" t="s">
        <v>168</v>
      </c>
      <c r="C60" s="51" t="s">
        <v>27</v>
      </c>
      <c r="D60" s="51" t="str">
        <f>VLOOKUP($A60,Input!$A$11:$C$1154,2,FALSE)</f>
        <v>Consistently and promptly correct and complete personal data, as well as record and maintain evidence of this action?</v>
      </c>
      <c r="E60" s="48" t="str">
        <f>VLOOKUP($A60,Input!$A$11:$C$1154,3,FALSE)</f>
        <v>&lt;Enter Yes/No/N/A&gt;</v>
      </c>
      <c r="F60" s="51">
        <v>0.15</v>
      </c>
      <c r="G60" s="51" t="s">
        <v>53</v>
      </c>
      <c r="H60" s="51" t="s">
        <v>552</v>
      </c>
      <c r="I60" s="51" t="s">
        <v>152</v>
      </c>
      <c r="J60" s="51"/>
      <c r="K60" s="51">
        <f t="shared" si="2"/>
        <v>0</v>
      </c>
      <c r="L60" s="53"/>
      <c r="M60" s="53"/>
      <c r="N60" s="53"/>
      <c r="O60" s="53"/>
    </row>
    <row r="61" spans="1:15" ht="67.349999999999994" customHeight="1" x14ac:dyDescent="0.45">
      <c r="A61" s="54" t="s">
        <v>275</v>
      </c>
      <c r="B61" s="55" t="s">
        <v>169</v>
      </c>
      <c r="C61" s="54" t="s">
        <v>27</v>
      </c>
      <c r="D61" s="54" t="str">
        <f>VLOOKUP($A61,Input!$A$11:$C$1154,2,FALSE)</f>
        <v>In some cases, automatically correct and complete personal data, as well as record and maintain evidence of the correction or completion?</v>
      </c>
      <c r="E61" s="48" t="str">
        <f>VLOOKUP($A61,Input!$A$11:$C$1154,3,FALSE)</f>
        <v>&lt;Enter Yes/No/N/A&gt;</v>
      </c>
      <c r="F61" s="54">
        <v>7.4999999999999997E-2</v>
      </c>
      <c r="G61" s="54" t="s">
        <v>53</v>
      </c>
      <c r="H61" s="54" t="s">
        <v>553</v>
      </c>
      <c r="I61" s="54" t="s">
        <v>151</v>
      </c>
      <c r="J61" s="54"/>
      <c r="K61" s="54">
        <f t="shared" si="2"/>
        <v>0</v>
      </c>
      <c r="L61" s="56"/>
      <c r="M61" s="56"/>
      <c r="N61" s="56"/>
      <c r="O61" s="56"/>
    </row>
    <row r="62" spans="1:15" ht="66" x14ac:dyDescent="0.45">
      <c r="A62" s="54" t="s">
        <v>276</v>
      </c>
      <c r="B62" s="55" t="s">
        <v>169</v>
      </c>
      <c r="C62" s="54" t="s">
        <v>27</v>
      </c>
      <c r="D62" s="54" t="str">
        <f>VLOOKUP($A62,Input!$A$11:$C$1154,2,FALSE)</f>
        <v>In all cases, automatically correct and complete personal data, as well as record and maintain evidence of the correction or completion?</v>
      </c>
      <c r="E62" s="48" t="str">
        <f>VLOOKUP($A62,Input!$A$11:$C$1154,3,FALSE)</f>
        <v>&lt;Enter Yes/No/N/A&gt;</v>
      </c>
      <c r="F62" s="54">
        <v>7.4999999999999997E-2</v>
      </c>
      <c r="G62" s="54" t="s">
        <v>53</v>
      </c>
      <c r="H62" s="54" t="s">
        <v>554</v>
      </c>
      <c r="I62" s="54" t="s">
        <v>151</v>
      </c>
      <c r="J62" s="54"/>
      <c r="K62" s="54">
        <f t="shared" si="2"/>
        <v>0</v>
      </c>
      <c r="L62" s="56"/>
      <c r="M62" s="56"/>
      <c r="N62" s="56"/>
      <c r="O62" s="56"/>
    </row>
    <row r="63" spans="1:15" ht="33" x14ac:dyDescent="0.45">
      <c r="A63" s="47" t="s">
        <v>277</v>
      </c>
      <c r="B63" s="47" t="s">
        <v>167</v>
      </c>
      <c r="C63" s="47" t="s">
        <v>27</v>
      </c>
      <c r="D63" s="46" t="str">
        <f>VLOOKUP($A63,Input!$A$11:$C$1154,2,FALSE)</f>
        <v>Is a mechanism established to locate and erase personal data on request?</v>
      </c>
      <c r="E63" s="48" t="str">
        <f>VLOOKUP($A63,Input!$A$11:$C$1154,3,FALSE)</f>
        <v>&lt;Enter Yes/No/N/A&gt;</v>
      </c>
      <c r="F63" s="47">
        <v>0.3</v>
      </c>
      <c r="G63" s="46" t="s">
        <v>58</v>
      </c>
      <c r="H63" s="46" t="s">
        <v>530</v>
      </c>
      <c r="I63" s="47" t="s">
        <v>151</v>
      </c>
      <c r="J63" s="47" t="s">
        <v>150</v>
      </c>
      <c r="K63" s="47">
        <f t="shared" si="2"/>
        <v>0</v>
      </c>
      <c r="L63" s="49">
        <f>IFERROR(SUMIF(G:G,G63,K:K)/(SUMIFS(F:F, G:G,G63,E:E,"Yes")+SUMIFS(F:F, G:G,G63,E:E,"No")),0)</f>
        <v>0</v>
      </c>
      <c r="M63" s="49" t="str">
        <f>_xlfn.IFNA(VLOOKUP(_xlfn.MAXIFS(F:F,G:G,G63,E:E,"No"),IF(G:G=G63,F:H),3,FALSE),"Focus GDPR attention on other sub-scenarios at this time.")</f>
        <v>Focus GDPR attention on other sub-scenarios at this time.</v>
      </c>
      <c r="N63" s="49" t="str">
        <f>IF(E63="&lt;Enter Yes/No/N/A&gt;","Not Answered",IF(E63="N/A","Not Applicable",IF(E63="No","Starting",IF(COUNTIFS(G:G,G63,B:B,"Progressing",E:E,"Yes")=COUNTIFS(G:G,G63,B:B,"Progressing"),"Optimizing","Progressing"))))</f>
        <v>Not Answered</v>
      </c>
      <c r="O63" s="49" t="str">
        <f>G63</f>
        <v>M.7: Erase personal data regarding a data subject</v>
      </c>
    </row>
    <row r="64" spans="1:15" ht="33" x14ac:dyDescent="0.45">
      <c r="A64" s="51" t="s">
        <v>278</v>
      </c>
      <c r="B64" s="52" t="s">
        <v>168</v>
      </c>
      <c r="C64" s="51" t="s">
        <v>27</v>
      </c>
      <c r="D64" s="51" t="str">
        <f>VLOOKUP($A64,Input!$A$11:$C$1154,2,FALSE)</f>
        <v>Personnel in place who are trained on how to locate and erase personal data?</v>
      </c>
      <c r="E64" s="48" t="str">
        <f>VLOOKUP($A64,Input!$A$11:$C$1154,3,FALSE)</f>
        <v>&lt;Enter Yes/No/N/A&gt;</v>
      </c>
      <c r="F64" s="51">
        <v>0.15</v>
      </c>
      <c r="G64" s="51" t="s">
        <v>58</v>
      </c>
      <c r="H64" s="51" t="s">
        <v>541</v>
      </c>
      <c r="I64" s="51" t="s">
        <v>149</v>
      </c>
      <c r="J64" s="51"/>
      <c r="K64" s="51">
        <f t="shared" si="2"/>
        <v>0</v>
      </c>
      <c r="L64" s="53"/>
      <c r="M64" s="53"/>
      <c r="N64" s="53"/>
      <c r="O64" s="53"/>
    </row>
    <row r="65" spans="1:15" ht="66" x14ac:dyDescent="0.45">
      <c r="A65" s="51" t="s">
        <v>279</v>
      </c>
      <c r="B65" s="52" t="s">
        <v>168</v>
      </c>
      <c r="C65" s="51" t="s">
        <v>27</v>
      </c>
      <c r="D65" s="51" t="str">
        <f>VLOOKUP($A65,Input!$A$11:$C$1154,2,FALSE)</f>
        <v>Personnel who can determine in what case a data erasure request should be fulfilled?</v>
      </c>
      <c r="E65" s="48" t="str">
        <f>VLOOKUP($A65,Input!$A$11:$C$1154,3,FALSE)</f>
        <v>&lt;Enter Yes/No/N/A&gt;</v>
      </c>
      <c r="F65" s="51">
        <v>0.1</v>
      </c>
      <c r="G65" s="51" t="s">
        <v>58</v>
      </c>
      <c r="H65" s="51" t="s">
        <v>531</v>
      </c>
      <c r="I65" s="51" t="s">
        <v>149</v>
      </c>
      <c r="J65" s="51"/>
      <c r="K65" s="51">
        <f t="shared" si="2"/>
        <v>0</v>
      </c>
      <c r="L65" s="53"/>
      <c r="M65" s="53"/>
      <c r="N65" s="53"/>
      <c r="O65" s="53"/>
    </row>
    <row r="66" spans="1:15" ht="49.5" x14ac:dyDescent="0.45">
      <c r="A66" s="51" t="s">
        <v>280</v>
      </c>
      <c r="B66" s="52" t="s">
        <v>168</v>
      </c>
      <c r="C66" s="51" t="s">
        <v>27</v>
      </c>
      <c r="D66" s="51" t="str">
        <f>VLOOKUP($A66,Input!$A$11:$C$1154,2,FALSE)</f>
        <v>A process established to erase data completely and accurately?</v>
      </c>
      <c r="E66" s="48" t="str">
        <f>VLOOKUP($A66,Input!$A$11:$C$1154,3,FALSE)</f>
        <v>&lt;Enter Yes/No/N/A&gt;</v>
      </c>
      <c r="F66" s="51">
        <v>0.15</v>
      </c>
      <c r="G66" s="51" t="s">
        <v>58</v>
      </c>
      <c r="H66" s="51" t="s">
        <v>503</v>
      </c>
      <c r="I66" s="51" t="s">
        <v>152</v>
      </c>
      <c r="J66" s="51"/>
      <c r="K66" s="51">
        <f t="shared" si="2"/>
        <v>0</v>
      </c>
      <c r="L66" s="53"/>
      <c r="M66" s="53"/>
      <c r="N66" s="53"/>
      <c r="O66" s="53"/>
    </row>
    <row r="67" spans="1:15" ht="33" x14ac:dyDescent="0.45">
      <c r="A67" s="51" t="s">
        <v>281</v>
      </c>
      <c r="B67" s="52" t="s">
        <v>168</v>
      </c>
      <c r="C67" s="51" t="s">
        <v>27</v>
      </c>
      <c r="D67" s="51" t="str">
        <f>VLOOKUP($A67,Input!$A$11:$C$1154,2,FALSE)</f>
        <v>The ability to create and retain a record that an erasure request was fulfilled?</v>
      </c>
      <c r="E67" s="48" t="str">
        <f>VLOOKUP($A67,Input!$A$11:$C$1154,3,FALSE)</f>
        <v>&lt;Enter Yes/No/N/A&gt;</v>
      </c>
      <c r="F67" s="51">
        <v>0.1</v>
      </c>
      <c r="G67" s="51" t="s">
        <v>58</v>
      </c>
      <c r="H67" s="51" t="s">
        <v>415</v>
      </c>
      <c r="I67" s="51" t="s">
        <v>152</v>
      </c>
      <c r="J67" s="51"/>
      <c r="K67" s="51">
        <f t="shared" si="2"/>
        <v>0</v>
      </c>
      <c r="L67" s="53"/>
      <c r="M67" s="53"/>
      <c r="N67" s="53"/>
      <c r="O67" s="53"/>
    </row>
    <row r="68" spans="1:15" ht="66" x14ac:dyDescent="0.45">
      <c r="A68" s="51" t="s">
        <v>282</v>
      </c>
      <c r="B68" s="52" t="s">
        <v>168</v>
      </c>
      <c r="C68" s="51" t="s">
        <v>27</v>
      </c>
      <c r="D68" s="51" t="str">
        <f>VLOOKUP($A68,Input!$A$11:$C$1154,2,FALSE)</f>
        <v>The ability to locate and contact additional controllers or recipients of personal data to fulfill erasure requests?</v>
      </c>
      <c r="E68" s="48" t="str">
        <f>VLOOKUP($A68,Input!$A$11:$C$1154,3,FALSE)</f>
        <v>&lt;Enter Yes/No/N/A&gt;</v>
      </c>
      <c r="F68" s="51">
        <v>0.1</v>
      </c>
      <c r="G68" s="51" t="s">
        <v>58</v>
      </c>
      <c r="H68" s="51" t="s">
        <v>532</v>
      </c>
      <c r="I68" s="51" t="s">
        <v>152</v>
      </c>
      <c r="J68" s="51"/>
      <c r="K68" s="51">
        <f t="shared" si="2"/>
        <v>0</v>
      </c>
      <c r="L68" s="53"/>
      <c r="M68" s="53"/>
      <c r="N68" s="53"/>
      <c r="O68" s="53"/>
    </row>
    <row r="69" spans="1:15" ht="51" customHeight="1" x14ac:dyDescent="0.45">
      <c r="A69" s="54" t="s">
        <v>283</v>
      </c>
      <c r="B69" s="55" t="s">
        <v>169</v>
      </c>
      <c r="C69" s="54" t="s">
        <v>27</v>
      </c>
      <c r="D69" s="54" t="str">
        <f>VLOOKUP($A69,Input!$A$11:$C$1154,2,FALSE)</f>
        <v>A technology which provides the capability to erase data that resides in multiple data stores?</v>
      </c>
      <c r="E69" s="48" t="str">
        <f>VLOOKUP($A69,Input!$A$11:$C$1154,3,FALSE)</f>
        <v>&lt;Enter Yes/No/N/A&gt;</v>
      </c>
      <c r="F69" s="54">
        <v>0.05</v>
      </c>
      <c r="G69" s="54" t="s">
        <v>58</v>
      </c>
      <c r="H69" s="54" t="s">
        <v>533</v>
      </c>
      <c r="I69" s="54" t="s">
        <v>151</v>
      </c>
      <c r="J69" s="54"/>
      <c r="K69" s="54">
        <f t="shared" si="2"/>
        <v>0</v>
      </c>
      <c r="L69" s="56"/>
      <c r="M69" s="56"/>
      <c r="N69" s="56"/>
      <c r="O69" s="56"/>
    </row>
    <row r="70" spans="1:15" ht="103.35" customHeight="1" x14ac:dyDescent="0.45">
      <c r="A70" s="54" t="s">
        <v>284</v>
      </c>
      <c r="B70" s="55" t="s">
        <v>169</v>
      </c>
      <c r="C70" s="54" t="s">
        <v>27</v>
      </c>
      <c r="D70" s="54" t="str">
        <f>VLOOKUP($A70,Input!$A$11:$C$1154,2,FALSE)</f>
        <v>The ability to automatically perform requested data erasure completely and accurately, when deemed appropriate?</v>
      </c>
      <c r="E70" s="48" t="str">
        <f>VLOOKUP($A70,Input!$A$11:$C$1154,3,FALSE)</f>
        <v>&lt;Enter Yes/No/N/A&gt;</v>
      </c>
      <c r="F70" s="54">
        <v>0.05</v>
      </c>
      <c r="G70" s="54" t="s">
        <v>58</v>
      </c>
      <c r="H70" s="54" t="s">
        <v>534</v>
      </c>
      <c r="I70" s="54" t="s">
        <v>151</v>
      </c>
      <c r="J70" s="54"/>
      <c r="K70" s="54">
        <f t="shared" si="2"/>
        <v>0</v>
      </c>
      <c r="L70" s="56"/>
      <c r="M70" s="56"/>
      <c r="N70" s="56"/>
      <c r="O70" s="56"/>
    </row>
    <row r="71" spans="1:15" ht="49.5" x14ac:dyDescent="0.45">
      <c r="A71" s="47" t="s">
        <v>285</v>
      </c>
      <c r="B71" s="47" t="s">
        <v>167</v>
      </c>
      <c r="C71" s="47" t="s">
        <v>27</v>
      </c>
      <c r="D71" s="46" t="str">
        <f>VLOOKUP($A71,Input!$A$11:$C$1154,2,FALSE)</f>
        <v>Is a mechanism established to provide data subjects a copy of their personal data, including in an electronic format?</v>
      </c>
      <c r="E71" s="48" t="str">
        <f>VLOOKUP($A71,Input!$A$11:$C$1154,3,FALSE)</f>
        <v>&lt;Enter Yes/No/N/A&gt;</v>
      </c>
      <c r="F71" s="47">
        <v>0.4</v>
      </c>
      <c r="G71" s="46" t="s">
        <v>66</v>
      </c>
      <c r="H71" s="46" t="s">
        <v>504</v>
      </c>
      <c r="I71" s="47" t="s">
        <v>152</v>
      </c>
      <c r="J71" s="47" t="s">
        <v>150</v>
      </c>
      <c r="K71" s="47">
        <f t="shared" si="2"/>
        <v>0</v>
      </c>
      <c r="L71" s="49">
        <f>IFERROR(SUMIF(G:G,G71,K:K)/(SUMIFS(F:F, G:G,G71,E:E,"Yes")+SUMIFS(F:F, G:G,G71,E:E,"No")),0)</f>
        <v>0</v>
      </c>
      <c r="M71" s="49" t="str">
        <f>_xlfn.IFNA(VLOOKUP(_xlfn.MAXIFS(F:F,G:G,G71,E:E,"No"),IF(G:G=G71,F:H),3,FALSE),"Focus GDPR attention on other sub-scenarios at this time.")</f>
        <v>Focus GDPR attention on other sub-scenarios at this time.</v>
      </c>
      <c r="N71" s="49" t="str">
        <f>IF(E71="&lt;Enter Yes/No/N/A&gt;","Not Answered",IF(E71="N/A","Not Applicable",IF(E71="No","Starting",IF(COUNTIFS(G:G,G71,B:B,"Progressing",E:E,"Yes")=COUNTIFS(G:G,G71,B:B,"Progressing"),"Optimizing","Progressing"))))</f>
        <v>Not Answered</v>
      </c>
      <c r="O71" s="49" t="str">
        <f>G71</f>
        <v>M.8: Provide data subject with their personal data in a common, structured format</v>
      </c>
    </row>
    <row r="72" spans="1:15" ht="66" x14ac:dyDescent="0.45">
      <c r="A72" s="51" t="s">
        <v>286</v>
      </c>
      <c r="B72" s="52" t="s">
        <v>168</v>
      </c>
      <c r="C72" s="51" t="s">
        <v>27</v>
      </c>
      <c r="D72" s="51" t="str">
        <f>VLOOKUP($A72,Input!$A$11:$C$1154,2,FALSE)</f>
        <v>In a common, machine readable format, such as an .xls or .xml file?</v>
      </c>
      <c r="E72" s="48" t="str">
        <f>VLOOKUP($A72,Input!$A$11:$C$1154,3,FALSE)</f>
        <v>&lt;Enter Yes/No/N/A&gt;</v>
      </c>
      <c r="F72" s="51">
        <v>0.3</v>
      </c>
      <c r="G72" s="51" t="s">
        <v>66</v>
      </c>
      <c r="H72" s="51" t="s">
        <v>505</v>
      </c>
      <c r="I72" s="51" t="s">
        <v>151</v>
      </c>
      <c r="J72" s="51"/>
      <c r="K72" s="51">
        <f t="shared" si="2"/>
        <v>0</v>
      </c>
      <c r="L72" s="53"/>
      <c r="M72" s="53"/>
      <c r="N72" s="53"/>
      <c r="O72" s="53"/>
    </row>
    <row r="73" spans="1:15" ht="49.5" x14ac:dyDescent="0.45">
      <c r="A73" s="54" t="s">
        <v>287</v>
      </c>
      <c r="B73" s="55" t="s">
        <v>169</v>
      </c>
      <c r="C73" s="54" t="s">
        <v>27</v>
      </c>
      <c r="D73" s="54" t="str">
        <f>VLOOKUP($A73,Input!$A$11:$C$1154,2,FALSE)</f>
        <v>Automatically to the data subject in an appropriate format?</v>
      </c>
      <c r="E73" s="48" t="str">
        <f>VLOOKUP($A73,Input!$A$11:$C$1154,3,FALSE)</f>
        <v>&lt;Enter Yes/No/N/A&gt;</v>
      </c>
      <c r="F73" s="54">
        <v>0.1</v>
      </c>
      <c r="G73" s="54" t="s">
        <v>66</v>
      </c>
      <c r="H73" s="54" t="s">
        <v>506</v>
      </c>
      <c r="I73" s="54" t="s">
        <v>151</v>
      </c>
      <c r="J73" s="54"/>
      <c r="K73" s="54">
        <f t="shared" si="2"/>
        <v>0</v>
      </c>
      <c r="L73" s="56"/>
      <c r="M73" s="56"/>
      <c r="N73" s="56"/>
      <c r="O73" s="56"/>
    </row>
    <row r="74" spans="1:15" ht="49.5" x14ac:dyDescent="0.45">
      <c r="A74" s="51" t="s">
        <v>288</v>
      </c>
      <c r="B74" s="52" t="s">
        <v>168</v>
      </c>
      <c r="C74" s="51" t="s">
        <v>27</v>
      </c>
      <c r="D74" s="51" t="str">
        <f>VLOOKUP($A74,Input!$A$11:$C$1154,2,FALSE)</f>
        <v>In a format that can be sent to another controller, when requested by the data subject?</v>
      </c>
      <c r="E74" s="48" t="str">
        <f>VLOOKUP($A74,Input!$A$11:$C$1154,3,FALSE)</f>
        <v>&lt;Enter Yes/No/N/A&gt;</v>
      </c>
      <c r="F74" s="51">
        <v>0.2</v>
      </c>
      <c r="G74" s="51" t="s">
        <v>66</v>
      </c>
      <c r="H74" s="51" t="s">
        <v>419</v>
      </c>
      <c r="I74" s="51" t="s">
        <v>152</v>
      </c>
      <c r="J74" s="51"/>
      <c r="K74" s="51">
        <f t="shared" si="2"/>
        <v>0</v>
      </c>
      <c r="L74" s="53"/>
      <c r="M74" s="53"/>
      <c r="N74" s="53"/>
      <c r="O74" s="53"/>
    </row>
    <row r="75" spans="1:15" ht="33" x14ac:dyDescent="0.45">
      <c r="A75" s="47" t="s">
        <v>289</v>
      </c>
      <c r="B75" s="47" t="s">
        <v>167</v>
      </c>
      <c r="C75" s="47" t="s">
        <v>27</v>
      </c>
      <c r="D75" s="46" t="str">
        <f>VLOOKUP($A75,Input!$A$11:$C$1154,2,FALSE)</f>
        <v>Have a procedure and policy been established to restrict processing of personal data, when required?</v>
      </c>
      <c r="E75" s="48" t="str">
        <f>VLOOKUP($A75,Input!$A$11:$C$1154,3,FALSE)</f>
        <v>&lt;Enter Yes/No/N/A&gt;</v>
      </c>
      <c r="F75" s="47">
        <v>0.3</v>
      </c>
      <c r="G75" s="46" t="s">
        <v>69</v>
      </c>
      <c r="H75" s="46" t="s">
        <v>421</v>
      </c>
      <c r="I75" s="47" t="s">
        <v>152</v>
      </c>
      <c r="J75" s="47" t="s">
        <v>150</v>
      </c>
      <c r="K75" s="47">
        <f t="shared" si="2"/>
        <v>0</v>
      </c>
      <c r="L75" s="49">
        <f>IFERROR(SUMIF(G:G,G75,K:K)/(SUMIFS(F:F, G:G,G75,E:E,"Yes")+SUMIFS(F:F, G:G,G75,E:E,"No")),0)</f>
        <v>0</v>
      </c>
      <c r="M75" s="49" t="str">
        <f>_xlfn.IFNA(VLOOKUP(_xlfn.MAXIFS(F:F,G:G,G75,E:E,"No"),IF(G:G=G75,F:H),3,FALSE),"Focus GDPR attention on other sub-scenarios at this time.")</f>
        <v>Focus GDPR attention on other sub-scenarios at this time.</v>
      </c>
      <c r="N75" s="49" t="str">
        <f>IF(E75="&lt;Enter Yes/No/N/A&gt;","Not Answered",IF(E75="N/A","Not Applicable",IF(E75="No","Starting",IF(COUNTIFS(G:G,G75,B:B,"Progressing",E:E,"Yes")=COUNTIFS(G:G,G75,B:B,"Progressing"),"Optimizing","Progressing"))))</f>
        <v>Not Answered</v>
      </c>
      <c r="O75" s="49" t="str">
        <f>G75</f>
        <v>M.9: Restrict the processing of personal data</v>
      </c>
    </row>
    <row r="76" spans="1:15" ht="49.5" x14ac:dyDescent="0.45">
      <c r="A76" s="51" t="s">
        <v>290</v>
      </c>
      <c r="B76" s="52" t="s">
        <v>168</v>
      </c>
      <c r="C76" s="51" t="s">
        <v>27</v>
      </c>
      <c r="D76" s="51" t="str">
        <f>VLOOKUP($A76,Input!$A$11:$C$1154,2,FALSE)</f>
        <v>Have the ability to suspend or restrict processing activities on request?</v>
      </c>
      <c r="E76" s="48" t="str">
        <f>VLOOKUP($A76,Input!$A$11:$C$1154,3,FALSE)</f>
        <v>&lt;Enter Yes/No/N/A&gt;</v>
      </c>
      <c r="F76" s="51">
        <v>0.2</v>
      </c>
      <c r="G76" s="51" t="s">
        <v>69</v>
      </c>
      <c r="H76" s="51" t="s">
        <v>561</v>
      </c>
      <c r="I76" s="51" t="s">
        <v>149</v>
      </c>
      <c r="J76" s="51"/>
      <c r="K76" s="51">
        <f t="shared" si="2"/>
        <v>0</v>
      </c>
      <c r="L76" s="53"/>
      <c r="M76" s="53"/>
      <c r="N76" s="53"/>
      <c r="O76" s="53"/>
    </row>
    <row r="77" spans="1:15" ht="49.5" x14ac:dyDescent="0.45">
      <c r="A77" s="51" t="s">
        <v>291</v>
      </c>
      <c r="B77" s="52" t="s">
        <v>168</v>
      </c>
      <c r="C77" s="51" t="s">
        <v>27</v>
      </c>
      <c r="D77" s="51" t="str">
        <f>VLOOKUP($A77,Input!$A$11:$C$1154,2,FALSE)</f>
        <v>Have procedures to notify additional recipients or processors to restrict processing?</v>
      </c>
      <c r="E77" s="48" t="str">
        <f>VLOOKUP($A77,Input!$A$11:$C$1154,3,FALSE)</f>
        <v>&lt;Enter Yes/No/N/A&gt;</v>
      </c>
      <c r="F77" s="51">
        <v>0.1</v>
      </c>
      <c r="G77" s="51" t="s">
        <v>69</v>
      </c>
      <c r="H77" s="51" t="s">
        <v>535</v>
      </c>
      <c r="I77" s="51" t="s">
        <v>152</v>
      </c>
      <c r="J77" s="51"/>
      <c r="K77" s="51">
        <f t="shared" si="2"/>
        <v>0</v>
      </c>
      <c r="L77" s="53"/>
      <c r="M77" s="53"/>
      <c r="N77" s="53"/>
      <c r="O77" s="53"/>
    </row>
    <row r="78" spans="1:15" ht="33" x14ac:dyDescent="0.45">
      <c r="A78" s="54" t="s">
        <v>292</v>
      </c>
      <c r="B78" s="55" t="s">
        <v>169</v>
      </c>
      <c r="C78" s="54" t="s">
        <v>27</v>
      </c>
      <c r="D78" s="54" t="str">
        <f>VLOOKUP($A78,Input!$A$11:$C$1154,2,FALSE)</f>
        <v>Automatically notify recipients of processing activity restrictions?</v>
      </c>
      <c r="E78" s="48" t="str">
        <f>VLOOKUP($A78,Input!$A$11:$C$1154,3,FALSE)</f>
        <v>&lt;Enter Yes/No/N/A&gt;</v>
      </c>
      <c r="F78" s="54">
        <v>0.05</v>
      </c>
      <c r="G78" s="54" t="s">
        <v>69</v>
      </c>
      <c r="H78" s="54" t="s">
        <v>517</v>
      </c>
      <c r="I78" s="54" t="s">
        <v>151</v>
      </c>
      <c r="J78" s="54"/>
      <c r="K78" s="54">
        <f t="shared" si="2"/>
        <v>0</v>
      </c>
      <c r="L78" s="56"/>
      <c r="M78" s="56"/>
      <c r="N78" s="56"/>
      <c r="O78" s="56"/>
    </row>
    <row r="79" spans="1:15" ht="49.5" x14ac:dyDescent="0.45">
      <c r="A79" s="51" t="s">
        <v>293</v>
      </c>
      <c r="B79" s="52" t="s">
        <v>168</v>
      </c>
      <c r="C79" s="51" t="s">
        <v>27</v>
      </c>
      <c r="D79" s="51" t="str">
        <f>VLOOKUP($A79,Input!$A$11:$C$1154,2,FALSE)</f>
        <v>Have a process and technology to notify data subjects if a restriction of processing has been lifted?</v>
      </c>
      <c r="E79" s="48" t="str">
        <f>VLOOKUP($A79,Input!$A$11:$C$1154,3,FALSE)</f>
        <v>&lt;Enter Yes/No/N/A&gt;</v>
      </c>
      <c r="F79" s="51">
        <v>0.1</v>
      </c>
      <c r="G79" s="51" t="s">
        <v>69</v>
      </c>
      <c r="H79" s="51" t="s">
        <v>425</v>
      </c>
      <c r="I79" s="51" t="s">
        <v>152</v>
      </c>
      <c r="J79" s="51"/>
      <c r="K79" s="51">
        <f t="shared" si="2"/>
        <v>0</v>
      </c>
      <c r="L79" s="53"/>
      <c r="M79" s="53"/>
      <c r="N79" s="53"/>
      <c r="O79" s="53"/>
    </row>
    <row r="80" spans="1:15" ht="33" x14ac:dyDescent="0.45">
      <c r="A80" s="54" t="s">
        <v>294</v>
      </c>
      <c r="B80" s="55" t="s">
        <v>169</v>
      </c>
      <c r="C80" s="54" t="s">
        <v>27</v>
      </c>
      <c r="D80" s="54" t="str">
        <f>VLOOKUP($A80,Input!$A$11:$C$1154,2,FALSE)</f>
        <v>Automatically notify applicable data subjects when processing activities have been resumed after restriction?</v>
      </c>
      <c r="E80" s="48" t="str">
        <f>VLOOKUP($A80,Input!$A$11:$C$1154,3,FALSE)</f>
        <v>&lt;Enter Yes/No/N/A&gt;</v>
      </c>
      <c r="F80" s="54">
        <v>0.05</v>
      </c>
      <c r="G80" s="54" t="s">
        <v>69</v>
      </c>
      <c r="H80" s="54" t="s">
        <v>518</v>
      </c>
      <c r="I80" s="54" t="s">
        <v>151</v>
      </c>
      <c r="J80" s="54"/>
      <c r="K80" s="54">
        <f t="shared" si="2"/>
        <v>0</v>
      </c>
      <c r="L80" s="56"/>
      <c r="M80" s="56"/>
      <c r="N80" s="56"/>
      <c r="O80" s="56"/>
    </row>
    <row r="81" spans="1:15" ht="33" x14ac:dyDescent="0.45">
      <c r="A81" s="51" t="s">
        <v>295</v>
      </c>
      <c r="B81" s="52" t="s">
        <v>168</v>
      </c>
      <c r="C81" s="51" t="s">
        <v>27</v>
      </c>
      <c r="D81" s="51" t="str">
        <f>VLOOKUP($A81,Input!$A$11:$C$1154,2,FALSE)</f>
        <v>Maintain a record of instances when processing activities were restricted?</v>
      </c>
      <c r="E81" s="48" t="str">
        <f>VLOOKUP($A81,Input!$A$11:$C$1154,3,FALSE)</f>
        <v>&lt;Enter Yes/No/N/A&gt;</v>
      </c>
      <c r="F81" s="51">
        <v>0.1</v>
      </c>
      <c r="G81" s="51" t="s">
        <v>69</v>
      </c>
      <c r="H81" s="51" t="s">
        <v>525</v>
      </c>
      <c r="I81" s="51" t="s">
        <v>151</v>
      </c>
      <c r="J81" s="51"/>
      <c r="K81" s="51">
        <f t="shared" si="2"/>
        <v>0</v>
      </c>
      <c r="L81" s="53"/>
      <c r="M81" s="53"/>
      <c r="N81" s="53"/>
      <c r="O81" s="53"/>
    </row>
    <row r="82" spans="1:15" ht="54.6" customHeight="1" x14ac:dyDescent="0.45">
      <c r="A82" s="51" t="s">
        <v>431</v>
      </c>
      <c r="B82" s="52" t="s">
        <v>168</v>
      </c>
      <c r="C82" s="51" t="s">
        <v>27</v>
      </c>
      <c r="D82" s="51" t="str">
        <f>VLOOKUP($A82,Input!$A$11:$C$1154,2,FALSE)</f>
        <v>Maintain a record of instances where processing activities were restricted and then resumed, including the explanation?</v>
      </c>
      <c r="E82" s="48" t="str">
        <f>VLOOKUP($A82,Input!$A$11:$C$1154,3,FALSE)</f>
        <v>&lt;Enter Yes/No/N/A&gt;</v>
      </c>
      <c r="F82" s="51">
        <v>0.1</v>
      </c>
      <c r="G82" s="51" t="s">
        <v>69</v>
      </c>
      <c r="H82" s="51" t="s">
        <v>519</v>
      </c>
      <c r="I82" s="51" t="s">
        <v>151</v>
      </c>
      <c r="J82" s="51"/>
      <c r="K82" s="51">
        <f t="shared" si="2"/>
        <v>0</v>
      </c>
      <c r="L82" s="53"/>
      <c r="M82" s="53"/>
      <c r="N82" s="53"/>
      <c r="O82" s="53"/>
    </row>
    <row r="83" spans="1:15" ht="49.5" x14ac:dyDescent="0.45">
      <c r="A83" s="47" t="s">
        <v>296</v>
      </c>
      <c r="B83" s="47" t="s">
        <v>167</v>
      </c>
      <c r="C83" s="47" t="s">
        <v>27</v>
      </c>
      <c r="D83" s="46" t="str">
        <f>VLOOKUP($A83,Input!$A$11:$C$1154,2,FALSE)</f>
        <v>Can the organization identify decisions (e.g. credit checks, background checks) for data subjects that are performed completely or partially by automated means?</v>
      </c>
      <c r="E83" s="48" t="str">
        <f>VLOOKUP($A83,Input!$A$11:$C$1154,3,FALSE)</f>
        <v>&lt;Enter Yes/No/N/A&gt;</v>
      </c>
      <c r="F83" s="47">
        <v>0.3</v>
      </c>
      <c r="G83" s="46" t="s">
        <v>156</v>
      </c>
      <c r="H83" s="46" t="s">
        <v>200</v>
      </c>
      <c r="I83" s="47" t="s">
        <v>151</v>
      </c>
      <c r="J83" s="47" t="s">
        <v>150</v>
      </c>
      <c r="K83" s="47">
        <f t="shared" si="2"/>
        <v>0</v>
      </c>
      <c r="L83" s="49">
        <f>IFERROR(SUMIF(G:G,G83,K:K)/(SUMIFS(F:F, G:G,G83,E:E,"Yes")+SUMIFS(F:F, G:G,G83,E:E,"No")),0)</f>
        <v>0</v>
      </c>
      <c r="M83" s="49" t="str">
        <f>_xlfn.IFNA(VLOOKUP(_xlfn.MAXIFS(F:F,G:G,G83,E:E,"No"),IF(G:G=G83,F:H),3,FALSE),"Focus GDPR attention on other sub-scenarios at this time.")</f>
        <v>Focus GDPR attention on other sub-scenarios at this time.</v>
      </c>
      <c r="N83" s="49" t="str">
        <f>IF(E83="&lt;Enter Yes/No/N/A&gt;","Not Answered",IF(E83="N/A","Not Applicable",IF(E83="No","Starting",IF(COUNTIFS(G:G,G83,B:B,"Progressing",E:E,"Yes")=COUNTIFS(G:G,G83,B:B,"Progressing"),"Optimizing","Progressing"))))</f>
        <v>Not Answered</v>
      </c>
      <c r="O83" s="49" t="str">
        <f>G83</f>
        <v>M.10: Review data processing conducted by automated means</v>
      </c>
    </row>
    <row r="84" spans="1:15" ht="66" x14ac:dyDescent="0.45">
      <c r="A84" s="51" t="s">
        <v>297</v>
      </c>
      <c r="B84" s="52" t="s">
        <v>168</v>
      </c>
      <c r="C84" s="51" t="s">
        <v>27</v>
      </c>
      <c r="D84" s="51" t="str">
        <f>VLOOKUP($A84,Input!$A$11:$C$1154,2,FALSE)</f>
        <v>Are the automated decisions evaluated by legal and compliance personnel to establish proper business justification and rationale?</v>
      </c>
      <c r="E84" s="48" t="str">
        <f>VLOOKUP($A84,Input!$A$11:$C$1154,3,FALSE)</f>
        <v>&lt;Enter Yes/No/N/A&gt;</v>
      </c>
      <c r="F84" s="51">
        <v>0.2</v>
      </c>
      <c r="G84" s="51" t="s">
        <v>156</v>
      </c>
      <c r="H84" s="51" t="s">
        <v>536</v>
      </c>
      <c r="I84" s="51" t="s">
        <v>152</v>
      </c>
      <c r="J84" s="51"/>
      <c r="K84" s="51">
        <f t="shared" si="2"/>
        <v>0</v>
      </c>
      <c r="L84" s="53"/>
      <c r="M84" s="53"/>
      <c r="N84" s="53"/>
      <c r="O84" s="53"/>
    </row>
    <row r="85" spans="1:15" ht="49.5" x14ac:dyDescent="0.45">
      <c r="A85" s="51" t="s">
        <v>298</v>
      </c>
      <c r="B85" s="52" t="s">
        <v>168</v>
      </c>
      <c r="C85" s="51" t="s">
        <v>27</v>
      </c>
      <c r="D85" s="51" t="str">
        <f>VLOOKUP($A85,Input!$A$11:$C$1154,2,FALSE)</f>
        <v>Is there a policy in place to identify when human intervention is necessary to review automated decisions?</v>
      </c>
      <c r="E85" s="48" t="str">
        <f>VLOOKUP($A85,Input!$A$11:$C$1154,3,FALSE)</f>
        <v>&lt;Enter Yes/No/N/A&gt;</v>
      </c>
      <c r="F85" s="51">
        <v>0.17499999999999999</v>
      </c>
      <c r="G85" s="51" t="s">
        <v>156</v>
      </c>
      <c r="H85" s="51" t="s">
        <v>436</v>
      </c>
      <c r="I85" s="51" t="s">
        <v>152</v>
      </c>
      <c r="J85" s="51"/>
      <c r="K85" s="51">
        <f t="shared" si="2"/>
        <v>0</v>
      </c>
      <c r="L85" s="53"/>
      <c r="M85" s="53"/>
      <c r="N85" s="53"/>
      <c r="O85" s="53"/>
    </row>
    <row r="86" spans="1:15" ht="87" customHeight="1" x14ac:dyDescent="0.45">
      <c r="A86" s="54" t="s">
        <v>299</v>
      </c>
      <c r="B86" s="55" t="s">
        <v>169</v>
      </c>
      <c r="C86" s="54" t="s">
        <v>27</v>
      </c>
      <c r="D86" s="54" t="str">
        <f>VLOOKUP($A86,Input!$A$11:$C$1154,2,FALSE)</f>
        <v>Is there a defined procedure for human intervention for automated decisions that are prone to inconsistency?</v>
      </c>
      <c r="E86" s="48" t="str">
        <f>VLOOKUP($A86,Input!$A$11:$C$1154,3,FALSE)</f>
        <v>&lt;Enter Yes/No/N/A&gt;</v>
      </c>
      <c r="F86" s="54">
        <v>0.125</v>
      </c>
      <c r="G86" s="54" t="s">
        <v>156</v>
      </c>
      <c r="H86" s="54" t="s">
        <v>507</v>
      </c>
      <c r="I86" s="54" t="s">
        <v>152</v>
      </c>
      <c r="J86" s="54"/>
      <c r="K86" s="54">
        <f t="shared" si="2"/>
        <v>0</v>
      </c>
      <c r="L86" s="56"/>
      <c r="M86" s="56"/>
      <c r="N86" s="56"/>
      <c r="O86" s="56"/>
    </row>
    <row r="87" spans="1:15" ht="66" x14ac:dyDescent="0.45">
      <c r="A87" s="51" t="s">
        <v>300</v>
      </c>
      <c r="B87" s="52" t="s">
        <v>168</v>
      </c>
      <c r="C87" s="51" t="s">
        <v>27</v>
      </c>
      <c r="D87" s="51" t="str">
        <f>VLOOKUP($A87,Input!$A$11:$C$1154,2,FALSE)</f>
        <v>Is there a defined process to allow data subjects to explain, challenge, or express a point of view on a decision?</v>
      </c>
      <c r="E87" s="48" t="str">
        <f>VLOOKUP($A87,Input!$A$11:$C$1154,3,FALSE)</f>
        <v>&lt;Enter Yes/No/N/A&gt;</v>
      </c>
      <c r="F87" s="51">
        <v>0.2</v>
      </c>
      <c r="G87" s="51" t="s">
        <v>156</v>
      </c>
      <c r="H87" s="51" t="s">
        <v>437</v>
      </c>
      <c r="I87" s="51" t="s">
        <v>152</v>
      </c>
      <c r="J87" s="51"/>
      <c r="K87" s="51">
        <f t="shared" si="2"/>
        <v>0</v>
      </c>
      <c r="L87" s="53"/>
      <c r="M87" s="53"/>
      <c r="N87" s="53"/>
      <c r="O87" s="53"/>
    </row>
    <row r="88" spans="1:15" ht="49.5" x14ac:dyDescent="0.45">
      <c r="A88" s="47" t="s">
        <v>301</v>
      </c>
      <c r="B88" s="47" t="s">
        <v>167</v>
      </c>
      <c r="C88" s="47" t="s">
        <v>27</v>
      </c>
      <c r="D88" s="46" t="str">
        <f>VLOOKUP($A88,Input!$A$11:$C$1154,2,FALSE)</f>
        <v>Is there a person appointed as the Data Protection Officer (DPO)?</v>
      </c>
      <c r="E88" s="48" t="str">
        <f>VLOOKUP($A88,Input!$A$11:$C$1154,3,FALSE)</f>
        <v>&lt;Enter Yes/No/N/A&gt;</v>
      </c>
      <c r="F88" s="47">
        <v>0.3</v>
      </c>
      <c r="G88" s="46" t="s">
        <v>76</v>
      </c>
      <c r="H88" s="46" t="s">
        <v>520</v>
      </c>
      <c r="I88" s="47" t="s">
        <v>149</v>
      </c>
      <c r="J88" s="47" t="s">
        <v>150</v>
      </c>
      <c r="K88" s="47">
        <f t="shared" ref="K88:K143" si="3">SUMIF(E88,"yes",F88)</f>
        <v>0</v>
      </c>
      <c r="L88" s="49">
        <f>IFERROR(SUMIF(G:G,G88,K:K)/(SUMIFS(F:F, G:G,G88,E:E,"Yes")+SUMIFS(F:F, G:G,G88,E:E,"No")),0)</f>
        <v>0</v>
      </c>
      <c r="M88" s="49" t="str">
        <f>_xlfn.IFNA(VLOOKUP(_xlfn.MAXIFS(F:F,G:G,G88,E:E,"No"),IF(G:G=G88,F:H),3,FALSE),"Focus GDPR attention on other sub-scenarios at this time.")</f>
        <v>Focus GDPR attention on other sub-scenarios at this time.</v>
      </c>
      <c r="N88" s="49" t="str">
        <f>IF(E88="&lt;Enter Yes/No/N/A&gt;","Not Answered",IF(E88="N/A","Not Applicable",IF(E88="No","Starting",IF(COUNTIFS(G:G,G88,B:B,"Progressing",E:E,"Yes")=COUNTIFS(G:G,G88,B:B,"Progressing"),"Optimizing","Progressing"))))</f>
        <v>Not Answered</v>
      </c>
      <c r="O88" s="49" t="str">
        <f>G88</f>
        <v>M.11: Appoint a Data Protection Officer (DPO)</v>
      </c>
    </row>
    <row r="89" spans="1:15" ht="66" x14ac:dyDescent="0.45">
      <c r="A89" s="51" t="s">
        <v>302</v>
      </c>
      <c r="B89" s="52" t="s">
        <v>168</v>
      </c>
      <c r="C89" s="51" t="s">
        <v>27</v>
      </c>
      <c r="D89" s="51" t="str">
        <f>VLOOKUP($A89,Input!$A$11:$C$1154,2,FALSE)</f>
        <v>Conduct privacy training at regular, defined intervals for all relevant personnel?</v>
      </c>
      <c r="E89" s="48" t="str">
        <f>VLOOKUP($A89,Input!$A$11:$C$1154,3,FALSE)</f>
        <v>&lt;Enter Yes/No/N/A&gt;</v>
      </c>
      <c r="F89" s="51">
        <v>0.1</v>
      </c>
      <c r="G89" s="51" t="s">
        <v>76</v>
      </c>
      <c r="H89" s="51" t="s">
        <v>438</v>
      </c>
      <c r="I89" s="51" t="s">
        <v>152</v>
      </c>
      <c r="J89" s="51"/>
      <c r="K89" s="51">
        <f t="shared" si="3"/>
        <v>0</v>
      </c>
      <c r="L89" s="53"/>
      <c r="M89" s="53"/>
      <c r="N89" s="53"/>
      <c r="O89" s="53"/>
    </row>
    <row r="90" spans="1:15" ht="101.45" customHeight="1" x14ac:dyDescent="0.45">
      <c r="A90" s="51" t="s">
        <v>303</v>
      </c>
      <c r="B90" s="52" t="s">
        <v>168</v>
      </c>
      <c r="C90" s="51" t="s">
        <v>27</v>
      </c>
      <c r="D90" s="51" t="str">
        <f>VLOOKUP($A90,Input!$A$11:$C$1154,2,FALSE)</f>
        <v>Maintain regular communications with internal counterparts and external peers in his or her professional network responsible for data privacy?</v>
      </c>
      <c r="E90" s="48" t="str">
        <f>VLOOKUP($A90,Input!$A$11:$C$1154,3,FALSE)</f>
        <v>&lt;Enter Yes/No/N/A&gt;</v>
      </c>
      <c r="F90" s="51">
        <v>0.1</v>
      </c>
      <c r="G90" s="51" t="s">
        <v>76</v>
      </c>
      <c r="H90" s="51" t="s">
        <v>509</v>
      </c>
      <c r="I90" s="51" t="s">
        <v>152</v>
      </c>
      <c r="J90" s="51"/>
      <c r="K90" s="51">
        <f t="shared" si="3"/>
        <v>0</v>
      </c>
      <c r="L90" s="53"/>
      <c r="M90" s="53"/>
      <c r="N90" s="53"/>
      <c r="O90" s="53"/>
    </row>
    <row r="91" spans="1:15" ht="33" x14ac:dyDescent="0.45">
      <c r="A91" s="51" t="s">
        <v>304</v>
      </c>
      <c r="B91" s="52" t="s">
        <v>168</v>
      </c>
      <c r="C91" s="51" t="s">
        <v>27</v>
      </c>
      <c r="D91" s="51" t="str">
        <f>VLOOKUP($A91,Input!$A$11:$C$1154,2,FALSE)</f>
        <v>Perform independent review and oversight of data privacy activities?</v>
      </c>
      <c r="E91" s="48" t="str">
        <f>VLOOKUP($A91,Input!$A$11:$C$1154,3,FALSE)</f>
        <v>&lt;Enter Yes/No/N/A&gt;</v>
      </c>
      <c r="F91" s="51">
        <v>0.2</v>
      </c>
      <c r="G91" s="51" t="s">
        <v>76</v>
      </c>
      <c r="H91" s="51" t="s">
        <v>562</v>
      </c>
      <c r="I91" s="51" t="s">
        <v>152</v>
      </c>
      <c r="J91" s="51"/>
      <c r="K91" s="51">
        <f t="shared" si="3"/>
        <v>0</v>
      </c>
      <c r="L91" s="53"/>
      <c r="M91" s="53"/>
      <c r="N91" s="53"/>
      <c r="O91" s="53"/>
    </row>
    <row r="92" spans="1:15" ht="66" x14ac:dyDescent="0.45">
      <c r="A92" s="51" t="s">
        <v>305</v>
      </c>
      <c r="B92" s="52" t="s">
        <v>168</v>
      </c>
      <c r="C92" s="51" t="s">
        <v>27</v>
      </c>
      <c r="D92" s="51" t="str">
        <f>VLOOKUP($A92,Input!$A$11:$C$1154,2,FALSE)</f>
        <v>Stay up to date with regulatory requirements and maintain privacy expertise?</v>
      </c>
      <c r="E92" s="48" t="str">
        <f>VLOOKUP($A92,Input!$A$11:$C$1154,3,FALSE)</f>
        <v>&lt;Enter Yes/No/N/A&gt;</v>
      </c>
      <c r="F92" s="51">
        <v>0.15</v>
      </c>
      <c r="G92" s="51" t="s">
        <v>76</v>
      </c>
      <c r="H92" s="51" t="s">
        <v>439</v>
      </c>
      <c r="I92" s="51" t="s">
        <v>152</v>
      </c>
      <c r="J92" s="51"/>
      <c r="K92" s="51">
        <f t="shared" si="3"/>
        <v>0</v>
      </c>
      <c r="L92" s="53"/>
      <c r="M92" s="53"/>
      <c r="N92" s="53"/>
      <c r="O92" s="53"/>
    </row>
    <row r="93" spans="1:15" ht="49.5" x14ac:dyDescent="0.45">
      <c r="A93" s="51" t="s">
        <v>306</v>
      </c>
      <c r="B93" s="52" t="s">
        <v>168</v>
      </c>
      <c r="C93" s="51" t="s">
        <v>27</v>
      </c>
      <c r="D93" s="51" t="str">
        <f>VLOOKUP($A93,Input!$A$11:$C$1154,2,FALSE)</f>
        <v>Provide guidance on defining and maintaining roles and responsibilities of data privacy positions within the organization?</v>
      </c>
      <c r="E93" s="48" t="str">
        <f>VLOOKUP($A93,Input!$A$11:$C$1154,3,FALSE)</f>
        <v>&lt;Enter Yes/No/N/A&gt;</v>
      </c>
      <c r="F93" s="51">
        <v>0.1</v>
      </c>
      <c r="G93" s="51" t="s">
        <v>76</v>
      </c>
      <c r="H93" s="51" t="s">
        <v>442</v>
      </c>
      <c r="I93" s="51" t="s">
        <v>149</v>
      </c>
      <c r="J93" s="51"/>
      <c r="K93" s="51">
        <f t="shared" si="3"/>
        <v>0</v>
      </c>
      <c r="L93" s="53"/>
      <c r="M93" s="53"/>
      <c r="N93" s="53"/>
      <c r="O93" s="53"/>
    </row>
    <row r="94" spans="1:15" ht="49.5" x14ac:dyDescent="0.45">
      <c r="A94" s="54" t="s">
        <v>307</v>
      </c>
      <c r="B94" s="55" t="s">
        <v>169</v>
      </c>
      <c r="C94" s="54" t="s">
        <v>27</v>
      </c>
      <c r="D94" s="54" t="str">
        <f>VLOOKUP($A94,Input!$A$11:$C$1154,2,FALSE)</f>
        <v>Review all necessary compliance regulations for data privacy requirements, based on GDPR and other relevant regulations?</v>
      </c>
      <c r="E94" s="48" t="str">
        <f>VLOOKUP($A94,Input!$A$11:$C$1154,3,FALSE)</f>
        <v>&lt;Enter Yes/No/N/A&gt;</v>
      </c>
      <c r="F94" s="54">
        <v>0.05</v>
      </c>
      <c r="G94" s="54" t="s">
        <v>76</v>
      </c>
      <c r="H94" s="54" t="s">
        <v>444</v>
      </c>
      <c r="I94" s="54" t="s">
        <v>152</v>
      </c>
      <c r="J94" s="54"/>
      <c r="K94" s="54">
        <f t="shared" si="3"/>
        <v>0</v>
      </c>
      <c r="L94" s="56"/>
      <c r="M94" s="56"/>
      <c r="N94" s="56"/>
      <c r="O94" s="56"/>
    </row>
    <row r="95" spans="1:15" ht="66" x14ac:dyDescent="0.45">
      <c r="A95" s="47" t="s">
        <v>308</v>
      </c>
      <c r="B95" s="47" t="s">
        <v>167</v>
      </c>
      <c r="C95" s="47" t="s">
        <v>27</v>
      </c>
      <c r="D95" s="46" t="str">
        <f>VLOOKUP($A95,Input!$A$11:$C$1154,2,FALSE)</f>
        <v>Does the organization maintain a risk management program that includes considerations for data privacy?</v>
      </c>
      <c r="E95" s="48" t="str">
        <f>VLOOKUP($A95,Input!$A$11:$C$1154,3,FALSE)</f>
        <v>&lt;Enter Yes/No/N/A&gt;</v>
      </c>
      <c r="F95" s="47">
        <v>0.3</v>
      </c>
      <c r="G95" s="46" t="s">
        <v>81</v>
      </c>
      <c r="H95" s="46" t="s">
        <v>162</v>
      </c>
      <c r="I95" s="47" t="s">
        <v>149</v>
      </c>
      <c r="J95" s="47" t="s">
        <v>150</v>
      </c>
      <c r="K95" s="47">
        <f t="shared" si="3"/>
        <v>0</v>
      </c>
      <c r="L95" s="49">
        <f>IFERROR(SUMIF(G:G,G95,K:K)/(SUMIFS(F:F, G:G,G95,E:E,"Yes")+SUMIFS(F:F, G:G,G95,E:E,"No")),0)</f>
        <v>0</v>
      </c>
      <c r="M95" s="49" t="str">
        <f>_xlfn.IFNA(VLOOKUP(_xlfn.MAXIFS(F:F,G:G,G95,E:E,"No"),IF(G:G=G95,F:H),3,FALSE),"Focus GDPR attention on other sub-scenarios at this time.")</f>
        <v>Focus GDPR attention on other sub-scenarios at this time.</v>
      </c>
      <c r="N95" s="49" t="str">
        <f>IF(E95="&lt;Enter Yes/No/N/A&gt;","Not Answered",IF(E95="N/A","Not Applicable",IF(E95="No","Starting",IF(COUNTIFS(G:G,G95,B:B,"Progressing",E:E,"Yes")=COUNTIFS(G:G,G95,B:B,"Progressing"),"Optimizing","Progressing"))))</f>
        <v>Not Answered</v>
      </c>
      <c r="O95" s="49" t="str">
        <f>G95</f>
        <v>M.12: Define enterprise risk management strategy, inclusive of data privacy risks</v>
      </c>
    </row>
    <row r="96" spans="1:15" ht="99" x14ac:dyDescent="0.45">
      <c r="A96" s="51" t="s">
        <v>309</v>
      </c>
      <c r="B96" s="52" t="s">
        <v>168</v>
      </c>
      <c r="C96" s="51" t="s">
        <v>27</v>
      </c>
      <c r="D96" s="51" t="str">
        <f>VLOOKUP($A96,Input!$A$11:$C$1154,2,FALSE)</f>
        <v>Maintain principles and guidelines for addressing risk across the organization?</v>
      </c>
      <c r="E96" s="48" t="str">
        <f>VLOOKUP($A96,Input!$A$11:$C$1154,3,FALSE)</f>
        <v>&lt;Enter Yes/No/N/A&gt;</v>
      </c>
      <c r="F96" s="51">
        <v>0.2</v>
      </c>
      <c r="G96" s="51" t="s">
        <v>81</v>
      </c>
      <c r="H96" s="51" t="s">
        <v>445</v>
      </c>
      <c r="I96" s="51" t="s">
        <v>152</v>
      </c>
      <c r="J96" s="51"/>
      <c r="K96" s="51">
        <f t="shared" si="3"/>
        <v>0</v>
      </c>
      <c r="L96" s="53"/>
      <c r="M96" s="53"/>
      <c r="N96" s="53"/>
      <c r="O96" s="53"/>
    </row>
    <row r="97" spans="1:15" ht="49.5" x14ac:dyDescent="0.45">
      <c r="A97" s="51" t="s">
        <v>310</v>
      </c>
      <c r="B97" s="52" t="s">
        <v>168</v>
      </c>
      <c r="C97" s="51" t="s">
        <v>27</v>
      </c>
      <c r="D97" s="51" t="str">
        <f>VLOOKUP($A97,Input!$A$11:$C$1154,2,FALSE)</f>
        <v>Include a defined framework to assess and manage threats across the organization?</v>
      </c>
      <c r="E97" s="48" t="str">
        <f>VLOOKUP($A97,Input!$A$11:$C$1154,3,FALSE)</f>
        <v>&lt;Enter Yes/No/N/A&gt;</v>
      </c>
      <c r="F97" s="51">
        <v>0.2</v>
      </c>
      <c r="G97" s="51" t="s">
        <v>81</v>
      </c>
      <c r="H97" s="51" t="s">
        <v>205</v>
      </c>
      <c r="I97" s="51" t="s">
        <v>152</v>
      </c>
      <c r="J97" s="51"/>
      <c r="K97" s="51">
        <f t="shared" si="3"/>
        <v>0</v>
      </c>
      <c r="L97" s="53"/>
      <c r="M97" s="53"/>
      <c r="N97" s="53"/>
      <c r="O97" s="53"/>
    </row>
    <row r="98" spans="1:15" ht="66" x14ac:dyDescent="0.45">
      <c r="A98" s="51" t="s">
        <v>311</v>
      </c>
      <c r="B98" s="52" t="s">
        <v>168</v>
      </c>
      <c r="C98" s="51" t="s">
        <v>27</v>
      </c>
      <c r="D98" s="51" t="str">
        <f>VLOOKUP($A98,Input!$A$11:$C$1154,2,FALSE)</f>
        <v>Define mitigation or transfer strategies, as necessary?</v>
      </c>
      <c r="E98" s="48" t="str">
        <f>VLOOKUP($A98,Input!$A$11:$C$1154,3,FALSE)</f>
        <v>&lt;Enter Yes/No/N/A&gt;</v>
      </c>
      <c r="F98" s="51">
        <v>0.1</v>
      </c>
      <c r="G98" s="51" t="s">
        <v>81</v>
      </c>
      <c r="H98" s="51" t="s">
        <v>163</v>
      </c>
      <c r="I98" s="51" t="s">
        <v>152</v>
      </c>
      <c r="J98" s="51"/>
      <c r="K98" s="51">
        <f t="shared" si="3"/>
        <v>0</v>
      </c>
      <c r="L98" s="53"/>
      <c r="M98" s="53"/>
      <c r="N98" s="53"/>
      <c r="O98" s="53"/>
    </row>
    <row r="99" spans="1:15" ht="49.5" x14ac:dyDescent="0.45">
      <c r="A99" s="51" t="s">
        <v>312</v>
      </c>
      <c r="B99" s="52" t="s">
        <v>168</v>
      </c>
      <c r="C99" s="51" t="s">
        <v>27</v>
      </c>
      <c r="D99" s="51" t="str">
        <f>VLOOKUP($A99,Input!$A$11:$C$1154,2,FALSE)</f>
        <v>Prioritize risk to focus resources on protecting and securing the highest value business assets?</v>
      </c>
      <c r="E99" s="48" t="str">
        <f>VLOOKUP($A99,Input!$A$11:$C$1154,3,FALSE)</f>
        <v>&lt;Enter Yes/No/N/A&gt;</v>
      </c>
      <c r="F99" s="51">
        <v>0.1</v>
      </c>
      <c r="G99" s="51" t="s">
        <v>81</v>
      </c>
      <c r="H99" s="51" t="s">
        <v>164</v>
      </c>
      <c r="I99" s="51" t="s">
        <v>152</v>
      </c>
      <c r="J99" s="51"/>
      <c r="K99" s="51">
        <f t="shared" si="3"/>
        <v>0</v>
      </c>
      <c r="L99" s="53"/>
      <c r="M99" s="53"/>
      <c r="N99" s="53"/>
      <c r="O99" s="53"/>
    </row>
    <row r="100" spans="1:15" ht="66" x14ac:dyDescent="0.45">
      <c r="A100" s="51" t="s">
        <v>313</v>
      </c>
      <c r="B100" s="52" t="s">
        <v>168</v>
      </c>
      <c r="C100" s="51" t="s">
        <v>27</v>
      </c>
      <c r="D100" s="51" t="str">
        <f>VLOOKUP($A100,Input!$A$11:$C$1154,2,FALSE)</f>
        <v>Include considerations (whether financial, reputational, or otherwise) for risks of mishandling personal data?</v>
      </c>
      <c r="E100" s="48" t="str">
        <f>VLOOKUP($A100,Input!$A$11:$C$1154,3,FALSE)</f>
        <v>&lt;Enter Yes/No/N/A&gt;</v>
      </c>
      <c r="F100" s="51">
        <v>0.1</v>
      </c>
      <c r="G100" s="51" t="s">
        <v>81</v>
      </c>
      <c r="H100" s="51" t="s">
        <v>165</v>
      </c>
      <c r="I100" s="51" t="s">
        <v>152</v>
      </c>
      <c r="J100" s="51"/>
      <c r="K100" s="51">
        <f t="shared" si="3"/>
        <v>0</v>
      </c>
      <c r="L100" s="53"/>
      <c r="M100" s="53"/>
      <c r="N100" s="53"/>
      <c r="O100" s="53"/>
    </row>
    <row r="101" spans="1:15" ht="81.599999999999994" customHeight="1" x14ac:dyDescent="0.45">
      <c r="A101" s="47" t="s">
        <v>314</v>
      </c>
      <c r="B101" s="47" t="s">
        <v>167</v>
      </c>
      <c r="C101" s="47" t="s">
        <v>86</v>
      </c>
      <c r="D101" s="46" t="str">
        <f>VLOOKUP($A101,Input!$A$11:$C$1154,2,FALSE)</f>
        <v>Is the organization planning how to develop its technology, products, processes, and organizational structure with data protection and privacy as key components, and is it aware of the gaps for doing so?</v>
      </c>
      <c r="E101" s="48" t="str">
        <f>VLOOKUP($A101,Input!$A$11:$C$1154,3,FALSE)</f>
        <v>&lt;Enter Yes/No/N/A&gt;</v>
      </c>
      <c r="F101" s="47">
        <v>0.3</v>
      </c>
      <c r="G101" s="46" t="s">
        <v>87</v>
      </c>
      <c r="H101" s="46" t="s">
        <v>568</v>
      </c>
      <c r="I101" s="47" t="s">
        <v>152</v>
      </c>
      <c r="J101" s="47" t="s">
        <v>150</v>
      </c>
      <c r="K101" s="47">
        <f t="shared" si="3"/>
        <v>0</v>
      </c>
      <c r="L101" s="49">
        <f>IFERROR(SUMIF(G:G,G101,K:K)/(SUMIFS(F:F, G:G,G101,E:E,"Yes")+SUMIFS(F:F, G:G,G101,E:E,"No")),0)</f>
        <v>0</v>
      </c>
      <c r="M101" s="49" t="str">
        <f>_xlfn.IFNA(VLOOKUP(_xlfn.MAXIFS(F:F,G:G,G101,E:E,"No"),IF(G:G=G101,F:H),3,FALSE),"Focus GDPR attention on other sub-scenarios at this time.")</f>
        <v>Focus GDPR attention on other sub-scenarios at this time.</v>
      </c>
      <c r="N101" s="49" t="str">
        <f>IF(E101="&lt;Enter Yes/No/N/A&gt;","Not Answered",IF(E101="N/A","Not Applicable",IF(E101="No","Starting",IF(COUNTIFS(G:G,G101,B:B,"Progressing",E:E,"Yes")=COUNTIFS(G:G,G101,B:B,"Progressing"),"Optimizing","Progressing"))))</f>
        <v>Not Answered</v>
      </c>
      <c r="O101" s="49" t="str">
        <f>G101</f>
        <v>P.1: Data protection and privacy by design and default</v>
      </c>
    </row>
    <row r="102" spans="1:15" ht="104.45" customHeight="1" x14ac:dyDescent="0.45">
      <c r="A102" s="51" t="s">
        <v>315</v>
      </c>
      <c r="B102" s="52" t="s">
        <v>168</v>
      </c>
      <c r="C102" s="51" t="s">
        <v>86</v>
      </c>
      <c r="D102" s="51" t="str">
        <f>VLOOKUP($A102,Input!$A$11:$C$1154,2,FALSE)</f>
        <v>Established the ability to pseudonymize personal data?</v>
      </c>
      <c r="E102" s="48" t="str">
        <f>VLOOKUP($A102,Input!$A$11:$C$1154,3,FALSE)</f>
        <v>&lt;Enter Yes/No/N/A&gt;</v>
      </c>
      <c r="F102" s="51">
        <v>0.15</v>
      </c>
      <c r="G102" s="51" t="s">
        <v>87</v>
      </c>
      <c r="H102" s="51" t="s">
        <v>448</v>
      </c>
      <c r="I102" s="51" t="s">
        <v>151</v>
      </c>
      <c r="J102" s="51"/>
      <c r="K102" s="51">
        <f t="shared" si="3"/>
        <v>0</v>
      </c>
      <c r="L102" s="51"/>
      <c r="M102" s="51"/>
      <c r="N102" s="51"/>
      <c r="O102" s="51"/>
    </row>
    <row r="103" spans="1:15" ht="84" customHeight="1" x14ac:dyDescent="0.45">
      <c r="A103" s="51" t="s">
        <v>316</v>
      </c>
      <c r="B103" s="52" t="s">
        <v>168</v>
      </c>
      <c r="C103" s="51" t="s">
        <v>86</v>
      </c>
      <c r="D103" s="51" t="str">
        <f>VLOOKUP($A103,Input!$A$11:$C$1154,2,FALSE)</f>
        <v>Established a process to determine how much personal data is needed to perform the organization's operations?</v>
      </c>
      <c r="E103" s="48" t="str">
        <f>VLOOKUP($A103,Input!$A$11:$C$1154,3,FALSE)</f>
        <v>&lt;Enter Yes/No/N/A&gt;</v>
      </c>
      <c r="F103" s="51">
        <v>0.15</v>
      </c>
      <c r="G103" s="51" t="s">
        <v>87</v>
      </c>
      <c r="H103" s="51" t="s">
        <v>510</v>
      </c>
      <c r="I103" s="51" t="s">
        <v>152</v>
      </c>
      <c r="J103" s="51"/>
      <c r="K103" s="51">
        <f t="shared" si="3"/>
        <v>0</v>
      </c>
      <c r="L103" s="51"/>
      <c r="M103" s="51"/>
      <c r="N103" s="51"/>
      <c r="O103" s="51"/>
    </row>
    <row r="104" spans="1:15" ht="66" x14ac:dyDescent="0.45">
      <c r="A104" s="51" t="s">
        <v>317</v>
      </c>
      <c r="B104" s="52" t="s">
        <v>168</v>
      </c>
      <c r="C104" s="51" t="s">
        <v>86</v>
      </c>
      <c r="D104" s="51" t="str">
        <f>VLOOKUP($A104,Input!$A$11:$C$1154,2,FALSE)</f>
        <v>Established process/personnel access controls (such as segregation of duties), where available technology would be insufficient to adequately protect privacy?</v>
      </c>
      <c r="E104" s="48" t="str">
        <f>VLOOKUP($A104,Input!$A$11:$C$1154,3,FALSE)</f>
        <v>&lt;Enter Yes/No/N/A&gt;</v>
      </c>
      <c r="F104" s="51">
        <v>0.1</v>
      </c>
      <c r="G104" s="51" t="s">
        <v>87</v>
      </c>
      <c r="H104" s="51" t="s">
        <v>449</v>
      </c>
      <c r="I104" s="51" t="s">
        <v>152</v>
      </c>
      <c r="J104" s="51"/>
      <c r="K104" s="51">
        <f t="shared" si="3"/>
        <v>0</v>
      </c>
      <c r="L104" s="51"/>
      <c r="M104" s="51"/>
      <c r="N104" s="51"/>
      <c r="O104" s="51"/>
    </row>
    <row r="105" spans="1:15" ht="66" x14ac:dyDescent="0.45">
      <c r="A105" s="51" t="s">
        <v>318</v>
      </c>
      <c r="B105" s="52" t="s">
        <v>168</v>
      </c>
      <c r="C105" s="51" t="s">
        <v>86</v>
      </c>
      <c r="D105" s="51" t="str">
        <f>VLOOKUP($A105,Input!$A$11:$C$1154,2,FALSE)</f>
        <v>Established a policy/procedure to provide access to personal data using the principle of least privilege?</v>
      </c>
      <c r="E105" s="48" t="str">
        <f>VLOOKUP($A105,Input!$A$11:$C$1154,3,FALSE)</f>
        <v>&lt;Enter Yes/No/N/A&gt;</v>
      </c>
      <c r="F105" s="51">
        <v>0.1</v>
      </c>
      <c r="G105" s="51" t="s">
        <v>87</v>
      </c>
      <c r="H105" s="51" t="s">
        <v>451</v>
      </c>
      <c r="I105" s="51" t="s">
        <v>152</v>
      </c>
      <c r="J105" s="51"/>
      <c r="K105" s="51">
        <f t="shared" si="3"/>
        <v>0</v>
      </c>
      <c r="L105" s="51"/>
      <c r="M105" s="51"/>
      <c r="N105" s="51"/>
      <c r="O105" s="51"/>
    </row>
    <row r="106" spans="1:15" ht="70.349999999999994" customHeight="1" x14ac:dyDescent="0.45">
      <c r="A106" s="51" t="s">
        <v>319</v>
      </c>
      <c r="B106" s="52" t="s">
        <v>168</v>
      </c>
      <c r="C106" s="51" t="s">
        <v>86</v>
      </c>
      <c r="D106" s="51" t="str">
        <f>VLOOKUP($A106,Input!$A$11:$C$1154,2,FALSE)</f>
        <v>Integrated data protection and privacy as key components of relevant policies and processes?</v>
      </c>
      <c r="E106" s="48" t="str">
        <f>VLOOKUP($A106,Input!$A$11:$C$1154,3,FALSE)</f>
        <v>&lt;Enter Yes/No/N/A&gt;</v>
      </c>
      <c r="F106" s="51">
        <v>0.1</v>
      </c>
      <c r="G106" s="51" t="s">
        <v>87</v>
      </c>
      <c r="H106" s="51" t="s">
        <v>569</v>
      </c>
      <c r="I106" s="51" t="s">
        <v>152</v>
      </c>
      <c r="J106" s="51"/>
      <c r="K106" s="51">
        <f t="shared" si="3"/>
        <v>0</v>
      </c>
      <c r="L106" s="51"/>
      <c r="M106" s="51"/>
      <c r="N106" s="51"/>
      <c r="O106" s="51"/>
    </row>
    <row r="107" spans="1:15" ht="99" x14ac:dyDescent="0.45">
      <c r="A107" s="54" t="s">
        <v>320</v>
      </c>
      <c r="B107" s="55" t="s">
        <v>169</v>
      </c>
      <c r="C107" s="54" t="s">
        <v>86</v>
      </c>
      <c r="D107" s="54" t="str">
        <f>VLOOKUP($A107,Input!$A$11:$C$1154,2,FALSE)</f>
        <v>Embedded data protection and privacy practices within the culture of the organization through ongoing training efforts and awareness programs?</v>
      </c>
      <c r="E107" s="48" t="str">
        <f>VLOOKUP($A107,Input!$A$11:$C$1154,3,FALSE)</f>
        <v>&lt;Enter Yes/No/N/A&gt;</v>
      </c>
      <c r="F107" s="54">
        <v>0.05</v>
      </c>
      <c r="G107" s="54" t="s">
        <v>87</v>
      </c>
      <c r="H107" s="54" t="s">
        <v>570</v>
      </c>
      <c r="I107" s="54" t="s">
        <v>149</v>
      </c>
      <c r="J107" s="54"/>
      <c r="K107" s="54">
        <f t="shared" si="3"/>
        <v>0</v>
      </c>
      <c r="L107" s="54"/>
      <c r="M107" s="54"/>
      <c r="N107" s="54"/>
      <c r="O107" s="54"/>
    </row>
    <row r="108" spans="1:15" ht="49.5" x14ac:dyDescent="0.45">
      <c r="A108" s="54" t="s">
        <v>321</v>
      </c>
      <c r="B108" s="55" t="s">
        <v>169</v>
      </c>
      <c r="C108" s="54" t="s">
        <v>86</v>
      </c>
      <c r="D108" s="54" t="str">
        <f>VLOOKUP($A108,Input!$A$11:$C$1154,2,FALSE)</f>
        <v>Integrated data protection and privacy tenets within its ongoing software and technology development lifecycle?</v>
      </c>
      <c r="E108" s="48" t="str">
        <f>VLOOKUP($A108,Input!$A$11:$C$1154,3,FALSE)</f>
        <v>&lt;Enter Yes/No/N/A&gt;</v>
      </c>
      <c r="F108" s="54">
        <v>0.05</v>
      </c>
      <c r="G108" s="54" t="s">
        <v>87</v>
      </c>
      <c r="H108" s="54" t="s">
        <v>452</v>
      </c>
      <c r="I108" s="54" t="s">
        <v>152</v>
      </c>
      <c r="J108" s="54"/>
      <c r="K108" s="54">
        <f t="shared" si="3"/>
        <v>0</v>
      </c>
      <c r="L108" s="54"/>
      <c r="M108" s="54"/>
      <c r="N108" s="54"/>
      <c r="O108" s="54"/>
    </row>
    <row r="109" spans="1:15" ht="84.6" customHeight="1" x14ac:dyDescent="0.45">
      <c r="A109" s="47" t="s">
        <v>322</v>
      </c>
      <c r="B109" s="47" t="s">
        <v>167</v>
      </c>
      <c r="C109" s="47" t="s">
        <v>86</v>
      </c>
      <c r="D109" s="46" t="str">
        <f>VLOOKUP($A109,Input!$A$11:$C$1154,2,FALSE)</f>
        <v>Is the organization aware of technologies to encrypt personal data and has it encrypted some personal data, such as government identification numbers, birthdates, or banking numbers?</v>
      </c>
      <c r="E109" s="48" t="str">
        <f>VLOOKUP($A109,Input!$A$11:$C$1154,3,FALSE)</f>
        <v>&lt;Enter Yes/No/N/A&gt;</v>
      </c>
      <c r="F109" s="47">
        <v>0.4</v>
      </c>
      <c r="G109" s="46" t="s">
        <v>96</v>
      </c>
      <c r="H109" s="46" t="s">
        <v>521</v>
      </c>
      <c r="I109" s="47" t="s">
        <v>152</v>
      </c>
      <c r="J109" s="47" t="s">
        <v>150</v>
      </c>
      <c r="K109" s="47">
        <f t="shared" si="3"/>
        <v>0</v>
      </c>
      <c r="L109" s="49">
        <f>IFERROR(SUMIF(G:G,G109,K:K)/(SUMIFS(F:F, G:G,G109,E:E,"Yes")+SUMIFS(F:F, G:G,G109,E:E,"No")),0)</f>
        <v>0</v>
      </c>
      <c r="M109" s="49" t="str">
        <f>_xlfn.IFNA(VLOOKUP(_xlfn.MAXIFS(F:F,G:G,G109,E:E,"No"),IF(G:G=G109,F:H),3,FALSE),"Focus GDPR attention on other sub-scenarios at this time.")</f>
        <v>Focus GDPR attention on other sub-scenarios at this time.</v>
      </c>
      <c r="N109" s="49" t="str">
        <f>IF(E109="&lt;Enter Yes/No/N/A&gt;","Not Answered",IF(E109="N/A","Not Applicable",IF(E109="No","Starting",IF(COUNTIFS(G:G,G109,B:B,"Progressing",E:E,"Yes")=COUNTIFS(G:G,G109,B:B,"Progressing"),"Optimizing","Progressing"))))</f>
        <v>Not Answered</v>
      </c>
      <c r="O109" s="49" t="str">
        <f>G109</f>
        <v>P.2: Secure personal data through encryption</v>
      </c>
    </row>
    <row r="110" spans="1:15" ht="49.5" x14ac:dyDescent="0.45">
      <c r="A110" s="51" t="s">
        <v>323</v>
      </c>
      <c r="B110" s="52" t="s">
        <v>168</v>
      </c>
      <c r="C110" s="51" t="s">
        <v>86</v>
      </c>
      <c r="D110" s="51" t="str">
        <f>VLOOKUP($A110,Input!$A$11:$C$1154,2,FALSE)</f>
        <v>Have a policy or procedure in place to define what personal data to encrypt, how to encrypt it, and the purpose of encryption?</v>
      </c>
      <c r="E110" s="48" t="str">
        <f>VLOOKUP($A110,Input!$A$11:$C$1154,3,FALSE)</f>
        <v>&lt;Enter Yes/No/N/A&gt;</v>
      </c>
      <c r="F110" s="51">
        <v>0.2</v>
      </c>
      <c r="G110" s="51" t="s">
        <v>96</v>
      </c>
      <c r="H110" s="51" t="s">
        <v>523</v>
      </c>
      <c r="I110" s="51" t="s">
        <v>152</v>
      </c>
      <c r="J110" s="51"/>
      <c r="K110" s="51">
        <f t="shared" si="3"/>
        <v>0</v>
      </c>
      <c r="L110" s="51"/>
      <c r="M110" s="51"/>
      <c r="N110" s="51"/>
      <c r="O110" s="51"/>
    </row>
    <row r="111" spans="1:15" ht="33" x14ac:dyDescent="0.45">
      <c r="A111" s="54" t="s">
        <v>324</v>
      </c>
      <c r="B111" s="55" t="s">
        <v>169</v>
      </c>
      <c r="C111" s="54" t="s">
        <v>86</v>
      </c>
      <c r="D111" s="54" t="str">
        <f>VLOOKUP($A111,Input!$A$11:$C$1154,2,FALSE)</f>
        <v>Maintain a data protection standard that documents encryption criteria?</v>
      </c>
      <c r="E111" s="48" t="str">
        <f>VLOOKUP($A111,Input!$A$11:$C$1154,3,FALSE)</f>
        <v>&lt;Enter Yes/No/N/A&gt;</v>
      </c>
      <c r="F111" s="54">
        <v>0.1</v>
      </c>
      <c r="G111" s="54" t="s">
        <v>96</v>
      </c>
      <c r="H111" s="54" t="s">
        <v>453</v>
      </c>
      <c r="I111" s="54" t="s">
        <v>152</v>
      </c>
      <c r="J111" s="54"/>
      <c r="K111" s="54">
        <f t="shared" si="3"/>
        <v>0</v>
      </c>
      <c r="L111" s="54"/>
      <c r="M111" s="54"/>
      <c r="N111" s="54"/>
      <c r="O111" s="54"/>
    </row>
    <row r="112" spans="1:15" ht="33" x14ac:dyDescent="0.45">
      <c r="A112" s="51" t="s">
        <v>325</v>
      </c>
      <c r="B112" s="52" t="s">
        <v>168</v>
      </c>
      <c r="C112" s="51" t="s">
        <v>86</v>
      </c>
      <c r="D112" s="51" t="str">
        <f>VLOOKUP($A112,Input!$A$11:$C$1154,2,FALSE)</f>
        <v>Have appropriate technologies in place to perform encryption?</v>
      </c>
      <c r="E112" s="48" t="str">
        <f>VLOOKUP($A112,Input!$A$11:$C$1154,3,FALSE)</f>
        <v>&lt;Enter Yes/No/N/A&gt;</v>
      </c>
      <c r="F112" s="51">
        <v>0.2</v>
      </c>
      <c r="G112" s="51" t="s">
        <v>96</v>
      </c>
      <c r="H112" s="51" t="s">
        <v>538</v>
      </c>
      <c r="I112" s="51" t="s">
        <v>151</v>
      </c>
      <c r="J112" s="51"/>
      <c r="K112" s="51">
        <f t="shared" si="3"/>
        <v>0</v>
      </c>
      <c r="L112" s="51"/>
      <c r="M112" s="51"/>
      <c r="N112" s="51"/>
      <c r="O112" s="51"/>
    </row>
    <row r="113" spans="1:15" ht="49.5" x14ac:dyDescent="0.45">
      <c r="A113" s="54" t="s">
        <v>326</v>
      </c>
      <c r="B113" s="55" t="s">
        <v>169</v>
      </c>
      <c r="C113" s="54" t="s">
        <v>86</v>
      </c>
      <c r="D113" s="54" t="str">
        <f>VLOOKUP($A113,Input!$A$11:$C$1154,2,FALSE)</f>
        <v>Regularly analyze new encryption technology and keep up to date with strong encryption?</v>
      </c>
      <c r="E113" s="48" t="str">
        <f>VLOOKUP($A113,Input!$A$11:$C$1154,3,FALSE)</f>
        <v>&lt;Enter Yes/No/N/A&gt;</v>
      </c>
      <c r="F113" s="54">
        <v>0.1</v>
      </c>
      <c r="G113" s="54" t="s">
        <v>96</v>
      </c>
      <c r="H113" s="54" t="s">
        <v>539</v>
      </c>
      <c r="I113" s="54" t="s">
        <v>152</v>
      </c>
      <c r="J113" s="54"/>
      <c r="K113" s="54">
        <f t="shared" si="3"/>
        <v>0</v>
      </c>
      <c r="L113" s="54"/>
      <c r="M113" s="54"/>
      <c r="N113" s="54"/>
      <c r="O113" s="54"/>
    </row>
    <row r="114" spans="1:15" ht="82.5" x14ac:dyDescent="0.45">
      <c r="A114" s="47" t="s">
        <v>327</v>
      </c>
      <c r="B114" s="47" t="s">
        <v>167</v>
      </c>
      <c r="C114" s="47" t="s">
        <v>86</v>
      </c>
      <c r="D114" s="46" t="str">
        <f>VLOOKUP($A114,Input!$A$11:$C$1154,2,FALSE)</f>
        <v>Does the organization have an ongoing effort to identify needed people, process, and technology controls to protect the confidentiality, integrity, and availability (CIA) of personal data?</v>
      </c>
      <c r="E114" s="48" t="str">
        <f>VLOOKUP($A114,Input!$A$11:$C$1154,3,FALSE)</f>
        <v>&lt;Enter Yes/No/N/A&gt;</v>
      </c>
      <c r="F114" s="47">
        <v>0.2</v>
      </c>
      <c r="G114" s="46" t="s">
        <v>102</v>
      </c>
      <c r="H114" s="46" t="s">
        <v>454</v>
      </c>
      <c r="I114" s="47" t="s">
        <v>152</v>
      </c>
      <c r="J114" s="47" t="s">
        <v>150</v>
      </c>
      <c r="K114" s="47">
        <f t="shared" si="3"/>
        <v>0</v>
      </c>
      <c r="L114" s="49">
        <f>IFERROR(SUMIF(G:G,G114,K:K)/(SUMIFS(F:F, G:G,G114,E:E,"Yes")+SUMIFS(F:F, G:G,G114,E:E,"No")),0)</f>
        <v>0</v>
      </c>
      <c r="M114" s="49" t="str">
        <f>_xlfn.IFNA(VLOOKUP(_xlfn.MAXIFS(F:F,G:G,G114,E:E,"No"),IF(G:G=G114,F:H),3,FALSE),"Focus GDPR attention on other sub-scenarios at this time.")</f>
        <v>Focus GDPR attention on other sub-scenarios at this time.</v>
      </c>
      <c r="N114" s="49" t="str">
        <f>IF(E114="&lt;Enter Yes/No/N/A&gt;","Not Answered",IF(E114="N/A","Not Applicable",IF(E114="No","Starting",IF(COUNTIFS(G:G,G114,B:B,"Progressing",E:E,"Yes")=COUNTIFS(G:G,G114,B:B,"Progressing"),"Optimizing","Progressing"))))</f>
        <v>Not Answered</v>
      </c>
      <c r="O114" s="49" t="str">
        <f>G114</f>
        <v>P.3: Secure personal data by leveraging security controls that ensure the confidentiality, integrity, and availability of personal data</v>
      </c>
    </row>
    <row r="115" spans="1:15" ht="82.5" x14ac:dyDescent="0.45">
      <c r="A115" s="51" t="s">
        <v>328</v>
      </c>
      <c r="B115" s="52" t="s">
        <v>168</v>
      </c>
      <c r="C115" s="51" t="s">
        <v>86</v>
      </c>
      <c r="D115" s="51" t="str">
        <f>VLOOKUP($A115,Input!$A$11:$C$1154,2,FALSE)</f>
        <v>Formally defined CIA protection requirements for the personal data it controls?</v>
      </c>
      <c r="E115" s="48" t="str">
        <f>VLOOKUP($A115,Input!$A$11:$C$1154,3,FALSE)</f>
        <v>&lt;Enter Yes/No/N/A&gt;</v>
      </c>
      <c r="F115" s="51">
        <v>0.15</v>
      </c>
      <c r="G115" s="51" t="s">
        <v>102</v>
      </c>
      <c r="H115" s="51" t="s">
        <v>456</v>
      </c>
      <c r="I115" s="51" t="s">
        <v>152</v>
      </c>
      <c r="J115" s="51"/>
      <c r="K115" s="51">
        <f t="shared" si="3"/>
        <v>0</v>
      </c>
      <c r="L115" s="51"/>
      <c r="M115" s="51"/>
      <c r="N115" s="51"/>
      <c r="O115" s="51"/>
    </row>
    <row r="116" spans="1:15" ht="82.5" x14ac:dyDescent="0.45">
      <c r="A116" s="51" t="s">
        <v>329</v>
      </c>
      <c r="B116" s="52" t="s">
        <v>168</v>
      </c>
      <c r="C116" s="51" t="s">
        <v>86</v>
      </c>
      <c r="D116" s="51" t="str">
        <f>VLOOKUP($A116,Input!$A$11:$C$1154,2,FALSE)</f>
        <v>Formally defined measures to meet its requirements for protecting the CIA of personal data?</v>
      </c>
      <c r="E116" s="48" t="str">
        <f>VLOOKUP($A116,Input!$A$11:$C$1154,3,FALSE)</f>
        <v>&lt;Enter Yes/No/N/A&gt;</v>
      </c>
      <c r="F116" s="51">
        <v>0.1</v>
      </c>
      <c r="G116" s="51" t="s">
        <v>102</v>
      </c>
      <c r="H116" s="51" t="s">
        <v>457</v>
      </c>
      <c r="I116" s="51" t="s">
        <v>152</v>
      </c>
      <c r="J116" s="51"/>
      <c r="K116" s="51">
        <f t="shared" si="3"/>
        <v>0</v>
      </c>
      <c r="L116" s="51"/>
      <c r="M116" s="51"/>
      <c r="N116" s="51"/>
      <c r="O116" s="51"/>
    </row>
    <row r="117" spans="1:15" ht="82.5" x14ac:dyDescent="0.45">
      <c r="A117" s="54" t="s">
        <v>330</v>
      </c>
      <c r="B117" s="55" t="s">
        <v>169</v>
      </c>
      <c r="C117" s="54" t="s">
        <v>86</v>
      </c>
      <c r="D117" s="54" t="str">
        <f>VLOOKUP($A117,Input!$A$11:$C$1154,2,FALSE)</f>
        <v>Established a program or formal process of enhancing its overall CIA protections via regular investment in expert personnel, technology, and security best practices?</v>
      </c>
      <c r="E117" s="48" t="str">
        <f>VLOOKUP($A117,Input!$A$11:$C$1154,3,FALSE)</f>
        <v>&lt;Enter Yes/No/N/A&gt;</v>
      </c>
      <c r="F117" s="54">
        <v>0.05</v>
      </c>
      <c r="G117" s="54" t="s">
        <v>102</v>
      </c>
      <c r="H117" s="54" t="s">
        <v>458</v>
      </c>
      <c r="I117" s="54" t="s">
        <v>152</v>
      </c>
      <c r="J117" s="54"/>
      <c r="K117" s="54">
        <f t="shared" si="3"/>
        <v>0</v>
      </c>
      <c r="L117" s="54"/>
      <c r="M117" s="54"/>
      <c r="N117" s="54"/>
      <c r="O117" s="54"/>
    </row>
    <row r="118" spans="1:15" ht="82.5" x14ac:dyDescent="0.45">
      <c r="A118" s="51" t="s">
        <v>331</v>
      </c>
      <c r="B118" s="52" t="s">
        <v>168</v>
      </c>
      <c r="C118" s="51" t="s">
        <v>86</v>
      </c>
      <c r="D118" s="51" t="str">
        <f>VLOOKUP($A118,Input!$A$11:$C$1154,2,FALSE)</f>
        <v>Implemented internal technology or process controls to use personal data only as authorized?</v>
      </c>
      <c r="E118" s="48" t="str">
        <f>VLOOKUP($A118,Input!$A$11:$C$1154,3,FALSE)</f>
        <v>&lt;Enter Yes/No/N/A&gt;</v>
      </c>
      <c r="F118" s="51">
        <v>0.1</v>
      </c>
      <c r="G118" s="51" t="s">
        <v>102</v>
      </c>
      <c r="H118" s="51" t="s">
        <v>459</v>
      </c>
      <c r="I118" s="51" t="s">
        <v>152</v>
      </c>
      <c r="J118" s="51"/>
      <c r="K118" s="51">
        <f t="shared" si="3"/>
        <v>0</v>
      </c>
      <c r="L118" s="51"/>
      <c r="M118" s="51"/>
      <c r="N118" s="51"/>
      <c r="O118" s="51"/>
    </row>
    <row r="119" spans="1:15" ht="82.5" x14ac:dyDescent="0.45">
      <c r="A119" s="51" t="s">
        <v>332</v>
      </c>
      <c r="B119" s="52" t="s">
        <v>168</v>
      </c>
      <c r="C119" s="51" t="s">
        <v>86</v>
      </c>
      <c r="D119" s="51" t="str">
        <f>VLOOKUP($A119,Input!$A$11:$C$1154,2,FALSE)</f>
        <v>Entered into external agreements with partners/service providers to use personal data only as authorized?</v>
      </c>
      <c r="E119" s="48" t="str">
        <f>VLOOKUP($A119,Input!$A$11:$C$1154,3,FALSE)</f>
        <v>&lt;Enter Yes/No/N/A&gt;</v>
      </c>
      <c r="F119" s="51">
        <v>0.1</v>
      </c>
      <c r="G119" s="51" t="s">
        <v>102</v>
      </c>
      <c r="H119" s="51" t="s">
        <v>460</v>
      </c>
      <c r="I119" s="51" t="s">
        <v>152</v>
      </c>
      <c r="J119" s="51"/>
      <c r="K119" s="51">
        <f t="shared" si="3"/>
        <v>0</v>
      </c>
      <c r="L119" s="51"/>
      <c r="M119" s="51"/>
      <c r="N119" s="51"/>
      <c r="O119" s="51"/>
    </row>
    <row r="120" spans="1:15" ht="82.5" x14ac:dyDescent="0.45">
      <c r="A120" s="51" t="s">
        <v>333</v>
      </c>
      <c r="B120" s="52" t="s">
        <v>168</v>
      </c>
      <c r="C120" s="51" t="s">
        <v>86</v>
      </c>
      <c r="D120" s="51" t="str">
        <f>VLOOKUP($A120,Input!$A$11:$C$1154,2,FALSE)</f>
        <v>Implemented technology and processes to enable it to restore personal data availability in a timely manner, in the event it becomes unavailable due to incidents such as cyber attack, natural disaster, power outage, or technical challenges?</v>
      </c>
      <c r="E120" s="48" t="str">
        <f>VLOOKUP($A120,Input!$A$11:$C$1154,3,FALSE)</f>
        <v>&lt;Enter Yes/No/N/A&gt;</v>
      </c>
      <c r="F120" s="51">
        <v>0.1</v>
      </c>
      <c r="G120" s="51" t="s">
        <v>102</v>
      </c>
      <c r="H120" s="51" t="s">
        <v>461</v>
      </c>
      <c r="I120" s="51" t="s">
        <v>151</v>
      </c>
      <c r="J120" s="51"/>
      <c r="K120" s="51">
        <f t="shared" si="3"/>
        <v>0</v>
      </c>
      <c r="L120" s="51"/>
      <c r="M120" s="51"/>
      <c r="N120" s="51"/>
      <c r="O120" s="51"/>
    </row>
    <row r="121" spans="1:15" ht="82.5" x14ac:dyDescent="0.45">
      <c r="A121" s="51" t="s">
        <v>334</v>
      </c>
      <c r="B121" s="52" t="s">
        <v>168</v>
      </c>
      <c r="C121" s="51" t="s">
        <v>86</v>
      </c>
      <c r="D121" s="51" t="str">
        <f>VLOOKUP($A121,Input!$A$11:$C$1154,2,FALSE)</f>
        <v>Implemented appropriate safeguards for personal data transfers across international boundaries and to international organizations, such as by following standards published by European Union (or national EU) government agencies?</v>
      </c>
      <c r="E121" s="48" t="str">
        <f>VLOOKUP($A121,Input!$A$11:$C$1154,3,FALSE)</f>
        <v>&lt;Enter Yes/No/N/A&gt;</v>
      </c>
      <c r="F121" s="51">
        <v>0.1</v>
      </c>
      <c r="G121" s="51" t="s">
        <v>102</v>
      </c>
      <c r="H121" s="51" t="s">
        <v>524</v>
      </c>
      <c r="I121" s="51" t="s">
        <v>152</v>
      </c>
      <c r="J121" s="51"/>
      <c r="K121" s="51">
        <f t="shared" si="3"/>
        <v>0</v>
      </c>
      <c r="L121" s="51"/>
      <c r="M121" s="51"/>
      <c r="N121" s="51"/>
      <c r="O121" s="51"/>
    </row>
    <row r="122" spans="1:15" ht="82.5" x14ac:dyDescent="0.45">
      <c r="A122" s="51" t="s">
        <v>335</v>
      </c>
      <c r="B122" s="52" t="s">
        <v>168</v>
      </c>
      <c r="C122" s="51" t="s">
        <v>86</v>
      </c>
      <c r="D122" s="51" t="str">
        <f>VLOOKUP($A122,Input!$A$11:$C$1154,2,FALSE)</f>
        <v>Implemented appropriate measures to maintain personal data confidentiality, apart from encryption, such as file permissions, access control lists, and physically securing computers and network equipment?</v>
      </c>
      <c r="E122" s="48" t="str">
        <f>VLOOKUP($A122,Input!$A$11:$C$1154,3,FALSE)</f>
        <v>&lt;Enter Yes/No/N/A&gt;</v>
      </c>
      <c r="F122" s="51">
        <v>0.05</v>
      </c>
      <c r="G122" s="51" t="s">
        <v>102</v>
      </c>
      <c r="H122" s="51" t="s">
        <v>462</v>
      </c>
      <c r="I122" s="51" t="s">
        <v>151</v>
      </c>
      <c r="J122" s="51"/>
      <c r="K122" s="51">
        <f t="shared" si="3"/>
        <v>0</v>
      </c>
      <c r="L122" s="51"/>
      <c r="M122" s="51"/>
      <c r="N122" s="51"/>
      <c r="O122" s="51"/>
    </row>
    <row r="123" spans="1:15" ht="82.5" x14ac:dyDescent="0.45">
      <c r="A123" s="51" t="s">
        <v>336</v>
      </c>
      <c r="B123" s="52" t="s">
        <v>168</v>
      </c>
      <c r="C123" s="51" t="s">
        <v>86</v>
      </c>
      <c r="D123" s="51" t="str">
        <f>VLOOKUP($A123,Input!$A$11:$C$1154,2,FALSE)</f>
        <v>Implemented appropriate measures to maintain personal data integrity, such as hashing, backups, and input validation?</v>
      </c>
      <c r="E123" s="48" t="str">
        <f>VLOOKUP($A123,Input!$A$11:$C$1154,3,FALSE)</f>
        <v>&lt;Enter Yes/No/N/A&gt;</v>
      </c>
      <c r="F123" s="51">
        <v>0.05</v>
      </c>
      <c r="G123" s="51" t="s">
        <v>102</v>
      </c>
      <c r="H123" s="51" t="s">
        <v>463</v>
      </c>
      <c r="I123" s="51" t="s">
        <v>151</v>
      </c>
      <c r="J123" s="51"/>
      <c r="K123" s="51">
        <f t="shared" si="3"/>
        <v>0</v>
      </c>
      <c r="L123" s="51"/>
      <c r="M123" s="51"/>
      <c r="N123" s="51"/>
      <c r="O123" s="51"/>
    </row>
    <row r="124" spans="1:15" ht="102.6" customHeight="1" x14ac:dyDescent="0.45">
      <c r="A124" s="47" t="s">
        <v>337</v>
      </c>
      <c r="B124" s="47" t="s">
        <v>167</v>
      </c>
      <c r="C124" s="47" t="s">
        <v>86</v>
      </c>
      <c r="D124" s="46" t="str">
        <f>VLOOKUP($A124,Input!$A$11:$C$1154,2,FALSE)</f>
        <v>Is the organization aware of the potential impacts from breaches of personal data and does it have a response plan in place?</v>
      </c>
      <c r="E124" s="48" t="str">
        <f>VLOOKUP($A124,Input!$A$11:$C$1154,3,FALSE)</f>
        <v>&lt;Enter Yes/No/N/A&gt;</v>
      </c>
      <c r="F124" s="47">
        <v>0.3</v>
      </c>
      <c r="G124" s="46" t="s">
        <v>111</v>
      </c>
      <c r="H124" s="46" t="s">
        <v>464</v>
      </c>
      <c r="I124" s="47" t="s">
        <v>152</v>
      </c>
      <c r="J124" s="47" t="s">
        <v>150</v>
      </c>
      <c r="K124" s="47">
        <f t="shared" si="3"/>
        <v>0</v>
      </c>
      <c r="L124" s="49">
        <f>IFERROR(SUMIF(G:G,G124,K:K)/(SUMIFS(F:F, G:G,G124,E:E,"Yes")+SUMIFS(F:F, G:G,G124,E:E,"No")),0)</f>
        <v>0</v>
      </c>
      <c r="M124" s="49" t="str">
        <f>_xlfn.IFNA(VLOOKUP(_xlfn.MAXIFS(F:F,G:G,G124,E:E,"No"),IF(G:G=G124,F:H),3,FALSE),"Focus GDPR attention on other sub-scenarios at this time.")</f>
        <v>Focus GDPR attention on other sub-scenarios at this time.</v>
      </c>
      <c r="N124" s="49" t="str">
        <f>IF(E124="&lt;Enter Yes/No/N/A&gt;","Not Answered",IF(E124="N/A","Not Applicable",IF(E124="No","Starting",IF(COUNTIFS(G:G,G124,B:B,"Progressing",E:E,"Yes")=COUNTIFS(G:G,G124,B:B,"Progressing"),"Optimizing","Progressing"))))</f>
        <v>Not Answered</v>
      </c>
      <c r="O124" s="49" t="str">
        <f>G124</f>
        <v>P.4: Prepare for, detect, and respond to data breaches</v>
      </c>
    </row>
    <row r="125" spans="1:15" ht="102.6" customHeight="1" x14ac:dyDescent="0.45">
      <c r="A125" s="51" t="s">
        <v>338</v>
      </c>
      <c r="B125" s="52" t="s">
        <v>168</v>
      </c>
      <c r="C125" s="51" t="s">
        <v>86</v>
      </c>
      <c r="D125" s="51" t="str">
        <f>VLOOKUP($A125,Input!$A$11:$C$1154,2,FALSE)</f>
        <v>Notify required parties of breaches of personal data, including data subjects and supervisory authorities (within 72 hours for supervisory authorities), when there is a high risk of impact to data subjects?</v>
      </c>
      <c r="E125" s="48" t="str">
        <f>VLOOKUP($A125,Input!$A$11:$C$1154,3,FALSE)</f>
        <v>&lt;Enter Yes/No/N/A&gt;</v>
      </c>
      <c r="F125" s="51">
        <v>0.2</v>
      </c>
      <c r="G125" s="51" t="s">
        <v>111</v>
      </c>
      <c r="H125" s="51" t="s">
        <v>522</v>
      </c>
      <c r="I125" s="51" t="s">
        <v>152</v>
      </c>
      <c r="J125" s="51"/>
      <c r="K125" s="51">
        <f t="shared" si="3"/>
        <v>0</v>
      </c>
      <c r="L125" s="53"/>
      <c r="M125" s="51"/>
      <c r="N125" s="51"/>
      <c r="O125" s="51"/>
    </row>
    <row r="126" spans="1:15" ht="66" x14ac:dyDescent="0.45">
      <c r="A126" s="51" t="s">
        <v>339</v>
      </c>
      <c r="B126" s="52" t="s">
        <v>168</v>
      </c>
      <c r="C126" s="51" t="s">
        <v>86</v>
      </c>
      <c r="D126" s="51" t="str">
        <f>VLOOKUP($A126,Input!$A$11:$C$1154,2,FALSE)</f>
        <v>Provide required data breach notices using clear and plain language, giving the breach's nature and impact, the appropriate contact person, and the organization's remedy for the breach?</v>
      </c>
      <c r="E126" s="48" t="str">
        <f>VLOOKUP($A126,Input!$A$11:$C$1154,3,FALSE)</f>
        <v>&lt;Enter Yes/No/N/A&gt;</v>
      </c>
      <c r="F126" s="51">
        <v>0.1</v>
      </c>
      <c r="G126" s="51" t="s">
        <v>111</v>
      </c>
      <c r="H126" s="51" t="s">
        <v>465</v>
      </c>
      <c r="I126" s="51" t="s">
        <v>152</v>
      </c>
      <c r="J126" s="51"/>
      <c r="K126" s="51">
        <f t="shared" si="3"/>
        <v>0</v>
      </c>
      <c r="L126" s="51"/>
      <c r="M126" s="51"/>
      <c r="N126" s="51"/>
      <c r="O126" s="51"/>
    </row>
    <row r="127" spans="1:15" ht="82.5" x14ac:dyDescent="0.45">
      <c r="A127" s="51" t="s">
        <v>340</v>
      </c>
      <c r="B127" s="52" t="s">
        <v>168</v>
      </c>
      <c r="C127" s="51" t="s">
        <v>86</v>
      </c>
      <c r="D127" s="51" t="str">
        <f>VLOOKUP($A127,Input!$A$11:$C$1154,2,FALSE)</f>
        <v>Have a process or technology to detect data breaches across all data stores in its control, including online, offline, and third party systems?</v>
      </c>
      <c r="E127" s="48" t="str">
        <f>VLOOKUP($A127,Input!$A$11:$C$1154,3,FALSE)</f>
        <v>&lt;Enter Yes/No/N/A&gt;</v>
      </c>
      <c r="F127" s="51">
        <v>0.1</v>
      </c>
      <c r="G127" s="51" t="s">
        <v>111</v>
      </c>
      <c r="H127" s="51" t="s">
        <v>201</v>
      </c>
      <c r="I127" s="51" t="s">
        <v>151</v>
      </c>
      <c r="J127" s="51"/>
      <c r="K127" s="51">
        <f t="shared" si="3"/>
        <v>0</v>
      </c>
      <c r="L127" s="51"/>
      <c r="M127" s="51"/>
      <c r="N127" s="51"/>
      <c r="O127" s="51"/>
    </row>
    <row r="128" spans="1:15" ht="82.5" x14ac:dyDescent="0.45">
      <c r="A128" s="51" t="s">
        <v>341</v>
      </c>
      <c r="B128" s="52" t="s">
        <v>168</v>
      </c>
      <c r="C128" s="51" t="s">
        <v>86</v>
      </c>
      <c r="D128" s="51" t="str">
        <f>VLOOKUP($A128,Input!$A$11:$C$1154,2,FALSE)</f>
        <v>Maintain detailed records of data breaches, including their origin, impacts, and remedies?</v>
      </c>
      <c r="E128" s="48" t="str">
        <f>VLOOKUP($A128,Input!$A$11:$C$1154,3,FALSE)</f>
        <v>&lt;Enter Yes/No/N/A&gt;</v>
      </c>
      <c r="F128" s="51">
        <v>0.1</v>
      </c>
      <c r="G128" s="51" t="s">
        <v>111</v>
      </c>
      <c r="H128" s="51" t="s">
        <v>466</v>
      </c>
      <c r="I128" s="51" t="s">
        <v>151</v>
      </c>
      <c r="J128" s="51"/>
      <c r="K128" s="51">
        <f t="shared" si="3"/>
        <v>0</v>
      </c>
      <c r="L128" s="51"/>
      <c r="M128" s="51"/>
      <c r="N128" s="51"/>
      <c r="O128" s="51"/>
    </row>
    <row r="129" spans="1:15" ht="66" x14ac:dyDescent="0.45">
      <c r="A129" s="51" t="s">
        <v>342</v>
      </c>
      <c r="B129" s="52" t="s">
        <v>168</v>
      </c>
      <c r="C129" s="51" t="s">
        <v>86</v>
      </c>
      <c r="D129" s="51" t="str">
        <f>VLOOKUP($A129,Input!$A$11:$C$1154,2,FALSE)</f>
        <v>Discuss, document, and apply lessons learned from data breaches?</v>
      </c>
      <c r="E129" s="48" t="str">
        <f>VLOOKUP($A129,Input!$A$11:$C$1154,3,FALSE)</f>
        <v>&lt;Enter Yes/No/N/A&gt;</v>
      </c>
      <c r="F129" s="51">
        <v>0.1</v>
      </c>
      <c r="G129" s="51" t="s">
        <v>111</v>
      </c>
      <c r="H129" s="51" t="s">
        <v>571</v>
      </c>
      <c r="I129" s="51" t="s">
        <v>149</v>
      </c>
      <c r="J129" s="51"/>
      <c r="K129" s="51">
        <f t="shared" si="3"/>
        <v>0</v>
      </c>
      <c r="L129" s="51"/>
      <c r="M129" s="51"/>
      <c r="N129" s="51"/>
      <c r="O129" s="51"/>
    </row>
    <row r="130" spans="1:15" ht="49.5" x14ac:dyDescent="0.45">
      <c r="A130" s="54" t="s">
        <v>343</v>
      </c>
      <c r="B130" s="55" t="s">
        <v>169</v>
      </c>
      <c r="C130" s="54" t="s">
        <v>86</v>
      </c>
      <c r="D130" s="54" t="str">
        <f>VLOOKUP($A130,Input!$A$11:$C$1154,2,FALSE)</f>
        <v>Regularly update its data breach response procedures and technology?</v>
      </c>
      <c r="E130" s="48" t="str">
        <f>VLOOKUP($A130,Input!$A$11:$C$1154,3,FALSE)</f>
        <v>&lt;Enter Yes/No/N/A&gt;</v>
      </c>
      <c r="F130" s="54">
        <v>0.05</v>
      </c>
      <c r="G130" s="54" t="s">
        <v>111</v>
      </c>
      <c r="H130" s="54" t="s">
        <v>467</v>
      </c>
      <c r="I130" s="54" t="s">
        <v>152</v>
      </c>
      <c r="J130" s="54"/>
      <c r="K130" s="54">
        <f t="shared" si="3"/>
        <v>0</v>
      </c>
      <c r="L130" s="54"/>
      <c r="M130" s="54"/>
      <c r="N130" s="54"/>
      <c r="O130" s="54"/>
    </row>
    <row r="131" spans="1:15" ht="49.5" x14ac:dyDescent="0.45">
      <c r="A131" s="54" t="s">
        <v>344</v>
      </c>
      <c r="B131" s="55" t="s">
        <v>169</v>
      </c>
      <c r="C131" s="54" t="s">
        <v>86</v>
      </c>
      <c r="D131" s="54" t="str">
        <f>VLOOKUP($A131,Input!$A$11:$C$1154,2,FALSE)</f>
        <v>Maintain metrics for how breaches of personal data are detected, remedied, and reported, such as operational impact and remediation efficiency?</v>
      </c>
      <c r="E131" s="48" t="str">
        <f>VLOOKUP($A131,Input!$A$11:$C$1154,3,FALSE)</f>
        <v>&lt;Enter Yes/No/N/A&gt;</v>
      </c>
      <c r="F131" s="54">
        <v>0.05</v>
      </c>
      <c r="G131" s="54" t="s">
        <v>111</v>
      </c>
      <c r="H131" s="54" t="s">
        <v>203</v>
      </c>
      <c r="I131" s="54" t="s">
        <v>152</v>
      </c>
      <c r="J131" s="54"/>
      <c r="K131" s="54">
        <f t="shared" si="3"/>
        <v>0</v>
      </c>
      <c r="L131" s="54"/>
      <c r="M131" s="54"/>
      <c r="N131" s="54"/>
      <c r="O131" s="54"/>
    </row>
    <row r="132" spans="1:15" ht="82.5" x14ac:dyDescent="0.45">
      <c r="A132" s="47" t="s">
        <v>345</v>
      </c>
      <c r="B132" s="47" t="s">
        <v>167</v>
      </c>
      <c r="C132" s="47" t="s">
        <v>86</v>
      </c>
      <c r="D132" s="46" t="str">
        <f>VLOOKUP($A132,Input!$A$11:$C$1154,2,FALSE)</f>
        <v>Does the organization perform testing of its security measures, whether through technical means, social engineering, or tabletop exercises?</v>
      </c>
      <c r="E132" s="48" t="str">
        <f>VLOOKUP($A132,Input!$A$11:$C$1154,3,FALSE)</f>
        <v>&lt;Enter Yes/No/N/A&gt;</v>
      </c>
      <c r="F132" s="47">
        <v>0.3</v>
      </c>
      <c r="G132" s="46" t="s">
        <v>118</v>
      </c>
      <c r="H132" s="46" t="s">
        <v>468</v>
      </c>
      <c r="I132" s="47" t="s">
        <v>152</v>
      </c>
      <c r="J132" s="47" t="s">
        <v>150</v>
      </c>
      <c r="K132" s="47">
        <f t="shared" si="3"/>
        <v>0</v>
      </c>
      <c r="L132" s="49">
        <f>IFERROR(SUMIF(G:G,G132,K:K)/(SUMIFS(F:F, G:G,G132,E:E,"Yes")+SUMIFS(F:F, G:G,G132,E:E,"No")),0)</f>
        <v>0</v>
      </c>
      <c r="M132" s="49" t="str">
        <f>_xlfn.IFNA(VLOOKUP(_xlfn.MAXIFS(F:F,G:G,G132,E:E,"No"),IF(G:G=G132,F:H),3,FALSE),"Focus GDPR attention on other sub-scenarios at this time.")</f>
        <v>Focus GDPR attention on other sub-scenarios at this time.</v>
      </c>
      <c r="N132" s="49" t="str">
        <f>IF(E132="&lt;Enter Yes/No/N/A&gt;","Not Answered",IF(E132="N/A","Not Applicable",IF(E132="No","Starting",IF(COUNTIFS(G:G,G132,B:B,"Progressing",E:E,"Yes")=COUNTIFS(G:G,G132,B:B,"Progressing"),"Optimizing","Progressing"))))</f>
        <v>Not Answered</v>
      </c>
      <c r="O132" s="49" t="str">
        <f>G132</f>
        <v>P.5: Facilitate regular testing of security measures</v>
      </c>
    </row>
    <row r="133" spans="1:15" ht="82.5" x14ac:dyDescent="0.45">
      <c r="A133" s="51" t="s">
        <v>346</v>
      </c>
      <c r="B133" s="52" t="s">
        <v>168</v>
      </c>
      <c r="C133" s="51" t="s">
        <v>86</v>
      </c>
      <c r="D133" s="51" t="str">
        <f>VLOOKUP($A133,Input!$A$11:$C$1154,2,FALSE)</f>
        <v>Have a process in place to regularly test, assess, and evaluate its organizational and technical security measures?</v>
      </c>
      <c r="E133" s="48" t="str">
        <f>VLOOKUP($A133,Input!$A$11:$C$1154,3,FALSE)</f>
        <v>&lt;Enter Yes/No/N/A&gt;</v>
      </c>
      <c r="F133" s="51">
        <v>0.2</v>
      </c>
      <c r="G133" s="51" t="s">
        <v>118</v>
      </c>
      <c r="H133" s="51" t="s">
        <v>469</v>
      </c>
      <c r="I133" s="51" t="s">
        <v>152</v>
      </c>
      <c r="J133" s="51"/>
      <c r="K133" s="51">
        <f t="shared" si="3"/>
        <v>0</v>
      </c>
      <c r="L133" s="51"/>
      <c r="M133" s="51"/>
      <c r="N133" s="51"/>
      <c r="O133" s="51"/>
    </row>
    <row r="134" spans="1:15" ht="104.1" customHeight="1" x14ac:dyDescent="0.45">
      <c r="A134" s="54" t="s">
        <v>347</v>
      </c>
      <c r="B134" s="55" t="s">
        <v>169</v>
      </c>
      <c r="C134" s="54" t="s">
        <v>86</v>
      </c>
      <c r="D134" s="54" t="str">
        <f>VLOOKUP($A134,Input!$A$11:$C$1154,2,FALSE)</f>
        <v>Have external partners or a managed service periodically test, assess, and evaluate its organizational and technical security measures?</v>
      </c>
      <c r="E134" s="48" t="str">
        <f>VLOOKUP($A134,Input!$A$11:$C$1154,3,FALSE)</f>
        <v>&lt;Enter Yes/No/N/A&gt;</v>
      </c>
      <c r="F134" s="54">
        <v>0.1</v>
      </c>
      <c r="G134" s="54" t="s">
        <v>118</v>
      </c>
      <c r="H134" s="54" t="s">
        <v>470</v>
      </c>
      <c r="I134" s="54" t="s">
        <v>149</v>
      </c>
      <c r="J134" s="54"/>
      <c r="K134" s="54">
        <f>SUMIF(E134,"yes",F134)</f>
        <v>0</v>
      </c>
      <c r="L134" s="54"/>
      <c r="M134" s="54"/>
      <c r="N134" s="54"/>
      <c r="O134" s="54"/>
    </row>
    <row r="135" spans="1:15" ht="49.5" x14ac:dyDescent="0.45">
      <c r="A135" s="51" t="s">
        <v>348</v>
      </c>
      <c r="B135" s="52" t="s">
        <v>168</v>
      </c>
      <c r="C135" s="51" t="s">
        <v>86</v>
      </c>
      <c r="D135" s="51" t="str">
        <f>VLOOKUP($A135,Input!$A$11:$C$1154,2,FALSE)</f>
        <v>Have technology in place to regularly test, assess, and evaluate its organizational and technical security measures?</v>
      </c>
      <c r="E135" s="48" t="str">
        <f>VLOOKUP($A135,Input!$A$11:$C$1154,3,FALSE)</f>
        <v>&lt;Enter Yes/No/N/A&gt;</v>
      </c>
      <c r="F135" s="51">
        <v>0.2</v>
      </c>
      <c r="G135" s="51" t="s">
        <v>118</v>
      </c>
      <c r="H135" s="51" t="s">
        <v>511</v>
      </c>
      <c r="I135" s="51" t="s">
        <v>151</v>
      </c>
      <c r="J135" s="51"/>
      <c r="K135" s="51">
        <f t="shared" si="3"/>
        <v>0</v>
      </c>
      <c r="L135" s="51"/>
      <c r="M135" s="51"/>
      <c r="N135" s="51"/>
      <c r="O135" s="51"/>
    </row>
    <row r="136" spans="1:15" ht="49.5" x14ac:dyDescent="0.45">
      <c r="A136" s="51" t="s">
        <v>349</v>
      </c>
      <c r="B136" s="52" t="s">
        <v>168</v>
      </c>
      <c r="C136" s="51" t="s">
        <v>86</v>
      </c>
      <c r="D136" s="51" t="str">
        <f>VLOOKUP($A136,Input!$A$11:$C$1154,2,FALSE)</f>
        <v>Have appropriate personnel in place to perform testing?</v>
      </c>
      <c r="E136" s="48" t="str">
        <f>VLOOKUP($A136,Input!$A$11:$C$1154,3,FALSE)</f>
        <v>&lt;Enter Yes/No/N/A&gt;</v>
      </c>
      <c r="F136" s="51">
        <v>0.2</v>
      </c>
      <c r="G136" s="51" t="s">
        <v>118</v>
      </c>
      <c r="H136" s="51" t="s">
        <v>512</v>
      </c>
      <c r="I136" s="51" t="s">
        <v>149</v>
      </c>
      <c r="J136" s="51"/>
      <c r="K136" s="51">
        <f t="shared" si="3"/>
        <v>0</v>
      </c>
      <c r="L136" s="51"/>
      <c r="M136" s="51"/>
      <c r="N136" s="51"/>
      <c r="O136" s="51"/>
    </row>
    <row r="137" spans="1:15" ht="85.35" customHeight="1" x14ac:dyDescent="0.45">
      <c r="A137" s="47" t="s">
        <v>186</v>
      </c>
      <c r="B137" s="47" t="s">
        <v>167</v>
      </c>
      <c r="C137" s="47" t="s">
        <v>123</v>
      </c>
      <c r="D137" s="46" t="str">
        <f>VLOOKUP($A137,Input!$A$11:$C$1154,2,FALSE)</f>
        <v>Does the organization maintain records of processing activities with some additional information regarding the purpose or scope of the activities?</v>
      </c>
      <c r="E137" s="48" t="str">
        <f>VLOOKUP($A137,Input!$A$11:$C$1154,3,FALSE)</f>
        <v>&lt;Enter Yes/No/N/A&gt;</v>
      </c>
      <c r="F137" s="47">
        <v>0.3</v>
      </c>
      <c r="G137" s="46" t="s">
        <v>124</v>
      </c>
      <c r="H137" s="46" t="s">
        <v>472</v>
      </c>
      <c r="I137" s="47" t="s">
        <v>152</v>
      </c>
      <c r="J137" s="47" t="s">
        <v>150</v>
      </c>
      <c r="K137" s="47">
        <f t="shared" si="3"/>
        <v>0</v>
      </c>
      <c r="L137" s="49">
        <f>IFERROR(SUMIF(G:G,G137,K:K)/(SUMIFS(F:F, G:G,G137,E:E,"Yes")+SUMIFS(F:F, G:G,G137,E:E,"No")),0)</f>
        <v>0</v>
      </c>
      <c r="M137" s="49" t="str">
        <f>_xlfn.IFNA(VLOOKUP(_xlfn.MAXIFS(F:F,G:G,G137,E:E,"No"),IF(G:G=G137,F:H),3,FALSE),"Focus GDPR attention on other sub-scenarios at this time.")</f>
        <v>Focus GDPR attention on other sub-scenarios at this time.</v>
      </c>
      <c r="N137" s="49" t="str">
        <f>IF(E137="&lt;Enter Yes/No/N/A&gt;","Not Answered",IF(E137="N/A","Not Applicable",IF(E137="No","Starting",IF(COUNTIFS(G:G,G137,B:B,"Progressing",E:E,"Yes")=COUNTIFS(G:G,G137,B:B,"Progressing"),"Optimizing","Progressing"))))</f>
        <v>Not Answered</v>
      </c>
      <c r="O137" s="49" t="str">
        <f>G137</f>
        <v>R.1: Keep record to display GDPR compliance</v>
      </c>
    </row>
    <row r="138" spans="1:15" ht="82.5" x14ac:dyDescent="0.45">
      <c r="A138" s="51" t="s">
        <v>187</v>
      </c>
      <c r="B138" s="52" t="s">
        <v>168</v>
      </c>
      <c r="C138" s="51" t="s">
        <v>123</v>
      </c>
      <c r="D138" s="51" t="str">
        <f>VLOOKUP($A138,Input!$A$11:$C$1154,2,FALSE)</f>
        <v>Maintain records with required categorical information about personal data, such as justification for use, key organizational contacts, and types of data used?</v>
      </c>
      <c r="E138" s="48" t="str">
        <f>VLOOKUP($A138,Input!$A$11:$C$1154,3,FALSE)</f>
        <v>&lt;Enter Yes/No/N/A&gt;</v>
      </c>
      <c r="F138" s="51">
        <v>0.2</v>
      </c>
      <c r="G138" s="51" t="s">
        <v>124</v>
      </c>
      <c r="H138" s="51" t="s">
        <v>473</v>
      </c>
      <c r="I138" s="51" t="s">
        <v>152</v>
      </c>
      <c r="J138" s="51"/>
      <c r="K138" s="51">
        <f t="shared" si="3"/>
        <v>0</v>
      </c>
      <c r="L138" s="51"/>
      <c r="M138" s="51"/>
      <c r="N138" s="51"/>
      <c r="O138" s="51"/>
    </row>
    <row r="139" spans="1:15" ht="48.6" customHeight="1" x14ac:dyDescent="0.45">
      <c r="A139" s="51" t="s">
        <v>188</v>
      </c>
      <c r="B139" s="52" t="s">
        <v>168</v>
      </c>
      <c r="C139" s="51" t="s">
        <v>123</v>
      </c>
      <c r="D139" s="51" t="str">
        <f>VLOOKUP($A139,Input!$A$11:$C$1154,2,FALSE)</f>
        <v>Have appropriate personnel in place to support recording required categorical information about personal data?</v>
      </c>
      <c r="E139" s="48" t="str">
        <f>VLOOKUP($A139,Input!$A$11:$C$1154,3,FALSE)</f>
        <v>&lt;Enter Yes/No/N/A&gt;</v>
      </c>
      <c r="F139" s="51">
        <v>0.1</v>
      </c>
      <c r="G139" s="51" t="s">
        <v>124</v>
      </c>
      <c r="H139" s="51" t="s">
        <v>206</v>
      </c>
      <c r="I139" s="51" t="s">
        <v>149</v>
      </c>
      <c r="J139" s="51"/>
      <c r="K139" s="51">
        <f t="shared" si="3"/>
        <v>0</v>
      </c>
      <c r="L139" s="51"/>
      <c r="M139" s="51"/>
      <c r="N139" s="51"/>
      <c r="O139" s="51"/>
    </row>
    <row r="140" spans="1:15" ht="66" x14ac:dyDescent="0.45">
      <c r="A140" s="51" t="s">
        <v>190</v>
      </c>
      <c r="B140" s="52" t="s">
        <v>168</v>
      </c>
      <c r="C140" s="51" t="s">
        <v>123</v>
      </c>
      <c r="D140" s="51" t="str">
        <f>VLOOKUP($A140,Input!$A$11:$C$1154,2,FALSE)</f>
        <v>Have technology in place to record required information?</v>
      </c>
      <c r="E140" s="48" t="str">
        <f>VLOOKUP($A140,Input!$A$11:$C$1154,3,FALSE)</f>
        <v>&lt;Enter Yes/No/N/A&gt;</v>
      </c>
      <c r="F140" s="51">
        <v>0.2</v>
      </c>
      <c r="G140" s="51" t="s">
        <v>124</v>
      </c>
      <c r="H140" s="51" t="s">
        <v>572</v>
      </c>
      <c r="I140" s="51" t="s">
        <v>151</v>
      </c>
      <c r="J140" s="51"/>
      <c r="K140" s="51">
        <f t="shared" si="3"/>
        <v>0</v>
      </c>
      <c r="L140" s="51"/>
      <c r="M140" s="51"/>
      <c r="N140" s="51"/>
      <c r="O140" s="51"/>
    </row>
    <row r="141" spans="1:15" ht="66" x14ac:dyDescent="0.45">
      <c r="A141" s="51" t="s">
        <v>189</v>
      </c>
      <c r="B141" s="52" t="s">
        <v>168</v>
      </c>
      <c r="C141" s="51" t="s">
        <v>123</v>
      </c>
      <c r="D141" s="51" t="str">
        <f>VLOOKUP($A141,Input!$A$11:$C$1154,2,FALSE)</f>
        <v>Have well-defined processes in place to record required information?</v>
      </c>
      <c r="E141" s="48" t="str">
        <f>VLOOKUP($A141,Input!$A$11:$C$1154,3,FALSE)</f>
        <v>&lt;Enter Yes/No/N/A&gt;</v>
      </c>
      <c r="F141" s="51">
        <v>0.1</v>
      </c>
      <c r="G141" s="51" t="s">
        <v>124</v>
      </c>
      <c r="H141" s="51" t="s">
        <v>194</v>
      </c>
      <c r="I141" s="51" t="s">
        <v>152</v>
      </c>
      <c r="J141" s="51"/>
      <c r="K141" s="51">
        <f t="shared" si="3"/>
        <v>0</v>
      </c>
      <c r="L141" s="51"/>
      <c r="M141" s="51"/>
      <c r="N141" s="51"/>
      <c r="O141" s="51"/>
    </row>
    <row r="142" spans="1:15" ht="99.6" customHeight="1" x14ac:dyDescent="0.45">
      <c r="A142" s="54" t="s">
        <v>191</v>
      </c>
      <c r="B142" s="55" t="s">
        <v>169</v>
      </c>
      <c r="C142" s="54" t="s">
        <v>123</v>
      </c>
      <c r="D142" s="54" t="str">
        <f>VLOOKUP($A142,Input!$A$11:$C$1154,2,FALSE)</f>
        <v>Have a process to stay up to date with relevant codes of conduct, standards, guidelines, data residency guidance, and binding corporate rules?</v>
      </c>
      <c r="E142" s="48" t="str">
        <f>VLOOKUP($A142,Input!$A$11:$C$1154,3,FALSE)</f>
        <v>&lt;Enter Yes/No/N/A&gt;</v>
      </c>
      <c r="F142" s="54">
        <v>0.05</v>
      </c>
      <c r="G142" s="54" t="s">
        <v>124</v>
      </c>
      <c r="H142" s="54" t="s">
        <v>207</v>
      </c>
      <c r="I142" s="54" t="s">
        <v>152</v>
      </c>
      <c r="J142" s="54"/>
      <c r="K142" s="54">
        <f t="shared" si="3"/>
        <v>0</v>
      </c>
      <c r="L142" s="54"/>
      <c r="M142" s="54"/>
      <c r="N142" s="54"/>
      <c r="O142" s="54"/>
    </row>
    <row r="143" spans="1:15" ht="66" x14ac:dyDescent="0.45">
      <c r="A143" s="54" t="s">
        <v>192</v>
      </c>
      <c r="B143" s="55" t="s">
        <v>169</v>
      </c>
      <c r="C143" s="54" t="s">
        <v>123</v>
      </c>
      <c r="D143" s="54" t="str">
        <f>VLOOKUP($A143,Input!$A$11:$C$1154,2,FALSE)</f>
        <v xml:space="preserve">Demonstrate its adherence to relevant codes of conduct, standards, guidelines, data residency requirements, and binding corporate rules?”  </v>
      </c>
      <c r="E143" s="48" t="str">
        <f>VLOOKUP($A143,Input!$A$11:$C$1154,3,FALSE)</f>
        <v>&lt;Enter Yes/No/N/A&gt;</v>
      </c>
      <c r="F143" s="54">
        <v>0.05</v>
      </c>
      <c r="G143" s="54" t="s">
        <v>124</v>
      </c>
      <c r="H143" s="54" t="s">
        <v>208</v>
      </c>
      <c r="I143" s="54" t="s">
        <v>152</v>
      </c>
      <c r="J143" s="54"/>
      <c r="K143" s="54">
        <f t="shared" si="3"/>
        <v>0</v>
      </c>
      <c r="L143" s="54"/>
      <c r="M143" s="54"/>
      <c r="N143" s="54"/>
      <c r="O143" s="54"/>
    </row>
    <row r="144" spans="1:15" ht="49.5" x14ac:dyDescent="0.45">
      <c r="A144" s="47" t="s">
        <v>350</v>
      </c>
      <c r="B144" s="47" t="s">
        <v>167</v>
      </c>
      <c r="C144" s="47" t="s">
        <v>123</v>
      </c>
      <c r="D144" s="46" t="str">
        <f>VLOOKUP($A144,Input!$A$11:$C$1154,2,FALSE)</f>
        <v>Does the organization have documentation of ongoing personal data transfers into and out of the EU?</v>
      </c>
      <c r="E144" s="48" t="str">
        <f>VLOOKUP($A144,Input!$A$11:$C$1154,3,FALSE)</f>
        <v>&lt;Enter Yes/No/N/A&gt;</v>
      </c>
      <c r="F144" s="47">
        <v>0.3</v>
      </c>
      <c r="G144" s="46" t="s">
        <v>129</v>
      </c>
      <c r="H144" s="46" t="s">
        <v>474</v>
      </c>
      <c r="I144" s="47" t="s">
        <v>152</v>
      </c>
      <c r="J144" s="47" t="s">
        <v>150</v>
      </c>
      <c r="K144" s="47">
        <f t="shared" ref="K144:K155" si="4">SUMIF(E144,"yes",F144)</f>
        <v>0</v>
      </c>
      <c r="L144" s="49">
        <f>IFERROR(SUMIF(G:G,G144,K:K)/(SUMIFS(F:F, G:G,G144,E:E,"Yes")+SUMIFS(F:F, G:G,G144,E:E,"No")),0)</f>
        <v>0</v>
      </c>
      <c r="M144" s="49" t="str">
        <f>_xlfn.IFNA(VLOOKUP(_xlfn.MAXIFS(F:F,G:G,G144,E:E,"No"),IF(G:G=G144,F:H),3,FALSE),"Focus GDPR attention on other sub-scenarios at this time.")</f>
        <v>Focus GDPR attention on other sub-scenarios at this time.</v>
      </c>
      <c r="N144" s="49" t="str">
        <f>IF(E144="&lt;Enter Yes/No/N/A&gt;","Not Answered",IF(E144="N/A","Not Applicable",IF(E144="No","Starting",IF(COUNTIFS(G:G,G144,B:B,"Progressing",E:E,"Yes")=COUNTIFS(G:G,G144,B:B,"Progressing"),"Optimizing","Progressing"))))</f>
        <v>Not Answered</v>
      </c>
      <c r="O144" s="49" t="str">
        <f>G144</f>
        <v>R.2: Track and record flows of personal data into and out of the EU</v>
      </c>
    </row>
    <row r="145" spans="1:15" ht="102" customHeight="1" x14ac:dyDescent="0.45">
      <c r="A145" s="51" t="s">
        <v>351</v>
      </c>
      <c r="B145" s="52" t="s">
        <v>168</v>
      </c>
      <c r="C145" s="51" t="s">
        <v>123</v>
      </c>
      <c r="D145" s="51" t="str">
        <f>VLOOKUP($A145,Input!$A$11:$C$1154,2,FALSE)</f>
        <v>Maintain a record of all processing activities that involve personal data transfer into and out of the EU, including records of ad-hoc transfers that are not part of an ongoing process?</v>
      </c>
      <c r="E145" s="48" t="str">
        <f>VLOOKUP($A145,Input!$A$11:$C$1154,3,FALSE)</f>
        <v>&lt;Enter Yes/No/N/A&gt;</v>
      </c>
      <c r="F145" s="51">
        <v>0.2</v>
      </c>
      <c r="G145" s="51" t="s">
        <v>129</v>
      </c>
      <c r="H145" s="51" t="s">
        <v>475</v>
      </c>
      <c r="I145" s="51" t="s">
        <v>151</v>
      </c>
      <c r="J145" s="51"/>
      <c r="K145" s="51">
        <f t="shared" si="4"/>
        <v>0</v>
      </c>
      <c r="L145" s="51"/>
      <c r="M145" s="51"/>
      <c r="N145" s="51"/>
      <c r="O145" s="51"/>
    </row>
    <row r="146" spans="1:15" ht="66" x14ac:dyDescent="0.45">
      <c r="A146" s="54" t="s">
        <v>352</v>
      </c>
      <c r="B146" s="55" t="s">
        <v>169</v>
      </c>
      <c r="C146" s="54" t="s">
        <v>123</v>
      </c>
      <c r="D146" s="54" t="str">
        <f>VLOOKUP($A146,Input!$A$11:$C$1154,2,FALSE)</f>
        <v>Have a process to stay up to date with changing requirements for international transfers, including which countries or organizations ensure an adequate level of data protection as decided by the EU?</v>
      </c>
      <c r="E146" s="48" t="str">
        <f>VLOOKUP($A146,Input!$A$11:$C$1154,3,FALSE)</f>
        <v>&lt;Enter Yes/No/N/A&gt;</v>
      </c>
      <c r="F146" s="54">
        <v>0.1</v>
      </c>
      <c r="G146" s="54" t="s">
        <v>129</v>
      </c>
      <c r="H146" s="54" t="s">
        <v>476</v>
      </c>
      <c r="I146" s="54" t="s">
        <v>152</v>
      </c>
      <c r="J146" s="54"/>
      <c r="K146" s="54">
        <f t="shared" si="4"/>
        <v>0</v>
      </c>
      <c r="L146" s="54"/>
      <c r="M146" s="54"/>
      <c r="N146" s="54"/>
      <c r="O146" s="54"/>
    </row>
    <row r="147" spans="1:15" ht="82.5" x14ac:dyDescent="0.45">
      <c r="A147" s="51" t="s">
        <v>353</v>
      </c>
      <c r="B147" s="52" t="s">
        <v>168</v>
      </c>
      <c r="C147" s="51" t="s">
        <v>123</v>
      </c>
      <c r="D147" s="51" t="str">
        <f>VLOOKUP($A147,Input!$A$11:$C$1154,2,FALSE)</f>
        <v>Have appropriate personnel in place to support tracking and recording personal data transfers across international boundaries?</v>
      </c>
      <c r="E147" s="48" t="str">
        <f>VLOOKUP($A147,Input!$A$11:$C$1154,3,FALSE)</f>
        <v>&lt;Enter Yes/No/N/A&gt;</v>
      </c>
      <c r="F147" s="51">
        <v>0.15</v>
      </c>
      <c r="G147" s="51" t="s">
        <v>129</v>
      </c>
      <c r="H147" s="51" t="s">
        <v>477</v>
      </c>
      <c r="I147" s="51" t="s">
        <v>149</v>
      </c>
      <c r="J147" s="51"/>
      <c r="K147" s="51">
        <f t="shared" si="4"/>
        <v>0</v>
      </c>
      <c r="L147" s="51"/>
      <c r="M147" s="51"/>
      <c r="N147" s="51"/>
      <c r="O147" s="51"/>
    </row>
    <row r="148" spans="1:15" ht="66" x14ac:dyDescent="0.45">
      <c r="A148" s="54" t="s">
        <v>354</v>
      </c>
      <c r="B148" s="55" t="s">
        <v>169</v>
      </c>
      <c r="C148" s="54" t="s">
        <v>123</v>
      </c>
      <c r="D148" s="54" t="str">
        <f>VLOOKUP($A148,Input!$A$11:$C$1154,2,FALSE)</f>
        <v>Have technology in place to track and record geographical transfers of personal data, including documenting to which country the data was transferred and what safeguards were used?</v>
      </c>
      <c r="E148" s="48" t="str">
        <f>VLOOKUP($A148,Input!$A$11:$C$1154,3,FALSE)</f>
        <v>&lt;Enter Yes/No/N/A&gt;</v>
      </c>
      <c r="F148" s="54">
        <v>0.1</v>
      </c>
      <c r="G148" s="54" t="s">
        <v>129</v>
      </c>
      <c r="H148" s="54" t="s">
        <v>197</v>
      </c>
      <c r="I148" s="54" t="s">
        <v>151</v>
      </c>
      <c r="J148" s="54"/>
      <c r="K148" s="54">
        <f t="shared" si="4"/>
        <v>0</v>
      </c>
      <c r="L148" s="54"/>
      <c r="M148" s="54"/>
      <c r="N148" s="54"/>
      <c r="O148" s="54"/>
    </row>
    <row r="149" spans="1:15" ht="66" x14ac:dyDescent="0.45">
      <c r="A149" s="51" t="s">
        <v>355</v>
      </c>
      <c r="B149" s="52" t="s">
        <v>168</v>
      </c>
      <c r="C149" s="51" t="s">
        <v>123</v>
      </c>
      <c r="D149" s="51" t="str">
        <f>VLOOKUP($A149,Input!$A$11:$C$1154,2,FALSE)</f>
        <v>Have defined processes in place to track and record geographical transfers of personal data?</v>
      </c>
      <c r="E149" s="48" t="str">
        <f>VLOOKUP($A149,Input!$A$11:$C$1154,3,FALSE)</f>
        <v>&lt;Enter Yes/No/N/A&gt;</v>
      </c>
      <c r="F149" s="51">
        <v>0.15</v>
      </c>
      <c r="G149" s="51" t="s">
        <v>129</v>
      </c>
      <c r="H149" s="51" t="s">
        <v>478</v>
      </c>
      <c r="I149" s="51" t="s">
        <v>152</v>
      </c>
      <c r="J149" s="51"/>
      <c r="K149" s="51">
        <f t="shared" si="4"/>
        <v>0</v>
      </c>
      <c r="L149" s="51"/>
      <c r="M149" s="51"/>
      <c r="N149" s="51"/>
      <c r="O149" s="51"/>
    </row>
    <row r="150" spans="1:15" ht="115.5" x14ac:dyDescent="0.45">
      <c r="A150" s="47" t="s">
        <v>356</v>
      </c>
      <c r="B150" s="47" t="s">
        <v>167</v>
      </c>
      <c r="C150" s="47" t="s">
        <v>123</v>
      </c>
      <c r="D150" s="46" t="str">
        <f>VLOOKUP($A150,Input!$A$11:$C$1154,2,FALSE)</f>
        <v>Does the organization maintain an inventory of processes that transmit personal data to third-party service providers?</v>
      </c>
      <c r="E150" s="48" t="str">
        <f>VLOOKUP($A150,Input!$A$11:$C$1154,3,FALSE)</f>
        <v>&lt;Enter Yes/No/N/A&gt;</v>
      </c>
      <c r="F150" s="47">
        <v>0.3</v>
      </c>
      <c r="G150" s="46" t="s">
        <v>133</v>
      </c>
      <c r="H150" s="46" t="s">
        <v>479</v>
      </c>
      <c r="I150" s="47" t="s">
        <v>151</v>
      </c>
      <c r="J150" s="47" t="s">
        <v>150</v>
      </c>
      <c r="K150" s="47">
        <f t="shared" si="4"/>
        <v>0</v>
      </c>
      <c r="L150" s="49">
        <f>IFERROR(SUMIF(G:G,G150,K:K)/(SUMIFS(F:F, G:G,G150,E:E,"Yes")+SUMIFS(F:F, G:G,G150,E:E,"No")),0)</f>
        <v>0</v>
      </c>
      <c r="M150" s="49" t="str">
        <f>_xlfn.IFNA(VLOOKUP(_xlfn.MAXIFS(F:F,G:G,G150,E:E,"No"),IF(G:G=G150,F:H),3,FALSE),"Focus GDPR attention on other sub-scenarios at this time.")</f>
        <v>Focus GDPR attention on other sub-scenarios at this time.</v>
      </c>
      <c r="N150" s="49" t="str">
        <f>IF(E150="&lt;Enter Yes/No/N/A&gt;","Not Answered",IF(E150="N/A","Not Applicable",IF(E150="No","Starting",IF(COUNTIFS(G:G,G150,B:B,"Progressing",E:E,"Yes")=COUNTIFS(G:G,G150,B:B,"Progressing"),"Optimizing","Progressing"))))</f>
        <v>Not Answered</v>
      </c>
      <c r="O150" s="49" t="str">
        <f>G150</f>
        <v>R.3: Track and record flows of personal data to third-party service providers</v>
      </c>
    </row>
    <row r="151" spans="1:15" ht="82.5" x14ac:dyDescent="0.45">
      <c r="A151" s="51" t="s">
        <v>357</v>
      </c>
      <c r="B151" s="52" t="s">
        <v>168</v>
      </c>
      <c r="C151" s="51" t="s">
        <v>123</v>
      </c>
      <c r="D151" s="51" t="str">
        <f>VLOOKUP($A151,Input!$A$11:$C$1154,2,FALSE)</f>
        <v>Assess potential third-party service providers for adherence to personal data requirements?</v>
      </c>
      <c r="E151" s="48" t="str">
        <f>VLOOKUP($A151,Input!$A$11:$C$1154,3,FALSE)</f>
        <v>&lt;Enter Yes/No/N/A&gt;</v>
      </c>
      <c r="F151" s="51">
        <v>0.2</v>
      </c>
      <c r="G151" s="51" t="s">
        <v>133</v>
      </c>
      <c r="H151" s="51" t="s">
        <v>480</v>
      </c>
      <c r="I151" s="51" t="s">
        <v>152</v>
      </c>
      <c r="J151" s="51"/>
      <c r="K151" s="51">
        <f t="shared" si="4"/>
        <v>0</v>
      </c>
      <c r="L151" s="51"/>
      <c r="M151" s="51"/>
      <c r="N151" s="51"/>
      <c r="O151" s="51"/>
    </row>
    <row r="152" spans="1:15" ht="66" x14ac:dyDescent="0.45">
      <c r="A152" s="51" t="s">
        <v>358</v>
      </c>
      <c r="B152" s="52" t="s">
        <v>168</v>
      </c>
      <c r="C152" s="51" t="s">
        <v>123</v>
      </c>
      <c r="D152" s="51" t="str">
        <f>VLOOKUP($A152,Input!$A$11:$C$1154,2,FALSE)</f>
        <v>Document which third-party service providers process personal data, and define personal data protection requirements for all applicable third-parties?</v>
      </c>
      <c r="E152" s="48" t="str">
        <f>VLOOKUP($A152,Input!$A$11:$C$1154,3,FALSE)</f>
        <v>&lt;Enter Yes/No/N/A&gt;</v>
      </c>
      <c r="F152" s="51">
        <v>0.25</v>
      </c>
      <c r="G152" s="51" t="s">
        <v>133</v>
      </c>
      <c r="H152" s="51" t="s">
        <v>481</v>
      </c>
      <c r="I152" s="51" t="s">
        <v>152</v>
      </c>
      <c r="J152" s="51"/>
      <c r="K152" s="51">
        <f t="shared" si="4"/>
        <v>0</v>
      </c>
      <c r="L152" s="51"/>
      <c r="M152" s="51"/>
      <c r="N152" s="51"/>
      <c r="O152" s="51"/>
    </row>
    <row r="153" spans="1:15" ht="50.45" customHeight="1" x14ac:dyDescent="0.45">
      <c r="A153" s="51" t="s">
        <v>359</v>
      </c>
      <c r="B153" s="52" t="s">
        <v>168</v>
      </c>
      <c r="C153" s="51" t="s">
        <v>123</v>
      </c>
      <c r="D153" s="51" t="str">
        <f>VLOOKUP($A153,Input!$A$11:$C$1154,2,FALSE)</f>
        <v>Embed personal data protection requirements within contracts and agreements with third-party service providers?</v>
      </c>
      <c r="E153" s="48" t="str">
        <f>VLOOKUP($A153,Input!$A$11:$C$1154,3,FALSE)</f>
        <v>&lt;Enter Yes/No/N/A&gt;</v>
      </c>
      <c r="F153" s="51">
        <v>0.1</v>
      </c>
      <c r="G153" s="51" t="s">
        <v>133</v>
      </c>
      <c r="H153" s="51" t="s">
        <v>482</v>
      </c>
      <c r="I153" s="51" t="s">
        <v>152</v>
      </c>
      <c r="J153" s="51"/>
      <c r="K153" s="51">
        <f t="shared" si="4"/>
        <v>0</v>
      </c>
      <c r="L153" s="51"/>
      <c r="M153" s="51"/>
      <c r="N153" s="51"/>
      <c r="O153" s="51"/>
    </row>
    <row r="154" spans="1:15" ht="49.5" x14ac:dyDescent="0.45">
      <c r="A154" s="54" t="s">
        <v>360</v>
      </c>
      <c r="B154" s="55" t="s">
        <v>169</v>
      </c>
      <c r="C154" s="54" t="s">
        <v>123</v>
      </c>
      <c r="D154" s="54" t="str">
        <f>VLOOKUP($A154,Input!$A$11:$C$1154,2,FALSE)</f>
        <v>Establish procedures for auditing third-party providers' compliance with agreements and controls?</v>
      </c>
      <c r="E154" s="48" t="str">
        <f>VLOOKUP($A154,Input!$A$11:$C$1154,3,FALSE)</f>
        <v>&lt;Enter Yes/No/N/A&gt;</v>
      </c>
      <c r="F154" s="54">
        <v>0.05</v>
      </c>
      <c r="G154" s="54" t="s">
        <v>133</v>
      </c>
      <c r="H154" s="54" t="s">
        <v>484</v>
      </c>
      <c r="I154" s="54" t="s">
        <v>152</v>
      </c>
      <c r="J154" s="54"/>
      <c r="K154" s="54">
        <f t="shared" si="4"/>
        <v>0</v>
      </c>
      <c r="L154" s="54"/>
      <c r="M154" s="54"/>
      <c r="N154" s="54"/>
      <c r="O154" s="54"/>
    </row>
    <row r="155" spans="1:15" ht="66" x14ac:dyDescent="0.45">
      <c r="A155" s="51" t="s">
        <v>361</v>
      </c>
      <c r="B155" s="52" t="s">
        <v>168</v>
      </c>
      <c r="C155" s="51" t="s">
        <v>123</v>
      </c>
      <c r="D155" s="51" t="str">
        <f>VLOOKUP($A155,Input!$A$11:$C$1154,2,FALSE)</f>
        <v>Maintain ongoing communication with third-party service providers about personal data processing requirements?</v>
      </c>
      <c r="E155" s="48" t="str">
        <f>VLOOKUP($A155,Input!$A$11:$C$1154,3,FALSE)</f>
        <v>&lt;Enter Yes/No/N/A&gt;</v>
      </c>
      <c r="F155" s="51">
        <v>0.1</v>
      </c>
      <c r="G155" s="51" t="s">
        <v>133</v>
      </c>
      <c r="H155" s="51" t="s">
        <v>486</v>
      </c>
      <c r="I155" s="51" t="s">
        <v>152</v>
      </c>
      <c r="J155" s="51"/>
      <c r="K155" s="51">
        <f t="shared" si="4"/>
        <v>0</v>
      </c>
      <c r="L155" s="51"/>
      <c r="M155" s="51"/>
      <c r="N155" s="51"/>
      <c r="O155" s="51"/>
    </row>
    <row r="156" spans="1:15" ht="82.5" x14ac:dyDescent="0.45">
      <c r="A156" s="46" t="s">
        <v>362</v>
      </c>
      <c r="B156" s="47" t="s">
        <v>167</v>
      </c>
      <c r="C156" s="46" t="s">
        <v>123</v>
      </c>
      <c r="D156" s="46" t="str">
        <f>VLOOKUP($A156,Input!$A$11:$C$1154,2,FALSE)</f>
        <v xml:space="preserve">Can the organization determine risks associated with personal data processing?  </v>
      </c>
      <c r="E156" s="48" t="str">
        <f>VLOOKUP($A156,Input!$A$11:$C$1154,3,FALSE)</f>
        <v>&lt;Enter Yes/No/N/A&gt;</v>
      </c>
      <c r="F156" s="46">
        <v>0.3</v>
      </c>
      <c r="G156" s="46" t="s">
        <v>157</v>
      </c>
      <c r="H156" s="46" t="s">
        <v>488</v>
      </c>
      <c r="I156" s="46" t="s">
        <v>152</v>
      </c>
      <c r="J156" s="46" t="s">
        <v>150</v>
      </c>
      <c r="K156" s="46">
        <f t="shared" ref="K156:K162" si="5">SUMIF(E156,"yes",F156)</f>
        <v>0</v>
      </c>
      <c r="L156" s="49">
        <f>IFERROR(SUMIF(G:G,G156,K:K)/(SUMIFS(F:F, G:G,G156,E:E,"Yes")+SUMIFS(F:F, G:G,G156,E:E,"No")),0)</f>
        <v>0</v>
      </c>
      <c r="M156" s="49" t="str">
        <f>_xlfn.IFNA(VLOOKUP(_xlfn.MAXIFS(F:F,G:G,G156,E:E,"No"),IF(G:G=G156,F:H),3,FALSE),"Focus GDPR attention on other sub-scenarios at this time.")</f>
        <v>Focus GDPR attention on other sub-scenarios at this time.</v>
      </c>
      <c r="N156" s="49" t="str">
        <f>IF(E156="&lt;Enter Yes/No/N/A&gt;","Not Answered",IF(E156="N/A","Not Applicable",IF(E156="No","Starting",IF(COUNTIFS(G:G,G156,B:B,"Progressing",E:E,"Yes")=COUNTIFS(G:G,G156,B:B,"Progressing"),"Optimizing","Progressing"))))</f>
        <v>Not Answered</v>
      </c>
      <c r="O156" s="49" t="str">
        <f>G156</f>
        <v>R.4: Facilitate data protection impact assessment</v>
      </c>
    </row>
    <row r="157" spans="1:15" ht="49.5" x14ac:dyDescent="0.45">
      <c r="A157" s="51" t="s">
        <v>363</v>
      </c>
      <c r="B157" s="52" t="s">
        <v>168</v>
      </c>
      <c r="C157" s="51" t="s">
        <v>123</v>
      </c>
      <c r="D157" s="51" t="str">
        <f>VLOOKUP($A157,Input!$A$11:$C$1154,2,FALSE)</f>
        <v>Assess the level and types of risk associated with changes to personal data processing, as well as how to mitigate the risks?</v>
      </c>
      <c r="E157" s="48" t="str">
        <f>VLOOKUP($A157,Input!$A$11:$C$1154,3,FALSE)</f>
        <v>&lt;Enter Yes/No/N/A&gt;</v>
      </c>
      <c r="F157" s="52">
        <v>0.2</v>
      </c>
      <c r="G157" s="51" t="s">
        <v>157</v>
      </c>
      <c r="H157" s="51" t="s">
        <v>155</v>
      </c>
      <c r="I157" s="51" t="s">
        <v>152</v>
      </c>
      <c r="J157" s="51"/>
      <c r="K157" s="51">
        <f t="shared" si="5"/>
        <v>0</v>
      </c>
      <c r="L157" s="53"/>
      <c r="M157" s="53"/>
      <c r="N157" s="53"/>
      <c r="O157" s="53"/>
    </row>
    <row r="158" spans="1:15" ht="49.5" x14ac:dyDescent="0.45">
      <c r="A158" s="51" t="s">
        <v>364</v>
      </c>
      <c r="B158" s="52" t="s">
        <v>168</v>
      </c>
      <c r="C158" s="51" t="s">
        <v>123</v>
      </c>
      <c r="D158" s="51" t="str">
        <f>VLOOKUP($A158,Input!$A$11:$C$1154,2,FALSE)</f>
        <v>Perform Data Protection Impact Assessments (DPIAs), whenever it identifies high-risk processing activities?</v>
      </c>
      <c r="E158" s="48" t="str">
        <f>VLOOKUP($A158,Input!$A$11:$C$1154,3,FALSE)</f>
        <v>&lt;Enter Yes/No/N/A&gt;</v>
      </c>
      <c r="F158" s="52">
        <v>0.125</v>
      </c>
      <c r="G158" s="51" t="s">
        <v>157</v>
      </c>
      <c r="H158" s="51" t="s">
        <v>489</v>
      </c>
      <c r="I158" s="51" t="s">
        <v>152</v>
      </c>
      <c r="J158" s="51"/>
      <c r="K158" s="51">
        <f t="shared" si="5"/>
        <v>0</v>
      </c>
      <c r="L158" s="53"/>
      <c r="M158" s="53"/>
      <c r="N158" s="53"/>
      <c r="O158" s="53"/>
    </row>
    <row r="159" spans="1:15" ht="66" x14ac:dyDescent="0.45">
      <c r="A159" s="51" t="s">
        <v>365</v>
      </c>
      <c r="B159" s="52" t="s">
        <v>168</v>
      </c>
      <c r="C159" s="51" t="s">
        <v>123</v>
      </c>
      <c r="D159" s="51" t="str">
        <f>VLOOKUP($A159,Input!$A$11:$C$1154,2,FALSE)</f>
        <v>Have a formal process and template in place to consistently perform these activities, including criteria for when DPIAs are required?</v>
      </c>
      <c r="E159" s="48" t="str">
        <f>VLOOKUP($A159,Input!$A$11:$C$1154,3,FALSE)</f>
        <v>&lt;Enter Yes/No/N/A&gt;</v>
      </c>
      <c r="F159" s="51">
        <v>0.1</v>
      </c>
      <c r="G159" s="51" t="s">
        <v>157</v>
      </c>
      <c r="H159" s="51" t="s">
        <v>490</v>
      </c>
      <c r="I159" s="51" t="s">
        <v>152</v>
      </c>
      <c r="J159" s="51"/>
      <c r="K159" s="51">
        <f t="shared" si="5"/>
        <v>0</v>
      </c>
      <c r="L159" s="51"/>
      <c r="M159" s="51"/>
      <c r="N159" s="51"/>
      <c r="O159" s="51"/>
    </row>
    <row r="160" spans="1:15" ht="33" x14ac:dyDescent="0.45">
      <c r="A160" s="54" t="s">
        <v>366</v>
      </c>
      <c r="B160" s="55" t="s">
        <v>169</v>
      </c>
      <c r="C160" s="54" t="s">
        <v>123</v>
      </c>
      <c r="D160" s="54" t="str">
        <f>VLOOKUP($A160,Input!$A$11:$C$1154,2,FALSE)</f>
        <v>Use technology to facilitate the DPIA and reviewing of assessment results?</v>
      </c>
      <c r="E160" s="48" t="str">
        <f>VLOOKUP($A160,Input!$A$11:$C$1154,3,FALSE)</f>
        <v>&lt;Enter Yes/No/N/A&gt;</v>
      </c>
      <c r="F160" s="54">
        <v>0.05</v>
      </c>
      <c r="G160" s="54" t="s">
        <v>157</v>
      </c>
      <c r="H160" s="54" t="s">
        <v>491</v>
      </c>
      <c r="I160" s="54" t="s">
        <v>151</v>
      </c>
      <c r="J160" s="54"/>
      <c r="K160" s="54">
        <f t="shared" si="5"/>
        <v>0</v>
      </c>
      <c r="L160" s="56"/>
      <c r="M160" s="56"/>
      <c r="N160" s="56"/>
      <c r="O160" s="56"/>
    </row>
    <row r="161" spans="1:30" ht="74.099999999999994" customHeight="1" x14ac:dyDescent="0.45">
      <c r="A161" s="51" t="s">
        <v>367</v>
      </c>
      <c r="B161" s="52" t="s">
        <v>168</v>
      </c>
      <c r="C161" s="51" t="s">
        <v>123</v>
      </c>
      <c r="D161" s="51" t="str">
        <f>VLOOKUP($A161,Input!$A$11:$C$1154,2,FALSE)</f>
        <v>Engage external stakeholders (e.g., data subjects, privacy advocates) as part of the impact assessment process?</v>
      </c>
      <c r="E161" s="48" t="str">
        <f>VLOOKUP($A161,Input!$A$11:$C$1154,3,FALSE)</f>
        <v>&lt;Enter Yes/No/N/A&gt;</v>
      </c>
      <c r="F161" s="52">
        <v>0.1</v>
      </c>
      <c r="G161" s="51" t="s">
        <v>157</v>
      </c>
      <c r="H161" s="51" t="s">
        <v>492</v>
      </c>
      <c r="I161" s="51" t="s">
        <v>152</v>
      </c>
      <c r="J161" s="51"/>
      <c r="K161" s="51">
        <f t="shared" si="5"/>
        <v>0</v>
      </c>
      <c r="L161" s="53"/>
      <c r="M161" s="53"/>
      <c r="N161" s="53"/>
      <c r="O161" s="53"/>
    </row>
    <row r="162" spans="1:30" ht="82.5" x14ac:dyDescent="0.45">
      <c r="A162" s="51" t="s">
        <v>368</v>
      </c>
      <c r="B162" s="52" t="s">
        <v>168</v>
      </c>
      <c r="C162" s="51" t="s">
        <v>123</v>
      </c>
      <c r="D162" s="51" t="str">
        <f>VLOOKUP($A162,Input!$A$11:$C$1154,2,FALSE)</f>
        <v>Report DPIA results to regulators and external stakeholders, where appropriate?</v>
      </c>
      <c r="E162" s="48" t="str">
        <f>VLOOKUP($A162,Input!$A$11:$C$1154,3,FALSE)</f>
        <v>&lt;Enter Yes/No/N/A&gt;</v>
      </c>
      <c r="F162" s="52">
        <v>7.4999999999999997E-2</v>
      </c>
      <c r="G162" s="51" t="s">
        <v>157</v>
      </c>
      <c r="H162" s="51" t="s">
        <v>493</v>
      </c>
      <c r="I162" s="51" t="s">
        <v>152</v>
      </c>
      <c r="J162" s="51"/>
      <c r="K162" s="51">
        <f t="shared" si="5"/>
        <v>0</v>
      </c>
      <c r="L162" s="53"/>
      <c r="M162" s="53"/>
      <c r="N162" s="53"/>
      <c r="O162" s="53"/>
    </row>
    <row r="163" spans="1:30" ht="33" x14ac:dyDescent="0.45">
      <c r="A163" s="54" t="s">
        <v>563</v>
      </c>
      <c r="B163" s="55" t="s">
        <v>169</v>
      </c>
      <c r="C163" s="54" t="s">
        <v>123</v>
      </c>
      <c r="D163" s="54" t="str">
        <f>VLOOKUP($A163,Input!$A$11:$C$1154,2,FALSE)</f>
        <v>Use DPIAs to inform broader risk management activities?</v>
      </c>
      <c r="E163" s="48" t="str">
        <f>VLOOKUP($A163,Input!$A$11:$C$1154,3,FALSE)</f>
        <v>&lt;Enter Yes/No/N/A&gt;</v>
      </c>
      <c r="F163" s="54">
        <v>0.05</v>
      </c>
      <c r="G163" s="54" t="s">
        <v>157</v>
      </c>
      <c r="H163" s="54" t="s">
        <v>565</v>
      </c>
      <c r="I163" s="54" t="s">
        <v>152</v>
      </c>
      <c r="J163" s="54"/>
      <c r="K163" s="54">
        <f>SUMIF(E163,"yes",F163)</f>
        <v>0</v>
      </c>
      <c r="L163" s="56"/>
      <c r="M163" s="56"/>
      <c r="N163" s="56"/>
      <c r="O163" s="77"/>
      <c r="P163" s="77"/>
      <c r="Q163" s="77"/>
      <c r="R163" s="77"/>
      <c r="S163" s="77"/>
      <c r="T163" s="77"/>
      <c r="U163" s="77"/>
      <c r="V163" s="77"/>
      <c r="W163" s="77"/>
      <c r="X163" s="77"/>
      <c r="Y163" s="77"/>
      <c r="Z163" s="77"/>
      <c r="AA163" s="77"/>
      <c r="AB163" s="77"/>
      <c r="AC163" s="77"/>
      <c r="AD163" s="77"/>
    </row>
    <row r="164" spans="1:30" ht="18.75" x14ac:dyDescent="0.45">
      <c r="O164" s="78"/>
      <c r="P164" s="78"/>
      <c r="Q164" s="78"/>
      <c r="R164" s="78"/>
      <c r="S164" s="78"/>
      <c r="T164" s="78"/>
      <c r="U164" s="78"/>
      <c r="V164" s="78"/>
      <c r="W164" s="78"/>
      <c r="X164" s="78"/>
      <c r="Y164" s="78"/>
      <c r="Z164" s="78"/>
      <c r="AA164" s="78"/>
      <c r="AB164" s="78"/>
      <c r="AC164" s="78"/>
      <c r="AD164" s="78"/>
    </row>
    <row r="165" spans="1:30" x14ac:dyDescent="0.45">
      <c r="O165" s="84"/>
      <c r="P165" s="84"/>
      <c r="Q165" s="84"/>
      <c r="R165" s="84"/>
      <c r="S165" s="84"/>
      <c r="T165" s="84"/>
      <c r="U165" s="84"/>
      <c r="V165" s="84"/>
      <c r="W165" s="84"/>
      <c r="X165" s="84"/>
      <c r="Y165" s="84"/>
      <c r="Z165" s="84"/>
      <c r="AA165" s="84"/>
      <c r="AB165" s="84"/>
      <c r="AC165" s="84"/>
      <c r="AD165" s="93"/>
    </row>
  </sheetData>
  <sheetProtection selectLockedCells="1" selectUnlockedCells="1"/>
  <autoFilter ref="A1:O163" xr:uid="{00000000-0009-0000-0000-000003000000}"/>
  <dataConsolid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W42"/>
  <sheetViews>
    <sheetView zoomScale="83" zoomScaleNormal="83" workbookViewId="0">
      <selection activeCell="A2" sqref="A2"/>
    </sheetView>
  </sheetViews>
  <sheetFormatPr defaultColWidth="8.86328125" defaultRowHeight="16.5" x14ac:dyDescent="0.6"/>
  <cols>
    <col min="1" max="1" width="28.73046875" style="11" bestFit="1" customWidth="1"/>
    <col min="2" max="2" width="28.3984375" style="11" bestFit="1" customWidth="1"/>
    <col min="3" max="3" width="40.59765625" style="11" bestFit="1" customWidth="1"/>
    <col min="4" max="4" width="14.3984375" style="11" bestFit="1" customWidth="1"/>
    <col min="5" max="5" width="17.265625" style="11" bestFit="1" customWidth="1"/>
    <col min="6" max="6" width="15.59765625" style="11" bestFit="1" customWidth="1"/>
    <col min="7" max="7" width="14.1328125" style="11" bestFit="1" customWidth="1"/>
    <col min="8" max="8" width="13.265625" style="11" bestFit="1" customWidth="1"/>
    <col min="9" max="9" width="29.1328125" style="11" bestFit="1" customWidth="1"/>
    <col min="10" max="10" width="52.59765625" style="11" bestFit="1" customWidth="1"/>
    <col min="11" max="11" width="41.265625" style="11" customWidth="1"/>
    <col min="12" max="12" width="30" style="11" customWidth="1"/>
    <col min="13" max="13" width="38" style="11" bestFit="1" customWidth="1"/>
    <col min="14" max="14" width="29.265625" style="11" bestFit="1" customWidth="1"/>
    <col min="15" max="15" width="37.265625" style="11" bestFit="1" customWidth="1"/>
    <col min="16" max="16" width="27.86328125" style="11" bestFit="1" customWidth="1"/>
    <col min="17" max="17" width="36" style="11" bestFit="1" customWidth="1"/>
    <col min="18" max="18" width="27.265625" style="11" bestFit="1" customWidth="1"/>
    <col min="19" max="19" width="35.3984375" style="11" bestFit="1" customWidth="1"/>
    <col min="20" max="16384" width="8.86328125" style="11"/>
  </cols>
  <sheetData>
    <row r="1" spans="1:19" s="38" customFormat="1" ht="26.25" x14ac:dyDescent="0.9">
      <c r="A1" s="36" t="s">
        <v>374</v>
      </c>
      <c r="B1" s="36" t="s">
        <v>375</v>
      </c>
      <c r="C1" s="36" t="s">
        <v>376</v>
      </c>
      <c r="D1" s="36" t="s">
        <v>370</v>
      </c>
      <c r="E1" s="36" t="s">
        <v>371</v>
      </c>
      <c r="F1" s="36" t="s">
        <v>27</v>
      </c>
      <c r="G1" s="36" t="s">
        <v>86</v>
      </c>
      <c r="H1" s="36" t="s">
        <v>123</v>
      </c>
      <c r="I1" s="36" t="s">
        <v>369</v>
      </c>
      <c r="J1" s="36" t="s">
        <v>372</v>
      </c>
      <c r="K1" s="36" t="s">
        <v>373</v>
      </c>
      <c r="L1" s="36" t="s">
        <v>377</v>
      </c>
      <c r="M1" s="36" t="s">
        <v>381</v>
      </c>
      <c r="N1" s="36" t="s">
        <v>378</v>
      </c>
      <c r="O1" s="36" t="s">
        <v>382</v>
      </c>
      <c r="P1" s="36" t="s">
        <v>379</v>
      </c>
      <c r="Q1" s="36" t="s">
        <v>383</v>
      </c>
      <c r="R1" s="36" t="s">
        <v>380</v>
      </c>
      <c r="S1" s="36" t="s">
        <v>384</v>
      </c>
    </row>
    <row r="2" spans="1:19" x14ac:dyDescent="0.6">
      <c r="A2" s="30">
        <v>0.03</v>
      </c>
      <c r="B2" s="31">
        <v>2.1936333567087458E-3</v>
      </c>
      <c r="C2" s="11" t="str">
        <f>IF(AND($D$2&gt;=A2,$D$2&lt;A3),$B2,"")</f>
        <v/>
      </c>
      <c r="D2" s="32">
        <f>AVERAGE(E2:H2)</f>
        <v>0</v>
      </c>
      <c r="E2" s="32">
        <f>AVERAGEIF(Mechanics!$C:$C,"Discover",Mechanics!$L:$L)</f>
        <v>0</v>
      </c>
      <c r="F2" s="32">
        <f>AVERAGEIF(Mechanics!$C:$C,"Manage",Mechanics!$L:$L)</f>
        <v>0</v>
      </c>
      <c r="G2" s="32">
        <f>AVERAGEIF(Mechanics!$C:$C,"Protect",Mechanics!$L:$L)</f>
        <v>0</v>
      </c>
      <c r="H2" s="32">
        <f>AVERAGEIF(Mechanics!$C:$C,"Report",Mechanics!$L:$L)</f>
        <v>0</v>
      </c>
      <c r="I2" s="11" t="str">
        <f>Input!B$6</f>
        <v>&lt;Customer Name&gt;</v>
      </c>
      <c r="J2" s="11" t="str">
        <f>IF(D2&lt;=0.4, "Starting", IF(D2&lt;=0.8, "Progressing", "Optimizing"))</f>
        <v>Starting</v>
      </c>
      <c r="K2" s="33" t="str">
        <f>VLOOKUP(J2,'Summary Text Data'!A:B,2,FALSE)</f>
        <v>An overall score of Starting indicates that the organization has gaps in the foundational people, process, and technology needed to prepare for the data privacy requirements of the GDPR. Focus initially on establishing these foundational capabilities. GDPR compliance is an ongoing process.  Accordingly, even if an organization answers all questions in the in the affirmative, the results of the GDPR Detailed Assessment will reflect the organization in the Optimizing stage.</v>
      </c>
      <c r="L2" s="33" t="str">
        <f>IF(COUNTIFS(Mechanics!$C:$C,"Discover",Mechanics!$N:$N,"Not Applicable")=COUNTIFS(Mechanics!$C:$C,"Discover",Mechanics!$J:$J,"X"),"N/A",IF(COUNTIFS(Mechanics!$C:$C,"Discover",Mechanics!$N:$N,"Starting")&gt;0,"Starting",IF(COUNTIFS(Mechanics!$C:$C,"Discover",Mechanics!$N:$N,"Progressing")&gt;0,"Progressing",IF(COUNTIFS(Mechanics!$C:$C,"Discover",Mechanics!$N:$N,"Optimizing"),"Optimizing","Results Unavailable"))))</f>
        <v>Results Unavailable</v>
      </c>
      <c r="M2" s="33" t="str">
        <f>_xlfn.IFNA(VLOOKUP(L2,'Summary Text Data'!$A:$B,2,FALSE),"Results Unavailable")</f>
        <v>Results Unavailable</v>
      </c>
      <c r="N2" s="33" t="str">
        <f>IF(COUNTIFS(Mechanics!$C:$C,"Manage",Mechanics!$N:$N,"Not Applicable")=COUNTIFS(Mechanics!$C:$C,"Manage",Mechanics!$J:$J,"X"),"N/A",IF(COUNTIFS(Mechanics!$C:$C,"Manage",Mechanics!$N:$N,"Starting")&gt;0,"Starting",IF(COUNTIFS(Mechanics!$C:$C,"Manage",Mechanics!$N:$N,"Progressing")&gt;0,"Progressing",IF(COUNTIFS(Mechanics!$C:$C,"Manage",Mechanics!$N:$N,"Optimizing"),"Optimizing","Results Unavailable"))))</f>
        <v>Results Unavailable</v>
      </c>
      <c r="O2" s="33" t="str">
        <f>_xlfn.IFNA(VLOOKUP(N2,'Summary Text Data'!$A:$B,2,FALSE),"Results Unavailable")</f>
        <v>Results Unavailable</v>
      </c>
      <c r="P2" s="33" t="str">
        <f>IF(COUNTIFS(Mechanics!$C:$C,"Protect",Mechanics!$N:$N,"Not Applicable")=COUNTIFS(Mechanics!$C:$C,"Protect",Mechanics!$J:$J,"X"),"N/A",IF(COUNTIFS(Mechanics!$C:$C,"Protect",Mechanics!$N:$N,"Starting")&gt;0,"Starting",IF(COUNTIFS(Mechanics!$C:$C,"Protect",Mechanics!$N:$N,"Progressing")&gt;0,"Progressing",IF(COUNTIFS(Mechanics!$C:$C,"Protect",Mechanics!$N:$N,"Optimizing"),"Optimizing","Results Unavailable"))))</f>
        <v>Results Unavailable</v>
      </c>
      <c r="Q2" s="33" t="str">
        <f>_xlfn.IFNA(VLOOKUP(P2,'Summary Text Data'!$A:$B,2,FALSE),"Results Unavailable")</f>
        <v>Results Unavailable</v>
      </c>
      <c r="R2" s="33" t="str">
        <f>IF(COUNTIFS(Mechanics!$C:$C,"Report",Mechanics!$N:$N,"Not Applicable")=COUNTIFS(Mechanics!$C:$C,"Report",Mechanics!$J:$J,"X"),"N/A",IF(COUNTIFS(Mechanics!$C:$C,"Report",Mechanics!$N:$N,"Starting")&gt;0,"Starting",IF(COUNTIFS(Mechanics!$C:$C,"Report",Mechanics!$N:$N,"Progressing")&gt;0,"Progressing",IF(COUNTIFS(Mechanics!$C:$C,"Report",Mechanics!$N:$N,"Optimizing"),"Optimizing","Results Unavailable"))))</f>
        <v>Results Unavailable</v>
      </c>
      <c r="S2" s="33" t="str">
        <f>_xlfn.IFNA(VLOOKUP(R2,'Summary Text Data'!$A:$B,2,FALSE),"Results Unavailable")</f>
        <v>Results Unavailable</v>
      </c>
    </row>
    <row r="3" spans="1:19" ht="14.45" customHeight="1" x14ac:dyDescent="0.6">
      <c r="A3" s="30">
        <v>0.06</v>
      </c>
      <c r="B3" s="31">
        <v>3.1412132848294273E-3</v>
      </c>
      <c r="C3" s="11" t="str">
        <f t="shared" ref="C3:C38" si="0">IF(AND($D$2&gt;=A3,$D$2&lt;A4),$B3,"")</f>
        <v/>
      </c>
      <c r="K3" s="34"/>
    </row>
    <row r="4" spans="1:19" ht="14.45" customHeight="1" x14ac:dyDescent="0.6">
      <c r="A4" s="30">
        <v>0.09</v>
      </c>
      <c r="B4" s="31">
        <v>4.4962731609411825E-3</v>
      </c>
      <c r="C4" s="11" t="str">
        <f t="shared" si="0"/>
        <v/>
      </c>
      <c r="K4" s="34"/>
    </row>
    <row r="5" spans="1:19" ht="14.45" customHeight="1" x14ac:dyDescent="0.6">
      <c r="A5" s="30">
        <v>0.12</v>
      </c>
      <c r="B5" s="31">
        <v>6.4321084669186346E-3</v>
      </c>
      <c r="C5" s="11" t="str">
        <f t="shared" si="0"/>
        <v/>
      </c>
      <c r="K5" s="34"/>
    </row>
    <row r="6" spans="1:19" x14ac:dyDescent="0.6">
      <c r="A6" s="30">
        <v>0.15</v>
      </c>
      <c r="B6" s="31">
        <v>9.193705367288094E-3</v>
      </c>
      <c r="C6" s="11" t="str">
        <f t="shared" si="0"/>
        <v/>
      </c>
    </row>
    <row r="7" spans="1:19" x14ac:dyDescent="0.6">
      <c r="A7" s="30">
        <v>0.18</v>
      </c>
      <c r="B7" s="31">
        <v>1.3125318337102799E-2</v>
      </c>
      <c r="C7" s="11" t="str">
        <f t="shared" si="0"/>
        <v/>
      </c>
    </row>
    <row r="8" spans="1:19" x14ac:dyDescent="0.6">
      <c r="A8" s="30">
        <v>0.21</v>
      </c>
      <c r="B8" s="31">
        <v>1.8706509954354602E-2</v>
      </c>
      <c r="C8" s="11" t="str">
        <f t="shared" si="0"/>
        <v/>
      </c>
    </row>
    <row r="9" spans="1:19" x14ac:dyDescent="0.6">
      <c r="A9" s="30">
        <v>0.24</v>
      </c>
      <c r="B9" s="31">
        <v>2.6596993576865863E-2</v>
      </c>
      <c r="C9" s="11" t="str">
        <f t="shared" si="0"/>
        <v/>
      </c>
    </row>
    <row r="10" spans="1:19" x14ac:dyDescent="0.6">
      <c r="A10" s="30">
        <v>0.27</v>
      </c>
      <c r="B10" s="31">
        <v>3.768789050860593E-2</v>
      </c>
      <c r="C10" s="11" t="str">
        <f t="shared" si="0"/>
        <v/>
      </c>
    </row>
    <row r="11" spans="1:19" x14ac:dyDescent="0.6">
      <c r="A11" s="30">
        <v>0.3</v>
      </c>
      <c r="B11" s="31">
        <v>5.3151136398063722E-2</v>
      </c>
      <c r="C11" s="11" t="str">
        <f t="shared" si="0"/>
        <v/>
      </c>
    </row>
    <row r="12" spans="1:19" x14ac:dyDescent="0.6">
      <c r="A12" s="30">
        <v>0.33</v>
      </c>
      <c r="B12" s="31">
        <v>7.4467945166028074E-2</v>
      </c>
      <c r="C12" s="11" t="str">
        <f t="shared" si="0"/>
        <v/>
      </c>
    </row>
    <row r="13" spans="1:19" x14ac:dyDescent="0.6">
      <c r="A13" s="30">
        <v>0.36</v>
      </c>
      <c r="B13" s="31">
        <v>0.10340045145824957</v>
      </c>
      <c r="C13" s="11" t="str">
        <f t="shared" si="0"/>
        <v/>
      </c>
    </row>
    <row r="14" spans="1:19" x14ac:dyDescent="0.6">
      <c r="A14" s="30">
        <v>0.39</v>
      </c>
      <c r="B14" s="31">
        <v>0.14185106490048782</v>
      </c>
      <c r="C14" s="11" t="str">
        <f t="shared" si="0"/>
        <v/>
      </c>
    </row>
    <row r="15" spans="1:19" x14ac:dyDescent="0.6">
      <c r="A15" s="30">
        <v>0.42</v>
      </c>
      <c r="B15" s="31">
        <v>0.19154534856146752</v>
      </c>
      <c r="C15" s="11" t="str">
        <f t="shared" si="0"/>
        <v/>
      </c>
    </row>
    <row r="16" spans="1:19" x14ac:dyDescent="0.6">
      <c r="A16" s="30">
        <v>0.45</v>
      </c>
      <c r="B16" s="31">
        <v>0.2535060166623378</v>
      </c>
      <c r="C16" s="11" t="str">
        <f t="shared" si="0"/>
        <v/>
      </c>
    </row>
    <row r="17" spans="1:3" x14ac:dyDescent="0.6">
      <c r="A17" s="30">
        <v>0.48</v>
      </c>
      <c r="B17" s="31">
        <v>0.32739298293223956</v>
      </c>
      <c r="C17" s="11" t="str">
        <f t="shared" si="0"/>
        <v/>
      </c>
    </row>
    <row r="18" spans="1:3" x14ac:dyDescent="0.6">
      <c r="A18" s="30">
        <v>0.51</v>
      </c>
      <c r="B18" s="31">
        <v>0.41095956594133487</v>
      </c>
      <c r="C18" s="11" t="str">
        <f t="shared" si="0"/>
        <v/>
      </c>
    </row>
    <row r="19" spans="1:3" x14ac:dyDescent="0.6">
      <c r="A19" s="30">
        <v>0.54</v>
      </c>
      <c r="B19" s="31">
        <v>0.5</v>
      </c>
      <c r="C19" s="11" t="str">
        <f t="shared" si="0"/>
        <v/>
      </c>
    </row>
    <row r="20" spans="1:3" x14ac:dyDescent="0.6">
      <c r="A20" s="30">
        <v>0.56999999999999995</v>
      </c>
      <c r="B20" s="31">
        <v>0.58904043405866513</v>
      </c>
      <c r="C20" s="11" t="str">
        <f t="shared" si="0"/>
        <v/>
      </c>
    </row>
    <row r="21" spans="1:3" x14ac:dyDescent="0.6">
      <c r="A21" s="30">
        <v>0.6</v>
      </c>
      <c r="B21" s="31">
        <v>0.67260701706776038</v>
      </c>
      <c r="C21" s="11" t="str">
        <f t="shared" si="0"/>
        <v/>
      </c>
    </row>
    <row r="22" spans="1:3" x14ac:dyDescent="0.6">
      <c r="A22" s="30">
        <v>0.63</v>
      </c>
      <c r="B22" s="31">
        <v>0.74649398333766215</v>
      </c>
      <c r="C22" s="11" t="str">
        <f t="shared" si="0"/>
        <v/>
      </c>
    </row>
    <row r="23" spans="1:3" x14ac:dyDescent="0.6">
      <c r="A23" s="30">
        <v>0.66</v>
      </c>
      <c r="B23" s="31">
        <v>0.80845465143853257</v>
      </c>
      <c r="C23" s="11" t="str">
        <f t="shared" si="0"/>
        <v/>
      </c>
    </row>
    <row r="24" spans="1:3" x14ac:dyDescent="0.6">
      <c r="A24" s="30">
        <v>0.69</v>
      </c>
      <c r="B24" s="31">
        <v>0.85814893509951229</v>
      </c>
      <c r="C24" s="11" t="str">
        <f t="shared" si="0"/>
        <v/>
      </c>
    </row>
    <row r="25" spans="1:3" x14ac:dyDescent="0.6">
      <c r="A25" s="30">
        <v>0.72</v>
      </c>
      <c r="B25" s="31">
        <v>0.89659954854175039</v>
      </c>
      <c r="C25" s="11" t="str">
        <f t="shared" si="0"/>
        <v/>
      </c>
    </row>
    <row r="26" spans="1:3" x14ac:dyDescent="0.6">
      <c r="A26" s="30">
        <v>0.75</v>
      </c>
      <c r="B26" s="31">
        <v>0.92553205483397194</v>
      </c>
      <c r="C26" s="11" t="str">
        <f t="shared" si="0"/>
        <v/>
      </c>
    </row>
    <row r="27" spans="1:3" x14ac:dyDescent="0.6">
      <c r="A27" s="30">
        <v>0.78</v>
      </c>
      <c r="B27" s="31">
        <v>0.94684886360193621</v>
      </c>
      <c r="C27" s="11" t="str">
        <f t="shared" si="0"/>
        <v/>
      </c>
    </row>
    <row r="28" spans="1:3" x14ac:dyDescent="0.6">
      <c r="A28" s="30">
        <v>0.81</v>
      </c>
      <c r="B28" s="31">
        <v>0.96231210949139412</v>
      </c>
      <c r="C28" s="11" t="str">
        <f t="shared" si="0"/>
        <v/>
      </c>
    </row>
    <row r="29" spans="1:3" x14ac:dyDescent="0.6">
      <c r="A29" s="30">
        <v>0.84</v>
      </c>
      <c r="B29" s="31">
        <v>0.97340300642313404</v>
      </c>
      <c r="C29" s="11" t="str">
        <f t="shared" si="0"/>
        <v/>
      </c>
    </row>
    <row r="30" spans="1:3" x14ac:dyDescent="0.6">
      <c r="A30" s="30">
        <v>0.87</v>
      </c>
      <c r="B30" s="31">
        <v>0.98129349004564548</v>
      </c>
      <c r="C30" s="11" t="str">
        <f t="shared" si="0"/>
        <v/>
      </c>
    </row>
    <row r="31" spans="1:3" x14ac:dyDescent="0.6">
      <c r="A31" s="30">
        <v>0.9</v>
      </c>
      <c r="B31" s="31">
        <v>0.98687468166289716</v>
      </c>
      <c r="C31" s="11" t="str">
        <f t="shared" si="0"/>
        <v/>
      </c>
    </row>
    <row r="32" spans="1:3" x14ac:dyDescent="0.6">
      <c r="A32" s="30">
        <v>0.93</v>
      </c>
      <c r="B32" s="31">
        <v>0.99080629463271197</v>
      </c>
      <c r="C32" s="11" t="str">
        <f t="shared" si="0"/>
        <v/>
      </c>
    </row>
    <row r="33" spans="1:49" x14ac:dyDescent="0.6">
      <c r="A33" s="30">
        <v>0.96</v>
      </c>
      <c r="B33" s="31">
        <v>0.99356789153308123</v>
      </c>
      <c r="C33" s="11" t="str">
        <f t="shared" si="0"/>
        <v/>
      </c>
    </row>
    <row r="34" spans="1:49" x14ac:dyDescent="0.6">
      <c r="A34" s="30">
        <v>0.99</v>
      </c>
      <c r="B34" s="31">
        <v>0.99550372683905886</v>
      </c>
      <c r="C34" s="11" t="str">
        <f t="shared" si="0"/>
        <v/>
      </c>
    </row>
    <row r="35" spans="1:49" x14ac:dyDescent="0.6">
      <c r="A35" s="30">
        <v>1.02</v>
      </c>
      <c r="B35" s="31">
        <v>0.99685878671517059</v>
      </c>
      <c r="C35" s="11" t="str">
        <f t="shared" si="0"/>
        <v/>
      </c>
    </row>
    <row r="36" spans="1:49" x14ac:dyDescent="0.6">
      <c r="A36" s="30">
        <v>1.05</v>
      </c>
      <c r="B36" s="31">
        <v>0.99780636664329125</v>
      </c>
      <c r="C36" s="11" t="str">
        <f t="shared" si="0"/>
        <v/>
      </c>
    </row>
    <row r="37" spans="1:49" x14ac:dyDescent="0.6">
      <c r="A37" s="30">
        <v>1.08</v>
      </c>
      <c r="B37" s="35">
        <v>0.99846853829299664</v>
      </c>
      <c r="C37" s="11" t="str">
        <f t="shared" si="0"/>
        <v/>
      </c>
    </row>
    <row r="38" spans="1:49" ht="24" x14ac:dyDescent="0.6">
      <c r="A38" s="30">
        <v>1.1100000000000001</v>
      </c>
      <c r="B38" s="35">
        <v>0.99893104049755799</v>
      </c>
      <c r="C38" s="11" t="str">
        <f t="shared" si="0"/>
        <v/>
      </c>
      <c r="S38" s="77"/>
      <c r="T38" s="77"/>
      <c r="U38" s="77"/>
      <c r="V38" s="77"/>
      <c r="W38" s="77"/>
      <c r="X38" s="77"/>
      <c r="Y38" s="77"/>
      <c r="Z38" s="77"/>
      <c r="AA38" s="77"/>
      <c r="AB38" s="77"/>
      <c r="AC38" s="77"/>
      <c r="AD38" s="77"/>
      <c r="AE38" s="77"/>
      <c r="AF38" s="77"/>
      <c r="AG38" s="77"/>
      <c r="AH38" s="77"/>
    </row>
    <row r="39" spans="1:49" ht="18.75" x14ac:dyDescent="0.6">
      <c r="S39" s="78"/>
      <c r="T39" s="78"/>
      <c r="U39" s="78"/>
      <c r="V39" s="78"/>
      <c r="W39" s="78"/>
      <c r="X39" s="78"/>
      <c r="Y39" s="78"/>
      <c r="Z39" s="78"/>
      <c r="AA39" s="78"/>
      <c r="AB39" s="78"/>
      <c r="AC39" s="78"/>
      <c r="AD39" s="78"/>
      <c r="AE39" s="78"/>
      <c r="AF39" s="78"/>
      <c r="AG39" s="78"/>
      <c r="AH39" s="78"/>
    </row>
    <row r="40" spans="1:49" ht="24" x14ac:dyDescent="0.6">
      <c r="S40" s="79"/>
      <c r="T40" s="79"/>
      <c r="U40" s="79"/>
      <c r="V40" s="79"/>
      <c r="W40" s="79"/>
      <c r="X40" s="79"/>
      <c r="Y40" s="79"/>
      <c r="Z40" s="79"/>
      <c r="AA40" s="79"/>
      <c r="AB40" s="79"/>
      <c r="AC40" s="79"/>
      <c r="AD40" s="79"/>
      <c r="AE40" s="79"/>
      <c r="AF40" s="79"/>
      <c r="AG40" s="79"/>
      <c r="AH40" s="77"/>
      <c r="AI40" s="77"/>
      <c r="AJ40" s="77"/>
      <c r="AK40" s="77"/>
      <c r="AL40" s="77"/>
      <c r="AM40" s="77"/>
      <c r="AN40" s="77"/>
      <c r="AO40" s="77"/>
      <c r="AP40" s="77"/>
      <c r="AQ40" s="77"/>
      <c r="AR40" s="77"/>
      <c r="AS40" s="77"/>
      <c r="AT40" s="77"/>
      <c r="AU40" s="77"/>
      <c r="AV40" s="77"/>
      <c r="AW40" s="77"/>
    </row>
    <row r="41" spans="1:49" ht="18.75" x14ac:dyDescent="0.6">
      <c r="AH41" s="78"/>
      <c r="AI41" s="78"/>
      <c r="AJ41" s="78"/>
      <c r="AK41" s="78"/>
      <c r="AL41" s="78"/>
      <c r="AM41" s="78"/>
      <c r="AN41" s="78"/>
      <c r="AO41" s="78"/>
      <c r="AP41" s="78"/>
      <c r="AQ41" s="78"/>
      <c r="AR41" s="78"/>
      <c r="AS41" s="78"/>
      <c r="AT41" s="78"/>
      <c r="AU41" s="78"/>
      <c r="AV41" s="78"/>
      <c r="AW41" s="78"/>
    </row>
    <row r="42" spans="1:49" ht="21.75" x14ac:dyDescent="0.6">
      <c r="AH42" s="84"/>
      <c r="AI42" s="84"/>
      <c r="AJ42" s="84"/>
      <c r="AK42" s="84"/>
      <c r="AL42" s="84"/>
      <c r="AM42" s="84"/>
      <c r="AN42" s="84"/>
      <c r="AO42" s="84"/>
      <c r="AP42" s="84"/>
      <c r="AQ42" s="84"/>
      <c r="AR42" s="84"/>
      <c r="AS42" s="84"/>
      <c r="AT42" s="84"/>
      <c r="AU42" s="84"/>
      <c r="AV42" s="84"/>
      <c r="AW42" s="21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49A554461C0F44AE2D613AD47A6B64" ma:contentTypeVersion="13" ma:contentTypeDescription="Create a new document." ma:contentTypeScope="" ma:versionID="63570935be03382d14462e44d16d1f31">
  <xsd:schema xmlns:xsd="http://www.w3.org/2001/XMLSchema" xmlns:xs="http://www.w3.org/2001/XMLSchema" xmlns:p="http://schemas.microsoft.com/office/2006/metadata/properties" xmlns:ns1="http://schemas.microsoft.com/sharepoint/v3" xmlns:ns2="2873a11b-9b80-429f-8611-a06ea650fcbe" xmlns:ns3="73d0d8c4-feef-45ef-b4a2-50408c6eb62f" targetNamespace="http://schemas.microsoft.com/office/2006/metadata/properties" ma:root="true" ma:fieldsID="2cc69ef84376ecea20309663c6b08c4d" ns1:_="" ns2:_="" ns3:_="">
    <xsd:import namespace="http://schemas.microsoft.com/sharepoint/v3"/>
    <xsd:import namespace="2873a11b-9b80-429f-8611-a06ea650fcbe"/>
    <xsd:import namespace="73d0d8c4-feef-45ef-b4a2-50408c6eb62f"/>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AutoTags" minOccurs="0"/>
                <xsd:element ref="ns3:MediaServiceOCR" minOccurs="0"/>
                <xsd:element ref="ns3:MediaServiceDateTaken" minOccurs="0"/>
                <xsd:element ref="ns1:PublishingStartDate" minOccurs="0"/>
                <xsd:element ref="ns1:PublishingExpirationDat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element name="PublishingStartDate" ma:index="19"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0"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873a11b-9b80-429f-8611-a06ea650fcb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hidden="true" ma:internalName="LastSharedByUser" ma:readOnly="true">
      <xsd:simpleType>
        <xsd:restriction base="dms:Note"/>
      </xsd:simpleType>
    </xsd:element>
    <xsd:element name="LastSharedByTime" ma:index="11"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3d0d8c4-feef-45ef-b4a2-50408c6eb62f"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DateTaken" ma:index="18" nillable="true" ma:displayName="MediaServiceDateTaken" ma:description="" ma:hidden="true" ma:internalName="MediaServiceDateTaken" ma:readOnly="true">
      <xsd:simpleType>
        <xsd:restriction base="dms:Text"/>
      </xsd:simpleType>
    </xsd:element>
    <xsd:element name="MediaServiceLocation" ma:index="21"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FF32E7-48C7-4898-908A-4C3000C9ADDC}">
  <ds:schemaRefs>
    <ds:schemaRef ds:uri="http://schemas.openxmlformats.org/package/2006/metadata/core-properties"/>
    <ds:schemaRef ds:uri="http://schemas.microsoft.com/office/infopath/2007/PartnerControls"/>
    <ds:schemaRef ds:uri="http://purl.org/dc/terms/"/>
    <ds:schemaRef ds:uri="2873a11b-9b80-429f-8611-a06ea650fcbe"/>
    <ds:schemaRef ds:uri="http://schemas.microsoft.com/office/2006/documentManagement/types"/>
    <ds:schemaRef ds:uri="73d0d8c4-feef-45ef-b4a2-50408c6eb62f"/>
    <ds:schemaRef ds:uri="http://schemas.microsoft.com/sharepoint/v3"/>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6481CB6-2DC0-42F1-A7F0-E66F6451EFEE}">
  <ds:schemaRefs>
    <ds:schemaRef ds:uri="http://schemas.microsoft.com/sharepoint/v3/contenttype/forms"/>
  </ds:schemaRefs>
</ds:datastoreItem>
</file>

<file path=customXml/itemProps3.xml><?xml version="1.0" encoding="utf-8"?>
<ds:datastoreItem xmlns:ds="http://schemas.openxmlformats.org/officeDocument/2006/customXml" ds:itemID="{EE37CD4F-0A5B-4759-B0EC-7CA46F5D7D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73a11b-9b80-429f-8611-a06ea650fcbe"/>
    <ds:schemaRef ds:uri="73d0d8c4-feef-45ef-b4a2-50408c6eb6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Page</vt:lpstr>
      <vt:lpstr>Input</vt:lpstr>
      <vt:lpstr>Responders</vt:lpstr>
      <vt:lpstr>Selection Data</vt:lpstr>
      <vt:lpstr>GDPR Articles</vt:lpstr>
      <vt:lpstr>Compliance Manager Mechanics</vt:lpstr>
      <vt:lpstr>Version</vt:lpstr>
      <vt:lpstr>Mechanics</vt:lpstr>
      <vt:lpstr>PowerBI Data</vt:lpstr>
      <vt:lpstr>Summary Text Data</vt:lpstr>
      <vt:lpstr>'Cover Page'!Print_Area</vt:lpstr>
      <vt:lpstr>Input!Print_Area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2017-06-30T13:31:41Z</dcterms:created>
  <dcterms:modified xsi:type="dcterms:W3CDTF">2018-04-04T23:36:30Z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0x0101008149A554461C0F44AE2D613AD47A6B64</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Owner">
    <vt:lpwstr>franvanh@microsoft.com</vt:lpwstr>
  </property>
  <property fmtid="{D5CDD505-2E9C-101B-9397-08002B2CF9AE}" pid="7" name="MSIP_Label_f42aa342-8706-4288-bd11-ebb85995028c_SetDate">
    <vt:lpwstr>2017-09-18T08:40:52.5461617+02:00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