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D (Local Folder)\Thesis Outline (Search)\Journal Versions\Narcissism\Detection Of Popularity DataAnalysis\"/>
    </mc:Choice>
  </mc:AlternateContent>
  <bookViews>
    <workbookView xWindow="0" yWindow="0" windowWidth="28800" windowHeight="12330" firstSheet="1" activeTab="4"/>
  </bookViews>
  <sheets>
    <sheet name="Statistics for every profile" sheetId="1" r:id="rId1"/>
    <sheet name="like and post freq" sheetId="5" r:id="rId2"/>
    <sheet name="Selfie and Likes Stats" sheetId="3" r:id="rId3"/>
    <sheet name="Followers" sheetId="4" r:id="rId4"/>
    <sheet name="Sentiment Stat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D48" i="3" l="1"/>
  <c r="C47" i="3"/>
  <c r="D45" i="3"/>
  <c r="C2" i="3"/>
  <c r="AL57" i="2" l="1"/>
  <c r="X57" i="2"/>
  <c r="I56" i="2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V3" i="1"/>
  <c r="U3" i="1"/>
  <c r="T3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48" i="1"/>
  <c r="S63" i="1"/>
  <c r="J63" i="1"/>
  <c r="N63" i="1"/>
  <c r="N62" i="1"/>
  <c r="C56" i="1"/>
  <c r="B55" i="1"/>
  <c r="E55" i="1" s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C6" i="1"/>
  <c r="B3" i="1"/>
  <c r="E3" i="1" s="1"/>
  <c r="N3" i="4" l="1"/>
  <c r="M3" i="4"/>
  <c r="L3" i="4"/>
  <c r="M4" i="4"/>
  <c r="N5" i="4" l="1"/>
  <c r="M6" i="4"/>
  <c r="L4" i="4"/>
  <c r="N4" i="4"/>
  <c r="M5" i="4"/>
  <c r="L5" i="4" l="1"/>
  <c r="L6" i="4" l="1"/>
  <c r="L20" i="4" l="1"/>
  <c r="N20" i="4"/>
  <c r="L18" i="4"/>
  <c r="M20" i="4"/>
  <c r="L17" i="4"/>
  <c r="N18" i="4"/>
  <c r="M18" i="4"/>
  <c r="L16" i="4"/>
  <c r="N17" i="4"/>
  <c r="L15" i="4"/>
  <c r="M17" i="4"/>
  <c r="N16" i="4"/>
  <c r="M16" i="4"/>
  <c r="N15" i="4"/>
  <c r="L14" i="4"/>
  <c r="M15" i="4"/>
  <c r="L13" i="4"/>
  <c r="N14" i="4"/>
  <c r="N13" i="4"/>
  <c r="M14" i="4"/>
  <c r="L12" i="4"/>
  <c r="M13" i="4"/>
  <c r="L11" i="4"/>
  <c r="N12" i="4"/>
  <c r="M12" i="4"/>
  <c r="N11" i="4"/>
  <c r="L10" i="4"/>
  <c r="L9" i="4"/>
  <c r="M11" i="4"/>
  <c r="N10" i="4"/>
  <c r="L8" i="4"/>
  <c r="M10" i="4"/>
  <c r="N9" i="4"/>
  <c r="M9" i="4"/>
  <c r="N8" i="4"/>
  <c r="L7" i="4"/>
  <c r="N7" i="4"/>
  <c r="M8" i="4"/>
  <c r="M7" i="4"/>
  <c r="N6" i="4"/>
  <c r="N19" i="4"/>
  <c r="L19" i="4"/>
  <c r="M19" i="4"/>
</calcChain>
</file>

<file path=xl/comments1.xml><?xml version="1.0" encoding="utf-8"?>
<comments xmlns="http://schemas.openxmlformats.org/spreadsheetml/2006/main">
  <authors>
    <author>Windows User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Positive Analytical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Negiative/anger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anger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  <comment ref="O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anger</t>
        </r>
      </text>
    </comment>
    <comment ref="R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Positive Analytical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Negiative/anger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Positive Analytical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Negiative/anger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Positive Analytical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annam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anger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nadiamaya_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anger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anger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vanity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Shy,Self Concious</t>
        </r>
      </text>
    </comment>
    <comment ref="AA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anger</t>
        </r>
      </text>
    </comment>
  </commentList>
</comments>
</file>

<file path=xl/sharedStrings.xml><?xml version="1.0" encoding="utf-8"?>
<sst xmlns="http://schemas.openxmlformats.org/spreadsheetml/2006/main" count="160" uniqueCount="43">
  <si>
    <t>Selfie Ratio</t>
  </si>
  <si>
    <t>Showed her things</t>
  </si>
  <si>
    <t>Total pictures</t>
  </si>
  <si>
    <t>Selfie Recognition</t>
  </si>
  <si>
    <t>Ratio of Selfie</t>
  </si>
  <si>
    <t>Sentiment</t>
  </si>
  <si>
    <t>Analytical</t>
  </si>
  <si>
    <t>Anger</t>
  </si>
  <si>
    <t>Cheerful</t>
  </si>
  <si>
    <t>Confident</t>
  </si>
  <si>
    <t>Fear</t>
  </si>
  <si>
    <t>Joy</t>
  </si>
  <si>
    <t>Negative</t>
  </si>
  <si>
    <t>Sadness</t>
  </si>
  <si>
    <t>Tentative</t>
  </si>
  <si>
    <t>Neutral</t>
  </si>
  <si>
    <t>No Of Likes</t>
  </si>
  <si>
    <t>Positive</t>
  </si>
  <si>
    <t>Negatives</t>
  </si>
  <si>
    <t>NoOfPosts</t>
  </si>
  <si>
    <t>Posts Using Tags Used Per Month</t>
  </si>
  <si>
    <t>percentage</t>
  </si>
  <si>
    <t>Durations of Anger Only</t>
  </si>
  <si>
    <t>comment</t>
  </si>
  <si>
    <t>reply (with anger)</t>
  </si>
  <si>
    <t>Profile 1</t>
  </si>
  <si>
    <t>Profile 2</t>
  </si>
  <si>
    <t>Profile 3</t>
  </si>
  <si>
    <t>Months</t>
  </si>
  <si>
    <t>IBM Watson</t>
  </si>
  <si>
    <t>VADER</t>
  </si>
  <si>
    <t>Profile1</t>
  </si>
  <si>
    <t>White fill</t>
  </si>
  <si>
    <t>Selfie</t>
  </si>
  <si>
    <t>Brand</t>
  </si>
  <si>
    <t>Showed other things</t>
  </si>
  <si>
    <t>Following</t>
  </si>
  <si>
    <t>Jacy</t>
  </si>
  <si>
    <t>Leena</t>
  </si>
  <si>
    <t>Markie</t>
  </si>
  <si>
    <t>Total conversations</t>
  </si>
  <si>
    <t>Durations of Anger Expressed</t>
  </si>
  <si>
    <t>Ang. No. Of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</si>
</sst>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A0A0A"/>
      <name val="Times New Roman"/>
      <family val="1"/>
    </font>
    <font>
      <sz val="9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Font="1" applyFill="1"/>
    <xf numFmtId="0" fontId="0" fillId="7" borderId="0" xfId="0" applyFill="1"/>
    <xf numFmtId="0" fontId="1" fillId="2" borderId="1" xfId="0" applyFont="1" applyFill="1" applyBorder="1"/>
    <xf numFmtId="0" fontId="0" fillId="6" borderId="1" xfId="0" applyFill="1" applyBorder="1"/>
    <xf numFmtId="0" fontId="0" fillId="5" borderId="1" xfId="0" applyFont="1" applyFill="1" applyBorder="1"/>
    <xf numFmtId="0" fontId="0" fillId="7" borderId="1" xfId="0" applyFill="1" applyBorder="1"/>
    <xf numFmtId="20" fontId="0" fillId="0" borderId="0" xfId="0" applyNumberFormat="1"/>
    <xf numFmtId="20" fontId="0" fillId="0" borderId="0" xfId="0" applyNumberFormat="1" applyFont="1"/>
    <xf numFmtId="0" fontId="0" fillId="7" borderId="0" xfId="0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6" borderId="0" xfId="0" applyFill="1" applyBorder="1"/>
    <xf numFmtId="0" fontId="0" fillId="5" borderId="0" xfId="0" applyFont="1" applyFill="1" applyBorder="1"/>
    <xf numFmtId="0" fontId="0" fillId="0" borderId="0" xfId="0" applyFill="1" applyBorder="1"/>
    <xf numFmtId="17" fontId="0" fillId="0" borderId="0" xfId="0" applyNumberFormat="1" applyFill="1"/>
    <xf numFmtId="17" fontId="0" fillId="4" borderId="0" xfId="0" applyNumberFormat="1" applyFill="1"/>
    <xf numFmtId="3" fontId="4" fillId="0" borderId="0" xfId="0" applyNumberFormat="1" applyFont="1"/>
    <xf numFmtId="0" fontId="0" fillId="2" borderId="1" xfId="0" applyFill="1" applyBorder="1"/>
    <xf numFmtId="0" fontId="0" fillId="4" borderId="1" xfId="0" applyFill="1" applyBorder="1"/>
    <xf numFmtId="3" fontId="5" fillId="0" borderId="0" xfId="0" applyNumberFormat="1" applyFont="1"/>
    <xf numFmtId="0" fontId="5" fillId="0" borderId="0" xfId="0" applyFont="1"/>
    <xf numFmtId="1" fontId="0" fillId="0" borderId="0" xfId="0" applyNumberFormat="1"/>
    <xf numFmtId="3" fontId="0" fillId="0" borderId="0" xfId="0" applyNumberFormat="1"/>
    <xf numFmtId="0" fontId="0" fillId="5" borderId="1" xfId="0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48712013172171"/>
          <c:y val="1.8285848121393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6180866796914E-2"/>
          <c:y val="8.0610441767068289E-2"/>
          <c:w val="0.91847562640134739"/>
          <c:h val="0.6796364671283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'Statistics for every profile'!$E$2</c:f>
              <c:strCache>
                <c:ptCount val="1"/>
                <c:pt idx="0">
                  <c:v>Profile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'Statistics for every profile'!$A$3:$A$20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cat>
          <c:val>
            <c:numRef>
              <c:f>'Statistics for every profile'!$E$3:$E$20</c:f>
              <c:numCache>
                <c:formatCode>General</c:formatCode>
                <c:ptCount val="18"/>
                <c:pt idx="0">
                  <c:v>64</c:v>
                </c:pt>
                <c:pt idx="1">
                  <c:v>89</c:v>
                </c:pt>
                <c:pt idx="2">
                  <c:v>81</c:v>
                </c:pt>
                <c:pt idx="3">
                  <c:v>73</c:v>
                </c:pt>
                <c:pt idx="4">
                  <c:v>95</c:v>
                </c:pt>
                <c:pt idx="5">
                  <c:v>71</c:v>
                </c:pt>
                <c:pt idx="6">
                  <c:v>69</c:v>
                </c:pt>
                <c:pt idx="7">
                  <c:v>81</c:v>
                </c:pt>
                <c:pt idx="8">
                  <c:v>81</c:v>
                </c:pt>
                <c:pt idx="9">
                  <c:v>58</c:v>
                </c:pt>
                <c:pt idx="10">
                  <c:v>42</c:v>
                </c:pt>
                <c:pt idx="11">
                  <c:v>62</c:v>
                </c:pt>
                <c:pt idx="12">
                  <c:v>75</c:v>
                </c:pt>
                <c:pt idx="13">
                  <c:v>57</c:v>
                </c:pt>
                <c:pt idx="14">
                  <c:v>85</c:v>
                </c:pt>
                <c:pt idx="15">
                  <c:v>47</c:v>
                </c:pt>
                <c:pt idx="16">
                  <c:v>60</c:v>
                </c:pt>
                <c:pt idx="1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6-4817-8812-4EFD328C02BC}"/>
            </c:ext>
          </c:extLst>
        </c:ser>
        <c:ser>
          <c:idx val="1"/>
          <c:order val="1"/>
          <c:tx>
            <c:strRef>
              <c:f>'Statistics for every profile'!$F$2</c:f>
              <c:strCache>
                <c:ptCount val="1"/>
                <c:pt idx="0">
                  <c:v>Profile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'Statistics for every profile'!$A$3:$A$20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cat>
          <c:val>
            <c:numRef>
              <c:f>'Statistics for every profile'!$F$3:$F$20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6-4817-8812-4EFD328C02BC}"/>
            </c:ext>
          </c:extLst>
        </c:ser>
        <c:ser>
          <c:idx val="2"/>
          <c:order val="2"/>
          <c:tx>
            <c:strRef>
              <c:f>'Statistics for every profile'!$G$2</c:f>
              <c:strCache>
                <c:ptCount val="1"/>
                <c:pt idx="0">
                  <c:v>Profile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'Statistics for every profile'!$A$3:$A$20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cat>
          <c:val>
            <c:numRef>
              <c:f>'Statistics for every profile'!$G$3:$G$20</c:f>
              <c:numCache>
                <c:formatCode>General</c:formatCode>
                <c:ptCount val="18"/>
                <c:pt idx="0">
                  <c:v>100</c:v>
                </c:pt>
                <c:pt idx="1">
                  <c:v>71.428571428571431</c:v>
                </c:pt>
                <c:pt idx="2">
                  <c:v>50</c:v>
                </c:pt>
                <c:pt idx="3">
                  <c:v>87.5</c:v>
                </c:pt>
                <c:pt idx="4">
                  <c:v>75</c:v>
                </c:pt>
                <c:pt idx="5">
                  <c:v>50</c:v>
                </c:pt>
                <c:pt idx="6">
                  <c:v>71.428571428571431</c:v>
                </c:pt>
                <c:pt idx="7">
                  <c:v>61.904761904761905</c:v>
                </c:pt>
                <c:pt idx="8">
                  <c:v>50</c:v>
                </c:pt>
                <c:pt idx="9">
                  <c:v>62.962962962962962</c:v>
                </c:pt>
                <c:pt idx="10">
                  <c:v>63.157894736842103</c:v>
                </c:pt>
                <c:pt idx="11">
                  <c:v>57.377049180327866</c:v>
                </c:pt>
                <c:pt idx="12">
                  <c:v>70.370370370370367</c:v>
                </c:pt>
                <c:pt idx="13">
                  <c:v>53.333333333333336</c:v>
                </c:pt>
                <c:pt idx="14">
                  <c:v>70</c:v>
                </c:pt>
                <c:pt idx="15">
                  <c:v>55.555555555555557</c:v>
                </c:pt>
                <c:pt idx="16">
                  <c:v>83.870967741935488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6-4817-8812-4EFD328C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130448"/>
        <c:axId val="1400132528"/>
      </c:barChart>
      <c:dateAx>
        <c:axId val="1400130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32528"/>
        <c:crosses val="autoZero"/>
        <c:auto val="1"/>
        <c:lblOffset val="100"/>
        <c:baseTimeUnit val="months"/>
      </c:dateAx>
      <c:valAx>
        <c:axId val="14001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50272069649834E-2"/>
          <c:y val="1.4963811380328545E-2"/>
          <c:w val="0.87201395557262662"/>
          <c:h val="0.69431690333566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'like and post freq'!$B$2</c:f>
              <c:strCache>
                <c:ptCount val="1"/>
                <c:pt idx="0">
                  <c:v>Jacy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lgDashDotDot"/>
                <a:tailEnd type="triangle"/>
              </a:ln>
              <a:effectLst/>
            </c:spPr>
            <c:trendlineType val="log"/>
            <c:forward val="1"/>
            <c:dispRSqr val="0"/>
            <c:dispEq val="0"/>
          </c:trendline>
          <c:xVal>
            <c:numRef>
              <c:f>'like and post freq'!$A$3:$A$20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xVal>
          <c:yVal>
            <c:numRef>
              <c:f>'like and post freq'!$B$3:$B$20</c:f>
              <c:numCache>
                <c:formatCode>General</c:formatCode>
                <c:ptCount val="18"/>
                <c:pt idx="0">
                  <c:v>22</c:v>
                </c:pt>
                <c:pt idx="1">
                  <c:v>15</c:v>
                </c:pt>
                <c:pt idx="2">
                  <c:v>24</c:v>
                </c:pt>
                <c:pt idx="3">
                  <c:v>13</c:v>
                </c:pt>
                <c:pt idx="4">
                  <c:v>19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13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3-4279-97AC-CDCEAD7FCC51}"/>
            </c:ext>
          </c:extLst>
        </c:ser>
        <c:ser>
          <c:idx val="1"/>
          <c:order val="1"/>
          <c:tx>
            <c:strRef>
              <c:f>'like and post freq'!$C$2</c:f>
              <c:strCache>
                <c:ptCount val="1"/>
                <c:pt idx="0">
                  <c:v>Leena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lgDashDotDot"/>
                <a:tailEnd type="triangle"/>
              </a:ln>
              <a:effectLst/>
            </c:spPr>
            <c:trendlineType val="poly"/>
            <c:order val="2"/>
            <c:forward val="1"/>
            <c:dispRSqr val="0"/>
            <c:dispEq val="0"/>
          </c:trendline>
          <c:xVal>
            <c:numRef>
              <c:f>'like and post freq'!$A$3:$A$20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xVal>
          <c:yVal>
            <c:numRef>
              <c:f>'like and post freq'!$C$3:$C$20</c:f>
              <c:numCache>
                <c:formatCode>General</c:formatCode>
                <c:ptCount val="18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17</c:v>
                </c:pt>
                <c:pt idx="10">
                  <c:v>14</c:v>
                </c:pt>
                <c:pt idx="11">
                  <c:v>18</c:v>
                </c:pt>
                <c:pt idx="12">
                  <c:v>24</c:v>
                </c:pt>
                <c:pt idx="13">
                  <c:v>17</c:v>
                </c:pt>
                <c:pt idx="14">
                  <c:v>17</c:v>
                </c:pt>
                <c:pt idx="15">
                  <c:v>22</c:v>
                </c:pt>
                <c:pt idx="16">
                  <c:v>19</c:v>
                </c:pt>
                <c:pt idx="1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3-4279-97AC-CDCEAD7FCC51}"/>
            </c:ext>
          </c:extLst>
        </c:ser>
        <c:ser>
          <c:idx val="2"/>
          <c:order val="2"/>
          <c:tx>
            <c:strRef>
              <c:f>'like and post freq'!$D$2</c:f>
              <c:strCache>
                <c:ptCount val="1"/>
                <c:pt idx="0">
                  <c:v>Markie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3"/>
                </a:solidFill>
                <a:prstDash val="lgDashDotDot"/>
                <a:tailEnd type="triangle"/>
              </a:ln>
              <a:effectLst/>
            </c:spPr>
            <c:trendlineType val="exp"/>
            <c:forward val="1"/>
            <c:dispRSqr val="0"/>
            <c:dispEq val="0"/>
          </c:trendline>
          <c:xVal>
            <c:numRef>
              <c:f>'like and post freq'!$A$3:$A$20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xVal>
          <c:yVal>
            <c:numRef>
              <c:f>'like and post freq'!$D$3:$D$20</c:f>
              <c:numCache>
                <c:formatCode>General</c:formatCode>
                <c:ptCount val="18"/>
                <c:pt idx="0">
                  <c:v>2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  <c:pt idx="4">
                  <c:v>16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52</c:v>
                </c:pt>
                <c:pt idx="12">
                  <c:v>24</c:v>
                </c:pt>
                <c:pt idx="13">
                  <c:v>8</c:v>
                </c:pt>
                <c:pt idx="14">
                  <c:v>21</c:v>
                </c:pt>
                <c:pt idx="15">
                  <c:v>13</c:v>
                </c:pt>
                <c:pt idx="16">
                  <c:v>35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3-4279-97AC-CDCEAD7F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79600"/>
        <c:axId val="762674608"/>
      </c:scatterChart>
      <c:valAx>
        <c:axId val="7626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74608"/>
        <c:crosses val="autoZero"/>
        <c:crossBetween val="midCat"/>
      </c:valAx>
      <c:valAx>
        <c:axId val="7626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81240721906338E-2"/>
          <c:y val="0.14871794871794872"/>
          <c:w val="0.93441379827521565"/>
          <c:h val="0.76110680395719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'like and post freq'!$M$2</c:f>
              <c:strCache>
                <c:ptCount val="1"/>
                <c:pt idx="0">
                  <c:v>Jacy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 cmpd="sng">
                <a:solidFill>
                  <a:schemeClr val="accent1"/>
                </a:solidFill>
                <a:prstDash val="lgDashDotDot"/>
                <a:tailEnd type="triangle"/>
              </a:ln>
              <a:effectLst/>
            </c:spPr>
            <c:trendlineType val="poly"/>
            <c:order val="2"/>
            <c:forward val="1"/>
            <c:dispRSqr val="0"/>
            <c:dispEq val="0"/>
          </c:trendline>
          <c:cat>
            <c:numRef>
              <c:f>'like and post freq'!$A$3:$A$20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cat>
          <c:val>
            <c:numRef>
              <c:f>'like and post freq'!$M$3:$M$20</c:f>
              <c:numCache>
                <c:formatCode>General</c:formatCode>
                <c:ptCount val="18"/>
                <c:pt idx="0">
                  <c:v>10915.54</c:v>
                </c:pt>
                <c:pt idx="1">
                  <c:v>9950</c:v>
                </c:pt>
                <c:pt idx="2">
                  <c:v>6930.91</c:v>
                </c:pt>
                <c:pt idx="3">
                  <c:v>6635.25</c:v>
                </c:pt>
                <c:pt idx="4">
                  <c:v>6364.79</c:v>
                </c:pt>
                <c:pt idx="5">
                  <c:v>6414.84</c:v>
                </c:pt>
                <c:pt idx="6">
                  <c:v>7483.83</c:v>
                </c:pt>
                <c:pt idx="7">
                  <c:v>7962.94</c:v>
                </c:pt>
                <c:pt idx="8">
                  <c:v>6303.54</c:v>
                </c:pt>
                <c:pt idx="9">
                  <c:v>8121.1</c:v>
                </c:pt>
                <c:pt idx="10">
                  <c:v>6808.54</c:v>
                </c:pt>
                <c:pt idx="11">
                  <c:v>8005.6</c:v>
                </c:pt>
                <c:pt idx="12">
                  <c:v>11564.5</c:v>
                </c:pt>
                <c:pt idx="13">
                  <c:v>7954.75</c:v>
                </c:pt>
                <c:pt idx="14">
                  <c:v>7127.7</c:v>
                </c:pt>
                <c:pt idx="15">
                  <c:v>7229</c:v>
                </c:pt>
                <c:pt idx="16">
                  <c:v>6912.64</c:v>
                </c:pt>
                <c:pt idx="17">
                  <c:v>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4-4F66-8023-A620CDE6621C}"/>
            </c:ext>
          </c:extLst>
        </c:ser>
        <c:ser>
          <c:idx val="1"/>
          <c:order val="1"/>
          <c:tx>
            <c:strRef>
              <c:f>'like and post freq'!$N$2</c:f>
              <c:strCache>
                <c:ptCount val="1"/>
                <c:pt idx="0">
                  <c:v>Leena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accent2"/>
                </a:solidFill>
                <a:prstDash val="lgDashDotDot"/>
                <a:tailEnd type="triangle"/>
              </a:ln>
              <a:effectLst/>
            </c:spPr>
            <c:trendlineType val="poly"/>
            <c:order val="2"/>
            <c:forward val="1"/>
            <c:dispRSqr val="0"/>
            <c:dispEq val="0"/>
          </c:trendline>
          <c:cat>
            <c:numRef>
              <c:f>'like and post freq'!$A$3:$A$20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cat>
          <c:val>
            <c:numRef>
              <c:f>'like and post freq'!$N$3:$N$20</c:f>
              <c:numCache>
                <c:formatCode>General</c:formatCode>
                <c:ptCount val="18"/>
                <c:pt idx="0">
                  <c:v>6326.6</c:v>
                </c:pt>
                <c:pt idx="1">
                  <c:v>5569</c:v>
                </c:pt>
                <c:pt idx="2">
                  <c:v>6661</c:v>
                </c:pt>
                <c:pt idx="3">
                  <c:v>7633</c:v>
                </c:pt>
                <c:pt idx="4">
                  <c:v>7619</c:v>
                </c:pt>
                <c:pt idx="5">
                  <c:v>7392</c:v>
                </c:pt>
                <c:pt idx="6">
                  <c:v>7310</c:v>
                </c:pt>
                <c:pt idx="7">
                  <c:v>8630</c:v>
                </c:pt>
                <c:pt idx="8">
                  <c:v>9591</c:v>
                </c:pt>
                <c:pt idx="9">
                  <c:v>9235</c:v>
                </c:pt>
                <c:pt idx="10">
                  <c:v>8146</c:v>
                </c:pt>
                <c:pt idx="11">
                  <c:v>1014</c:v>
                </c:pt>
                <c:pt idx="12">
                  <c:v>11243</c:v>
                </c:pt>
                <c:pt idx="13">
                  <c:v>12524</c:v>
                </c:pt>
                <c:pt idx="14">
                  <c:v>13214</c:v>
                </c:pt>
                <c:pt idx="15">
                  <c:v>15005</c:v>
                </c:pt>
                <c:pt idx="16">
                  <c:v>12897</c:v>
                </c:pt>
                <c:pt idx="17">
                  <c:v>12835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4-4F66-8023-A620CDE6621C}"/>
            </c:ext>
          </c:extLst>
        </c:ser>
        <c:ser>
          <c:idx val="2"/>
          <c:order val="2"/>
          <c:tx>
            <c:strRef>
              <c:f>'like and post freq'!$O$2</c:f>
              <c:strCache>
                <c:ptCount val="1"/>
                <c:pt idx="0">
                  <c:v>Markie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accent3"/>
                </a:solidFill>
                <a:prstDash val="lgDashDotDot"/>
                <a:tailEnd type="triangle"/>
              </a:ln>
              <a:effectLst/>
            </c:spPr>
            <c:trendlineType val="poly"/>
            <c:order val="2"/>
            <c:forward val="1"/>
            <c:dispRSqr val="0"/>
            <c:dispEq val="0"/>
          </c:trendline>
          <c:cat>
            <c:numRef>
              <c:f>'like and post freq'!$A$3:$A$20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cat>
          <c:val>
            <c:numRef>
              <c:f>'like and post freq'!$O$3:$O$20</c:f>
              <c:numCache>
                <c:formatCode>General</c:formatCode>
                <c:ptCount val="18"/>
                <c:pt idx="0">
                  <c:v>11517</c:v>
                </c:pt>
                <c:pt idx="1">
                  <c:v>8589</c:v>
                </c:pt>
                <c:pt idx="2">
                  <c:v>7131</c:v>
                </c:pt>
                <c:pt idx="3">
                  <c:v>10191</c:v>
                </c:pt>
                <c:pt idx="4">
                  <c:v>14915</c:v>
                </c:pt>
                <c:pt idx="5">
                  <c:v>9968</c:v>
                </c:pt>
                <c:pt idx="6">
                  <c:v>10744</c:v>
                </c:pt>
                <c:pt idx="7">
                  <c:v>13235</c:v>
                </c:pt>
                <c:pt idx="8">
                  <c:v>14000</c:v>
                </c:pt>
                <c:pt idx="9">
                  <c:v>10430</c:v>
                </c:pt>
                <c:pt idx="10">
                  <c:v>11861</c:v>
                </c:pt>
                <c:pt idx="11">
                  <c:v>38000</c:v>
                </c:pt>
                <c:pt idx="12">
                  <c:v>28523</c:v>
                </c:pt>
                <c:pt idx="13">
                  <c:v>28747</c:v>
                </c:pt>
                <c:pt idx="14">
                  <c:v>27733</c:v>
                </c:pt>
                <c:pt idx="15">
                  <c:v>25021</c:v>
                </c:pt>
                <c:pt idx="16">
                  <c:v>32733</c:v>
                </c:pt>
                <c:pt idx="17">
                  <c:v>14839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4-4F66-8023-A620CDE6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859744"/>
        <c:axId val="1019858496"/>
      </c:barChart>
      <c:dateAx>
        <c:axId val="1019859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58496"/>
        <c:crosses val="autoZero"/>
        <c:auto val="1"/>
        <c:lblOffset val="100"/>
        <c:baseTimeUnit val="months"/>
      </c:dateAx>
      <c:valAx>
        <c:axId val="10198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</a:t>
            </a:r>
            <a:r>
              <a:rPr lang="en-US" b="1" baseline="0"/>
              <a:t> of selfies took per month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'Selfie and Likes Stats'!$C$1</c:f>
              <c:strCache>
                <c:ptCount val="1"/>
                <c:pt idx="0">
                  <c:v>Selfie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'Selfie and Likes Stats'!$A$2:$B$57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'Selfie and Likes Stats'!$C$2:$C$57</c:f>
              <c:numCache>
                <c:formatCode>General</c:formatCode>
                <c:ptCount val="56"/>
                <c:pt idx="0">
                  <c:v>16</c:v>
                </c:pt>
                <c:pt idx="1">
                  <c:v>16</c:v>
                </c:pt>
                <c:pt idx="2">
                  <c:v>22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9</c:v>
                </c:pt>
                <c:pt idx="7">
                  <c:v>17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4</c:v>
                </c:pt>
                <c:pt idx="14">
                  <c:v>11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9">
                  <c:v>13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32</c:v>
                </c:pt>
                <c:pt idx="24">
                  <c:v>23</c:v>
                </c:pt>
                <c:pt idx="25">
                  <c:v>24</c:v>
                </c:pt>
                <c:pt idx="26">
                  <c:v>12</c:v>
                </c:pt>
                <c:pt idx="27">
                  <c:v>14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37</c:v>
                </c:pt>
                <c:pt idx="32">
                  <c:v>25</c:v>
                </c:pt>
                <c:pt idx="33">
                  <c:v>26</c:v>
                </c:pt>
                <c:pt idx="34">
                  <c:v>29</c:v>
                </c:pt>
                <c:pt idx="35">
                  <c:v>32</c:v>
                </c:pt>
                <c:pt idx="36">
                  <c:v>24</c:v>
                </c:pt>
                <c:pt idx="38">
                  <c:v>2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15</c:v>
                </c:pt>
                <c:pt idx="43">
                  <c:v>11</c:v>
                </c:pt>
                <c:pt idx="44">
                  <c:v>10</c:v>
                </c:pt>
                <c:pt idx="45">
                  <c:v>13</c:v>
                </c:pt>
                <c:pt idx="46">
                  <c:v>12</c:v>
                </c:pt>
                <c:pt idx="47">
                  <c:v>17</c:v>
                </c:pt>
                <c:pt idx="48">
                  <c:v>12</c:v>
                </c:pt>
                <c:pt idx="49">
                  <c:v>35</c:v>
                </c:pt>
                <c:pt idx="50">
                  <c:v>19</c:v>
                </c:pt>
                <c:pt idx="51">
                  <c:v>8</c:v>
                </c:pt>
                <c:pt idx="52">
                  <c:v>21</c:v>
                </c:pt>
                <c:pt idx="53">
                  <c:v>10</c:v>
                </c:pt>
                <c:pt idx="54">
                  <c:v>52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4-40DA-ACBB-E3B03507FD7C}"/>
            </c:ext>
          </c:extLst>
        </c:ser>
        <c:ser>
          <c:idx val="1"/>
          <c:order val="1"/>
          <c:tx>
            <c:strRef>
              <c:f>'Selfie and Likes Stats'!$D$1</c:f>
              <c:strCache>
                <c:ptCount val="1"/>
                <c:pt idx="0">
                  <c:v>Brand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'Selfie and Likes Stats'!$A$2:$B$57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'Selfie and Likes Stats'!$D$2:$D$57</c:f>
              <c:numCache>
                <c:formatCode>General</c:formatCode>
                <c:ptCount val="56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10</c:v>
                </c:pt>
                <c:pt idx="10">
                  <c:v>11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9</c:v>
                </c:pt>
                <c:pt idx="16">
                  <c:v>6</c:v>
                </c:pt>
                <c:pt idx="17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7</c:v>
                </c:pt>
                <c:pt idx="41">
                  <c:v>1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11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5</c:v>
                </c:pt>
                <c:pt idx="54">
                  <c:v>1</c:v>
                </c:pt>
                <c:pt idx="5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4-40DA-ACBB-E3B03507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959792"/>
        <c:axId val="738953968"/>
      </c:barChart>
      <c:catAx>
        <c:axId val="7389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53968"/>
        <c:crosses val="autoZero"/>
        <c:auto val="1"/>
        <c:lblAlgn val="ctr"/>
        <c:lblOffset val="100"/>
        <c:noMultiLvlLbl val="0"/>
      </c:catAx>
      <c:valAx>
        <c:axId val="7389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'Selfie and Likes Stats'!$R$1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'Selfie and Likes Stats'!$A$2:$B$57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'Selfie and Likes Stats'!$R$2:$R$57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0-2367-435A-8795-41497C2C7267}"/>
            </c:ext>
          </c:extLst>
        </c:ser>
        <c:ser>
          <c:idx val="1"/>
          <c:order val="1"/>
          <c:tx>
            <c:strRef>
              <c:f>'Selfie and Likes Stats'!$S$1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'Selfie and Likes Stats'!$A$2:$B$57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'Selfie and Likes Stats'!$S$2:$S$57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1-2367-435A-8795-41497C2C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517056"/>
        <c:axId val="743504576"/>
      </c:barChart>
      <c:catAx>
        <c:axId val="7435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04576"/>
        <c:crosses val="autoZero"/>
        <c:auto val="1"/>
        <c:lblAlgn val="ctr"/>
        <c:lblOffset val="100"/>
        <c:noMultiLvlLbl val="0"/>
      </c:catAx>
      <c:valAx>
        <c:axId val="743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Likes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'Selfie and Likes Stats'!$Y$2</c:f>
              <c:strCache>
                <c:ptCount val="1"/>
                <c:pt idx="0">
                  <c:v>Jacy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F28A-480F-B623-28D1BC0D0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0"/>
          </c:trendline>
          <c:xVal>
            <c:numRef>
              <c:f>'Selfie and Likes Stats'!$X$3:$X$20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xVal>
          <c:yVal>
            <c:numRef>
              <c:f>'Selfie and Likes Stats'!$Y$3:$Y$20</c:f>
              <c:numCache>
                <c:formatCode>General</c:formatCode>
                <c:ptCount val="18"/>
                <c:pt idx="0">
                  <c:v>10915.54</c:v>
                </c:pt>
                <c:pt idx="1">
                  <c:v>9950</c:v>
                </c:pt>
                <c:pt idx="2">
                  <c:v>6930.91</c:v>
                </c:pt>
                <c:pt idx="3">
                  <c:v>6635.25</c:v>
                </c:pt>
                <c:pt idx="4">
                  <c:v>6364.79</c:v>
                </c:pt>
                <c:pt idx="5">
                  <c:v>6414.84</c:v>
                </c:pt>
                <c:pt idx="6">
                  <c:v>7483.83</c:v>
                </c:pt>
                <c:pt idx="7">
                  <c:v>7962.94</c:v>
                </c:pt>
                <c:pt idx="8">
                  <c:v>6303.54</c:v>
                </c:pt>
                <c:pt idx="9">
                  <c:v>8121.1</c:v>
                </c:pt>
                <c:pt idx="10">
                  <c:v>6808.54</c:v>
                </c:pt>
                <c:pt idx="11">
                  <c:v>8005.6</c:v>
                </c:pt>
                <c:pt idx="12">
                  <c:v>11564.5</c:v>
                </c:pt>
                <c:pt idx="13">
                  <c:v>7954.75</c:v>
                </c:pt>
                <c:pt idx="14">
                  <c:v>7127.7</c:v>
                </c:pt>
                <c:pt idx="15">
                  <c:v>7229</c:v>
                </c:pt>
                <c:pt idx="16">
                  <c:v>6912.64</c:v>
                </c:pt>
                <c:pt idx="17">
                  <c:v>9258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A-480F-B623-28D1BC0D0EDC}"/>
            </c:ext>
          </c:extLst>
        </c:ser>
        <c:ser>
          <c:idx val="1"/>
          <c:order val="1"/>
          <c:tx>
            <c:strRef>
              <c:f>'Selfie and Likes Stats'!$Z$2</c:f>
              <c:strCache>
                <c:ptCount val="1"/>
                <c:pt idx="0">
                  <c:v>Leena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F28A-480F-B623-28D1BC0D0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20"/>
            <c:dispRSqr val="0"/>
            <c:dispEq val="0"/>
          </c:trendline>
          <c:xVal>
            <c:numRef>
              <c:f>'Selfie and Likes Stats'!$X$3:$X$20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xVal>
          <c:yVal>
            <c:numRef>
              <c:f>'Selfie and Likes Stats'!$Z$3:$Z$20</c:f>
              <c:numCache>
                <c:formatCode>General</c:formatCode>
                <c:ptCount val="18"/>
                <c:pt idx="0">
                  <c:v>6326.6</c:v>
                </c:pt>
                <c:pt idx="1">
                  <c:v>5569</c:v>
                </c:pt>
                <c:pt idx="2">
                  <c:v>6661</c:v>
                </c:pt>
                <c:pt idx="3">
                  <c:v>7633</c:v>
                </c:pt>
                <c:pt idx="4">
                  <c:v>7619</c:v>
                </c:pt>
                <c:pt idx="5">
                  <c:v>7392</c:v>
                </c:pt>
                <c:pt idx="6">
                  <c:v>7310</c:v>
                </c:pt>
                <c:pt idx="7">
                  <c:v>8630</c:v>
                </c:pt>
                <c:pt idx="8">
                  <c:v>9591</c:v>
                </c:pt>
                <c:pt idx="9">
                  <c:v>9235</c:v>
                </c:pt>
                <c:pt idx="10">
                  <c:v>8146</c:v>
                </c:pt>
                <c:pt idx="11">
                  <c:v>1014</c:v>
                </c:pt>
                <c:pt idx="12">
                  <c:v>11243</c:v>
                </c:pt>
                <c:pt idx="13">
                  <c:v>12524</c:v>
                </c:pt>
                <c:pt idx="14">
                  <c:v>13214</c:v>
                </c:pt>
                <c:pt idx="15">
                  <c:v>15005</c:v>
                </c:pt>
                <c:pt idx="16">
                  <c:v>12897</c:v>
                </c:pt>
                <c:pt idx="17">
                  <c:v>12835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A-480F-B623-28D1BC0D0EDC}"/>
            </c:ext>
          </c:extLst>
        </c:ser>
        <c:ser>
          <c:idx val="2"/>
          <c:order val="2"/>
          <c:tx>
            <c:strRef>
              <c:f>'Selfie and Likes Stats'!$AA$2</c:f>
              <c:strCache>
                <c:ptCount val="1"/>
                <c:pt idx="0">
                  <c:v>Markie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F28A-480F-B623-28D1BC0D0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c:spPr>
            <c:trendlineType val="poly"/>
            <c:order val="2"/>
            <c:forward val="20"/>
            <c:dispRSqr val="0"/>
            <c:dispEq val="0"/>
          </c:trendline>
          <c:xVal>
            <c:numRef>
              <c:f>'Selfie and Likes Stats'!$X$3:$X$20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xVal>
          <c:yVal>
            <c:numRef>
              <c:f>'Selfie and Likes Stats'!$AA$3:$AA$20</c:f>
              <c:numCache>
                <c:formatCode>General</c:formatCode>
                <c:ptCount val="18"/>
                <c:pt idx="0">
                  <c:v>11517</c:v>
                </c:pt>
                <c:pt idx="1">
                  <c:v>8589</c:v>
                </c:pt>
                <c:pt idx="2">
                  <c:v>7131</c:v>
                </c:pt>
                <c:pt idx="3">
                  <c:v>10191</c:v>
                </c:pt>
                <c:pt idx="4">
                  <c:v>14915</c:v>
                </c:pt>
                <c:pt idx="5">
                  <c:v>9968</c:v>
                </c:pt>
                <c:pt idx="6">
                  <c:v>10744</c:v>
                </c:pt>
                <c:pt idx="7">
                  <c:v>13235</c:v>
                </c:pt>
                <c:pt idx="8">
                  <c:v>14000</c:v>
                </c:pt>
                <c:pt idx="9">
                  <c:v>10430</c:v>
                </c:pt>
                <c:pt idx="10">
                  <c:v>11861</c:v>
                </c:pt>
                <c:pt idx="11">
                  <c:v>38000</c:v>
                </c:pt>
                <c:pt idx="12">
                  <c:v>28523</c:v>
                </c:pt>
                <c:pt idx="13">
                  <c:v>28747</c:v>
                </c:pt>
                <c:pt idx="14">
                  <c:v>27733</c:v>
                </c:pt>
                <c:pt idx="15">
                  <c:v>25021</c:v>
                </c:pt>
                <c:pt idx="16">
                  <c:v>32733</c:v>
                </c:pt>
                <c:pt idx="17">
                  <c:v>14839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A-480F-B623-28D1BC0D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31648"/>
        <c:axId val="856318752"/>
      </c:scatterChart>
      <c:valAx>
        <c:axId val="85633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18752"/>
        <c:crosses val="autoZero"/>
        <c:crossBetween val="midCat"/>
      </c:valAx>
      <c:valAx>
        <c:axId val="856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Likes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Followers!$B$1:$B$2</c:f>
              <c:strCache>
                <c:ptCount val="2"/>
                <c:pt idx="0">
                  <c:v>Jacy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Followers!$A$3:$A$21</c:f>
              <c:numCache>
                <c:formatCode>mmm\-yy</c:formatCode>
                <c:ptCount val="19"/>
                <c:pt idx="0">
                  <c:v>43831</c:v>
                </c:pt>
                <c:pt idx="1">
                  <c:v>43800</c:v>
                </c:pt>
                <c:pt idx="2">
                  <c:v>43770</c:v>
                </c:pt>
                <c:pt idx="3">
                  <c:v>43739</c:v>
                </c:pt>
                <c:pt idx="4">
                  <c:v>43709</c:v>
                </c:pt>
                <c:pt idx="5">
                  <c:v>43678</c:v>
                </c:pt>
                <c:pt idx="6">
                  <c:v>43647</c:v>
                </c:pt>
                <c:pt idx="7">
                  <c:v>43617</c:v>
                </c:pt>
                <c:pt idx="8">
                  <c:v>43586</c:v>
                </c:pt>
                <c:pt idx="9">
                  <c:v>43556</c:v>
                </c:pt>
                <c:pt idx="10">
                  <c:v>43525</c:v>
                </c:pt>
                <c:pt idx="11">
                  <c:v>43497</c:v>
                </c:pt>
                <c:pt idx="12">
                  <c:v>43466</c:v>
                </c:pt>
                <c:pt idx="13">
                  <c:v>43435</c:v>
                </c:pt>
                <c:pt idx="14">
                  <c:v>43405</c:v>
                </c:pt>
                <c:pt idx="15">
                  <c:v>43374</c:v>
                </c:pt>
                <c:pt idx="16">
                  <c:v>43344</c:v>
                </c:pt>
                <c:pt idx="17">
                  <c:v>43313</c:v>
                </c:pt>
              </c:numCache>
            </c:numRef>
          </c:cat>
          <c:val>
            <c:numRef>
              <c:f>Followers!$B$3:$B$21</c:f>
              <c:numCache>
                <c:formatCode>0</c:formatCode>
                <c:ptCount val="19"/>
                <c:pt idx="0" formatCode="General">
                  <c:v>150084</c:v>
                </c:pt>
                <c:pt idx="1">
                  <c:v>148914</c:v>
                </c:pt>
                <c:pt idx="2">
                  <c:v>146978</c:v>
                </c:pt>
                <c:pt idx="3">
                  <c:v>144339</c:v>
                </c:pt>
                <c:pt idx="4">
                  <c:v>143251</c:v>
                </c:pt>
                <c:pt idx="5">
                  <c:v>142044</c:v>
                </c:pt>
                <c:pt idx="6">
                  <c:v>138464</c:v>
                </c:pt>
                <c:pt idx="7">
                  <c:v>137093</c:v>
                </c:pt>
                <c:pt idx="8">
                  <c:v>135791</c:v>
                </c:pt>
                <c:pt idx="9">
                  <c:v>133550</c:v>
                </c:pt>
                <c:pt idx="10">
                  <c:v>131564</c:v>
                </c:pt>
                <c:pt idx="11">
                  <c:v>128797</c:v>
                </c:pt>
                <c:pt idx="12">
                  <c:v>128561</c:v>
                </c:pt>
                <c:pt idx="13">
                  <c:v>129503</c:v>
                </c:pt>
                <c:pt idx="14">
                  <c:v>128939</c:v>
                </c:pt>
                <c:pt idx="15">
                  <c:v>127548</c:v>
                </c:pt>
                <c:pt idx="16">
                  <c:v>126003</c:v>
                </c:pt>
                <c:pt idx="17">
                  <c:v>122951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4-458C-950C-E7C1194FB098}"/>
            </c:ext>
          </c:extLst>
        </c:ser>
        <c:ser>
          <c:idx val="1"/>
          <c:order val="1"/>
          <c:tx>
            <c:strRef>
              <c:f>Followers!$D$1:$D$2</c:f>
              <c:strCache>
                <c:ptCount val="2"/>
                <c:pt idx="0">
                  <c:v>Jacy</c:v>
                </c:pt>
                <c:pt idx="1">
                  <c:v>Following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Followers!$A$3:$A$21</c:f>
              <c:numCache>
                <c:formatCode>mmm\-yy</c:formatCode>
                <c:ptCount val="19"/>
                <c:pt idx="0">
                  <c:v>43831</c:v>
                </c:pt>
                <c:pt idx="1">
                  <c:v>43800</c:v>
                </c:pt>
                <c:pt idx="2">
                  <c:v>43770</c:v>
                </c:pt>
                <c:pt idx="3">
                  <c:v>43739</c:v>
                </c:pt>
                <c:pt idx="4">
                  <c:v>43709</c:v>
                </c:pt>
                <c:pt idx="5">
                  <c:v>43678</c:v>
                </c:pt>
                <c:pt idx="6">
                  <c:v>43647</c:v>
                </c:pt>
                <c:pt idx="7">
                  <c:v>43617</c:v>
                </c:pt>
                <c:pt idx="8">
                  <c:v>43586</c:v>
                </c:pt>
                <c:pt idx="9">
                  <c:v>43556</c:v>
                </c:pt>
                <c:pt idx="10">
                  <c:v>43525</c:v>
                </c:pt>
                <c:pt idx="11">
                  <c:v>43497</c:v>
                </c:pt>
                <c:pt idx="12">
                  <c:v>43466</c:v>
                </c:pt>
                <c:pt idx="13">
                  <c:v>43435</c:v>
                </c:pt>
                <c:pt idx="14">
                  <c:v>43405</c:v>
                </c:pt>
                <c:pt idx="15">
                  <c:v>43374</c:v>
                </c:pt>
                <c:pt idx="16">
                  <c:v>43344</c:v>
                </c:pt>
                <c:pt idx="17">
                  <c:v>43313</c:v>
                </c:pt>
              </c:numCache>
            </c:numRef>
          </c:cat>
          <c:val>
            <c:numRef>
              <c:f>Followers!$D$3:$D$21</c:f>
              <c:numCache>
                <c:formatCode>#,##0</c:formatCode>
                <c:ptCount val="19"/>
                <c:pt idx="0">
                  <c:v>188227</c:v>
                </c:pt>
                <c:pt idx="1">
                  <c:v>183737</c:v>
                </c:pt>
                <c:pt idx="2">
                  <c:v>176053</c:v>
                </c:pt>
                <c:pt idx="3">
                  <c:v>163590</c:v>
                </c:pt>
                <c:pt idx="4">
                  <c:v>156694</c:v>
                </c:pt>
                <c:pt idx="5">
                  <c:v>148468</c:v>
                </c:pt>
                <c:pt idx="6">
                  <c:v>136798</c:v>
                </c:pt>
                <c:pt idx="7">
                  <c:v>129577</c:v>
                </c:pt>
                <c:pt idx="8">
                  <c:v>130087</c:v>
                </c:pt>
                <c:pt idx="9">
                  <c:v>123140</c:v>
                </c:pt>
                <c:pt idx="10">
                  <c:v>119225</c:v>
                </c:pt>
                <c:pt idx="11">
                  <c:v>111797</c:v>
                </c:pt>
                <c:pt idx="12">
                  <c:v>106723</c:v>
                </c:pt>
                <c:pt idx="13">
                  <c:v>100734</c:v>
                </c:pt>
                <c:pt idx="14">
                  <c:v>92850</c:v>
                </c:pt>
                <c:pt idx="15">
                  <c:v>85099</c:v>
                </c:pt>
                <c:pt idx="16">
                  <c:v>81814</c:v>
                </c:pt>
                <c:pt idx="17">
                  <c:v>78945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4-458C-950C-E7C1194FB098}"/>
            </c:ext>
          </c:extLst>
        </c:ser>
        <c:ser>
          <c:idx val="2"/>
          <c:order val="2"/>
          <c:tx>
            <c:strRef>
              <c:f>Followers!$F$1:$F$2</c:f>
              <c:strCache>
                <c:ptCount val="2"/>
                <c:pt idx="0">
                  <c:v>Markie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Followers!$A$3:$A$21</c:f>
              <c:numCache>
                <c:formatCode>mmm\-yy</c:formatCode>
                <c:ptCount val="19"/>
                <c:pt idx="0">
                  <c:v>43831</c:v>
                </c:pt>
                <c:pt idx="1">
                  <c:v>43800</c:v>
                </c:pt>
                <c:pt idx="2">
                  <c:v>43770</c:v>
                </c:pt>
                <c:pt idx="3">
                  <c:v>43739</c:v>
                </c:pt>
                <c:pt idx="4">
                  <c:v>43709</c:v>
                </c:pt>
                <c:pt idx="5">
                  <c:v>43678</c:v>
                </c:pt>
                <c:pt idx="6">
                  <c:v>43647</c:v>
                </c:pt>
                <c:pt idx="7">
                  <c:v>43617</c:v>
                </c:pt>
                <c:pt idx="8">
                  <c:v>43586</c:v>
                </c:pt>
                <c:pt idx="9">
                  <c:v>43556</c:v>
                </c:pt>
                <c:pt idx="10">
                  <c:v>43525</c:v>
                </c:pt>
                <c:pt idx="11">
                  <c:v>43497</c:v>
                </c:pt>
                <c:pt idx="12">
                  <c:v>43466</c:v>
                </c:pt>
                <c:pt idx="13">
                  <c:v>43435</c:v>
                </c:pt>
                <c:pt idx="14">
                  <c:v>43405</c:v>
                </c:pt>
                <c:pt idx="15">
                  <c:v>43374</c:v>
                </c:pt>
                <c:pt idx="16">
                  <c:v>43344</c:v>
                </c:pt>
                <c:pt idx="17">
                  <c:v>43313</c:v>
                </c:pt>
              </c:numCache>
            </c:numRef>
          </c:cat>
          <c:val>
            <c:numRef>
              <c:f>Followers!$F$3:$F$21</c:f>
              <c:numCache>
                <c:formatCode>#,##0</c:formatCode>
                <c:ptCount val="19"/>
                <c:pt idx="0">
                  <c:v>364867</c:v>
                </c:pt>
                <c:pt idx="1">
                  <c:v>361755</c:v>
                </c:pt>
                <c:pt idx="2">
                  <c:v>359450</c:v>
                </c:pt>
                <c:pt idx="3">
                  <c:v>359736</c:v>
                </c:pt>
                <c:pt idx="4">
                  <c:v>356588</c:v>
                </c:pt>
                <c:pt idx="5">
                  <c:v>345513</c:v>
                </c:pt>
                <c:pt idx="6">
                  <c:v>330396</c:v>
                </c:pt>
                <c:pt idx="7">
                  <c:v>276668</c:v>
                </c:pt>
                <c:pt idx="8">
                  <c:v>275209</c:v>
                </c:pt>
                <c:pt idx="9">
                  <c:v>271234</c:v>
                </c:pt>
                <c:pt idx="10">
                  <c:v>267486</c:v>
                </c:pt>
                <c:pt idx="11">
                  <c:v>266346</c:v>
                </c:pt>
                <c:pt idx="12">
                  <c:v>264036</c:v>
                </c:pt>
                <c:pt idx="13">
                  <c:v>263439</c:v>
                </c:pt>
                <c:pt idx="14">
                  <c:v>260301</c:v>
                </c:pt>
                <c:pt idx="15">
                  <c:v>260211</c:v>
                </c:pt>
                <c:pt idx="16">
                  <c:v>259693</c:v>
                </c:pt>
                <c:pt idx="17">
                  <c:v>261267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4-458C-950C-E7C1194FB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374048"/>
        <c:axId val="1021376960"/>
      </c:lineChart>
      <c:dateAx>
        <c:axId val="1021374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76960"/>
        <c:crosses val="autoZero"/>
        <c:auto val="1"/>
        <c:lblOffset val="100"/>
        <c:baseTimeUnit val="months"/>
      </c:dateAx>
      <c:valAx>
        <c:axId val="1021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Followers!$L$1:$L$2</c:f>
              <c:strCache>
                <c:ptCount val="2"/>
                <c:pt idx="0">
                  <c:v>Jacy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Followers!$A$3:$A$21</c:f>
              <c:numCache>
                <c:formatCode>mmm\-yy</c:formatCode>
                <c:ptCount val="19"/>
                <c:pt idx="0">
                  <c:v>43831</c:v>
                </c:pt>
                <c:pt idx="1">
                  <c:v>43800</c:v>
                </c:pt>
                <c:pt idx="2">
                  <c:v>43770</c:v>
                </c:pt>
                <c:pt idx="3">
                  <c:v>43739</c:v>
                </c:pt>
                <c:pt idx="4">
                  <c:v>43709</c:v>
                </c:pt>
                <c:pt idx="5">
                  <c:v>43678</c:v>
                </c:pt>
                <c:pt idx="6">
                  <c:v>43647</c:v>
                </c:pt>
                <c:pt idx="7">
                  <c:v>43617</c:v>
                </c:pt>
                <c:pt idx="8">
                  <c:v>43586</c:v>
                </c:pt>
                <c:pt idx="9">
                  <c:v>43556</c:v>
                </c:pt>
                <c:pt idx="10">
                  <c:v>43525</c:v>
                </c:pt>
                <c:pt idx="11">
                  <c:v>43497</c:v>
                </c:pt>
                <c:pt idx="12">
                  <c:v>43466</c:v>
                </c:pt>
                <c:pt idx="13">
                  <c:v>43435</c:v>
                </c:pt>
                <c:pt idx="14">
                  <c:v>43405</c:v>
                </c:pt>
                <c:pt idx="15">
                  <c:v>43374</c:v>
                </c:pt>
                <c:pt idx="16">
                  <c:v>43344</c:v>
                </c:pt>
                <c:pt idx="17">
                  <c:v>43313</c:v>
                </c:pt>
              </c:numCache>
            </c:numRef>
          </c:cat>
          <c:val>
            <c:numRef>
              <c:f>Followers!$L$3:$L$21</c:f>
              <c:numCache>
                <c:formatCode>General</c:formatCode>
                <c:ptCount val="19"/>
                <c:pt idx="0">
                  <c:v>209.61452513966481</c:v>
                </c:pt>
                <c:pt idx="1">
                  <c:v>213.03862660944205</c:v>
                </c:pt>
                <c:pt idx="2">
                  <c:v>214.25364431486881</c:v>
                </c:pt>
                <c:pt idx="3">
                  <c:v>214.47102526002971</c:v>
                </c:pt>
                <c:pt idx="4">
                  <c:v>218.3704268292683</c:v>
                </c:pt>
                <c:pt idx="5">
                  <c:v>218.86594761171031</c:v>
                </c:pt>
                <c:pt idx="6">
                  <c:v>226.99016393442622</c:v>
                </c:pt>
                <c:pt idx="7">
                  <c:v>234.34700854700856</c:v>
                </c:pt>
                <c:pt idx="8">
                  <c:v>240.76418439716312</c:v>
                </c:pt>
                <c:pt idx="9">
                  <c:v>252.93560606060606</c:v>
                </c:pt>
                <c:pt idx="10">
                  <c:v>261.55864811133199</c:v>
                </c:pt>
                <c:pt idx="11">
                  <c:v>265.56082474226804</c:v>
                </c:pt>
                <c:pt idx="12">
                  <c:v>274.70299145299145</c:v>
                </c:pt>
                <c:pt idx="13">
                  <c:v>278.5010752688172</c:v>
                </c:pt>
                <c:pt idx="14">
                  <c:v>297.09447004608296</c:v>
                </c:pt>
                <c:pt idx="15">
                  <c:v>314.1576354679803</c:v>
                </c:pt>
                <c:pt idx="16">
                  <c:v>331.58684210526314</c:v>
                </c:pt>
                <c:pt idx="17">
                  <c:v>329.62734584450402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0-4D61-8DF5-2A80D8D1DC39}"/>
            </c:ext>
          </c:extLst>
        </c:ser>
        <c:ser>
          <c:idx val="1"/>
          <c:order val="1"/>
          <c:tx>
            <c:strRef>
              <c:f>Followers!$M$1:$M$2</c:f>
              <c:strCache>
                <c:ptCount val="2"/>
                <c:pt idx="0">
                  <c:v>Jacy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Followers!$A$3:$A$21</c:f>
              <c:numCache>
                <c:formatCode>mmm\-yy</c:formatCode>
                <c:ptCount val="19"/>
                <c:pt idx="0">
                  <c:v>43831</c:v>
                </c:pt>
                <c:pt idx="1">
                  <c:v>43800</c:v>
                </c:pt>
                <c:pt idx="2">
                  <c:v>43770</c:v>
                </c:pt>
                <c:pt idx="3">
                  <c:v>43739</c:v>
                </c:pt>
                <c:pt idx="4">
                  <c:v>43709</c:v>
                </c:pt>
                <c:pt idx="5">
                  <c:v>43678</c:v>
                </c:pt>
                <c:pt idx="6">
                  <c:v>43647</c:v>
                </c:pt>
                <c:pt idx="7">
                  <c:v>43617</c:v>
                </c:pt>
                <c:pt idx="8">
                  <c:v>43586</c:v>
                </c:pt>
                <c:pt idx="9">
                  <c:v>43556</c:v>
                </c:pt>
                <c:pt idx="10">
                  <c:v>43525</c:v>
                </c:pt>
                <c:pt idx="11">
                  <c:v>43497</c:v>
                </c:pt>
                <c:pt idx="12">
                  <c:v>43466</c:v>
                </c:pt>
                <c:pt idx="13">
                  <c:v>43435</c:v>
                </c:pt>
                <c:pt idx="14">
                  <c:v>43405</c:v>
                </c:pt>
                <c:pt idx="15">
                  <c:v>43374</c:v>
                </c:pt>
                <c:pt idx="16">
                  <c:v>43344</c:v>
                </c:pt>
                <c:pt idx="17">
                  <c:v>43313</c:v>
                </c:pt>
              </c:numCache>
            </c:numRef>
          </c:cat>
          <c:val>
            <c:numRef>
              <c:f>Followers!$M$3:$M$21</c:f>
              <c:numCache>
                <c:formatCode>General</c:formatCode>
                <c:ptCount val="19"/>
                <c:pt idx="0">
                  <c:v>945.8643216080402</c:v>
                </c:pt>
                <c:pt idx="1">
                  <c:v>914.11442786069654</c:v>
                </c:pt>
                <c:pt idx="2">
                  <c:v>898.2295918367347</c:v>
                </c:pt>
                <c:pt idx="3">
                  <c:v>843.24742268041234</c:v>
                </c:pt>
                <c:pt idx="4">
                  <c:v>771.89162561576359</c:v>
                </c:pt>
                <c:pt idx="5">
                  <c:v>742.34</c:v>
                </c:pt>
                <c:pt idx="6">
                  <c:v>690.89898989898995</c:v>
                </c:pt>
                <c:pt idx="7">
                  <c:v>654.42929292929296</c:v>
                </c:pt>
                <c:pt idx="8">
                  <c:v>677.53645833333337</c:v>
                </c:pt>
                <c:pt idx="9">
                  <c:v>658.50267379679144</c:v>
                </c:pt>
                <c:pt idx="10">
                  <c:v>655.08241758241763</c:v>
                </c:pt>
                <c:pt idx="11">
                  <c:v>631.62146892655369</c:v>
                </c:pt>
                <c:pt idx="12">
                  <c:v>592.90555555555557</c:v>
                </c:pt>
                <c:pt idx="13">
                  <c:v>565.92134831460669</c:v>
                </c:pt>
                <c:pt idx="14">
                  <c:v>507.37704918032784</c:v>
                </c:pt>
                <c:pt idx="15">
                  <c:v>452.65425531914894</c:v>
                </c:pt>
                <c:pt idx="16">
                  <c:v>430.6</c:v>
                </c:pt>
                <c:pt idx="17">
                  <c:v>431.39344262295083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0-4D61-8DF5-2A80D8D1DC39}"/>
            </c:ext>
          </c:extLst>
        </c:ser>
        <c:ser>
          <c:idx val="2"/>
          <c:order val="2"/>
          <c:tx>
            <c:strRef>
              <c:f>Followers!$N$1:$N$2</c:f>
              <c:strCache>
                <c:ptCount val="2"/>
                <c:pt idx="0">
                  <c:v>Markie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Followers!$A$3:$A$21</c:f>
              <c:numCache>
                <c:formatCode>mmm\-yy</c:formatCode>
                <c:ptCount val="19"/>
                <c:pt idx="0">
                  <c:v>43831</c:v>
                </c:pt>
                <c:pt idx="1">
                  <c:v>43800</c:v>
                </c:pt>
                <c:pt idx="2">
                  <c:v>43770</c:v>
                </c:pt>
                <c:pt idx="3">
                  <c:v>43739</c:v>
                </c:pt>
                <c:pt idx="4">
                  <c:v>43709</c:v>
                </c:pt>
                <c:pt idx="5">
                  <c:v>43678</c:v>
                </c:pt>
                <c:pt idx="6">
                  <c:v>43647</c:v>
                </c:pt>
                <c:pt idx="7">
                  <c:v>43617</c:v>
                </c:pt>
                <c:pt idx="8">
                  <c:v>43586</c:v>
                </c:pt>
                <c:pt idx="9">
                  <c:v>43556</c:v>
                </c:pt>
                <c:pt idx="10">
                  <c:v>43525</c:v>
                </c:pt>
                <c:pt idx="11">
                  <c:v>43497</c:v>
                </c:pt>
                <c:pt idx="12">
                  <c:v>43466</c:v>
                </c:pt>
                <c:pt idx="13">
                  <c:v>43435</c:v>
                </c:pt>
                <c:pt idx="14">
                  <c:v>43405</c:v>
                </c:pt>
                <c:pt idx="15">
                  <c:v>43374</c:v>
                </c:pt>
                <c:pt idx="16">
                  <c:v>43344</c:v>
                </c:pt>
                <c:pt idx="17">
                  <c:v>43313</c:v>
                </c:pt>
              </c:numCache>
            </c:numRef>
          </c:cat>
          <c:val>
            <c:numRef>
              <c:f>Followers!$N$3:$N$21</c:f>
              <c:numCache>
                <c:formatCode>General</c:formatCode>
                <c:ptCount val="19"/>
                <c:pt idx="0">
                  <c:v>2224.7987804878048</c:v>
                </c:pt>
                <c:pt idx="1">
                  <c:v>2379.9671052631579</c:v>
                </c:pt>
                <c:pt idx="2">
                  <c:v>2478.9655172413795</c:v>
                </c:pt>
                <c:pt idx="3">
                  <c:v>2248.35</c:v>
                </c:pt>
                <c:pt idx="4">
                  <c:v>2135.2574850299402</c:v>
                </c:pt>
                <c:pt idx="5">
                  <c:v>2258.2549019607845</c:v>
                </c:pt>
                <c:pt idx="6">
                  <c:v>2247.591836734694</c:v>
                </c:pt>
                <c:pt idx="7">
                  <c:v>1856.8322147651006</c:v>
                </c:pt>
                <c:pt idx="8">
                  <c:v>1965.7785714285715</c:v>
                </c:pt>
                <c:pt idx="9">
                  <c:v>2135.7007874015749</c:v>
                </c:pt>
                <c:pt idx="10">
                  <c:v>2174.6829268292681</c:v>
                </c:pt>
                <c:pt idx="11">
                  <c:v>2219.5500000000002</c:v>
                </c:pt>
                <c:pt idx="12">
                  <c:v>2295.9652173913041</c:v>
                </c:pt>
                <c:pt idx="13">
                  <c:v>2485.2735849056603</c:v>
                </c:pt>
                <c:pt idx="14">
                  <c:v>2479.0571428571429</c:v>
                </c:pt>
                <c:pt idx="15">
                  <c:v>2655.2142857142858</c:v>
                </c:pt>
                <c:pt idx="16">
                  <c:v>2623.1616161616162</c:v>
                </c:pt>
                <c:pt idx="17">
                  <c:v>2809.3225806451615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0-4D61-8DF5-2A80D8D1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386944"/>
        <c:axId val="1021366560"/>
      </c:lineChart>
      <c:dateAx>
        <c:axId val="1021386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66560"/>
        <c:crosses val="autoZero"/>
        <c:auto val="1"/>
        <c:lblOffset val="100"/>
        <c:baseTimeUnit val="months"/>
      </c:dateAx>
      <c:valAx>
        <c:axId val="1021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'Sentiment Stats'!$C$2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Stats'!$C$3:$C$58</c:f>
              <c:numCache>
                <c:formatCode>General</c:formatCode>
                <c:ptCount val="56"/>
                <c:pt idx="0">
                  <c:v>14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5">
                  <c:v>2</c:v>
                </c:pt>
                <c:pt idx="17">
                  <c:v>1</c:v>
                </c:pt>
                <c:pt idx="21">
                  <c:v>3</c:v>
                </c:pt>
                <c:pt idx="23">
                  <c:v>1</c:v>
                </c:pt>
                <c:pt idx="26">
                  <c:v>1</c:v>
                </c:pt>
                <c:pt idx="28">
                  <c:v>2</c:v>
                </c:pt>
                <c:pt idx="34">
                  <c:v>1</c:v>
                </c:pt>
                <c:pt idx="38">
                  <c:v>0</c:v>
                </c:pt>
                <c:pt idx="40">
                  <c:v>1</c:v>
                </c:pt>
                <c:pt idx="42">
                  <c:v>2</c:v>
                </c:pt>
                <c:pt idx="43">
                  <c:v>5</c:v>
                </c:pt>
                <c:pt idx="45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927-93EF-473096BCAF14}"/>
            </c:ext>
          </c:extLst>
        </c:ser>
        <c:ser>
          <c:idx val="1"/>
          <c:order val="1"/>
          <c:tx>
            <c:strRef>
              <c:f>'Sentiment Stats'!$D$2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Stats'!$D$3:$D$58</c:f>
              <c:numCache>
                <c:formatCode>General</c:formatCode>
                <c:ptCount val="56"/>
                <c:pt idx="3">
                  <c:v>1</c:v>
                </c:pt>
                <c:pt idx="5">
                  <c:v>1</c:v>
                </c:pt>
                <c:pt idx="22">
                  <c:v>1</c:v>
                </c:pt>
                <c:pt idx="38">
                  <c:v>0</c:v>
                </c:pt>
                <c:pt idx="46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2-4927-93EF-473096BCAF14}"/>
            </c:ext>
          </c:extLst>
        </c:ser>
        <c:ser>
          <c:idx val="2"/>
          <c:order val="2"/>
          <c:tx>
            <c:strRef>
              <c:f>'Sentiment Stats'!$E$2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Stats'!$E$3:$E$58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4">
                  <c:v>2</c:v>
                </c:pt>
                <c:pt idx="6">
                  <c:v>1</c:v>
                </c:pt>
                <c:pt idx="23">
                  <c:v>1</c:v>
                </c:pt>
                <c:pt idx="38">
                  <c:v>0</c:v>
                </c:pt>
                <c:pt idx="43">
                  <c:v>2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2-4927-93EF-473096BCAF14}"/>
            </c:ext>
          </c:extLst>
        </c:ser>
        <c:ser>
          <c:idx val="3"/>
          <c:order val="3"/>
          <c:tx>
            <c:strRef>
              <c:f>'Sentiment Stats'!$F$2</c:f>
              <c:strCache>
                <c:ptCount val="1"/>
                <c:pt idx="0">
                  <c:v>Joy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Stats'!$F$3:$F$58</c:f>
              <c:numCache>
                <c:formatCode>General</c:formatCode>
                <c:ptCount val="56"/>
                <c:pt idx="0">
                  <c:v>74</c:v>
                </c:pt>
                <c:pt idx="1">
                  <c:v>50</c:v>
                </c:pt>
                <c:pt idx="2">
                  <c:v>40</c:v>
                </c:pt>
                <c:pt idx="3">
                  <c:v>20</c:v>
                </c:pt>
                <c:pt idx="4">
                  <c:v>48</c:v>
                </c:pt>
                <c:pt idx="5">
                  <c:v>61</c:v>
                </c:pt>
                <c:pt idx="6">
                  <c:v>24</c:v>
                </c:pt>
                <c:pt idx="7">
                  <c:v>34</c:v>
                </c:pt>
                <c:pt idx="8">
                  <c:v>39</c:v>
                </c:pt>
                <c:pt idx="9">
                  <c:v>24</c:v>
                </c:pt>
                <c:pt idx="10">
                  <c:v>33</c:v>
                </c:pt>
                <c:pt idx="11">
                  <c:v>8</c:v>
                </c:pt>
                <c:pt idx="12">
                  <c:v>17</c:v>
                </c:pt>
                <c:pt idx="13">
                  <c:v>12</c:v>
                </c:pt>
                <c:pt idx="14">
                  <c:v>2</c:v>
                </c:pt>
                <c:pt idx="15">
                  <c:v>9</c:v>
                </c:pt>
                <c:pt idx="16">
                  <c:v>11</c:v>
                </c:pt>
                <c:pt idx="17">
                  <c:v>1</c:v>
                </c:pt>
                <c:pt idx="19">
                  <c:v>32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49</c:v>
                </c:pt>
                <c:pt idx="24">
                  <c:v>42</c:v>
                </c:pt>
                <c:pt idx="25">
                  <c:v>18</c:v>
                </c:pt>
                <c:pt idx="26">
                  <c:v>7</c:v>
                </c:pt>
                <c:pt idx="27">
                  <c:v>14</c:v>
                </c:pt>
                <c:pt idx="28">
                  <c:v>24</c:v>
                </c:pt>
                <c:pt idx="29">
                  <c:v>33</c:v>
                </c:pt>
                <c:pt idx="30">
                  <c:v>17</c:v>
                </c:pt>
                <c:pt idx="31">
                  <c:v>23</c:v>
                </c:pt>
                <c:pt idx="32">
                  <c:v>12</c:v>
                </c:pt>
                <c:pt idx="33">
                  <c:v>4</c:v>
                </c:pt>
                <c:pt idx="34">
                  <c:v>9</c:v>
                </c:pt>
                <c:pt idx="35">
                  <c:v>13</c:v>
                </c:pt>
                <c:pt idx="38">
                  <c:v>0</c:v>
                </c:pt>
                <c:pt idx="39">
                  <c:v>7</c:v>
                </c:pt>
                <c:pt idx="41">
                  <c:v>1</c:v>
                </c:pt>
                <c:pt idx="42">
                  <c:v>40</c:v>
                </c:pt>
                <c:pt idx="43">
                  <c:v>48</c:v>
                </c:pt>
                <c:pt idx="44">
                  <c:v>12</c:v>
                </c:pt>
                <c:pt idx="45">
                  <c:v>2</c:v>
                </c:pt>
                <c:pt idx="46">
                  <c:v>4</c:v>
                </c:pt>
                <c:pt idx="47">
                  <c:v>25</c:v>
                </c:pt>
                <c:pt idx="48">
                  <c:v>10</c:v>
                </c:pt>
                <c:pt idx="49">
                  <c:v>9</c:v>
                </c:pt>
                <c:pt idx="50">
                  <c:v>25</c:v>
                </c:pt>
                <c:pt idx="51">
                  <c:v>12</c:v>
                </c:pt>
                <c:pt idx="52">
                  <c:v>24</c:v>
                </c:pt>
                <c:pt idx="53">
                  <c:v>49</c:v>
                </c:pt>
                <c:pt idx="54">
                  <c:v>55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927-93EF-473096BCAF14}"/>
            </c:ext>
          </c:extLst>
        </c:ser>
        <c:ser>
          <c:idx val="4"/>
          <c:order val="4"/>
          <c:tx>
            <c:strRef>
              <c:f>'Sentiment Stats'!$G$2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Stats'!$G$3:$G$58</c:f>
              <c:numCache>
                <c:formatCode>General</c:formatCode>
                <c:ptCount val="56"/>
                <c:pt idx="0">
                  <c:v>12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11">
                  <c:v>3</c:v>
                </c:pt>
                <c:pt idx="12">
                  <c:v>1</c:v>
                </c:pt>
                <c:pt idx="14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7">
                  <c:v>1</c:v>
                </c:pt>
                <c:pt idx="33">
                  <c:v>2</c:v>
                </c:pt>
                <c:pt idx="38">
                  <c:v>0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6">
                  <c:v>4</c:v>
                </c:pt>
                <c:pt idx="47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927-93EF-473096BCAF14}"/>
            </c:ext>
          </c:extLst>
        </c:ser>
        <c:ser>
          <c:idx val="5"/>
          <c:order val="5"/>
          <c:tx>
            <c:strRef>
              <c:f>'Sentiment Stats'!$H$2</c:f>
              <c:strCache>
                <c:ptCount val="1"/>
                <c:pt idx="0">
                  <c:v>Tentative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Stats'!$H$3:$H$58</c:f>
              <c:numCache>
                <c:formatCode>General</c:formatCode>
                <c:ptCount val="56"/>
                <c:pt idx="0">
                  <c:v>17</c:v>
                </c:pt>
                <c:pt idx="1">
                  <c:v>14</c:v>
                </c:pt>
                <c:pt idx="2">
                  <c:v>9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5</c:v>
                </c:pt>
                <c:pt idx="10">
                  <c:v>1</c:v>
                </c:pt>
                <c:pt idx="14">
                  <c:v>2</c:v>
                </c:pt>
                <c:pt idx="15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3">
                  <c:v>1</c:v>
                </c:pt>
                <c:pt idx="26">
                  <c:v>1</c:v>
                </c:pt>
                <c:pt idx="27">
                  <c:v>2</c:v>
                </c:pt>
                <c:pt idx="29">
                  <c:v>1</c:v>
                </c:pt>
                <c:pt idx="33">
                  <c:v>1</c:v>
                </c:pt>
                <c:pt idx="38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927-93EF-473096BCAF14}"/>
            </c:ext>
          </c:extLst>
        </c:ser>
        <c:ser>
          <c:idx val="6"/>
          <c:order val="6"/>
          <c:tx>
            <c:strRef>
              <c:f>'Sentiment Stats'!$I$2</c:f>
              <c:strCache>
                <c:ptCount val="1"/>
                <c:pt idx="0">
                  <c:v>Confident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Stats'!$I$3:$I$58</c:f>
              <c:numCache>
                <c:formatCode>General</c:formatCode>
                <c:ptCount val="56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2</c:v>
                </c:pt>
                <c:pt idx="17">
                  <c:v>2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1">
                  <c:v>2</c:v>
                </c:pt>
                <c:pt idx="32">
                  <c:v>1</c:v>
                </c:pt>
                <c:pt idx="34">
                  <c:v>2</c:v>
                </c:pt>
                <c:pt idx="38">
                  <c:v>0</c:v>
                </c:pt>
                <c:pt idx="42">
                  <c:v>1</c:v>
                </c:pt>
                <c:pt idx="43">
                  <c:v>6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50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02-4927-93EF-473096BCAF14}"/>
            </c:ext>
          </c:extLst>
        </c:ser>
        <c:ser>
          <c:idx val="7"/>
          <c:order val="7"/>
          <c:tx>
            <c:strRef>
              <c:f>'Sentiment Stats'!$J$2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Stats'!$J$3:$J$58</c:f>
              <c:numCache>
                <c:formatCode>General</c:formatCode>
                <c:ptCount val="56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24">
                  <c:v>2</c:v>
                </c:pt>
                <c:pt idx="28">
                  <c:v>2</c:v>
                </c:pt>
                <c:pt idx="29">
                  <c:v>1</c:v>
                </c:pt>
                <c:pt idx="31">
                  <c:v>2</c:v>
                </c:pt>
                <c:pt idx="34">
                  <c:v>1</c:v>
                </c:pt>
                <c:pt idx="38">
                  <c:v>0</c:v>
                </c:pt>
                <c:pt idx="43">
                  <c:v>2</c:v>
                </c:pt>
                <c:pt idx="46">
                  <c:v>2</c:v>
                </c:pt>
                <c:pt idx="47">
                  <c:v>3</c:v>
                </c:pt>
                <c:pt idx="49">
                  <c:v>1</c:v>
                </c:pt>
                <c:pt idx="50">
                  <c:v>2</c:v>
                </c:pt>
                <c:pt idx="52">
                  <c:v>1</c:v>
                </c:pt>
                <c:pt idx="5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02-4927-93EF-473096BCAF14}"/>
            </c:ext>
          </c:extLst>
        </c:ser>
        <c:ser>
          <c:idx val="8"/>
          <c:order val="8"/>
          <c:tx>
            <c:strRef>
              <c:f>'Sentiment Stats'!$K$2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Stats'!$K$3:$K$58</c:f>
              <c:numCache>
                <c:formatCode>General</c:formatCode>
                <c:ptCount val="56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4</c:v>
                </c:pt>
                <c:pt idx="12">
                  <c:v>1</c:v>
                </c:pt>
                <c:pt idx="13">
                  <c:v>1</c:v>
                </c:pt>
                <c:pt idx="31">
                  <c:v>1</c:v>
                </c:pt>
                <c:pt idx="32">
                  <c:v>1</c:v>
                </c:pt>
                <c:pt idx="38">
                  <c:v>0</c:v>
                </c:pt>
                <c:pt idx="40">
                  <c:v>2</c:v>
                </c:pt>
                <c:pt idx="42">
                  <c:v>1</c:v>
                </c:pt>
                <c:pt idx="43">
                  <c:v>2</c:v>
                </c:pt>
                <c:pt idx="45">
                  <c:v>1</c:v>
                </c:pt>
                <c:pt idx="47">
                  <c:v>5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02-4927-93EF-473096BCAF14}"/>
            </c:ext>
          </c:extLst>
        </c:ser>
        <c:ser>
          <c:idx val="9"/>
          <c:order val="9"/>
          <c:tx>
            <c:strRef>
              <c:f>'Sentiment Stats'!$L$2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'Sentiment Stats'!$A$3:$B$58</c:f>
              <c:multiLvlStrCache>
                <c:ptCount val="56"/>
                <c:lvl>
                  <c:pt idx="0">
                    <c:v>Aug-18</c:v>
                  </c:pt>
                  <c:pt idx="1">
                    <c:v>Sep-18</c:v>
                  </c:pt>
                  <c:pt idx="2">
                    <c:v>Oct-18</c:v>
                  </c:pt>
                  <c:pt idx="3">
                    <c:v>Nov-18</c:v>
                  </c:pt>
                  <c:pt idx="4">
                    <c:v>Dec-18</c:v>
                  </c:pt>
                  <c:pt idx="5">
                    <c:v>Jan-19</c:v>
                  </c:pt>
                  <c:pt idx="6">
                    <c:v>Feb-19</c:v>
                  </c:pt>
                  <c:pt idx="7">
                    <c:v>Mar-19</c:v>
                  </c:pt>
                  <c:pt idx="8">
                    <c:v>Apr-19</c:v>
                  </c:pt>
                  <c:pt idx="9">
                    <c:v>May-19</c:v>
                  </c:pt>
                  <c:pt idx="10">
                    <c:v>Jun-19</c:v>
                  </c:pt>
                  <c:pt idx="11">
                    <c:v>Jul-19</c:v>
                  </c:pt>
                  <c:pt idx="12">
                    <c:v>Aug-19</c:v>
                  </c:pt>
                  <c:pt idx="13">
                    <c:v>Sep-19</c:v>
                  </c:pt>
                  <c:pt idx="14">
                    <c:v>Oct-19</c:v>
                  </c:pt>
                  <c:pt idx="15">
                    <c:v>Nov-19</c:v>
                  </c:pt>
                  <c:pt idx="16">
                    <c:v>Dec-19</c:v>
                  </c:pt>
                  <c:pt idx="17">
                    <c:v>Jan-20</c:v>
                  </c:pt>
                  <c:pt idx="19">
                    <c:v>Aug-18</c:v>
                  </c:pt>
                  <c:pt idx="20">
                    <c:v>Sep-18</c:v>
                  </c:pt>
                  <c:pt idx="21">
                    <c:v>Oct-18</c:v>
                  </c:pt>
                  <c:pt idx="22">
                    <c:v>Nov-18</c:v>
                  </c:pt>
                  <c:pt idx="23">
                    <c:v>Dec-18</c:v>
                  </c:pt>
                  <c:pt idx="24">
                    <c:v>Jan-19</c:v>
                  </c:pt>
                  <c:pt idx="25">
                    <c:v>Feb-19</c:v>
                  </c:pt>
                  <c:pt idx="26">
                    <c:v>Mar-19</c:v>
                  </c:pt>
                  <c:pt idx="27">
                    <c:v>Apr-19</c:v>
                  </c:pt>
                  <c:pt idx="28">
                    <c:v>May-19</c:v>
                  </c:pt>
                  <c:pt idx="29">
                    <c:v>Jun-19</c:v>
                  </c:pt>
                  <c:pt idx="30">
                    <c:v>Jul-19</c:v>
                  </c:pt>
                  <c:pt idx="31">
                    <c:v>Aug-19</c:v>
                  </c:pt>
                  <c:pt idx="32">
                    <c:v>Sep-19</c:v>
                  </c:pt>
                  <c:pt idx="33">
                    <c:v>Oct-19</c:v>
                  </c:pt>
                  <c:pt idx="34">
                    <c:v>Nov-19</c:v>
                  </c:pt>
                  <c:pt idx="35">
                    <c:v>Dec-19</c:v>
                  </c:pt>
                  <c:pt idx="36">
                    <c:v>Jan-20</c:v>
                  </c:pt>
                  <c:pt idx="38">
                    <c:v>Aug-18</c:v>
                  </c:pt>
                  <c:pt idx="39">
                    <c:v>Sep-18</c:v>
                  </c:pt>
                  <c:pt idx="40">
                    <c:v>Oct-18</c:v>
                  </c:pt>
                  <c:pt idx="41">
                    <c:v>Nov-18</c:v>
                  </c:pt>
                  <c:pt idx="42">
                    <c:v>Dec-18</c:v>
                  </c:pt>
                  <c:pt idx="43">
                    <c:v>Jan-19</c:v>
                  </c:pt>
                  <c:pt idx="44">
                    <c:v>Feb-19</c:v>
                  </c:pt>
                  <c:pt idx="45">
                    <c:v>Mar-19</c:v>
                  </c:pt>
                  <c:pt idx="46">
                    <c:v>Apr-19</c:v>
                  </c:pt>
                  <c:pt idx="47">
                    <c:v>May-19</c:v>
                  </c:pt>
                  <c:pt idx="48">
                    <c:v>Jun-19</c:v>
                  </c:pt>
                  <c:pt idx="49">
                    <c:v>Jul-19</c:v>
                  </c:pt>
                  <c:pt idx="50">
                    <c:v>Aug-19</c:v>
                  </c:pt>
                  <c:pt idx="51">
                    <c:v>Sep-19</c:v>
                  </c:pt>
                  <c:pt idx="52">
                    <c:v>Oct-19</c:v>
                  </c:pt>
                  <c:pt idx="53">
                    <c:v>Nov-19</c:v>
                  </c:pt>
                  <c:pt idx="54">
                    <c:v>Dec-19</c:v>
                  </c:pt>
                  <c:pt idx="55">
                    <c:v>Jan-20</c:v>
                  </c:pt>
                </c:lvl>
                <c:lvl>
                  <c:pt idx="0">
                    <c:v>Jacy</c:v>
                  </c:pt>
                  <c:pt idx="19">
                    <c:v>Leena</c:v>
                  </c:pt>
                  <c:pt idx="38">
                    <c:v>Markie</c:v>
                  </c:pt>
                </c:lvl>
              </c:multiLvlStrCache>
            </c:multiLvlStrRef>
          </c:cat>
          <c:val>
            <c:numRef>
              <c:f>'Sentiment Stats'!$L$3:$L$58</c:f>
              <c:numCache>
                <c:formatCode>General</c:formatCode>
                <c:ptCount val="56"/>
                <c:pt idx="0">
                  <c:v>36</c:v>
                </c:pt>
                <c:pt idx="1">
                  <c:v>20</c:v>
                </c:pt>
                <c:pt idx="2">
                  <c:v>15</c:v>
                </c:pt>
                <c:pt idx="3">
                  <c:v>4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4</c:v>
                </c:pt>
                <c:pt idx="21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8">
                  <c:v>0</c:v>
                </c:pt>
                <c:pt idx="43">
                  <c:v>1</c:v>
                </c:pt>
                <c:pt idx="44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02-4927-93EF-473096BC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757520"/>
        <c:axId val="1592750032"/>
      </c:barChart>
      <c:catAx>
        <c:axId val="15927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50032"/>
        <c:crosses val="autoZero"/>
        <c:auto val="1"/>
        <c:lblAlgn val="ctr"/>
        <c:lblOffset val="100"/>
        <c:noMultiLvlLbl val="0"/>
      </c:catAx>
      <c:valAx>
        <c:axId val="15927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57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122803</xdr:colOff>
      <xdr:row>5</xdr:row>
      <xdr:rowOff>10385</xdr:rowOff>
    </xdr:from>
    <xdr:to>
      <xdr:col>18</xdr:col>
      <xdr:colOff>394731</xdr:colOff>
      <xdr:row>26</xdr:row>
      <xdr:rowOff>69368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21</xdr:row>
      <xdr:rowOff>9524</xdr:rowOff>
    </xdr:from>
    <xdr:to>
      <xdr:col>9</xdr:col>
      <xdr:colOff>424543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472759</xdr:colOff>
      <xdr:row>0</xdr:row>
      <xdr:rowOff>269240</xdr:rowOff>
    </xdr:from>
    <xdr:to>
      <xdr:col>32</xdr:col>
      <xdr:colOff>112274</xdr:colOff>
      <xdr:row>26</xdr:row>
      <xdr:rowOff>164857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21</xdr:row>
      <xdr:rowOff>151840</xdr:rowOff>
    </xdr:from>
    <xdr:to>
      <xdr:col>16</xdr:col>
      <xdr:colOff>0</xdr:colOff>
      <xdr:row>46</xdr:row>
      <xdr:rowOff>31937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63</xdr:row>
      <xdr:rowOff>1680</xdr:rowOff>
    </xdr:from>
    <xdr:to>
      <xdr:col>13</xdr:col>
      <xdr:colOff>185458</xdr:colOff>
      <xdr:row>90</xdr:row>
      <xdr:rowOff>54908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430306</xdr:colOff>
      <xdr:row>23</xdr:row>
      <xdr:rowOff>183216</xdr:rowOff>
    </xdr:from>
    <xdr:to>
      <xdr:col>27</xdr:col>
      <xdr:colOff>249330</xdr:colOff>
      <xdr:row>46</xdr:row>
      <xdr:rowOff>72838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314326</xdr:colOff>
      <xdr:row>21</xdr:row>
      <xdr:rowOff>180975</xdr:rowOff>
    </xdr:from>
    <xdr:to>
      <xdr:col>15</xdr:col>
      <xdr:colOff>371476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268380</xdr:colOff>
      <xdr:row>21</xdr:row>
      <xdr:rowOff>28574</xdr:rowOff>
    </xdr:from>
    <xdr:to>
      <xdr:col>32</xdr:col>
      <xdr:colOff>593910</xdr:colOff>
      <xdr:row>55</xdr:row>
      <xdr:rowOff>22411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457205</xdr:colOff>
      <xdr:row>10</xdr:row>
      <xdr:rowOff>76200</xdr:rowOff>
    </xdr:from>
    <xdr:to>
      <xdr:col>31</xdr:col>
      <xdr:colOff>219074</xdr:colOff>
      <xdr:row>56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5"/>
  <sheetViews>
    <sheetView zoomScale="115" zoomScaleNormal="115" workbookViewId="0">
      <pane xSplit="1" topLeftCell="R1" activePane="topRight" state="frozen"/>
      <selection activeCell="A7" sqref="A7"/>
      <selection pane="topRight" activeCell="W2" sqref="W2"/>
    </sheetView>
  </sheetViews>
  <sheetFormatPr defaultRowHeight="15" x14ac:dyDescent="0.25"/>
  <cols>
    <col min="1" max="1" width="16.28515625" customWidth="1"/>
    <col min="2" max="2" width="27.140625" customWidth="1"/>
    <col min="3" max="3" width="19.5703125" customWidth="1"/>
    <col min="4" max="4" width="12.85546875" customWidth="1"/>
    <col min="5" max="9" width="9.140625" customWidth="1"/>
    <col min="10" max="10" width="9.140625" style="10" customWidth="1"/>
    <col min="11" max="11" width="9.140625" style="11" customWidth="1"/>
    <col min="12" max="12" width="9.140625" style="10" customWidth="1"/>
    <col min="13" max="13" width="9.140625" style="12" customWidth="1"/>
    <col min="14" max="14" width="9.140625" style="10" customWidth="1"/>
    <col min="15" max="15" width="9.140625" style="12" customWidth="1"/>
    <col min="16" max="16" width="9.140625" style="10" customWidth="1"/>
    <col min="17" max="17" width="9.140625" style="12" customWidth="1"/>
    <col min="18" max="19" width="9.140625" style="17" customWidth="1"/>
    <col min="20" max="34" width="9.140625" customWidth="1"/>
  </cols>
  <sheetData>
    <row r="1" spans="1:36" s="3" customFormat="1" ht="23.25" x14ac:dyDescent="0.35">
      <c r="A1" s="3" t="s">
        <v>37</v>
      </c>
      <c r="B1" s="3" t="s">
        <v>3</v>
      </c>
      <c r="E1" t="s">
        <v>4</v>
      </c>
      <c r="J1" s="9" t="s">
        <v>5</v>
      </c>
      <c r="K1" s="9"/>
      <c r="L1" s="9"/>
      <c r="M1" s="9"/>
      <c r="N1" s="9"/>
      <c r="O1" s="9"/>
      <c r="P1" s="9"/>
      <c r="Q1" s="9"/>
      <c r="R1" s="16"/>
      <c r="S1" s="16"/>
      <c r="X1" s="3" t="s">
        <v>16</v>
      </c>
      <c r="Z1" s="3" t="s">
        <v>19</v>
      </c>
      <c r="AC1" s="3" t="s">
        <v>20</v>
      </c>
      <c r="AE1" t="s">
        <v>21</v>
      </c>
      <c r="AI1" s="3" t="s">
        <v>41</v>
      </c>
    </row>
    <row r="2" spans="1:36" ht="14.25" customHeight="1" x14ac:dyDescent="0.25">
      <c r="A2" t="s">
        <v>28</v>
      </c>
      <c r="B2" t="s">
        <v>0</v>
      </c>
      <c r="C2" t="s">
        <v>1</v>
      </c>
      <c r="D2" t="s">
        <v>2</v>
      </c>
      <c r="E2" t="s">
        <v>25</v>
      </c>
      <c r="F2" t="s">
        <v>26</v>
      </c>
      <c r="G2" t="s">
        <v>27</v>
      </c>
      <c r="J2" s="10" t="s">
        <v>6</v>
      </c>
      <c r="K2" s="11" t="s">
        <v>7</v>
      </c>
      <c r="L2" s="10" t="s">
        <v>17</v>
      </c>
      <c r="M2" s="12" t="s">
        <v>10</v>
      </c>
      <c r="N2" s="10" t="s">
        <v>11</v>
      </c>
      <c r="O2" s="12" t="s">
        <v>12</v>
      </c>
      <c r="P2" s="10" t="s">
        <v>15</v>
      </c>
      <c r="Q2" s="12" t="s">
        <v>13</v>
      </c>
      <c r="R2" s="17" t="s">
        <v>14</v>
      </c>
      <c r="S2" s="17" t="s">
        <v>9</v>
      </c>
      <c r="T2" s="8" t="s">
        <v>17</v>
      </c>
      <c r="U2" s="8" t="s">
        <v>18</v>
      </c>
      <c r="V2" s="8" t="s">
        <v>7</v>
      </c>
      <c r="W2" s="8" t="s">
        <v>40</v>
      </c>
      <c r="AE2" t="s">
        <v>25</v>
      </c>
      <c r="AF2" t="s">
        <v>26</v>
      </c>
      <c r="AG2" t="s">
        <v>27</v>
      </c>
      <c r="AI2" t="s">
        <v>23</v>
      </c>
      <c r="AJ2" t="s">
        <v>24</v>
      </c>
    </row>
    <row r="3" spans="1:36" x14ac:dyDescent="0.25">
      <c r="A3" s="1">
        <v>43313</v>
      </c>
      <c r="B3">
        <f>25-9</f>
        <v>16</v>
      </c>
      <c r="C3">
        <v>9</v>
      </c>
      <c r="D3">
        <v>25</v>
      </c>
      <c r="E3" s="6">
        <f t="shared" ref="E3:E20" si="0">ROUND(B3/D3*100,0)</f>
        <v>64</v>
      </c>
      <c r="F3">
        <v>100</v>
      </c>
      <c r="G3">
        <v>100</v>
      </c>
      <c r="J3" s="10">
        <v>14</v>
      </c>
      <c r="L3" s="10">
        <v>10</v>
      </c>
      <c r="M3" s="12">
        <v>2</v>
      </c>
      <c r="N3" s="10">
        <v>74</v>
      </c>
      <c r="O3" s="12">
        <v>9</v>
      </c>
      <c r="P3" s="10">
        <v>36</v>
      </c>
      <c r="Q3" s="12">
        <v>12</v>
      </c>
      <c r="R3" s="17">
        <v>17</v>
      </c>
      <c r="S3" s="17">
        <v>9</v>
      </c>
      <c r="T3">
        <f>J3+L3+N3+P3</f>
        <v>134</v>
      </c>
      <c r="U3">
        <f>M3+O3+Q3</f>
        <v>23</v>
      </c>
      <c r="V3">
        <f>K3</f>
        <v>0</v>
      </c>
      <c r="W3">
        <f>SUM(J3:S3)</f>
        <v>183</v>
      </c>
      <c r="X3">
        <v>10915.54</v>
      </c>
      <c r="Z3">
        <v>22</v>
      </c>
      <c r="AC3">
        <v>13</v>
      </c>
      <c r="AE3">
        <f>AC3/Z3*100</f>
        <v>59.090909090909093</v>
      </c>
      <c r="AF3">
        <v>41.666666666666671</v>
      </c>
      <c r="AG3">
        <v>0</v>
      </c>
    </row>
    <row r="4" spans="1:36" x14ac:dyDescent="0.25">
      <c r="A4" s="1">
        <v>43344</v>
      </c>
      <c r="B4">
        <v>16</v>
      </c>
      <c r="C4">
        <v>2</v>
      </c>
      <c r="D4">
        <v>18</v>
      </c>
      <c r="E4" s="6">
        <f t="shared" si="0"/>
        <v>89</v>
      </c>
      <c r="F4">
        <v>100</v>
      </c>
      <c r="G4">
        <v>71.428571428571431</v>
      </c>
      <c r="J4" s="10">
        <v>7</v>
      </c>
      <c r="L4" s="10">
        <v>5</v>
      </c>
      <c r="M4" s="12">
        <v>2</v>
      </c>
      <c r="N4" s="10">
        <v>50</v>
      </c>
      <c r="O4" s="12">
        <v>4</v>
      </c>
      <c r="P4" s="10">
        <v>20</v>
      </c>
      <c r="Q4" s="12">
        <v>3</v>
      </c>
      <c r="R4" s="17">
        <v>14</v>
      </c>
      <c r="S4" s="17">
        <v>5</v>
      </c>
      <c r="T4">
        <f t="shared" ref="T4:T65" si="1">J4+L4+N4+P4</f>
        <v>82</v>
      </c>
      <c r="U4">
        <f t="shared" ref="U4:U65" si="2">M4+O4+Q4</f>
        <v>9</v>
      </c>
      <c r="V4">
        <f t="shared" ref="V4:V65" si="3">K4</f>
        <v>0</v>
      </c>
      <c r="W4">
        <f t="shared" ref="W4:W65" si="4">SUM(J4:S4)</f>
        <v>110</v>
      </c>
      <c r="X4">
        <v>9950</v>
      </c>
      <c r="Z4">
        <v>15</v>
      </c>
      <c r="AC4">
        <v>10</v>
      </c>
      <c r="AE4">
        <f t="shared" ref="AE4:AE65" si="5">AC4/Z4*100</f>
        <v>66.666666666666657</v>
      </c>
      <c r="AF4">
        <v>12.5</v>
      </c>
      <c r="AG4">
        <v>8.3333333333333321</v>
      </c>
    </row>
    <row r="5" spans="1:36" x14ac:dyDescent="0.25">
      <c r="A5" s="1">
        <v>43374</v>
      </c>
      <c r="B5">
        <v>22</v>
      </c>
      <c r="C5">
        <v>5</v>
      </c>
      <c r="D5">
        <v>27</v>
      </c>
      <c r="E5" s="6">
        <f t="shared" si="0"/>
        <v>81</v>
      </c>
      <c r="F5">
        <v>100</v>
      </c>
      <c r="G5">
        <v>50</v>
      </c>
      <c r="J5" s="10">
        <v>1</v>
      </c>
      <c r="L5" s="10">
        <v>1</v>
      </c>
      <c r="N5" s="10">
        <v>40</v>
      </c>
      <c r="O5" s="12">
        <v>2</v>
      </c>
      <c r="P5" s="10">
        <v>15</v>
      </c>
      <c r="Q5" s="12">
        <v>4</v>
      </c>
      <c r="R5" s="17">
        <v>9</v>
      </c>
      <c r="S5" s="17">
        <v>9</v>
      </c>
      <c r="T5">
        <f t="shared" si="1"/>
        <v>57</v>
      </c>
      <c r="U5">
        <f t="shared" si="2"/>
        <v>6</v>
      </c>
      <c r="V5">
        <f t="shared" si="3"/>
        <v>0</v>
      </c>
      <c r="W5">
        <f t="shared" si="4"/>
        <v>81</v>
      </c>
      <c r="X5">
        <v>6930.91</v>
      </c>
      <c r="Z5">
        <v>24</v>
      </c>
      <c r="AC5">
        <v>16</v>
      </c>
      <c r="AE5">
        <f t="shared" si="5"/>
        <v>66.666666666666657</v>
      </c>
      <c r="AF5">
        <v>57.142857142857139</v>
      </c>
      <c r="AG5">
        <v>0</v>
      </c>
    </row>
    <row r="6" spans="1:36" x14ac:dyDescent="0.25">
      <c r="A6" s="1">
        <v>43405</v>
      </c>
      <c r="B6">
        <v>19</v>
      </c>
      <c r="C6">
        <f>D6-B6</f>
        <v>7</v>
      </c>
      <c r="D6">
        <v>26</v>
      </c>
      <c r="E6" s="6">
        <f t="shared" si="0"/>
        <v>73</v>
      </c>
      <c r="F6">
        <v>100</v>
      </c>
      <c r="G6">
        <v>87.5</v>
      </c>
      <c r="J6" s="10">
        <v>1</v>
      </c>
      <c r="K6" s="11">
        <v>1</v>
      </c>
      <c r="L6" s="10">
        <v>1</v>
      </c>
      <c r="N6" s="10">
        <v>20</v>
      </c>
      <c r="O6" s="12">
        <v>1</v>
      </c>
      <c r="P6" s="10">
        <v>4</v>
      </c>
      <c r="Q6" s="12">
        <v>2</v>
      </c>
      <c r="R6" s="17">
        <v>5</v>
      </c>
      <c r="S6" s="17">
        <v>5</v>
      </c>
      <c r="T6">
        <f t="shared" si="1"/>
        <v>26</v>
      </c>
      <c r="U6">
        <f t="shared" si="2"/>
        <v>3</v>
      </c>
      <c r="V6" s="4">
        <f t="shared" si="3"/>
        <v>1</v>
      </c>
      <c r="W6">
        <f t="shared" si="4"/>
        <v>40</v>
      </c>
      <c r="X6">
        <v>6635.25</v>
      </c>
      <c r="Z6">
        <v>13</v>
      </c>
      <c r="AC6">
        <v>12</v>
      </c>
      <c r="AE6">
        <f t="shared" si="5"/>
        <v>92.307692307692307</v>
      </c>
      <c r="AF6">
        <v>33.333333333333329</v>
      </c>
      <c r="AG6">
        <v>0</v>
      </c>
      <c r="AI6" s="13">
        <v>0.85555555555555562</v>
      </c>
      <c r="AJ6" s="14">
        <v>0.86319444444444438</v>
      </c>
    </row>
    <row r="7" spans="1:36" x14ac:dyDescent="0.25">
      <c r="A7" s="1">
        <v>43435</v>
      </c>
      <c r="B7">
        <v>19</v>
      </c>
      <c r="C7">
        <v>1</v>
      </c>
      <c r="D7">
        <v>20</v>
      </c>
      <c r="E7" s="6">
        <f t="shared" si="0"/>
        <v>95</v>
      </c>
      <c r="F7">
        <v>100</v>
      </c>
      <c r="G7">
        <v>75</v>
      </c>
      <c r="J7" s="10">
        <v>2</v>
      </c>
      <c r="L7" s="10">
        <v>4</v>
      </c>
      <c r="M7" s="12">
        <v>2</v>
      </c>
      <c r="N7" s="10">
        <v>48</v>
      </c>
      <c r="O7" s="12">
        <v>1</v>
      </c>
      <c r="P7" s="10">
        <v>14</v>
      </c>
      <c r="Q7" s="12">
        <v>4</v>
      </c>
      <c r="R7" s="17">
        <v>7</v>
      </c>
      <c r="S7" s="17">
        <v>1</v>
      </c>
      <c r="T7">
        <f t="shared" si="1"/>
        <v>68</v>
      </c>
      <c r="U7">
        <f t="shared" si="2"/>
        <v>7</v>
      </c>
      <c r="V7">
        <f t="shared" si="3"/>
        <v>0</v>
      </c>
      <c r="W7">
        <f t="shared" si="4"/>
        <v>83</v>
      </c>
      <c r="X7">
        <v>6364.79</v>
      </c>
      <c r="Z7">
        <v>19</v>
      </c>
      <c r="AC7">
        <v>17</v>
      </c>
      <c r="AE7">
        <f t="shared" si="5"/>
        <v>89.473684210526315</v>
      </c>
      <c r="AF7">
        <v>39.130434782608695</v>
      </c>
      <c r="AG7">
        <v>12.5</v>
      </c>
    </row>
    <row r="8" spans="1:36" x14ac:dyDescent="0.25">
      <c r="A8" s="1">
        <v>43466</v>
      </c>
      <c r="B8">
        <v>10</v>
      </c>
      <c r="C8">
        <v>4</v>
      </c>
      <c r="D8">
        <v>14</v>
      </c>
      <c r="E8" s="6">
        <f t="shared" si="0"/>
        <v>71</v>
      </c>
      <c r="F8">
        <v>100</v>
      </c>
      <c r="G8">
        <v>50</v>
      </c>
      <c r="J8" s="10">
        <v>4</v>
      </c>
      <c r="K8" s="11">
        <v>1</v>
      </c>
      <c r="N8" s="10">
        <v>61</v>
      </c>
      <c r="O8" s="12">
        <v>1</v>
      </c>
      <c r="P8" s="10">
        <v>12</v>
      </c>
      <c r="Q8" s="12">
        <v>7</v>
      </c>
      <c r="R8" s="17">
        <v>11</v>
      </c>
      <c r="S8" s="17">
        <v>6</v>
      </c>
      <c r="T8">
        <f t="shared" si="1"/>
        <v>77</v>
      </c>
      <c r="U8">
        <f t="shared" si="2"/>
        <v>8</v>
      </c>
      <c r="V8" s="4">
        <f t="shared" si="3"/>
        <v>1</v>
      </c>
      <c r="W8">
        <f t="shared" si="4"/>
        <v>103</v>
      </c>
      <c r="X8">
        <v>6414.84</v>
      </c>
      <c r="Z8">
        <v>13</v>
      </c>
      <c r="AC8">
        <v>7</v>
      </c>
      <c r="AE8">
        <f t="shared" si="5"/>
        <v>53.846153846153847</v>
      </c>
      <c r="AF8">
        <v>57.894736842105267</v>
      </c>
      <c r="AG8">
        <v>20</v>
      </c>
      <c r="AI8" s="13">
        <v>0.81319444444444444</v>
      </c>
      <c r="AJ8" s="13">
        <v>0.92569444444444438</v>
      </c>
    </row>
    <row r="9" spans="1:36" x14ac:dyDescent="0.25">
      <c r="A9" s="1">
        <v>43497</v>
      </c>
      <c r="B9">
        <v>9</v>
      </c>
      <c r="C9">
        <v>4</v>
      </c>
      <c r="D9">
        <v>13</v>
      </c>
      <c r="E9" s="6">
        <f t="shared" si="0"/>
        <v>69</v>
      </c>
      <c r="F9">
        <v>100</v>
      </c>
      <c r="G9">
        <v>71.428571428571431</v>
      </c>
      <c r="J9" s="10">
        <v>2</v>
      </c>
      <c r="L9" s="10">
        <v>2</v>
      </c>
      <c r="M9" s="12">
        <v>1</v>
      </c>
      <c r="N9" s="10">
        <v>24</v>
      </c>
      <c r="P9" s="10">
        <v>13</v>
      </c>
      <c r="Q9" s="12">
        <v>6</v>
      </c>
      <c r="R9" s="17">
        <v>8</v>
      </c>
      <c r="S9" s="17">
        <v>2</v>
      </c>
      <c r="T9">
        <f t="shared" si="1"/>
        <v>41</v>
      </c>
      <c r="U9">
        <f t="shared" si="2"/>
        <v>7</v>
      </c>
      <c r="V9">
        <f t="shared" si="3"/>
        <v>0</v>
      </c>
      <c r="W9">
        <f t="shared" si="4"/>
        <v>58</v>
      </c>
      <c r="X9">
        <v>7483.83</v>
      </c>
      <c r="Z9">
        <v>11</v>
      </c>
      <c r="AC9">
        <v>7</v>
      </c>
      <c r="AE9">
        <f t="shared" si="5"/>
        <v>63.636363636363633</v>
      </c>
      <c r="AF9">
        <v>60</v>
      </c>
      <c r="AG9">
        <v>0</v>
      </c>
    </row>
    <row r="10" spans="1:36" x14ac:dyDescent="0.25">
      <c r="A10" s="1">
        <v>43525</v>
      </c>
      <c r="B10">
        <v>17</v>
      </c>
      <c r="C10">
        <v>4</v>
      </c>
      <c r="D10">
        <v>21</v>
      </c>
      <c r="E10" s="6">
        <f t="shared" si="0"/>
        <v>81</v>
      </c>
      <c r="F10">
        <v>100</v>
      </c>
      <c r="G10">
        <v>61.904761904761905</v>
      </c>
      <c r="J10" s="10">
        <v>4</v>
      </c>
      <c r="L10" s="10">
        <v>4</v>
      </c>
      <c r="N10" s="10">
        <v>34</v>
      </c>
      <c r="O10" s="12">
        <v>1</v>
      </c>
      <c r="P10" s="10">
        <v>8</v>
      </c>
      <c r="Q10" s="12">
        <v>1</v>
      </c>
      <c r="R10" s="17">
        <v>11</v>
      </c>
      <c r="S10" s="17">
        <v>4</v>
      </c>
      <c r="T10">
        <f t="shared" si="1"/>
        <v>50</v>
      </c>
      <c r="U10">
        <f t="shared" si="2"/>
        <v>2</v>
      </c>
      <c r="V10">
        <f t="shared" si="3"/>
        <v>0</v>
      </c>
      <c r="W10">
        <f t="shared" si="4"/>
        <v>67</v>
      </c>
      <c r="X10">
        <v>7962.94</v>
      </c>
      <c r="Z10">
        <v>16</v>
      </c>
      <c r="AC10">
        <v>11</v>
      </c>
      <c r="AE10">
        <f t="shared" si="5"/>
        <v>68.75</v>
      </c>
      <c r="AF10">
        <v>27.27272727272727</v>
      </c>
      <c r="AG10">
        <v>10</v>
      </c>
    </row>
    <row r="11" spans="1:36" x14ac:dyDescent="0.25">
      <c r="A11" s="1">
        <v>43556</v>
      </c>
      <c r="B11">
        <v>13</v>
      </c>
      <c r="C11">
        <v>3</v>
      </c>
      <c r="D11">
        <v>16</v>
      </c>
      <c r="E11" s="6">
        <f t="shared" si="0"/>
        <v>81</v>
      </c>
      <c r="F11">
        <v>100</v>
      </c>
      <c r="G11">
        <v>50</v>
      </c>
      <c r="J11" s="10">
        <v>6</v>
      </c>
      <c r="L11" s="10">
        <v>4</v>
      </c>
      <c r="N11" s="10">
        <v>39</v>
      </c>
      <c r="O11" s="12">
        <v>4</v>
      </c>
      <c r="P11" s="10">
        <v>11</v>
      </c>
      <c r="Q11" s="12">
        <v>3</v>
      </c>
      <c r="R11" s="17">
        <v>5</v>
      </c>
      <c r="S11" s="17">
        <v>3</v>
      </c>
      <c r="T11">
        <f t="shared" si="1"/>
        <v>60</v>
      </c>
      <c r="U11">
        <f t="shared" si="2"/>
        <v>7</v>
      </c>
      <c r="V11">
        <f t="shared" si="3"/>
        <v>0</v>
      </c>
      <c r="W11">
        <f t="shared" si="4"/>
        <v>75</v>
      </c>
      <c r="X11">
        <v>6303.54</v>
      </c>
      <c r="Z11">
        <v>13</v>
      </c>
      <c r="AC11">
        <v>7</v>
      </c>
      <c r="AE11">
        <f t="shared" si="5"/>
        <v>53.846153846153847</v>
      </c>
      <c r="AF11">
        <v>16.666666666666664</v>
      </c>
      <c r="AG11">
        <v>18.75</v>
      </c>
    </row>
    <row r="12" spans="1:36" x14ac:dyDescent="0.25">
      <c r="A12" s="1">
        <v>43586</v>
      </c>
      <c r="B12">
        <v>14</v>
      </c>
      <c r="C12">
        <v>10</v>
      </c>
      <c r="D12">
        <v>24</v>
      </c>
      <c r="E12" s="6">
        <f t="shared" si="0"/>
        <v>58</v>
      </c>
      <c r="F12">
        <v>100</v>
      </c>
      <c r="G12">
        <v>62.962962962962962</v>
      </c>
      <c r="J12" s="10">
        <v>2</v>
      </c>
      <c r="L12" s="10">
        <v>2</v>
      </c>
      <c r="N12" s="10">
        <v>24</v>
      </c>
      <c r="P12" s="10">
        <v>2</v>
      </c>
      <c r="S12" s="17">
        <v>1</v>
      </c>
      <c r="T12">
        <f t="shared" si="1"/>
        <v>30</v>
      </c>
      <c r="U12">
        <f t="shared" si="2"/>
        <v>0</v>
      </c>
      <c r="V12">
        <f t="shared" si="3"/>
        <v>0</v>
      </c>
      <c r="W12">
        <f t="shared" si="4"/>
        <v>31</v>
      </c>
      <c r="X12">
        <v>8121.1</v>
      </c>
      <c r="Z12">
        <v>14</v>
      </c>
      <c r="AC12">
        <v>9</v>
      </c>
      <c r="AE12">
        <f t="shared" si="5"/>
        <v>64.285714285714292</v>
      </c>
      <c r="AF12">
        <v>29.411764705882355</v>
      </c>
      <c r="AG12">
        <v>18.75</v>
      </c>
    </row>
    <row r="13" spans="1:36" x14ac:dyDescent="0.25">
      <c r="A13" s="1">
        <v>43617</v>
      </c>
      <c r="B13">
        <v>8</v>
      </c>
      <c r="C13">
        <v>11</v>
      </c>
      <c r="D13">
        <v>19</v>
      </c>
      <c r="E13" s="6">
        <f t="shared" si="0"/>
        <v>42</v>
      </c>
      <c r="F13">
        <v>100</v>
      </c>
      <c r="G13">
        <v>63.157894736842103</v>
      </c>
      <c r="L13" s="10">
        <v>1</v>
      </c>
      <c r="N13" s="10">
        <v>33</v>
      </c>
      <c r="P13" s="10">
        <v>4</v>
      </c>
      <c r="R13" s="17">
        <v>1</v>
      </c>
      <c r="T13">
        <f t="shared" si="1"/>
        <v>38</v>
      </c>
      <c r="U13">
        <f t="shared" si="2"/>
        <v>0</v>
      </c>
      <c r="V13">
        <f t="shared" si="3"/>
        <v>0</v>
      </c>
      <c r="W13">
        <f t="shared" si="4"/>
        <v>39</v>
      </c>
      <c r="X13">
        <v>6808.54</v>
      </c>
      <c r="Z13">
        <v>11</v>
      </c>
      <c r="AC13">
        <v>7</v>
      </c>
      <c r="AE13">
        <f t="shared" si="5"/>
        <v>63.636363636363633</v>
      </c>
      <c r="AF13">
        <v>35.714285714285715</v>
      </c>
      <c r="AG13">
        <v>7.1428571428571423</v>
      </c>
    </row>
    <row r="14" spans="1:36" x14ac:dyDescent="0.25">
      <c r="A14" s="1">
        <v>43647</v>
      </c>
      <c r="B14">
        <v>8</v>
      </c>
      <c r="C14">
        <v>5</v>
      </c>
      <c r="D14">
        <v>13</v>
      </c>
      <c r="E14" s="6">
        <f t="shared" si="0"/>
        <v>62</v>
      </c>
      <c r="F14">
        <v>100</v>
      </c>
      <c r="G14">
        <v>57.377049180327866</v>
      </c>
      <c r="N14" s="10">
        <v>8</v>
      </c>
      <c r="P14" s="10">
        <v>3</v>
      </c>
      <c r="Q14" s="12">
        <v>3</v>
      </c>
      <c r="T14">
        <f t="shared" si="1"/>
        <v>11</v>
      </c>
      <c r="U14">
        <f t="shared" si="2"/>
        <v>3</v>
      </c>
      <c r="V14">
        <f t="shared" si="3"/>
        <v>0</v>
      </c>
      <c r="W14">
        <f t="shared" si="4"/>
        <v>14</v>
      </c>
      <c r="X14">
        <v>8005.6</v>
      </c>
      <c r="Z14">
        <v>10</v>
      </c>
      <c r="AC14">
        <v>6</v>
      </c>
      <c r="AE14">
        <f t="shared" si="5"/>
        <v>60</v>
      </c>
      <c r="AF14">
        <v>27.777777777777779</v>
      </c>
      <c r="AG14">
        <v>13.461538461538462</v>
      </c>
    </row>
    <row r="15" spans="1:36" x14ac:dyDescent="0.25">
      <c r="A15" s="1">
        <v>43678</v>
      </c>
      <c r="B15">
        <v>12</v>
      </c>
      <c r="C15">
        <v>4</v>
      </c>
      <c r="D15">
        <v>16</v>
      </c>
      <c r="E15" s="6">
        <f t="shared" si="0"/>
        <v>75</v>
      </c>
      <c r="F15">
        <v>100</v>
      </c>
      <c r="G15">
        <v>70.370370370370367</v>
      </c>
      <c r="L15" s="10">
        <v>2</v>
      </c>
      <c r="N15" s="10">
        <v>17</v>
      </c>
      <c r="O15" s="12">
        <v>1</v>
      </c>
      <c r="Q15" s="12">
        <v>1</v>
      </c>
      <c r="S15" s="17">
        <v>2</v>
      </c>
      <c r="T15">
        <f t="shared" si="1"/>
        <v>19</v>
      </c>
      <c r="U15">
        <f t="shared" si="2"/>
        <v>2</v>
      </c>
      <c r="V15">
        <f t="shared" si="3"/>
        <v>0</v>
      </c>
      <c r="W15">
        <f t="shared" si="4"/>
        <v>23</v>
      </c>
      <c r="X15">
        <v>11564.5</v>
      </c>
      <c r="Z15">
        <v>12</v>
      </c>
      <c r="AC15">
        <v>9</v>
      </c>
      <c r="AE15">
        <f t="shared" si="5"/>
        <v>75</v>
      </c>
      <c r="AF15">
        <v>33.333333333333329</v>
      </c>
      <c r="AG15">
        <v>0</v>
      </c>
    </row>
    <row r="16" spans="1:36" x14ac:dyDescent="0.25">
      <c r="A16" s="1">
        <v>43709</v>
      </c>
      <c r="B16">
        <v>4</v>
      </c>
      <c r="C16">
        <v>3</v>
      </c>
      <c r="D16">
        <v>7</v>
      </c>
      <c r="E16" s="6">
        <f t="shared" si="0"/>
        <v>57</v>
      </c>
      <c r="F16">
        <v>100</v>
      </c>
      <c r="G16">
        <v>53.333333333333336</v>
      </c>
      <c r="N16" s="10">
        <v>12</v>
      </c>
      <c r="O16" s="12">
        <v>1</v>
      </c>
      <c r="P16" s="10">
        <v>3</v>
      </c>
      <c r="S16" s="17">
        <v>1</v>
      </c>
      <c r="T16">
        <f t="shared" si="1"/>
        <v>15</v>
      </c>
      <c r="U16">
        <f t="shared" si="2"/>
        <v>1</v>
      </c>
      <c r="V16">
        <f t="shared" si="3"/>
        <v>0</v>
      </c>
      <c r="W16">
        <f t="shared" si="4"/>
        <v>17</v>
      </c>
      <c r="X16">
        <v>7954.75</v>
      </c>
      <c r="Z16">
        <v>4</v>
      </c>
      <c r="AC16">
        <v>4</v>
      </c>
      <c r="AE16">
        <f t="shared" si="5"/>
        <v>100</v>
      </c>
      <c r="AF16">
        <v>17.647058823529413</v>
      </c>
      <c r="AG16">
        <v>12.5</v>
      </c>
    </row>
    <row r="17" spans="1:36" x14ac:dyDescent="0.25">
      <c r="A17" s="1">
        <v>43739</v>
      </c>
      <c r="B17">
        <v>11</v>
      </c>
      <c r="C17">
        <v>2</v>
      </c>
      <c r="D17">
        <v>13</v>
      </c>
      <c r="E17" s="6">
        <f t="shared" si="0"/>
        <v>85</v>
      </c>
      <c r="F17">
        <v>100</v>
      </c>
      <c r="G17">
        <v>70</v>
      </c>
      <c r="L17" s="10">
        <v>1</v>
      </c>
      <c r="N17" s="10">
        <v>2</v>
      </c>
      <c r="P17" s="10">
        <v>1</v>
      </c>
      <c r="Q17" s="12">
        <v>2</v>
      </c>
      <c r="R17" s="17">
        <v>2</v>
      </c>
      <c r="T17">
        <f t="shared" si="1"/>
        <v>4</v>
      </c>
      <c r="U17">
        <f t="shared" si="2"/>
        <v>2</v>
      </c>
      <c r="V17">
        <f t="shared" si="3"/>
        <v>0</v>
      </c>
      <c r="W17">
        <f t="shared" si="4"/>
        <v>8</v>
      </c>
      <c r="X17">
        <v>7127.7</v>
      </c>
      <c r="Z17">
        <v>10</v>
      </c>
      <c r="AC17">
        <v>6</v>
      </c>
      <c r="AE17">
        <f t="shared" si="5"/>
        <v>60</v>
      </c>
      <c r="AF17">
        <v>29.411764705882355</v>
      </c>
      <c r="AG17">
        <v>0</v>
      </c>
    </row>
    <row r="18" spans="1:36" x14ac:dyDescent="0.25">
      <c r="A18" s="1">
        <v>43770</v>
      </c>
      <c r="B18">
        <v>8</v>
      </c>
      <c r="C18">
        <v>9</v>
      </c>
      <c r="D18">
        <v>17</v>
      </c>
      <c r="E18" s="6">
        <f t="shared" si="0"/>
        <v>47</v>
      </c>
      <c r="F18">
        <v>100</v>
      </c>
      <c r="G18">
        <v>55.555555555555557</v>
      </c>
      <c r="J18" s="10">
        <v>2</v>
      </c>
      <c r="L18" s="10">
        <v>1</v>
      </c>
      <c r="N18" s="10">
        <v>9</v>
      </c>
      <c r="P18" s="10">
        <v>1</v>
      </c>
      <c r="R18" s="17">
        <v>1</v>
      </c>
      <c r="S18" s="17">
        <v>2</v>
      </c>
      <c r="T18">
        <f t="shared" si="1"/>
        <v>13</v>
      </c>
      <c r="U18">
        <f t="shared" si="2"/>
        <v>0</v>
      </c>
      <c r="V18">
        <f t="shared" si="3"/>
        <v>0</v>
      </c>
      <c r="W18">
        <f t="shared" si="4"/>
        <v>16</v>
      </c>
      <c r="X18">
        <v>7229</v>
      </c>
      <c r="Z18">
        <v>14</v>
      </c>
      <c r="AC18">
        <v>8</v>
      </c>
      <c r="AE18">
        <f t="shared" si="5"/>
        <v>57.142857142857139</v>
      </c>
      <c r="AF18">
        <v>27.27272727272727</v>
      </c>
      <c r="AG18">
        <v>0</v>
      </c>
    </row>
    <row r="19" spans="1:36" x14ac:dyDescent="0.25">
      <c r="A19" s="1">
        <v>43800</v>
      </c>
      <c r="B19">
        <v>9</v>
      </c>
      <c r="C19">
        <v>6</v>
      </c>
      <c r="D19">
        <v>15</v>
      </c>
      <c r="E19" s="6">
        <f t="shared" si="0"/>
        <v>60</v>
      </c>
      <c r="F19">
        <v>100</v>
      </c>
      <c r="G19">
        <v>83.870967741935488</v>
      </c>
      <c r="L19" s="10">
        <v>2</v>
      </c>
      <c r="N19" s="10">
        <v>11</v>
      </c>
      <c r="T19">
        <f t="shared" si="1"/>
        <v>13</v>
      </c>
      <c r="U19">
        <f t="shared" si="2"/>
        <v>0</v>
      </c>
      <c r="V19">
        <f t="shared" si="3"/>
        <v>0</v>
      </c>
      <c r="W19">
        <f t="shared" si="4"/>
        <v>13</v>
      </c>
      <c r="X19">
        <v>6912.64</v>
      </c>
      <c r="Z19">
        <v>11</v>
      </c>
      <c r="AC19">
        <v>5</v>
      </c>
      <c r="AE19">
        <f t="shared" si="5"/>
        <v>45.454545454545453</v>
      </c>
      <c r="AF19">
        <v>31.578947368421051</v>
      </c>
      <c r="AG19">
        <v>2.8571428571428572</v>
      </c>
    </row>
    <row r="20" spans="1:36" x14ac:dyDescent="0.25">
      <c r="A20" s="1">
        <v>43831</v>
      </c>
      <c r="B20">
        <v>7</v>
      </c>
      <c r="C20">
        <v>3</v>
      </c>
      <c r="D20">
        <v>10</v>
      </c>
      <c r="E20" s="6">
        <f t="shared" si="0"/>
        <v>70</v>
      </c>
      <c r="F20">
        <v>100</v>
      </c>
      <c r="G20">
        <v>0</v>
      </c>
      <c r="J20" s="10">
        <v>1</v>
      </c>
      <c r="N20" s="10">
        <v>1</v>
      </c>
      <c r="P20" s="10">
        <v>1</v>
      </c>
      <c r="S20" s="17">
        <v>2</v>
      </c>
      <c r="T20">
        <f t="shared" si="1"/>
        <v>3</v>
      </c>
      <c r="U20">
        <f t="shared" si="2"/>
        <v>0</v>
      </c>
      <c r="V20">
        <f t="shared" si="3"/>
        <v>0</v>
      </c>
      <c r="W20">
        <f t="shared" si="4"/>
        <v>5</v>
      </c>
      <c r="X20">
        <v>9258</v>
      </c>
      <c r="Z20">
        <v>6</v>
      </c>
      <c r="AC20">
        <v>2</v>
      </c>
      <c r="AE20">
        <f t="shared" si="5"/>
        <v>33.333333333333329</v>
      </c>
      <c r="AF20">
        <v>43.75</v>
      </c>
    </row>
    <row r="21" spans="1:36" x14ac:dyDescent="0.25"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0</v>
      </c>
    </row>
    <row r="22" spans="1:36" x14ac:dyDescent="0.25">
      <c r="T22">
        <f t="shared" si="1"/>
        <v>0</v>
      </c>
      <c r="U22">
        <f t="shared" si="2"/>
        <v>0</v>
      </c>
      <c r="V22">
        <f t="shared" si="3"/>
        <v>0</v>
      </c>
      <c r="W22">
        <f t="shared" si="4"/>
        <v>0</v>
      </c>
    </row>
    <row r="23" spans="1:36" x14ac:dyDescent="0.25"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</row>
    <row r="24" spans="1:36" s="3" customFormat="1" ht="23.25" x14ac:dyDescent="0.35">
      <c r="A24" s="3" t="s">
        <v>38</v>
      </c>
      <c r="B24" s="3" t="s">
        <v>3</v>
      </c>
      <c r="J24" s="9" t="s">
        <v>5</v>
      </c>
      <c r="K24" s="9"/>
      <c r="L24" s="9"/>
      <c r="M24" s="9"/>
      <c r="N24" s="9"/>
      <c r="O24" s="9"/>
      <c r="P24" s="9"/>
      <c r="Q24" s="9"/>
      <c r="R24" s="9"/>
      <c r="S24" s="9"/>
      <c r="T24" s="2"/>
      <c r="U24" s="2"/>
      <c r="V24" s="2"/>
      <c r="W24" s="2"/>
      <c r="X24" s="3" t="s">
        <v>16</v>
      </c>
      <c r="Z24" s="3" t="s">
        <v>19</v>
      </c>
      <c r="AC24" s="3" t="s">
        <v>20</v>
      </c>
      <c r="AE24" s="2"/>
    </row>
    <row r="25" spans="1:36" x14ac:dyDescent="0.25">
      <c r="B25" t="s">
        <v>0</v>
      </c>
      <c r="C25" t="s">
        <v>1</v>
      </c>
      <c r="D25" t="s">
        <v>2</v>
      </c>
      <c r="E25" t="s">
        <v>4</v>
      </c>
      <c r="J25" s="10" t="s">
        <v>6</v>
      </c>
      <c r="K25" s="11" t="s">
        <v>7</v>
      </c>
      <c r="L25" s="10" t="s">
        <v>8</v>
      </c>
      <c r="M25" s="12" t="s">
        <v>10</v>
      </c>
      <c r="N25" s="10" t="s">
        <v>11</v>
      </c>
      <c r="O25" s="12" t="s">
        <v>12</v>
      </c>
      <c r="P25" s="10" t="s">
        <v>15</v>
      </c>
      <c r="Q25" s="12" t="s">
        <v>13</v>
      </c>
      <c r="R25" s="17" t="s">
        <v>14</v>
      </c>
      <c r="S25" s="17" t="s">
        <v>9</v>
      </c>
    </row>
    <row r="26" spans="1:36" x14ac:dyDescent="0.25">
      <c r="A26" s="1">
        <v>43313</v>
      </c>
      <c r="B26">
        <v>13</v>
      </c>
      <c r="D26">
        <v>13</v>
      </c>
      <c r="E26" s="6">
        <v>100</v>
      </c>
      <c r="N26" s="10">
        <v>32</v>
      </c>
      <c r="P26" s="10">
        <v>4</v>
      </c>
      <c r="R26" s="17">
        <v>1</v>
      </c>
      <c r="S26" s="17">
        <v>1</v>
      </c>
      <c r="T26">
        <f t="shared" si="1"/>
        <v>36</v>
      </c>
      <c r="U26">
        <f t="shared" si="2"/>
        <v>0</v>
      </c>
      <c r="V26">
        <f t="shared" si="3"/>
        <v>0</v>
      </c>
      <c r="W26">
        <f t="shared" si="4"/>
        <v>38</v>
      </c>
      <c r="X26">
        <v>6326.6</v>
      </c>
      <c r="Z26">
        <v>12</v>
      </c>
      <c r="AC26">
        <v>5</v>
      </c>
      <c r="AE26">
        <f t="shared" si="5"/>
        <v>41.666666666666671</v>
      </c>
    </row>
    <row r="27" spans="1:36" x14ac:dyDescent="0.25">
      <c r="A27" s="1">
        <v>43344</v>
      </c>
      <c r="B27">
        <v>9</v>
      </c>
      <c r="D27">
        <v>9</v>
      </c>
      <c r="E27" s="6">
        <v>100</v>
      </c>
      <c r="N27" s="10">
        <v>2</v>
      </c>
      <c r="R27" s="17">
        <v>1</v>
      </c>
      <c r="T27">
        <f t="shared" si="1"/>
        <v>2</v>
      </c>
      <c r="U27">
        <f t="shared" si="2"/>
        <v>0</v>
      </c>
      <c r="V27">
        <f t="shared" si="3"/>
        <v>0</v>
      </c>
      <c r="W27">
        <f t="shared" si="4"/>
        <v>3</v>
      </c>
      <c r="X27">
        <v>5569</v>
      </c>
      <c r="Z27">
        <v>8</v>
      </c>
      <c r="AC27">
        <v>1</v>
      </c>
      <c r="AE27">
        <f t="shared" si="5"/>
        <v>12.5</v>
      </c>
    </row>
    <row r="28" spans="1:36" x14ac:dyDescent="0.25">
      <c r="A28" s="1">
        <v>43374</v>
      </c>
      <c r="B28">
        <v>7</v>
      </c>
      <c r="D28">
        <v>7</v>
      </c>
      <c r="E28" s="6">
        <v>100</v>
      </c>
      <c r="J28" s="10">
        <v>3</v>
      </c>
      <c r="N28" s="10">
        <v>4</v>
      </c>
      <c r="P28" s="10">
        <v>2</v>
      </c>
      <c r="Q28" s="12">
        <v>2</v>
      </c>
      <c r="R28" s="17">
        <v>2</v>
      </c>
      <c r="S28" s="17">
        <v>1</v>
      </c>
      <c r="T28">
        <f t="shared" si="1"/>
        <v>9</v>
      </c>
      <c r="U28">
        <f t="shared" si="2"/>
        <v>2</v>
      </c>
      <c r="V28">
        <f t="shared" si="3"/>
        <v>0</v>
      </c>
      <c r="W28">
        <f t="shared" si="4"/>
        <v>14</v>
      </c>
      <c r="X28">
        <v>6661</v>
      </c>
      <c r="Z28">
        <v>7</v>
      </c>
      <c r="AC28">
        <v>4</v>
      </c>
      <c r="AE28">
        <f t="shared" si="5"/>
        <v>57.142857142857139</v>
      </c>
    </row>
    <row r="29" spans="1:36" x14ac:dyDescent="0.25">
      <c r="A29" s="1">
        <v>43405</v>
      </c>
      <c r="B29">
        <v>8</v>
      </c>
      <c r="D29">
        <v>8</v>
      </c>
      <c r="E29" s="6">
        <v>100</v>
      </c>
      <c r="K29" s="11">
        <v>1</v>
      </c>
      <c r="N29" s="10">
        <v>3</v>
      </c>
      <c r="Q29" s="12">
        <v>2</v>
      </c>
      <c r="T29">
        <f t="shared" si="1"/>
        <v>3</v>
      </c>
      <c r="U29">
        <f t="shared" si="2"/>
        <v>2</v>
      </c>
      <c r="V29" s="4">
        <f t="shared" si="3"/>
        <v>1</v>
      </c>
      <c r="W29">
        <f t="shared" si="4"/>
        <v>6</v>
      </c>
      <c r="X29">
        <v>7633</v>
      </c>
      <c r="Z29">
        <v>6</v>
      </c>
      <c r="AC29">
        <v>2</v>
      </c>
      <c r="AE29">
        <f t="shared" si="5"/>
        <v>33.333333333333329</v>
      </c>
      <c r="AI29" s="13">
        <v>0.7104166666666667</v>
      </c>
      <c r="AJ29" s="13">
        <v>0.71666666666666667</v>
      </c>
    </row>
    <row r="30" spans="1:36" x14ac:dyDescent="0.25">
      <c r="A30" s="1">
        <v>43435</v>
      </c>
      <c r="B30">
        <v>32</v>
      </c>
      <c r="D30">
        <v>32</v>
      </c>
      <c r="E30" s="6">
        <v>100</v>
      </c>
      <c r="J30" s="10">
        <v>1</v>
      </c>
      <c r="M30" s="12">
        <v>1</v>
      </c>
      <c r="N30" s="10">
        <v>49</v>
      </c>
      <c r="P30" s="10">
        <v>2</v>
      </c>
      <c r="Q30" s="12">
        <v>3</v>
      </c>
      <c r="R30" s="17">
        <v>1</v>
      </c>
      <c r="S30" s="17">
        <v>1</v>
      </c>
      <c r="T30">
        <f t="shared" si="1"/>
        <v>52</v>
      </c>
      <c r="U30">
        <f t="shared" si="2"/>
        <v>4</v>
      </c>
      <c r="V30">
        <f t="shared" si="3"/>
        <v>0</v>
      </c>
      <c r="W30">
        <f t="shared" si="4"/>
        <v>58</v>
      </c>
      <c r="X30">
        <v>7619</v>
      </c>
      <c r="Z30">
        <v>23</v>
      </c>
      <c r="AC30">
        <v>9</v>
      </c>
      <c r="AE30">
        <f t="shared" si="5"/>
        <v>39.130434782608695</v>
      </c>
    </row>
    <row r="31" spans="1:36" x14ac:dyDescent="0.25">
      <c r="A31" s="1">
        <v>43466</v>
      </c>
      <c r="B31">
        <v>23</v>
      </c>
      <c r="D31">
        <v>23</v>
      </c>
      <c r="E31" s="6">
        <v>100</v>
      </c>
      <c r="L31" s="10">
        <v>2</v>
      </c>
      <c r="N31" s="10">
        <v>42</v>
      </c>
      <c r="P31" s="10">
        <v>3</v>
      </c>
      <c r="Q31" s="12">
        <v>2</v>
      </c>
      <c r="T31">
        <f t="shared" si="1"/>
        <v>47</v>
      </c>
      <c r="U31">
        <f t="shared" si="2"/>
        <v>2</v>
      </c>
      <c r="V31">
        <f t="shared" si="3"/>
        <v>0</v>
      </c>
      <c r="W31">
        <f t="shared" si="4"/>
        <v>49</v>
      </c>
      <c r="X31">
        <v>7392</v>
      </c>
      <c r="Z31">
        <v>19</v>
      </c>
      <c r="AC31">
        <v>11</v>
      </c>
      <c r="AE31">
        <f t="shared" si="5"/>
        <v>57.894736842105267</v>
      </c>
    </row>
    <row r="32" spans="1:36" x14ac:dyDescent="0.25">
      <c r="A32" s="1">
        <v>43497</v>
      </c>
      <c r="B32">
        <v>24</v>
      </c>
      <c r="D32">
        <v>24</v>
      </c>
      <c r="E32" s="6">
        <v>100</v>
      </c>
      <c r="N32" s="10">
        <v>18</v>
      </c>
      <c r="P32" s="10">
        <v>1</v>
      </c>
      <c r="S32" s="17">
        <v>1</v>
      </c>
      <c r="T32">
        <f t="shared" si="1"/>
        <v>19</v>
      </c>
      <c r="U32">
        <f t="shared" si="2"/>
        <v>0</v>
      </c>
      <c r="V32">
        <f t="shared" si="3"/>
        <v>0</v>
      </c>
      <c r="W32">
        <f t="shared" si="4"/>
        <v>20</v>
      </c>
      <c r="X32">
        <v>7310</v>
      </c>
      <c r="Z32">
        <v>10</v>
      </c>
      <c r="AC32">
        <v>6</v>
      </c>
      <c r="AE32">
        <f t="shared" si="5"/>
        <v>60</v>
      </c>
    </row>
    <row r="33" spans="1:36" x14ac:dyDescent="0.25">
      <c r="A33" s="1">
        <v>43525</v>
      </c>
      <c r="B33">
        <v>12</v>
      </c>
      <c r="D33">
        <v>12</v>
      </c>
      <c r="E33" s="6">
        <v>100</v>
      </c>
      <c r="J33" s="10">
        <v>1</v>
      </c>
      <c r="N33" s="10">
        <v>7</v>
      </c>
      <c r="R33" s="17">
        <v>1</v>
      </c>
      <c r="S33" s="17">
        <v>1</v>
      </c>
      <c r="T33">
        <f t="shared" si="1"/>
        <v>8</v>
      </c>
      <c r="U33">
        <f t="shared" si="2"/>
        <v>0</v>
      </c>
      <c r="V33">
        <f t="shared" si="3"/>
        <v>0</v>
      </c>
      <c r="W33">
        <f t="shared" si="4"/>
        <v>10</v>
      </c>
      <c r="X33">
        <v>8630</v>
      </c>
      <c r="Z33">
        <v>11</v>
      </c>
      <c r="AC33">
        <v>3</v>
      </c>
      <c r="AE33">
        <f t="shared" si="5"/>
        <v>27.27272727272727</v>
      </c>
    </row>
    <row r="34" spans="1:36" x14ac:dyDescent="0.25">
      <c r="A34" s="1">
        <v>43556</v>
      </c>
      <c r="B34">
        <v>14</v>
      </c>
      <c r="D34">
        <v>14</v>
      </c>
      <c r="E34" s="6">
        <v>100</v>
      </c>
      <c r="N34" s="10">
        <v>14</v>
      </c>
      <c r="P34" s="10">
        <v>3</v>
      </c>
      <c r="Q34" s="12">
        <v>1</v>
      </c>
      <c r="R34" s="17">
        <v>2</v>
      </c>
      <c r="S34" s="17">
        <v>1</v>
      </c>
      <c r="T34">
        <f t="shared" si="1"/>
        <v>17</v>
      </c>
      <c r="U34">
        <f t="shared" si="2"/>
        <v>1</v>
      </c>
      <c r="V34">
        <f t="shared" si="3"/>
        <v>0</v>
      </c>
      <c r="W34">
        <f t="shared" si="4"/>
        <v>21</v>
      </c>
      <c r="X34">
        <v>9591</v>
      </c>
      <c r="Z34">
        <v>12</v>
      </c>
      <c r="AC34">
        <v>2</v>
      </c>
      <c r="AE34">
        <f t="shared" si="5"/>
        <v>16.666666666666664</v>
      </c>
    </row>
    <row r="35" spans="1:36" x14ac:dyDescent="0.25">
      <c r="A35" s="1">
        <v>43586</v>
      </c>
      <c r="B35">
        <v>20</v>
      </c>
      <c r="D35">
        <v>20</v>
      </c>
      <c r="E35" s="6">
        <v>100</v>
      </c>
      <c r="J35" s="10">
        <v>2</v>
      </c>
      <c r="L35" s="10">
        <v>2</v>
      </c>
      <c r="N35" s="10">
        <v>24</v>
      </c>
      <c r="P35" s="10">
        <v>2</v>
      </c>
      <c r="S35" s="17">
        <v>1</v>
      </c>
      <c r="T35">
        <f t="shared" si="1"/>
        <v>30</v>
      </c>
      <c r="U35">
        <f t="shared" si="2"/>
        <v>0</v>
      </c>
      <c r="V35">
        <f t="shared" si="3"/>
        <v>0</v>
      </c>
      <c r="W35">
        <f t="shared" si="4"/>
        <v>31</v>
      </c>
      <c r="X35">
        <v>9235</v>
      </c>
      <c r="Z35">
        <v>17</v>
      </c>
      <c r="AC35">
        <v>5</v>
      </c>
      <c r="AE35">
        <f t="shared" si="5"/>
        <v>29.411764705882355</v>
      </c>
    </row>
    <row r="36" spans="1:36" x14ac:dyDescent="0.25">
      <c r="A36" s="1">
        <v>43617</v>
      </c>
      <c r="B36">
        <v>21</v>
      </c>
      <c r="D36">
        <v>21</v>
      </c>
      <c r="E36" s="6">
        <v>100</v>
      </c>
      <c r="L36" s="10">
        <v>1</v>
      </c>
      <c r="N36" s="10">
        <v>33</v>
      </c>
      <c r="P36" s="10">
        <v>4</v>
      </c>
      <c r="R36" s="17">
        <v>1</v>
      </c>
      <c r="T36">
        <f t="shared" si="1"/>
        <v>38</v>
      </c>
      <c r="U36">
        <f t="shared" si="2"/>
        <v>0</v>
      </c>
      <c r="V36">
        <f t="shared" si="3"/>
        <v>0</v>
      </c>
      <c r="W36">
        <f t="shared" si="4"/>
        <v>39</v>
      </c>
      <c r="X36">
        <v>8146</v>
      </c>
      <c r="Z36">
        <v>14</v>
      </c>
      <c r="AC36">
        <v>5</v>
      </c>
      <c r="AE36">
        <f t="shared" si="5"/>
        <v>35.714285714285715</v>
      </c>
    </row>
    <row r="37" spans="1:36" x14ac:dyDescent="0.25">
      <c r="A37" s="1">
        <v>43647</v>
      </c>
      <c r="B37">
        <v>22</v>
      </c>
      <c r="D37">
        <v>22</v>
      </c>
      <c r="E37" s="6">
        <v>100</v>
      </c>
      <c r="N37" s="10">
        <v>17</v>
      </c>
      <c r="P37" s="10">
        <v>2</v>
      </c>
      <c r="T37">
        <f t="shared" si="1"/>
        <v>19</v>
      </c>
      <c r="U37">
        <f t="shared" si="2"/>
        <v>0</v>
      </c>
      <c r="V37">
        <f t="shared" si="3"/>
        <v>0</v>
      </c>
      <c r="W37">
        <f t="shared" si="4"/>
        <v>19</v>
      </c>
      <c r="X37">
        <v>1014</v>
      </c>
      <c r="Z37">
        <v>18</v>
      </c>
      <c r="AC37">
        <v>5</v>
      </c>
      <c r="AE37">
        <f t="shared" si="5"/>
        <v>27.777777777777779</v>
      </c>
    </row>
    <row r="38" spans="1:36" x14ac:dyDescent="0.25">
      <c r="A38" s="1">
        <v>43678</v>
      </c>
      <c r="B38">
        <v>37</v>
      </c>
      <c r="D38">
        <v>37</v>
      </c>
      <c r="E38" s="6">
        <v>100</v>
      </c>
      <c r="L38" s="10">
        <v>2</v>
      </c>
      <c r="N38" s="10">
        <v>23</v>
      </c>
      <c r="O38" s="12">
        <v>1</v>
      </c>
      <c r="P38" s="10">
        <v>1</v>
      </c>
      <c r="S38" s="17">
        <v>2</v>
      </c>
      <c r="T38">
        <f t="shared" si="1"/>
        <v>26</v>
      </c>
      <c r="U38">
        <f t="shared" si="2"/>
        <v>1</v>
      </c>
      <c r="V38">
        <f t="shared" si="3"/>
        <v>0</v>
      </c>
      <c r="W38">
        <f t="shared" si="4"/>
        <v>29</v>
      </c>
      <c r="X38">
        <v>11243</v>
      </c>
      <c r="Z38">
        <v>24</v>
      </c>
      <c r="AC38">
        <v>8</v>
      </c>
      <c r="AE38">
        <f t="shared" si="5"/>
        <v>33.333333333333329</v>
      </c>
    </row>
    <row r="39" spans="1:36" x14ac:dyDescent="0.25">
      <c r="A39" s="1">
        <v>43709</v>
      </c>
      <c r="B39">
        <v>25</v>
      </c>
      <c r="D39">
        <v>25</v>
      </c>
      <c r="E39" s="6">
        <v>100</v>
      </c>
      <c r="N39" s="10">
        <v>12</v>
      </c>
      <c r="O39" s="12">
        <v>1</v>
      </c>
      <c r="P39" s="10">
        <v>3</v>
      </c>
      <c r="S39" s="17">
        <v>1</v>
      </c>
      <c r="T39">
        <f t="shared" si="1"/>
        <v>15</v>
      </c>
      <c r="U39">
        <f t="shared" si="2"/>
        <v>1</v>
      </c>
      <c r="V39">
        <f t="shared" si="3"/>
        <v>0</v>
      </c>
      <c r="W39">
        <f t="shared" si="4"/>
        <v>17</v>
      </c>
      <c r="X39">
        <v>12524</v>
      </c>
      <c r="Z39">
        <v>17</v>
      </c>
      <c r="AC39">
        <v>3</v>
      </c>
      <c r="AE39">
        <f t="shared" si="5"/>
        <v>17.647058823529413</v>
      </c>
    </row>
    <row r="40" spans="1:36" x14ac:dyDescent="0.25">
      <c r="A40" s="1">
        <v>43739</v>
      </c>
      <c r="B40">
        <v>26</v>
      </c>
      <c r="D40">
        <v>26</v>
      </c>
      <c r="E40" s="6">
        <v>100</v>
      </c>
      <c r="N40" s="10">
        <v>4</v>
      </c>
      <c r="P40" s="10">
        <v>1</v>
      </c>
      <c r="Q40" s="12">
        <v>2</v>
      </c>
      <c r="R40" s="17">
        <v>1</v>
      </c>
      <c r="T40">
        <f t="shared" si="1"/>
        <v>5</v>
      </c>
      <c r="U40">
        <f t="shared" si="2"/>
        <v>2</v>
      </c>
      <c r="V40">
        <f t="shared" si="3"/>
        <v>0</v>
      </c>
      <c r="W40">
        <f t="shared" si="4"/>
        <v>8</v>
      </c>
      <c r="X40">
        <v>13214</v>
      </c>
      <c r="Z40">
        <v>17</v>
      </c>
      <c r="AC40">
        <v>5</v>
      </c>
      <c r="AE40">
        <f t="shared" si="5"/>
        <v>29.411764705882355</v>
      </c>
    </row>
    <row r="41" spans="1:36" x14ac:dyDescent="0.25">
      <c r="A41" s="1">
        <v>43770</v>
      </c>
      <c r="B41">
        <v>29</v>
      </c>
      <c r="D41">
        <v>29</v>
      </c>
      <c r="E41" s="6">
        <v>100</v>
      </c>
      <c r="J41" s="10">
        <v>1</v>
      </c>
      <c r="L41" s="10">
        <v>1</v>
      </c>
      <c r="N41" s="10">
        <v>9</v>
      </c>
      <c r="P41" s="10">
        <v>3</v>
      </c>
      <c r="S41" s="17">
        <v>2</v>
      </c>
      <c r="T41">
        <f t="shared" si="1"/>
        <v>14</v>
      </c>
      <c r="U41">
        <f t="shared" si="2"/>
        <v>0</v>
      </c>
      <c r="V41">
        <f t="shared" si="3"/>
        <v>0</v>
      </c>
      <c r="W41">
        <f t="shared" si="4"/>
        <v>16</v>
      </c>
      <c r="X41">
        <v>15005</v>
      </c>
      <c r="Z41">
        <v>22</v>
      </c>
      <c r="AC41">
        <v>6</v>
      </c>
      <c r="AE41">
        <f t="shared" si="5"/>
        <v>27.27272727272727</v>
      </c>
    </row>
    <row r="42" spans="1:36" x14ac:dyDescent="0.25">
      <c r="A42" s="1">
        <v>43800</v>
      </c>
      <c r="B42">
        <v>32</v>
      </c>
      <c r="D42">
        <v>32</v>
      </c>
      <c r="E42" s="6">
        <v>100</v>
      </c>
      <c r="N42" s="10">
        <v>13</v>
      </c>
      <c r="T42">
        <f t="shared" si="1"/>
        <v>13</v>
      </c>
      <c r="U42">
        <f t="shared" si="2"/>
        <v>0</v>
      </c>
      <c r="V42">
        <f t="shared" si="3"/>
        <v>0</v>
      </c>
      <c r="W42">
        <f t="shared" si="4"/>
        <v>13</v>
      </c>
      <c r="X42">
        <v>12897</v>
      </c>
      <c r="Z42">
        <v>19</v>
      </c>
      <c r="AC42">
        <v>6</v>
      </c>
      <c r="AE42">
        <f t="shared" si="5"/>
        <v>31.578947368421051</v>
      </c>
    </row>
    <row r="43" spans="1:36" x14ac:dyDescent="0.25">
      <c r="A43" s="1">
        <v>43831</v>
      </c>
      <c r="B43">
        <v>24</v>
      </c>
      <c r="D43">
        <v>24</v>
      </c>
      <c r="E43" s="6">
        <v>100</v>
      </c>
      <c r="T43">
        <f t="shared" si="1"/>
        <v>0</v>
      </c>
      <c r="U43">
        <f t="shared" si="2"/>
        <v>0</v>
      </c>
      <c r="V43">
        <f t="shared" si="3"/>
        <v>0</v>
      </c>
      <c r="W43">
        <f t="shared" si="4"/>
        <v>0</v>
      </c>
      <c r="X43">
        <v>12835</v>
      </c>
      <c r="Z43">
        <v>16</v>
      </c>
      <c r="AC43">
        <v>7</v>
      </c>
      <c r="AE43">
        <f t="shared" si="5"/>
        <v>43.75</v>
      </c>
    </row>
    <row r="44" spans="1:36" x14ac:dyDescent="0.25">
      <c r="T44">
        <f t="shared" si="1"/>
        <v>0</v>
      </c>
      <c r="U44">
        <f t="shared" si="2"/>
        <v>0</v>
      </c>
      <c r="V44">
        <f t="shared" si="3"/>
        <v>0</v>
      </c>
      <c r="W44">
        <f t="shared" si="4"/>
        <v>0</v>
      </c>
    </row>
    <row r="45" spans="1:36" x14ac:dyDescent="0.25">
      <c r="T45">
        <f t="shared" si="1"/>
        <v>0</v>
      </c>
      <c r="U45">
        <f t="shared" si="2"/>
        <v>0</v>
      </c>
      <c r="V45">
        <f t="shared" si="3"/>
        <v>0</v>
      </c>
      <c r="W45">
        <f t="shared" si="4"/>
        <v>0</v>
      </c>
    </row>
    <row r="46" spans="1:36" s="3" customFormat="1" ht="23.25" x14ac:dyDescent="0.35">
      <c r="A46" s="3" t="s">
        <v>39</v>
      </c>
      <c r="B46" s="3" t="s">
        <v>3</v>
      </c>
      <c r="J46" s="9" t="s">
        <v>5</v>
      </c>
      <c r="K46" s="9"/>
      <c r="L46" s="9"/>
      <c r="M46" s="9"/>
      <c r="N46" s="9"/>
      <c r="O46" s="9"/>
      <c r="P46" s="9"/>
      <c r="Q46" s="9"/>
      <c r="R46" s="9"/>
      <c r="S46" s="9"/>
      <c r="T46" s="2"/>
      <c r="U46" s="2"/>
      <c r="V46" s="2"/>
      <c r="W46" s="2"/>
      <c r="X46" s="3" t="s">
        <v>16</v>
      </c>
      <c r="Z46" s="3" t="s">
        <v>19</v>
      </c>
      <c r="AC46" s="3" t="s">
        <v>20</v>
      </c>
      <c r="AE46" s="2"/>
      <c r="AI46" s="3" t="s">
        <v>22</v>
      </c>
    </row>
    <row r="47" spans="1:36" x14ac:dyDescent="0.25">
      <c r="B47" t="s">
        <v>0</v>
      </c>
      <c r="C47" t="s">
        <v>35</v>
      </c>
      <c r="D47" t="s">
        <v>2</v>
      </c>
      <c r="E47" t="s">
        <v>4</v>
      </c>
      <c r="J47" s="10" t="s">
        <v>6</v>
      </c>
      <c r="K47" s="11" t="s">
        <v>7</v>
      </c>
      <c r="L47" s="10" t="s">
        <v>8</v>
      </c>
      <c r="M47" s="12" t="s">
        <v>10</v>
      </c>
      <c r="N47" s="10" t="s">
        <v>11</v>
      </c>
      <c r="O47" s="12" t="s">
        <v>12</v>
      </c>
      <c r="P47" s="10" t="s">
        <v>15</v>
      </c>
      <c r="Q47" s="12" t="s">
        <v>13</v>
      </c>
      <c r="R47" s="17" t="s">
        <v>14</v>
      </c>
      <c r="S47" s="17" t="s">
        <v>9</v>
      </c>
      <c r="AI47" t="s">
        <v>23</v>
      </c>
      <c r="AJ47" t="s">
        <v>24</v>
      </c>
    </row>
    <row r="48" spans="1:36" x14ac:dyDescent="0.25">
      <c r="A48" s="1">
        <v>43313</v>
      </c>
      <c r="B48">
        <v>2</v>
      </c>
      <c r="D48">
        <v>2</v>
      </c>
      <c r="E48" s="6">
        <f>B48/D48*100</f>
        <v>100</v>
      </c>
      <c r="J48" s="10">
        <v>0</v>
      </c>
      <c r="K48" s="11">
        <v>0</v>
      </c>
      <c r="L48" s="10">
        <v>0</v>
      </c>
      <c r="M48" s="12">
        <v>0</v>
      </c>
      <c r="N48" s="10">
        <v>0</v>
      </c>
      <c r="O48" s="12">
        <v>0</v>
      </c>
      <c r="P48" s="10">
        <v>0</v>
      </c>
      <c r="Q48" s="12">
        <v>0</v>
      </c>
      <c r="R48" s="17">
        <v>0</v>
      </c>
      <c r="S48" s="17">
        <v>0</v>
      </c>
      <c r="T48">
        <f t="shared" si="1"/>
        <v>0</v>
      </c>
      <c r="U48">
        <f t="shared" si="2"/>
        <v>0</v>
      </c>
      <c r="V48">
        <f t="shared" si="3"/>
        <v>0</v>
      </c>
      <c r="W48">
        <f t="shared" si="4"/>
        <v>0</v>
      </c>
      <c r="X48">
        <v>11517</v>
      </c>
      <c r="Z48">
        <v>2</v>
      </c>
      <c r="AE48">
        <f t="shared" si="5"/>
        <v>0</v>
      </c>
    </row>
    <row r="49" spans="1:36" x14ac:dyDescent="0.25">
      <c r="A49" s="1">
        <v>43344</v>
      </c>
      <c r="B49">
        <v>10</v>
      </c>
      <c r="C49">
        <v>4</v>
      </c>
      <c r="D49">
        <v>14</v>
      </c>
      <c r="E49" s="6">
        <f t="shared" ref="E49:E65" si="6">B49/D49*100</f>
        <v>71.428571428571431</v>
      </c>
      <c r="N49" s="10">
        <v>7</v>
      </c>
      <c r="T49">
        <f t="shared" si="1"/>
        <v>7</v>
      </c>
      <c r="U49">
        <f t="shared" si="2"/>
        <v>0</v>
      </c>
      <c r="V49">
        <f t="shared" si="3"/>
        <v>0</v>
      </c>
      <c r="W49">
        <f t="shared" si="4"/>
        <v>7</v>
      </c>
      <c r="X49">
        <v>8589</v>
      </c>
      <c r="Z49">
        <v>12</v>
      </c>
      <c r="AC49">
        <v>1</v>
      </c>
      <c r="AE49">
        <f t="shared" si="5"/>
        <v>8.3333333333333321</v>
      </c>
    </row>
    <row r="50" spans="1:36" x14ac:dyDescent="0.25">
      <c r="A50" s="1">
        <v>43374</v>
      </c>
      <c r="B50">
        <v>9</v>
      </c>
      <c r="C50">
        <v>7</v>
      </c>
      <c r="D50">
        <v>18</v>
      </c>
      <c r="E50" s="6">
        <f t="shared" si="6"/>
        <v>50</v>
      </c>
      <c r="J50" s="10">
        <v>1</v>
      </c>
      <c r="O50" s="12">
        <v>2</v>
      </c>
      <c r="R50" s="17">
        <v>2</v>
      </c>
      <c r="T50">
        <f t="shared" si="1"/>
        <v>1</v>
      </c>
      <c r="U50">
        <f t="shared" si="2"/>
        <v>2</v>
      </c>
      <c r="V50">
        <f t="shared" si="3"/>
        <v>0</v>
      </c>
      <c r="W50">
        <f t="shared" si="4"/>
        <v>5</v>
      </c>
      <c r="X50">
        <v>7131</v>
      </c>
      <c r="Z50">
        <v>11</v>
      </c>
      <c r="AE50">
        <f t="shared" si="5"/>
        <v>0</v>
      </c>
    </row>
    <row r="51" spans="1:36" x14ac:dyDescent="0.25">
      <c r="A51" s="1">
        <v>43405</v>
      </c>
      <c r="B51">
        <v>7</v>
      </c>
      <c r="C51">
        <v>1</v>
      </c>
      <c r="D51">
        <v>8</v>
      </c>
      <c r="E51" s="6">
        <f t="shared" si="6"/>
        <v>87.5</v>
      </c>
      <c r="N51" s="10">
        <v>1</v>
      </c>
      <c r="R51" s="17">
        <v>1</v>
      </c>
      <c r="T51">
        <f t="shared" si="1"/>
        <v>1</v>
      </c>
      <c r="U51">
        <f t="shared" si="2"/>
        <v>0</v>
      </c>
      <c r="V51">
        <f t="shared" si="3"/>
        <v>0</v>
      </c>
      <c r="W51">
        <f t="shared" si="4"/>
        <v>2</v>
      </c>
      <c r="X51">
        <v>10191</v>
      </c>
      <c r="Z51">
        <v>7</v>
      </c>
      <c r="AE51">
        <f t="shared" si="5"/>
        <v>0</v>
      </c>
      <c r="AI51" s="13"/>
      <c r="AJ51" s="14"/>
    </row>
    <row r="52" spans="1:36" x14ac:dyDescent="0.25">
      <c r="A52" s="1">
        <v>43435</v>
      </c>
      <c r="B52">
        <v>15</v>
      </c>
      <c r="C52">
        <v>4</v>
      </c>
      <c r="D52">
        <v>20</v>
      </c>
      <c r="E52" s="6">
        <f t="shared" si="6"/>
        <v>75</v>
      </c>
      <c r="J52" s="10">
        <v>2</v>
      </c>
      <c r="N52" s="10">
        <v>40</v>
      </c>
      <c r="O52" s="12">
        <v>1</v>
      </c>
      <c r="Q52" s="12">
        <v>2</v>
      </c>
      <c r="R52" s="17">
        <v>5</v>
      </c>
      <c r="S52" s="17">
        <v>1</v>
      </c>
      <c r="T52">
        <f t="shared" si="1"/>
        <v>42</v>
      </c>
      <c r="U52">
        <f t="shared" si="2"/>
        <v>3</v>
      </c>
      <c r="V52">
        <f t="shared" si="3"/>
        <v>0</v>
      </c>
      <c r="W52">
        <f t="shared" si="4"/>
        <v>51</v>
      </c>
      <c r="X52">
        <v>14915</v>
      </c>
      <c r="Z52">
        <v>16</v>
      </c>
      <c r="AC52">
        <v>2</v>
      </c>
      <c r="AE52">
        <f t="shared" si="5"/>
        <v>12.5</v>
      </c>
    </row>
    <row r="53" spans="1:36" x14ac:dyDescent="0.25">
      <c r="A53" s="1">
        <v>43466</v>
      </c>
      <c r="B53">
        <v>11</v>
      </c>
      <c r="C53">
        <f>12-5</f>
        <v>7</v>
      </c>
      <c r="D53">
        <v>22</v>
      </c>
      <c r="E53" s="6">
        <f t="shared" si="6"/>
        <v>50</v>
      </c>
      <c r="J53" s="10">
        <v>5</v>
      </c>
      <c r="L53" s="10">
        <v>2</v>
      </c>
      <c r="M53" s="12">
        <v>2</v>
      </c>
      <c r="N53" s="10">
        <v>48</v>
      </c>
      <c r="O53" s="12">
        <v>2</v>
      </c>
      <c r="P53" s="10">
        <v>1</v>
      </c>
      <c r="Q53" s="12">
        <v>5</v>
      </c>
      <c r="R53" s="17">
        <v>5</v>
      </c>
      <c r="S53" s="17">
        <v>6</v>
      </c>
      <c r="T53">
        <f t="shared" si="1"/>
        <v>56</v>
      </c>
      <c r="U53">
        <f t="shared" si="2"/>
        <v>9</v>
      </c>
      <c r="V53">
        <f t="shared" si="3"/>
        <v>0</v>
      </c>
      <c r="W53">
        <f t="shared" si="4"/>
        <v>76</v>
      </c>
      <c r="X53">
        <v>9968</v>
      </c>
      <c r="Z53">
        <v>15</v>
      </c>
      <c r="AC53">
        <v>3</v>
      </c>
      <c r="AE53">
        <f t="shared" si="5"/>
        <v>20</v>
      </c>
      <c r="AI53" s="13"/>
      <c r="AJ53" s="13"/>
    </row>
    <row r="54" spans="1:36" x14ac:dyDescent="0.25">
      <c r="A54" s="1">
        <v>43497</v>
      </c>
      <c r="B54">
        <v>10</v>
      </c>
      <c r="C54">
        <v>4</v>
      </c>
      <c r="D54">
        <v>14</v>
      </c>
      <c r="E54" s="6">
        <f t="shared" si="6"/>
        <v>71.428571428571431</v>
      </c>
      <c r="N54" s="10">
        <v>12</v>
      </c>
      <c r="P54" s="10">
        <v>1</v>
      </c>
      <c r="Q54" s="12">
        <v>1</v>
      </c>
      <c r="T54">
        <f t="shared" si="1"/>
        <v>13</v>
      </c>
      <c r="U54">
        <f t="shared" si="2"/>
        <v>1</v>
      </c>
      <c r="V54">
        <f t="shared" si="3"/>
        <v>0</v>
      </c>
      <c r="W54">
        <f t="shared" si="4"/>
        <v>14</v>
      </c>
      <c r="X54">
        <v>10744</v>
      </c>
      <c r="Z54">
        <v>10</v>
      </c>
      <c r="AE54">
        <f t="shared" si="5"/>
        <v>0</v>
      </c>
    </row>
    <row r="55" spans="1:36" x14ac:dyDescent="0.25">
      <c r="A55" s="1">
        <v>43525</v>
      </c>
      <c r="B55">
        <f>21-8</f>
        <v>13</v>
      </c>
      <c r="C55">
        <v>3</v>
      </c>
      <c r="D55">
        <v>21</v>
      </c>
      <c r="E55" s="6">
        <f t="shared" si="6"/>
        <v>61.904761904761905</v>
      </c>
      <c r="J55" s="10">
        <v>1</v>
      </c>
      <c r="N55" s="10">
        <v>2</v>
      </c>
      <c r="O55" s="12">
        <v>1</v>
      </c>
      <c r="T55">
        <f t="shared" si="1"/>
        <v>3</v>
      </c>
      <c r="U55">
        <f t="shared" si="2"/>
        <v>1</v>
      </c>
      <c r="V55">
        <f t="shared" si="3"/>
        <v>0</v>
      </c>
      <c r="W55">
        <f t="shared" si="4"/>
        <v>4</v>
      </c>
      <c r="X55">
        <v>13235</v>
      </c>
      <c r="Z55">
        <v>10</v>
      </c>
      <c r="AC55">
        <v>1</v>
      </c>
      <c r="AE55">
        <f t="shared" si="5"/>
        <v>10</v>
      </c>
    </row>
    <row r="56" spans="1:36" x14ac:dyDescent="0.25">
      <c r="A56" s="1">
        <v>43556</v>
      </c>
      <c r="B56">
        <v>12</v>
      </c>
      <c r="C56">
        <f>13-6</f>
        <v>7</v>
      </c>
      <c r="D56">
        <v>24</v>
      </c>
      <c r="E56" s="6">
        <f t="shared" si="6"/>
        <v>50</v>
      </c>
      <c r="K56" s="11">
        <v>1</v>
      </c>
      <c r="L56" s="10">
        <v>2</v>
      </c>
      <c r="N56" s="10">
        <v>4</v>
      </c>
      <c r="Q56" s="12">
        <v>4</v>
      </c>
      <c r="R56" s="17">
        <v>4</v>
      </c>
      <c r="S56" s="17">
        <v>4</v>
      </c>
      <c r="T56">
        <f t="shared" si="1"/>
        <v>6</v>
      </c>
      <c r="U56">
        <f t="shared" si="2"/>
        <v>4</v>
      </c>
      <c r="V56" s="4">
        <f t="shared" si="3"/>
        <v>1</v>
      </c>
      <c r="W56">
        <f t="shared" si="4"/>
        <v>19</v>
      </c>
      <c r="X56">
        <v>14000</v>
      </c>
      <c r="Z56">
        <v>16</v>
      </c>
      <c r="AC56">
        <v>3</v>
      </c>
      <c r="AE56">
        <f t="shared" si="5"/>
        <v>18.75</v>
      </c>
      <c r="AI56" s="13">
        <v>0.64583333333333337</v>
      </c>
      <c r="AJ56" s="13">
        <v>0.80972222222222223</v>
      </c>
    </row>
    <row r="57" spans="1:36" x14ac:dyDescent="0.25">
      <c r="A57" s="1">
        <v>43586</v>
      </c>
      <c r="B57">
        <v>17</v>
      </c>
      <c r="C57">
        <v>11</v>
      </c>
      <c r="D57">
        <v>27</v>
      </c>
      <c r="E57" s="6">
        <f t="shared" si="6"/>
        <v>62.962962962962962</v>
      </c>
      <c r="J57" s="10">
        <v>3</v>
      </c>
      <c r="L57" s="10">
        <v>3</v>
      </c>
      <c r="N57" s="10">
        <v>25</v>
      </c>
      <c r="O57" s="12">
        <v>5</v>
      </c>
      <c r="Q57" s="12">
        <v>1</v>
      </c>
      <c r="R57" s="17">
        <v>9</v>
      </c>
      <c r="S57" s="17">
        <v>2</v>
      </c>
      <c r="T57">
        <f t="shared" si="1"/>
        <v>31</v>
      </c>
      <c r="U57">
        <f t="shared" si="2"/>
        <v>6</v>
      </c>
      <c r="V57">
        <f t="shared" si="3"/>
        <v>0</v>
      </c>
      <c r="W57">
        <f t="shared" si="4"/>
        <v>48</v>
      </c>
      <c r="X57">
        <v>10430</v>
      </c>
      <c r="Z57">
        <v>16</v>
      </c>
      <c r="AC57">
        <v>3</v>
      </c>
      <c r="AE57">
        <f t="shared" si="5"/>
        <v>18.75</v>
      </c>
    </row>
    <row r="58" spans="1:36" x14ac:dyDescent="0.25">
      <c r="A58" s="1">
        <v>43617</v>
      </c>
      <c r="B58">
        <v>12</v>
      </c>
      <c r="C58">
        <v>1</v>
      </c>
      <c r="D58">
        <v>19</v>
      </c>
      <c r="E58" s="6">
        <f t="shared" si="6"/>
        <v>63.157894736842103</v>
      </c>
      <c r="J58" s="10">
        <v>4</v>
      </c>
      <c r="N58" s="10">
        <v>10</v>
      </c>
      <c r="R58" s="17">
        <v>4</v>
      </c>
      <c r="S58" s="17">
        <v>1</v>
      </c>
      <c r="T58">
        <f t="shared" si="1"/>
        <v>14</v>
      </c>
      <c r="U58">
        <f t="shared" si="2"/>
        <v>0</v>
      </c>
      <c r="V58">
        <f t="shared" si="3"/>
        <v>0</v>
      </c>
      <c r="W58">
        <f t="shared" si="4"/>
        <v>19</v>
      </c>
      <c r="X58">
        <v>11861</v>
      </c>
      <c r="Z58">
        <v>14</v>
      </c>
      <c r="AC58">
        <v>1</v>
      </c>
      <c r="AE58">
        <f t="shared" si="5"/>
        <v>7.1428571428571423</v>
      </c>
    </row>
    <row r="59" spans="1:36" x14ac:dyDescent="0.25">
      <c r="A59" s="1">
        <v>43647</v>
      </c>
      <c r="B59">
        <v>35</v>
      </c>
      <c r="C59">
        <v>3</v>
      </c>
      <c r="D59">
        <v>61</v>
      </c>
      <c r="E59" s="6">
        <f t="shared" si="6"/>
        <v>57.377049180327866</v>
      </c>
      <c r="J59" s="10">
        <v>1</v>
      </c>
      <c r="L59" s="10">
        <v>1</v>
      </c>
      <c r="N59" s="10">
        <v>9</v>
      </c>
      <c r="P59" s="10">
        <v>1</v>
      </c>
      <c r="Q59" s="12">
        <v>1</v>
      </c>
      <c r="R59" s="17">
        <v>2</v>
      </c>
      <c r="T59">
        <f t="shared" si="1"/>
        <v>12</v>
      </c>
      <c r="U59">
        <f t="shared" si="2"/>
        <v>1</v>
      </c>
      <c r="V59">
        <f t="shared" si="3"/>
        <v>0</v>
      </c>
      <c r="W59">
        <f t="shared" si="4"/>
        <v>15</v>
      </c>
      <c r="X59">
        <v>38000</v>
      </c>
      <c r="Z59">
        <v>52</v>
      </c>
      <c r="AC59">
        <v>7</v>
      </c>
      <c r="AE59">
        <f t="shared" si="5"/>
        <v>13.461538461538462</v>
      </c>
    </row>
    <row r="60" spans="1:36" x14ac:dyDescent="0.25">
      <c r="A60" s="1">
        <v>43678</v>
      </c>
      <c r="B60">
        <v>19</v>
      </c>
      <c r="C60">
        <v>2</v>
      </c>
      <c r="D60">
        <v>27</v>
      </c>
      <c r="E60" s="6">
        <f t="shared" si="6"/>
        <v>70.370370370370367</v>
      </c>
      <c r="J60" s="10">
        <v>2</v>
      </c>
      <c r="K60" s="11">
        <v>1</v>
      </c>
      <c r="L60" s="10">
        <v>2</v>
      </c>
      <c r="N60" s="10">
        <v>25</v>
      </c>
      <c r="P60" s="10">
        <v>4</v>
      </c>
      <c r="Q60" s="12">
        <v>5</v>
      </c>
      <c r="R60" s="17">
        <v>3</v>
      </c>
      <c r="S60" s="17">
        <v>2</v>
      </c>
      <c r="T60">
        <f t="shared" si="1"/>
        <v>33</v>
      </c>
      <c r="U60">
        <f t="shared" si="2"/>
        <v>5</v>
      </c>
      <c r="V60" s="4">
        <f t="shared" si="3"/>
        <v>1</v>
      </c>
      <c r="W60">
        <f t="shared" si="4"/>
        <v>44</v>
      </c>
      <c r="X60">
        <v>28523</v>
      </c>
      <c r="Z60">
        <v>24</v>
      </c>
      <c r="AE60">
        <f t="shared" si="5"/>
        <v>0</v>
      </c>
      <c r="AI60" s="13">
        <v>0.6972222222222223</v>
      </c>
      <c r="AJ60" s="13">
        <v>0.69791666666666663</v>
      </c>
    </row>
    <row r="61" spans="1:36" x14ac:dyDescent="0.25">
      <c r="A61" s="1">
        <v>43709</v>
      </c>
      <c r="B61">
        <v>8</v>
      </c>
      <c r="C61">
        <v>1</v>
      </c>
      <c r="D61">
        <v>15</v>
      </c>
      <c r="E61" s="6">
        <f t="shared" si="6"/>
        <v>53.333333333333336</v>
      </c>
      <c r="J61" s="10">
        <v>3</v>
      </c>
      <c r="N61" s="10">
        <v>12</v>
      </c>
      <c r="P61" s="10">
        <v>1</v>
      </c>
      <c r="Q61" s="12">
        <v>1</v>
      </c>
      <c r="R61" s="17">
        <v>3</v>
      </c>
      <c r="T61">
        <f t="shared" si="1"/>
        <v>16</v>
      </c>
      <c r="U61">
        <f t="shared" si="2"/>
        <v>1</v>
      </c>
      <c r="V61">
        <f t="shared" si="3"/>
        <v>0</v>
      </c>
      <c r="W61">
        <f t="shared" si="4"/>
        <v>20</v>
      </c>
      <c r="X61">
        <v>28747</v>
      </c>
      <c r="Z61">
        <v>8</v>
      </c>
      <c r="AC61">
        <v>1</v>
      </c>
      <c r="AE61">
        <f t="shared" si="5"/>
        <v>12.5</v>
      </c>
    </row>
    <row r="62" spans="1:36" x14ac:dyDescent="0.25">
      <c r="A62" s="1">
        <v>43739</v>
      </c>
      <c r="B62">
        <v>21</v>
      </c>
      <c r="C62">
        <v>4</v>
      </c>
      <c r="D62">
        <v>30</v>
      </c>
      <c r="E62" s="6">
        <f t="shared" si="6"/>
        <v>70</v>
      </c>
      <c r="J62" s="10">
        <v>4</v>
      </c>
      <c r="L62" s="10">
        <v>1</v>
      </c>
      <c r="N62" s="10">
        <f>41-17</f>
        <v>24</v>
      </c>
      <c r="P62" s="10">
        <v>3</v>
      </c>
      <c r="Q62" s="12">
        <v>1</v>
      </c>
      <c r="R62" s="17">
        <v>3</v>
      </c>
      <c r="S62" s="17">
        <v>3</v>
      </c>
      <c r="T62">
        <f t="shared" si="1"/>
        <v>32</v>
      </c>
      <c r="U62">
        <f t="shared" si="2"/>
        <v>1</v>
      </c>
      <c r="V62">
        <f t="shared" si="3"/>
        <v>0</v>
      </c>
      <c r="W62">
        <f t="shared" si="4"/>
        <v>39</v>
      </c>
      <c r="X62">
        <v>27733</v>
      </c>
      <c r="Z62">
        <v>21</v>
      </c>
      <c r="AE62">
        <f t="shared" si="5"/>
        <v>0</v>
      </c>
    </row>
    <row r="63" spans="1:36" x14ac:dyDescent="0.25">
      <c r="A63" s="1">
        <v>43770</v>
      </c>
      <c r="B63">
        <v>10</v>
      </c>
      <c r="C63">
        <v>5</v>
      </c>
      <c r="D63">
        <v>18</v>
      </c>
      <c r="E63" s="6">
        <f t="shared" si="6"/>
        <v>55.555555555555557</v>
      </c>
      <c r="J63" s="10">
        <f>22-18</f>
        <v>4</v>
      </c>
      <c r="M63" s="12">
        <v>1</v>
      </c>
      <c r="N63" s="10">
        <f>71-22</f>
        <v>49</v>
      </c>
      <c r="O63" s="12">
        <v>1</v>
      </c>
      <c r="P63" s="10">
        <v>5</v>
      </c>
      <c r="Q63" s="12">
        <v>2</v>
      </c>
      <c r="R63" s="17">
        <v>7</v>
      </c>
      <c r="S63" s="17">
        <f>18-15</f>
        <v>3</v>
      </c>
      <c r="T63">
        <f t="shared" si="1"/>
        <v>58</v>
      </c>
      <c r="U63">
        <f t="shared" si="2"/>
        <v>4</v>
      </c>
      <c r="V63">
        <f t="shared" si="3"/>
        <v>0</v>
      </c>
      <c r="W63">
        <f t="shared" si="4"/>
        <v>72</v>
      </c>
      <c r="X63">
        <v>25021</v>
      </c>
      <c r="Z63">
        <v>13</v>
      </c>
      <c r="AE63">
        <f t="shared" si="5"/>
        <v>0</v>
      </c>
    </row>
    <row r="64" spans="1:36" x14ac:dyDescent="0.25">
      <c r="A64" s="1">
        <v>43800</v>
      </c>
      <c r="B64">
        <v>52</v>
      </c>
      <c r="C64">
        <v>1</v>
      </c>
      <c r="D64">
        <v>62</v>
      </c>
      <c r="E64" s="6">
        <f t="shared" si="6"/>
        <v>83.870967741935488</v>
      </c>
      <c r="J64" s="10">
        <v>4</v>
      </c>
      <c r="L64" s="10">
        <v>2</v>
      </c>
      <c r="N64" s="10">
        <v>55</v>
      </c>
      <c r="P64" s="10">
        <v>4</v>
      </c>
      <c r="S64" s="17">
        <v>1</v>
      </c>
      <c r="T64">
        <f t="shared" si="1"/>
        <v>65</v>
      </c>
      <c r="U64">
        <f t="shared" si="2"/>
        <v>0</v>
      </c>
      <c r="V64">
        <f t="shared" si="3"/>
        <v>0</v>
      </c>
      <c r="W64">
        <f t="shared" si="4"/>
        <v>66</v>
      </c>
      <c r="X64">
        <v>32733</v>
      </c>
      <c r="Z64">
        <v>35</v>
      </c>
      <c r="AC64">
        <v>1</v>
      </c>
      <c r="AE64">
        <f t="shared" si="5"/>
        <v>2.8571428571428572</v>
      </c>
    </row>
    <row r="65" spans="1:31" x14ac:dyDescent="0.25">
      <c r="A65" s="1">
        <v>43831</v>
      </c>
      <c r="B65">
        <v>0</v>
      </c>
      <c r="C65">
        <v>3</v>
      </c>
      <c r="D65">
        <v>4</v>
      </c>
      <c r="E65" s="6">
        <f t="shared" si="6"/>
        <v>0</v>
      </c>
      <c r="N65" s="10">
        <v>1</v>
      </c>
      <c r="T65">
        <f t="shared" si="1"/>
        <v>1</v>
      </c>
      <c r="U65">
        <f t="shared" si="2"/>
        <v>0</v>
      </c>
      <c r="V65">
        <f t="shared" si="3"/>
        <v>0</v>
      </c>
      <c r="W65">
        <f t="shared" si="4"/>
        <v>1</v>
      </c>
      <c r="X65">
        <v>14839</v>
      </c>
      <c r="Z65">
        <v>2</v>
      </c>
      <c r="AE65">
        <f t="shared" si="5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73" zoomScaleNormal="130" workbookViewId="0">
      <selection activeCell="K14" sqref="K14"/>
    </sheetView>
  </sheetViews>
  <sheetFormatPr defaultRowHeight="15" x14ac:dyDescent="0.25"/>
  <cols>
    <col min="1" max="1" width="16.28515625" customWidth="1"/>
    <col min="2" max="2" width="9.140625" customWidth="1"/>
    <col min="13" max="13" width="9.140625" customWidth="1"/>
  </cols>
  <sheetData>
    <row r="1" spans="1:20" ht="23.25" x14ac:dyDescent="0.35">
      <c r="A1" s="3"/>
      <c r="B1" s="3" t="s">
        <v>19</v>
      </c>
      <c r="M1" s="3" t="s">
        <v>16</v>
      </c>
    </row>
    <row r="2" spans="1:20" x14ac:dyDescent="0.25">
      <c r="B2" t="s">
        <v>37</v>
      </c>
      <c r="C2" t="s">
        <v>38</v>
      </c>
      <c r="D2" t="s">
        <v>39</v>
      </c>
      <c r="M2" t="s">
        <v>37</v>
      </c>
      <c r="N2" t="s">
        <v>38</v>
      </c>
      <c r="O2" t="s">
        <v>39</v>
      </c>
    </row>
    <row r="3" spans="1:20" x14ac:dyDescent="0.25">
      <c r="A3" s="1">
        <v>43313</v>
      </c>
      <c r="B3">
        <v>22</v>
      </c>
      <c r="C3">
        <v>12</v>
      </c>
      <c r="D3">
        <v>2</v>
      </c>
      <c r="M3">
        <v>10915.54</v>
      </c>
      <c r="N3">
        <v>6326.6</v>
      </c>
      <c r="O3">
        <v>11517</v>
      </c>
    </row>
    <row r="4" spans="1:20" x14ac:dyDescent="0.25">
      <c r="A4" s="1">
        <v>43344</v>
      </c>
      <c r="B4">
        <v>15</v>
      </c>
      <c r="C4">
        <v>8</v>
      </c>
      <c r="D4">
        <v>12</v>
      </c>
      <c r="M4">
        <v>9950</v>
      </c>
      <c r="N4">
        <v>5569</v>
      </c>
      <c r="O4">
        <v>8589</v>
      </c>
    </row>
    <row r="5" spans="1:20" x14ac:dyDescent="0.25">
      <c r="A5" s="1">
        <v>43374</v>
      </c>
      <c r="B5">
        <v>24</v>
      </c>
      <c r="C5">
        <v>7</v>
      </c>
      <c r="D5">
        <v>11</v>
      </c>
      <c r="M5">
        <v>6930.91</v>
      </c>
      <c r="N5">
        <v>6661</v>
      </c>
      <c r="O5">
        <v>7131</v>
      </c>
    </row>
    <row r="6" spans="1:20" x14ac:dyDescent="0.25">
      <c r="A6" s="1">
        <v>43405</v>
      </c>
      <c r="B6">
        <v>13</v>
      </c>
      <c r="C6">
        <v>6</v>
      </c>
      <c r="D6">
        <v>7</v>
      </c>
      <c r="M6">
        <v>6635.25</v>
      </c>
      <c r="N6">
        <v>7633</v>
      </c>
      <c r="O6">
        <v>10191</v>
      </c>
    </row>
    <row r="7" spans="1:20" x14ac:dyDescent="0.25">
      <c r="A7" s="1">
        <v>43435</v>
      </c>
      <c r="B7">
        <v>19</v>
      </c>
      <c r="C7">
        <v>23</v>
      </c>
      <c r="D7">
        <v>16</v>
      </c>
      <c r="M7">
        <v>6364.79</v>
      </c>
      <c r="N7">
        <v>7619</v>
      </c>
      <c r="O7">
        <v>14915</v>
      </c>
    </row>
    <row r="8" spans="1:20" x14ac:dyDescent="0.25">
      <c r="A8" s="1">
        <v>43466</v>
      </c>
      <c r="B8">
        <v>13</v>
      </c>
      <c r="C8">
        <v>19</v>
      </c>
      <c r="D8">
        <v>15</v>
      </c>
      <c r="M8">
        <v>6414.84</v>
      </c>
      <c r="N8">
        <v>7392</v>
      </c>
      <c r="O8">
        <v>9968</v>
      </c>
      <c r="T8">
        <v>7310</v>
      </c>
    </row>
    <row r="9" spans="1:20" x14ac:dyDescent="0.25">
      <c r="A9" s="1">
        <v>43497</v>
      </c>
      <c r="B9">
        <v>11</v>
      </c>
      <c r="C9">
        <v>10</v>
      </c>
      <c r="D9">
        <v>10</v>
      </c>
      <c r="M9">
        <v>7483.83</v>
      </c>
      <c r="N9">
        <v>7310</v>
      </c>
      <c r="O9">
        <v>10744</v>
      </c>
    </row>
    <row r="10" spans="1:20" x14ac:dyDescent="0.25">
      <c r="A10" s="1">
        <v>43525</v>
      </c>
      <c r="B10">
        <v>16</v>
      </c>
      <c r="C10">
        <v>11</v>
      </c>
      <c r="D10">
        <v>10</v>
      </c>
      <c r="M10">
        <v>7962.94</v>
      </c>
      <c r="N10">
        <v>8630</v>
      </c>
      <c r="O10">
        <v>13235</v>
      </c>
    </row>
    <row r="11" spans="1:20" x14ac:dyDescent="0.25">
      <c r="A11" s="1">
        <v>43556</v>
      </c>
      <c r="B11">
        <v>13</v>
      </c>
      <c r="C11">
        <v>12</v>
      </c>
      <c r="D11">
        <v>16</v>
      </c>
      <c r="M11">
        <v>6303.54</v>
      </c>
      <c r="N11">
        <v>9591</v>
      </c>
      <c r="O11">
        <v>14000</v>
      </c>
    </row>
    <row r="12" spans="1:20" x14ac:dyDescent="0.25">
      <c r="A12" s="1">
        <v>43586</v>
      </c>
      <c r="B12">
        <v>14</v>
      </c>
      <c r="C12">
        <v>17</v>
      </c>
      <c r="D12">
        <v>16</v>
      </c>
      <c r="M12">
        <v>8121.1</v>
      </c>
      <c r="N12">
        <v>9235</v>
      </c>
      <c r="O12">
        <v>10430</v>
      </c>
    </row>
    <row r="13" spans="1:20" x14ac:dyDescent="0.25">
      <c r="A13" s="1">
        <v>43617</v>
      </c>
      <c r="B13">
        <v>12</v>
      </c>
      <c r="C13">
        <v>14</v>
      </c>
      <c r="D13">
        <v>14</v>
      </c>
      <c r="M13">
        <v>6808.54</v>
      </c>
      <c r="N13">
        <v>8146</v>
      </c>
      <c r="O13">
        <v>11861</v>
      </c>
    </row>
    <row r="14" spans="1:20" x14ac:dyDescent="0.25">
      <c r="A14" s="1">
        <v>43647</v>
      </c>
      <c r="B14">
        <v>11</v>
      </c>
      <c r="C14">
        <v>18</v>
      </c>
      <c r="D14">
        <v>52</v>
      </c>
      <c r="M14">
        <v>8005.6</v>
      </c>
      <c r="N14">
        <v>1014</v>
      </c>
      <c r="O14">
        <v>38000</v>
      </c>
    </row>
    <row r="15" spans="1:20" x14ac:dyDescent="0.25">
      <c r="A15" s="1">
        <v>43678</v>
      </c>
      <c r="B15">
        <v>13</v>
      </c>
      <c r="C15">
        <v>24</v>
      </c>
      <c r="D15">
        <v>24</v>
      </c>
      <c r="M15">
        <v>11564.5</v>
      </c>
      <c r="N15">
        <v>11243</v>
      </c>
      <c r="O15">
        <v>28523</v>
      </c>
    </row>
    <row r="16" spans="1:20" x14ac:dyDescent="0.25">
      <c r="A16" s="1">
        <v>43709</v>
      </c>
      <c r="B16">
        <v>10</v>
      </c>
      <c r="C16">
        <v>17</v>
      </c>
      <c r="D16">
        <v>8</v>
      </c>
      <c r="M16">
        <v>7954.75</v>
      </c>
      <c r="N16">
        <v>12524</v>
      </c>
      <c r="O16">
        <v>28747</v>
      </c>
    </row>
    <row r="17" spans="1:15" x14ac:dyDescent="0.25">
      <c r="A17" s="1">
        <v>43739</v>
      </c>
      <c r="B17">
        <v>10</v>
      </c>
      <c r="C17">
        <v>17</v>
      </c>
      <c r="D17">
        <v>21</v>
      </c>
      <c r="M17">
        <v>7127.7</v>
      </c>
      <c r="N17">
        <v>13214</v>
      </c>
      <c r="O17">
        <v>27733</v>
      </c>
    </row>
    <row r="18" spans="1:15" x14ac:dyDescent="0.25">
      <c r="A18" s="1">
        <v>43770</v>
      </c>
      <c r="B18">
        <v>14</v>
      </c>
      <c r="C18">
        <v>22</v>
      </c>
      <c r="D18">
        <v>13</v>
      </c>
      <c r="M18">
        <v>7229</v>
      </c>
      <c r="N18">
        <v>15005</v>
      </c>
      <c r="O18">
        <v>25021</v>
      </c>
    </row>
    <row r="19" spans="1:15" x14ac:dyDescent="0.25">
      <c r="A19" s="1">
        <v>43800</v>
      </c>
      <c r="B19">
        <v>15</v>
      </c>
      <c r="C19">
        <v>19</v>
      </c>
      <c r="D19">
        <v>35</v>
      </c>
      <c r="M19">
        <v>6912.64</v>
      </c>
      <c r="N19">
        <v>12897</v>
      </c>
      <c r="O19">
        <v>32733</v>
      </c>
    </row>
    <row r="20" spans="1:15" x14ac:dyDescent="0.25">
      <c r="A20" s="1">
        <v>43831</v>
      </c>
      <c r="B20">
        <v>16</v>
      </c>
      <c r="C20">
        <v>16</v>
      </c>
      <c r="D20">
        <v>2</v>
      </c>
      <c r="M20">
        <v>9258</v>
      </c>
      <c r="N20">
        <v>12835</v>
      </c>
      <c r="O20">
        <v>14839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topLeftCell="L1" zoomScale="85" zoomScaleNormal="85" workbookViewId="0">
      <selection activeCell="R20" sqref="R20"/>
    </sheetView>
  </sheetViews>
  <sheetFormatPr defaultRowHeight="15" x14ac:dyDescent="0.25"/>
  <cols>
    <col min="24" max="24" width="16.28515625" customWidth="1"/>
    <col min="25" max="25" width="9.140625" customWidth="1"/>
  </cols>
  <sheetData>
    <row r="1" spans="1:30" ht="23.25" x14ac:dyDescent="0.35">
      <c r="C1" t="s">
        <v>33</v>
      </c>
      <c r="D1" t="s">
        <v>34</v>
      </c>
      <c r="X1" s="3"/>
      <c r="Y1" s="3" t="s">
        <v>42</v>
      </c>
      <c r="Z1" s="2"/>
      <c r="AA1" s="2"/>
    </row>
    <row r="2" spans="1:30" x14ac:dyDescent="0.25">
      <c r="A2" t="s">
        <v>37</v>
      </c>
      <c r="B2" s="1">
        <v>43313</v>
      </c>
      <c r="C2">
        <f>25-9</f>
        <v>16</v>
      </c>
      <c r="D2">
        <v>9</v>
      </c>
      <c r="U2" s="1"/>
      <c r="V2" s="1"/>
      <c r="W2" s="1"/>
      <c r="X2" t="s">
        <v>28</v>
      </c>
      <c r="Y2" t="s">
        <v>37</v>
      </c>
      <c r="Z2" s="1" t="s">
        <v>38</v>
      </c>
      <c r="AA2" s="1" t="s">
        <v>39</v>
      </c>
      <c r="AB2" s="1"/>
      <c r="AC2" s="1"/>
      <c r="AD2" s="1"/>
    </row>
    <row r="3" spans="1:30" x14ac:dyDescent="0.25">
      <c r="B3" s="1">
        <v>43344</v>
      </c>
      <c r="C3">
        <v>16</v>
      </c>
      <c r="D3">
        <v>2</v>
      </c>
      <c r="X3" s="1">
        <v>43313</v>
      </c>
      <c r="Y3">
        <v>10915.54</v>
      </c>
      <c r="Z3">
        <v>6326.6</v>
      </c>
      <c r="AA3">
        <v>11517</v>
      </c>
    </row>
    <row r="4" spans="1:30" x14ac:dyDescent="0.25">
      <c r="B4" s="1">
        <v>43374</v>
      </c>
      <c r="C4">
        <v>22</v>
      </c>
      <c r="D4">
        <v>5</v>
      </c>
      <c r="X4" s="1">
        <v>43344</v>
      </c>
      <c r="Y4">
        <v>9950</v>
      </c>
      <c r="Z4">
        <v>5569</v>
      </c>
      <c r="AA4">
        <v>8589</v>
      </c>
    </row>
    <row r="5" spans="1:30" x14ac:dyDescent="0.25">
      <c r="B5" s="1">
        <v>43405</v>
      </c>
      <c r="C5">
        <v>19</v>
      </c>
      <c r="D5">
        <v>7</v>
      </c>
      <c r="X5" s="1">
        <v>43374</v>
      </c>
      <c r="Y5">
        <v>6930.91</v>
      </c>
      <c r="Z5">
        <v>6661</v>
      </c>
      <c r="AA5">
        <v>7131</v>
      </c>
    </row>
    <row r="6" spans="1:30" x14ac:dyDescent="0.25">
      <c r="B6" s="1">
        <v>43435</v>
      </c>
      <c r="C6">
        <v>19</v>
      </c>
      <c r="D6">
        <v>1</v>
      </c>
      <c r="X6" s="1">
        <v>43405</v>
      </c>
      <c r="Y6">
        <v>6635.25</v>
      </c>
      <c r="Z6">
        <v>7633</v>
      </c>
      <c r="AA6">
        <v>10191</v>
      </c>
    </row>
    <row r="7" spans="1:30" x14ac:dyDescent="0.25">
      <c r="B7" s="1">
        <v>43466</v>
      </c>
      <c r="C7">
        <v>10</v>
      </c>
      <c r="D7">
        <v>4</v>
      </c>
      <c r="X7" s="1">
        <v>43435</v>
      </c>
      <c r="Y7">
        <v>6364.79</v>
      </c>
      <c r="Z7">
        <v>7619</v>
      </c>
      <c r="AA7">
        <v>14915</v>
      </c>
    </row>
    <row r="8" spans="1:30" x14ac:dyDescent="0.25">
      <c r="B8" s="1">
        <v>43497</v>
      </c>
      <c r="C8">
        <v>9</v>
      </c>
      <c r="D8">
        <v>4</v>
      </c>
      <c r="X8" s="1">
        <v>43466</v>
      </c>
      <c r="Y8">
        <v>6414.84</v>
      </c>
      <c r="Z8">
        <v>7392</v>
      </c>
      <c r="AA8">
        <v>9968</v>
      </c>
    </row>
    <row r="9" spans="1:30" x14ac:dyDescent="0.25">
      <c r="B9" s="1">
        <v>43525</v>
      </c>
      <c r="C9">
        <v>17</v>
      </c>
      <c r="D9">
        <v>4</v>
      </c>
      <c r="X9" s="1">
        <v>43497</v>
      </c>
      <c r="Y9">
        <v>7483.83</v>
      </c>
      <c r="Z9">
        <v>7310</v>
      </c>
      <c r="AA9">
        <v>10744</v>
      </c>
    </row>
    <row r="10" spans="1:30" x14ac:dyDescent="0.25">
      <c r="B10" s="1">
        <v>43556</v>
      </c>
      <c r="C10">
        <v>13</v>
      </c>
      <c r="D10">
        <v>3</v>
      </c>
      <c r="X10" s="1">
        <v>43525</v>
      </c>
      <c r="Y10">
        <v>7962.94</v>
      </c>
      <c r="Z10">
        <v>8630</v>
      </c>
      <c r="AA10">
        <v>13235</v>
      </c>
    </row>
    <row r="11" spans="1:30" x14ac:dyDescent="0.25">
      <c r="B11" s="1">
        <v>43586</v>
      </c>
      <c r="C11">
        <v>14</v>
      </c>
      <c r="D11">
        <v>10</v>
      </c>
      <c r="X11" s="1">
        <v>43556</v>
      </c>
      <c r="Y11">
        <v>6303.54</v>
      </c>
      <c r="Z11">
        <v>9591</v>
      </c>
      <c r="AA11">
        <v>14000</v>
      </c>
    </row>
    <row r="12" spans="1:30" x14ac:dyDescent="0.25">
      <c r="B12" s="1">
        <v>43617</v>
      </c>
      <c r="C12">
        <v>8</v>
      </c>
      <c r="D12">
        <v>11</v>
      </c>
      <c r="X12" s="1">
        <v>43586</v>
      </c>
      <c r="Y12">
        <v>8121.1</v>
      </c>
      <c r="Z12">
        <v>9235</v>
      </c>
      <c r="AA12">
        <v>10430</v>
      </c>
    </row>
    <row r="13" spans="1:30" x14ac:dyDescent="0.25">
      <c r="B13" s="1">
        <v>43647</v>
      </c>
      <c r="C13">
        <v>8</v>
      </c>
      <c r="D13">
        <v>5</v>
      </c>
      <c r="X13" s="1">
        <v>43617</v>
      </c>
      <c r="Y13">
        <v>6808.54</v>
      </c>
      <c r="Z13">
        <v>8146</v>
      </c>
      <c r="AA13">
        <v>11861</v>
      </c>
    </row>
    <row r="14" spans="1:30" x14ac:dyDescent="0.25">
      <c r="B14" s="1">
        <v>43678</v>
      </c>
      <c r="C14">
        <v>12</v>
      </c>
      <c r="D14">
        <v>4</v>
      </c>
      <c r="X14" s="1">
        <v>43647</v>
      </c>
      <c r="Y14">
        <v>8005.6</v>
      </c>
      <c r="Z14">
        <v>1014</v>
      </c>
      <c r="AA14">
        <v>38000</v>
      </c>
    </row>
    <row r="15" spans="1:30" x14ac:dyDescent="0.25">
      <c r="B15" s="1">
        <v>43709</v>
      </c>
      <c r="C15">
        <v>4</v>
      </c>
      <c r="D15">
        <v>3</v>
      </c>
      <c r="X15" s="1">
        <v>43678</v>
      </c>
      <c r="Y15">
        <v>11564.5</v>
      </c>
      <c r="Z15">
        <v>11243</v>
      </c>
      <c r="AA15">
        <v>28523</v>
      </c>
    </row>
    <row r="16" spans="1:30" x14ac:dyDescent="0.25">
      <c r="B16" s="1">
        <v>43739</v>
      </c>
      <c r="C16">
        <v>11</v>
      </c>
      <c r="D16">
        <v>2</v>
      </c>
      <c r="X16" s="1">
        <v>43709</v>
      </c>
      <c r="Y16">
        <v>7954.75</v>
      </c>
      <c r="Z16">
        <v>12524</v>
      </c>
      <c r="AA16">
        <v>28747</v>
      </c>
    </row>
    <row r="17" spans="1:27" x14ac:dyDescent="0.25">
      <c r="B17" s="1">
        <v>43770</v>
      </c>
      <c r="C17">
        <v>8</v>
      </c>
      <c r="D17">
        <v>9</v>
      </c>
      <c r="X17" s="1">
        <v>43739</v>
      </c>
      <c r="Y17">
        <v>7127.7</v>
      </c>
      <c r="Z17">
        <v>13214</v>
      </c>
      <c r="AA17">
        <v>27733</v>
      </c>
    </row>
    <row r="18" spans="1:27" x14ac:dyDescent="0.25">
      <c r="B18" s="1">
        <v>43800</v>
      </c>
      <c r="C18">
        <v>9</v>
      </c>
      <c r="D18">
        <v>6</v>
      </c>
      <c r="X18" s="1">
        <v>43770</v>
      </c>
      <c r="Y18">
        <v>7229</v>
      </c>
      <c r="Z18">
        <v>15005</v>
      </c>
      <c r="AA18">
        <v>25021</v>
      </c>
    </row>
    <row r="19" spans="1:27" x14ac:dyDescent="0.25">
      <c r="B19" s="1">
        <v>43831</v>
      </c>
      <c r="C19">
        <v>7</v>
      </c>
      <c r="D19">
        <v>3</v>
      </c>
      <c r="X19" s="1">
        <v>43800</v>
      </c>
      <c r="Y19">
        <v>6912.64</v>
      </c>
      <c r="Z19">
        <v>12897</v>
      </c>
      <c r="AA19">
        <v>32733</v>
      </c>
    </row>
    <row r="20" spans="1:27" x14ac:dyDescent="0.25">
      <c r="X20" s="1">
        <v>43831</v>
      </c>
      <c r="Y20">
        <v>9258</v>
      </c>
      <c r="Z20">
        <v>12835</v>
      </c>
      <c r="AA20">
        <v>14839</v>
      </c>
    </row>
    <row r="21" spans="1:27" x14ac:dyDescent="0.25">
      <c r="A21" t="s">
        <v>38</v>
      </c>
      <c r="B21" s="1">
        <v>43313</v>
      </c>
      <c r="C21">
        <v>13</v>
      </c>
      <c r="D21">
        <v>0</v>
      </c>
    </row>
    <row r="22" spans="1:27" x14ac:dyDescent="0.25">
      <c r="B22" s="1">
        <v>43344</v>
      </c>
      <c r="C22">
        <v>9</v>
      </c>
      <c r="D22">
        <v>0</v>
      </c>
    </row>
    <row r="23" spans="1:27" x14ac:dyDescent="0.25">
      <c r="B23" s="1">
        <v>43374</v>
      </c>
      <c r="C23">
        <v>7</v>
      </c>
      <c r="D23">
        <v>0</v>
      </c>
    </row>
    <row r="24" spans="1:27" ht="23.25" x14ac:dyDescent="0.35">
      <c r="B24" s="1">
        <v>43405</v>
      </c>
      <c r="C24">
        <v>8</v>
      </c>
      <c r="D24">
        <v>0</v>
      </c>
      <c r="X24" s="31"/>
      <c r="Y24" s="31"/>
      <c r="Z24" s="5"/>
    </row>
    <row r="25" spans="1:27" x14ac:dyDescent="0.25">
      <c r="B25" s="1">
        <v>43435</v>
      </c>
      <c r="C25">
        <v>32</v>
      </c>
      <c r="D25">
        <v>0</v>
      </c>
      <c r="X25" s="5"/>
      <c r="Y25" s="5"/>
      <c r="Z25" s="5"/>
    </row>
    <row r="26" spans="1:27" x14ac:dyDescent="0.25">
      <c r="B26" s="1">
        <v>43466</v>
      </c>
      <c r="C26">
        <v>23</v>
      </c>
      <c r="D26">
        <v>0</v>
      </c>
      <c r="X26" s="21"/>
      <c r="Y26" s="5"/>
      <c r="Z26" s="5"/>
    </row>
    <row r="27" spans="1:27" x14ac:dyDescent="0.25">
      <c r="B27" s="1">
        <v>43497</v>
      </c>
      <c r="C27">
        <v>24</v>
      </c>
      <c r="D27">
        <v>0</v>
      </c>
      <c r="X27" s="21"/>
      <c r="Y27" s="5"/>
      <c r="Z27" s="5"/>
    </row>
    <row r="28" spans="1:27" x14ac:dyDescent="0.25">
      <c r="B28" s="1">
        <v>43525</v>
      </c>
      <c r="C28">
        <v>12</v>
      </c>
      <c r="D28">
        <v>0</v>
      </c>
      <c r="X28" s="21"/>
      <c r="Y28" s="5"/>
      <c r="Z28" s="5"/>
    </row>
    <row r="29" spans="1:27" x14ac:dyDescent="0.25">
      <c r="B29" s="1">
        <v>43556</v>
      </c>
      <c r="C29">
        <v>14</v>
      </c>
      <c r="D29">
        <v>0</v>
      </c>
      <c r="X29" s="21"/>
      <c r="Y29" s="5"/>
      <c r="Z29" s="5"/>
    </row>
    <row r="30" spans="1:27" x14ac:dyDescent="0.25">
      <c r="B30" s="1">
        <v>43586</v>
      </c>
      <c r="C30">
        <v>20</v>
      </c>
      <c r="D30">
        <v>0</v>
      </c>
      <c r="X30" s="21"/>
      <c r="Y30" s="5"/>
      <c r="Z30" s="5"/>
    </row>
    <row r="31" spans="1:27" x14ac:dyDescent="0.25">
      <c r="B31" s="1">
        <v>43617</v>
      </c>
      <c r="C31">
        <v>21</v>
      </c>
      <c r="D31">
        <v>0</v>
      </c>
      <c r="X31" s="21"/>
      <c r="Y31" s="5"/>
      <c r="Z31" s="5"/>
    </row>
    <row r="32" spans="1:27" x14ac:dyDescent="0.25">
      <c r="B32" s="1">
        <v>43647</v>
      </c>
      <c r="C32">
        <v>22</v>
      </c>
      <c r="D32">
        <v>0</v>
      </c>
      <c r="X32" s="21"/>
      <c r="Y32" s="5"/>
      <c r="Z32" s="5"/>
    </row>
    <row r="33" spans="1:26" x14ac:dyDescent="0.25">
      <c r="B33" s="1">
        <v>43678</v>
      </c>
      <c r="C33">
        <v>37</v>
      </c>
      <c r="D33">
        <v>0</v>
      </c>
      <c r="X33" s="21"/>
      <c r="Y33" s="5"/>
      <c r="Z33" s="5"/>
    </row>
    <row r="34" spans="1:26" x14ac:dyDescent="0.25">
      <c r="B34" s="1">
        <v>43709</v>
      </c>
      <c r="C34">
        <v>25</v>
      </c>
      <c r="D34">
        <v>0</v>
      </c>
      <c r="X34" s="21"/>
      <c r="Y34" s="5"/>
      <c r="Z34" s="5"/>
    </row>
    <row r="35" spans="1:26" x14ac:dyDescent="0.25">
      <c r="B35" s="1">
        <v>43739</v>
      </c>
      <c r="C35">
        <v>26</v>
      </c>
      <c r="D35">
        <v>0</v>
      </c>
      <c r="X35" s="21"/>
      <c r="Y35" s="5"/>
      <c r="Z35" s="5"/>
    </row>
    <row r="36" spans="1:26" x14ac:dyDescent="0.25">
      <c r="B36" s="1">
        <v>43770</v>
      </c>
      <c r="C36">
        <v>29</v>
      </c>
      <c r="D36">
        <v>0</v>
      </c>
      <c r="X36" s="21"/>
      <c r="Y36" s="5"/>
      <c r="Z36" s="5"/>
    </row>
    <row r="37" spans="1:26" x14ac:dyDescent="0.25">
      <c r="B37" s="1">
        <v>43800</v>
      </c>
      <c r="C37">
        <v>32</v>
      </c>
      <c r="D37">
        <v>0</v>
      </c>
      <c r="X37" s="21"/>
      <c r="Y37" s="5"/>
      <c r="Z37" s="5"/>
    </row>
    <row r="38" spans="1:26" x14ac:dyDescent="0.25">
      <c r="B38" s="1">
        <v>43831</v>
      </c>
      <c r="C38">
        <v>24</v>
      </c>
      <c r="D38">
        <v>0</v>
      </c>
      <c r="X38" s="21"/>
      <c r="Y38" s="5"/>
      <c r="Z38" s="5"/>
    </row>
    <row r="39" spans="1:26" x14ac:dyDescent="0.25">
      <c r="X39" s="21"/>
      <c r="Y39" s="5"/>
      <c r="Z39" s="5"/>
    </row>
    <row r="40" spans="1:26" x14ac:dyDescent="0.25">
      <c r="A40" t="s">
        <v>39</v>
      </c>
      <c r="B40" s="1">
        <v>43313</v>
      </c>
      <c r="C40">
        <v>2</v>
      </c>
      <c r="D40">
        <v>0</v>
      </c>
      <c r="X40" s="21"/>
      <c r="Y40" s="5"/>
      <c r="Z40" s="5"/>
    </row>
    <row r="41" spans="1:26" x14ac:dyDescent="0.25">
      <c r="B41" s="1">
        <v>43344</v>
      </c>
      <c r="C41">
        <v>10</v>
      </c>
      <c r="D41">
        <v>4</v>
      </c>
      <c r="X41" s="21"/>
      <c r="Y41" s="5"/>
      <c r="Z41" s="5"/>
    </row>
    <row r="42" spans="1:26" x14ac:dyDescent="0.25">
      <c r="B42" s="1">
        <v>43374</v>
      </c>
      <c r="C42">
        <v>9</v>
      </c>
      <c r="D42">
        <v>7</v>
      </c>
      <c r="X42" s="21"/>
      <c r="Y42" s="5"/>
      <c r="Z42" s="5"/>
    </row>
    <row r="43" spans="1:26" x14ac:dyDescent="0.25">
      <c r="B43" s="1">
        <v>43405</v>
      </c>
      <c r="C43">
        <v>7</v>
      </c>
      <c r="D43">
        <v>1</v>
      </c>
      <c r="X43" s="21"/>
      <c r="Y43" s="5"/>
      <c r="Z43" s="5"/>
    </row>
    <row r="44" spans="1:26" x14ac:dyDescent="0.25">
      <c r="B44" s="1">
        <v>43435</v>
      </c>
      <c r="C44">
        <v>15</v>
      </c>
      <c r="D44">
        <v>4</v>
      </c>
      <c r="X44" s="5"/>
      <c r="Y44" s="5"/>
      <c r="Z44" s="5"/>
    </row>
    <row r="45" spans="1:26" x14ac:dyDescent="0.25">
      <c r="B45" s="1">
        <v>43466</v>
      </c>
      <c r="C45">
        <v>11</v>
      </c>
      <c r="D45">
        <f>12-5</f>
        <v>7</v>
      </c>
      <c r="X45" s="5"/>
      <c r="Y45" s="5"/>
      <c r="Z45" s="5"/>
    </row>
    <row r="46" spans="1:26" ht="23.25" x14ac:dyDescent="0.35">
      <c r="B46" s="1">
        <v>43497</v>
      </c>
      <c r="C46">
        <v>10</v>
      </c>
      <c r="D46">
        <v>4</v>
      </c>
      <c r="X46" s="31"/>
      <c r="Y46" s="31"/>
      <c r="Z46" s="5"/>
    </row>
    <row r="47" spans="1:26" x14ac:dyDescent="0.25">
      <c r="B47" s="1">
        <v>43525</v>
      </c>
      <c r="C47">
        <f>21-8</f>
        <v>13</v>
      </c>
      <c r="D47">
        <v>3</v>
      </c>
      <c r="X47" s="5"/>
      <c r="Y47" s="5"/>
      <c r="Z47" s="5"/>
    </row>
    <row r="48" spans="1:26" x14ac:dyDescent="0.25">
      <c r="B48" s="1">
        <v>43556</v>
      </c>
      <c r="C48">
        <v>12</v>
      </c>
      <c r="D48">
        <f>13-6</f>
        <v>7</v>
      </c>
      <c r="X48" s="21"/>
      <c r="Y48" s="5"/>
      <c r="Z48" s="5"/>
    </row>
    <row r="49" spans="2:26" x14ac:dyDescent="0.25">
      <c r="B49" s="1">
        <v>43586</v>
      </c>
      <c r="C49">
        <v>17</v>
      </c>
      <c r="D49">
        <v>11</v>
      </c>
      <c r="X49" s="21"/>
      <c r="Y49" s="5"/>
      <c r="Z49" s="5"/>
    </row>
    <row r="50" spans="2:26" x14ac:dyDescent="0.25">
      <c r="B50" s="1">
        <v>43617</v>
      </c>
      <c r="C50">
        <v>12</v>
      </c>
      <c r="D50">
        <v>1</v>
      </c>
      <c r="X50" s="21"/>
      <c r="Y50" s="5"/>
      <c r="Z50" s="5"/>
    </row>
    <row r="51" spans="2:26" x14ac:dyDescent="0.25">
      <c r="B51" s="1">
        <v>43647</v>
      </c>
      <c r="C51">
        <v>35</v>
      </c>
      <c r="D51">
        <v>3</v>
      </c>
      <c r="X51" s="21"/>
      <c r="Y51" s="5"/>
      <c r="Z51" s="5"/>
    </row>
    <row r="52" spans="2:26" x14ac:dyDescent="0.25">
      <c r="B52" s="1">
        <v>43678</v>
      </c>
      <c r="C52">
        <v>19</v>
      </c>
      <c r="D52">
        <v>2</v>
      </c>
      <c r="X52" s="21"/>
      <c r="Y52" s="5"/>
      <c r="Z52" s="5"/>
    </row>
    <row r="53" spans="2:26" x14ac:dyDescent="0.25">
      <c r="B53" s="1">
        <v>43709</v>
      </c>
      <c r="C53">
        <v>8</v>
      </c>
      <c r="D53">
        <v>1</v>
      </c>
      <c r="X53" s="21"/>
      <c r="Y53" s="5"/>
      <c r="Z53" s="5"/>
    </row>
    <row r="54" spans="2:26" x14ac:dyDescent="0.25">
      <c r="B54" s="1">
        <v>43739</v>
      </c>
      <c r="C54">
        <v>21</v>
      </c>
      <c r="D54">
        <v>4</v>
      </c>
      <c r="X54" s="21"/>
      <c r="Y54" s="5"/>
      <c r="Z54" s="5"/>
    </row>
    <row r="55" spans="2:26" x14ac:dyDescent="0.25">
      <c r="B55" s="1">
        <v>43770</v>
      </c>
      <c r="C55">
        <v>10</v>
      </c>
      <c r="D55">
        <v>5</v>
      </c>
      <c r="X55" s="21"/>
      <c r="Y55" s="5"/>
      <c r="Z55" s="5"/>
    </row>
    <row r="56" spans="2:26" x14ac:dyDescent="0.25">
      <c r="B56" s="1">
        <v>43800</v>
      </c>
      <c r="C56">
        <v>52</v>
      </c>
      <c r="D56">
        <v>1</v>
      </c>
      <c r="X56" s="21"/>
      <c r="Y56" s="5"/>
      <c r="Z56" s="5"/>
    </row>
    <row r="57" spans="2:26" x14ac:dyDescent="0.25">
      <c r="B57" s="1">
        <v>43831</v>
      </c>
      <c r="C57">
        <v>0</v>
      </c>
      <c r="D57">
        <v>3</v>
      </c>
      <c r="X57" s="21"/>
      <c r="Y57" s="5"/>
      <c r="Z57" s="5"/>
    </row>
    <row r="58" spans="2:26" x14ac:dyDescent="0.25">
      <c r="X58" s="21"/>
      <c r="Y58" s="5"/>
      <c r="Z58" s="5"/>
    </row>
    <row r="59" spans="2:26" x14ac:dyDescent="0.25">
      <c r="X59" s="21"/>
      <c r="Y59" s="5"/>
      <c r="Z59" s="5"/>
    </row>
    <row r="60" spans="2:26" x14ac:dyDescent="0.25">
      <c r="X60" s="21"/>
      <c r="Y60" s="5"/>
      <c r="Z60" s="5"/>
    </row>
    <row r="61" spans="2:26" x14ac:dyDescent="0.25">
      <c r="X61" s="21"/>
      <c r="Y61" s="5"/>
      <c r="Z61" s="5"/>
    </row>
    <row r="62" spans="2:26" x14ac:dyDescent="0.25">
      <c r="X62" s="21"/>
      <c r="Y62" s="5"/>
      <c r="Z62" s="5"/>
    </row>
    <row r="63" spans="2:26" x14ac:dyDescent="0.25">
      <c r="X63" s="21"/>
      <c r="Y63" s="5"/>
      <c r="Z63" s="5"/>
    </row>
    <row r="64" spans="2:26" x14ac:dyDescent="0.25">
      <c r="X64" s="21"/>
      <c r="Y64" s="5"/>
      <c r="Z64" s="5"/>
    </row>
    <row r="65" spans="24:26" x14ac:dyDescent="0.25">
      <c r="X65" s="21"/>
      <c r="Y65" s="5"/>
      <c r="Z65" s="5"/>
    </row>
    <row r="66" spans="24:26" x14ac:dyDescent="0.25">
      <c r="X66" s="5"/>
      <c r="Y66" s="5"/>
      <c r="Z66" s="5"/>
    </row>
    <row r="67" spans="24:26" x14ac:dyDescent="0.25">
      <c r="X67" s="5"/>
      <c r="Y67" s="5"/>
      <c r="Z67" s="5"/>
    </row>
    <row r="68" spans="24:26" x14ac:dyDescent="0.25">
      <c r="X68" s="5"/>
      <c r="Y68" s="5"/>
      <c r="Z68" s="5"/>
    </row>
    <row r="69" spans="24:26" x14ac:dyDescent="0.25">
      <c r="X69" s="5"/>
      <c r="Y69" s="5"/>
      <c r="Z69" s="5"/>
    </row>
    <row r="70" spans="24:26" x14ac:dyDescent="0.25">
      <c r="X70" s="5"/>
      <c r="Y70" s="5"/>
      <c r="Z70" s="5"/>
    </row>
    <row r="71" spans="24:26" x14ac:dyDescent="0.25">
      <c r="X71" s="5"/>
      <c r="Y71" s="5"/>
      <c r="Z71" s="5"/>
    </row>
    <row r="72" spans="24:26" x14ac:dyDescent="0.25">
      <c r="X72" s="5"/>
      <c r="Y72" s="5"/>
      <c r="Z7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5" zoomScaleNormal="85" workbookViewId="0">
      <selection activeCell="X1" sqref="X1:Z21"/>
    </sheetView>
  </sheetViews>
  <sheetFormatPr defaultRowHeight="15" x14ac:dyDescent="0.25"/>
  <cols>
    <col min="8" max="10" width="0" hidden="1" customWidth="1"/>
  </cols>
  <sheetData>
    <row r="1" spans="1:14" x14ac:dyDescent="0.25">
      <c r="B1" t="s">
        <v>37</v>
      </c>
      <c r="F1" t="s">
        <v>39</v>
      </c>
      <c r="H1" s="24"/>
      <c r="I1" s="25"/>
      <c r="J1" s="24"/>
      <c r="L1" t="s">
        <v>37</v>
      </c>
      <c r="N1" t="s">
        <v>39</v>
      </c>
    </row>
    <row r="2" spans="1:14" x14ac:dyDescent="0.25">
      <c r="C2" t="s">
        <v>36</v>
      </c>
      <c r="E2" t="s">
        <v>36</v>
      </c>
      <c r="G2" t="s">
        <v>36</v>
      </c>
      <c r="H2" s="24"/>
      <c r="I2" s="25"/>
      <c r="J2" s="24"/>
    </row>
    <row r="3" spans="1:14" x14ac:dyDescent="0.25">
      <c r="A3" s="22">
        <v>43831</v>
      </c>
      <c r="B3">
        <v>150084</v>
      </c>
      <c r="C3">
        <v>716</v>
      </c>
      <c r="D3" s="23">
        <v>188227</v>
      </c>
      <c r="E3">
        <v>199</v>
      </c>
      <c r="F3" s="26">
        <v>364867</v>
      </c>
      <c r="G3" s="27">
        <v>164</v>
      </c>
      <c r="H3" s="24">
        <v>12</v>
      </c>
      <c r="I3" s="25">
        <v>2224.7987804878048</v>
      </c>
      <c r="J3" s="24">
        <v>16680</v>
      </c>
      <c r="L3">
        <f t="shared" ref="L3:L20" si="0">B3/C3</f>
        <v>209.61452513966481</v>
      </c>
      <c r="M3">
        <f t="shared" ref="M3:M20" si="1">D3/E3</f>
        <v>945.8643216080402</v>
      </c>
      <c r="N3">
        <f>F3/G3</f>
        <v>2224.7987804878048</v>
      </c>
    </row>
    <row r="4" spans="1:14" x14ac:dyDescent="0.25">
      <c r="A4" s="22">
        <v>43800</v>
      </c>
      <c r="B4" s="28">
        <v>148914</v>
      </c>
      <c r="C4">
        <v>699</v>
      </c>
      <c r="D4" s="29">
        <v>183737</v>
      </c>
      <c r="E4">
        <v>201</v>
      </c>
      <c r="F4" s="29">
        <v>361755</v>
      </c>
      <c r="G4">
        <v>152</v>
      </c>
      <c r="H4" s="24">
        <v>7</v>
      </c>
      <c r="I4" s="25">
        <v>2379.9671052631579</v>
      </c>
      <c r="J4" s="24">
        <v>2582</v>
      </c>
      <c r="L4">
        <f t="shared" si="0"/>
        <v>213.03862660944205</v>
      </c>
      <c r="M4">
        <f t="shared" si="1"/>
        <v>914.11442786069654</v>
      </c>
      <c r="N4">
        <f t="shared" ref="N4:N20" si="2">F4/G4</f>
        <v>2379.9671052631579</v>
      </c>
    </row>
    <row r="5" spans="1:14" x14ac:dyDescent="0.25">
      <c r="A5" s="22">
        <v>43770</v>
      </c>
      <c r="B5" s="28">
        <v>146978</v>
      </c>
      <c r="C5">
        <v>686</v>
      </c>
      <c r="D5" s="29">
        <v>176053</v>
      </c>
      <c r="E5">
        <v>196</v>
      </c>
      <c r="F5" s="29">
        <v>359450</v>
      </c>
      <c r="G5">
        <v>145</v>
      </c>
      <c r="H5" s="24">
        <v>-15</v>
      </c>
      <c r="I5" s="25">
        <v>2478.9655172413795</v>
      </c>
      <c r="J5" s="24">
        <v>27070</v>
      </c>
      <c r="L5">
        <f t="shared" si="0"/>
        <v>214.25364431486881</v>
      </c>
      <c r="M5">
        <f t="shared" si="1"/>
        <v>898.2295918367347</v>
      </c>
      <c r="N5">
        <f t="shared" si="2"/>
        <v>2478.9655172413795</v>
      </c>
    </row>
    <row r="6" spans="1:14" x14ac:dyDescent="0.25">
      <c r="A6" s="22">
        <v>43739</v>
      </c>
      <c r="B6" s="28">
        <v>144339</v>
      </c>
      <c r="C6">
        <v>673</v>
      </c>
      <c r="D6" s="29">
        <v>163590</v>
      </c>
      <c r="E6">
        <v>194</v>
      </c>
      <c r="F6" s="29">
        <v>359736</v>
      </c>
      <c r="G6">
        <v>160</v>
      </c>
      <c r="H6" s="24">
        <v>-7</v>
      </c>
      <c r="I6" s="25">
        <v>2248.35</v>
      </c>
      <c r="J6" s="24">
        <v>64899</v>
      </c>
      <c r="L6">
        <f t="shared" si="0"/>
        <v>214.47102526002971</v>
      </c>
      <c r="M6">
        <f t="shared" si="1"/>
        <v>843.24742268041234</v>
      </c>
      <c r="N6">
        <f t="shared" si="2"/>
        <v>2248.35</v>
      </c>
    </row>
    <row r="7" spans="1:14" x14ac:dyDescent="0.25">
      <c r="A7" s="22">
        <v>43709</v>
      </c>
      <c r="B7" s="28">
        <v>143251</v>
      </c>
      <c r="C7">
        <v>656</v>
      </c>
      <c r="D7" s="29">
        <v>156694</v>
      </c>
      <c r="E7">
        <v>203</v>
      </c>
      <c r="F7" s="29">
        <v>356588</v>
      </c>
      <c r="G7">
        <v>167</v>
      </c>
      <c r="H7" s="24">
        <v>14</v>
      </c>
      <c r="I7" s="25">
        <v>2135.2574850299402</v>
      </c>
      <c r="J7" s="24">
        <v>8919</v>
      </c>
      <c r="L7">
        <f t="shared" si="0"/>
        <v>218.3704268292683</v>
      </c>
      <c r="M7">
        <f t="shared" si="1"/>
        <v>771.89162561576359</v>
      </c>
      <c r="N7">
        <f t="shared" si="2"/>
        <v>2135.2574850299402</v>
      </c>
    </row>
    <row r="8" spans="1:14" x14ac:dyDescent="0.25">
      <c r="A8" s="22">
        <v>43678</v>
      </c>
      <c r="B8" s="28">
        <v>142044</v>
      </c>
      <c r="C8">
        <v>649</v>
      </c>
      <c r="D8" s="29">
        <v>148468</v>
      </c>
      <c r="E8">
        <v>200</v>
      </c>
      <c r="F8" s="29">
        <v>345513</v>
      </c>
      <c r="G8">
        <v>153</v>
      </c>
      <c r="H8" s="24">
        <v>6</v>
      </c>
      <c r="I8" s="25">
        <v>2258.2549019607845</v>
      </c>
      <c r="J8" s="24">
        <v>117892</v>
      </c>
      <c r="L8">
        <f t="shared" si="0"/>
        <v>218.86594761171031</v>
      </c>
      <c r="M8">
        <f t="shared" si="1"/>
        <v>742.34</v>
      </c>
      <c r="N8">
        <f t="shared" si="2"/>
        <v>2258.2549019607845</v>
      </c>
    </row>
    <row r="9" spans="1:14" x14ac:dyDescent="0.25">
      <c r="A9" s="22">
        <v>43647</v>
      </c>
      <c r="B9" s="28">
        <v>138464</v>
      </c>
      <c r="C9">
        <v>610</v>
      </c>
      <c r="D9" s="29">
        <v>136798</v>
      </c>
      <c r="E9">
        <v>198</v>
      </c>
      <c r="F9" s="29">
        <v>330396</v>
      </c>
      <c r="G9">
        <v>147</v>
      </c>
      <c r="H9" s="24">
        <v>-2</v>
      </c>
      <c r="I9" s="25">
        <v>2247.591836734694</v>
      </c>
      <c r="J9" s="30">
        <v>10000</v>
      </c>
      <c r="L9">
        <f t="shared" si="0"/>
        <v>226.99016393442622</v>
      </c>
      <c r="M9">
        <f t="shared" si="1"/>
        <v>690.89898989898995</v>
      </c>
      <c r="N9">
        <f t="shared" si="2"/>
        <v>2247.591836734694</v>
      </c>
    </row>
    <row r="10" spans="1:14" x14ac:dyDescent="0.25">
      <c r="A10" s="22">
        <v>43617</v>
      </c>
      <c r="B10" s="28">
        <v>137093</v>
      </c>
      <c r="C10">
        <v>585</v>
      </c>
      <c r="D10" s="29">
        <v>129577</v>
      </c>
      <c r="E10">
        <v>198</v>
      </c>
      <c r="F10" s="29">
        <v>276668</v>
      </c>
      <c r="G10">
        <v>149</v>
      </c>
      <c r="H10" s="24">
        <v>9</v>
      </c>
      <c r="I10" s="25">
        <v>1856.8322147651006</v>
      </c>
      <c r="J10" s="30">
        <v>75000</v>
      </c>
      <c r="L10">
        <f t="shared" si="0"/>
        <v>234.34700854700856</v>
      </c>
      <c r="M10">
        <f t="shared" si="1"/>
        <v>654.42929292929296</v>
      </c>
      <c r="N10">
        <f t="shared" si="2"/>
        <v>1856.8322147651006</v>
      </c>
    </row>
    <row r="11" spans="1:14" x14ac:dyDescent="0.25">
      <c r="A11" s="22">
        <v>43586</v>
      </c>
      <c r="B11" s="28">
        <v>135791</v>
      </c>
      <c r="C11">
        <v>564</v>
      </c>
      <c r="D11" s="29">
        <v>130087</v>
      </c>
      <c r="E11">
        <v>192</v>
      </c>
      <c r="F11" s="29">
        <v>275209</v>
      </c>
      <c r="G11">
        <v>140</v>
      </c>
      <c r="H11" s="24">
        <v>13</v>
      </c>
      <c r="I11" s="25">
        <v>1965.7785714285715</v>
      </c>
      <c r="J11" s="30">
        <v>50000</v>
      </c>
      <c r="L11">
        <f t="shared" si="0"/>
        <v>240.76418439716312</v>
      </c>
      <c r="M11">
        <f t="shared" si="1"/>
        <v>677.53645833333337</v>
      </c>
      <c r="N11">
        <f t="shared" si="2"/>
        <v>1965.7785714285715</v>
      </c>
    </row>
    <row r="12" spans="1:14" x14ac:dyDescent="0.25">
      <c r="A12" s="22">
        <v>43556</v>
      </c>
      <c r="B12" s="28">
        <v>133550</v>
      </c>
      <c r="C12">
        <v>528</v>
      </c>
      <c r="D12" s="29">
        <v>123140</v>
      </c>
      <c r="E12">
        <v>187</v>
      </c>
      <c r="F12" s="29">
        <v>271234</v>
      </c>
      <c r="G12">
        <v>127</v>
      </c>
      <c r="H12" s="24">
        <v>4</v>
      </c>
      <c r="I12" s="25">
        <v>2135.7007874015749</v>
      </c>
      <c r="J12" s="24">
        <v>31752</v>
      </c>
      <c r="L12">
        <f t="shared" si="0"/>
        <v>252.93560606060606</v>
      </c>
      <c r="M12">
        <f t="shared" si="1"/>
        <v>658.50267379679144</v>
      </c>
      <c r="N12">
        <f t="shared" si="2"/>
        <v>2135.7007874015749</v>
      </c>
    </row>
    <row r="13" spans="1:14" x14ac:dyDescent="0.25">
      <c r="A13" s="22">
        <v>43525</v>
      </c>
      <c r="B13" s="28">
        <v>131564</v>
      </c>
      <c r="C13">
        <v>503</v>
      </c>
      <c r="D13" s="29">
        <v>119225</v>
      </c>
      <c r="E13">
        <v>182</v>
      </c>
      <c r="F13" s="29">
        <v>267486</v>
      </c>
      <c r="G13">
        <v>123</v>
      </c>
      <c r="H13" s="24">
        <v>3</v>
      </c>
      <c r="I13" s="25">
        <v>2174.6829268292681</v>
      </c>
      <c r="J13" s="24">
        <v>51261</v>
      </c>
      <c r="L13">
        <f t="shared" si="0"/>
        <v>261.55864811133199</v>
      </c>
      <c r="M13">
        <f t="shared" si="1"/>
        <v>655.08241758241763</v>
      </c>
      <c r="N13">
        <f t="shared" si="2"/>
        <v>2174.6829268292681</v>
      </c>
    </row>
    <row r="14" spans="1:14" x14ac:dyDescent="0.25">
      <c r="A14" s="22">
        <v>43497</v>
      </c>
      <c r="B14" s="28">
        <v>128797</v>
      </c>
      <c r="C14">
        <v>485</v>
      </c>
      <c r="D14" s="29">
        <v>111797</v>
      </c>
      <c r="E14">
        <v>177</v>
      </c>
      <c r="F14" s="29">
        <v>266346</v>
      </c>
      <c r="G14">
        <v>120</v>
      </c>
      <c r="H14" s="24">
        <v>5</v>
      </c>
      <c r="I14" s="25">
        <v>2219.5500000000002</v>
      </c>
      <c r="J14" s="24">
        <v>56678</v>
      </c>
      <c r="L14">
        <f t="shared" si="0"/>
        <v>265.56082474226804</v>
      </c>
      <c r="M14">
        <f t="shared" si="1"/>
        <v>631.62146892655369</v>
      </c>
      <c r="N14">
        <f t="shared" si="2"/>
        <v>2219.5500000000002</v>
      </c>
    </row>
    <row r="15" spans="1:14" x14ac:dyDescent="0.25">
      <c r="A15" s="22">
        <v>43466</v>
      </c>
      <c r="B15" s="28">
        <v>128561</v>
      </c>
      <c r="C15">
        <v>468</v>
      </c>
      <c r="D15" s="29">
        <v>106723</v>
      </c>
      <c r="E15">
        <v>180</v>
      </c>
      <c r="F15" s="29">
        <v>264036</v>
      </c>
      <c r="G15">
        <v>115</v>
      </c>
      <c r="H15" s="24">
        <v>9</v>
      </c>
      <c r="I15" s="25">
        <v>2295.9652173913041</v>
      </c>
      <c r="J15" s="24">
        <v>31799</v>
      </c>
      <c r="L15">
        <f t="shared" si="0"/>
        <v>274.70299145299145</v>
      </c>
      <c r="M15">
        <f t="shared" si="1"/>
        <v>592.90555555555557</v>
      </c>
      <c r="N15">
        <f t="shared" si="2"/>
        <v>2295.9652173913041</v>
      </c>
    </row>
    <row r="16" spans="1:14" x14ac:dyDescent="0.25">
      <c r="A16" s="22">
        <v>43435</v>
      </c>
      <c r="B16" s="28">
        <v>129503</v>
      </c>
      <c r="C16">
        <v>465</v>
      </c>
      <c r="D16" s="29">
        <v>100734</v>
      </c>
      <c r="E16">
        <v>178</v>
      </c>
      <c r="F16" s="29">
        <v>263439</v>
      </c>
      <c r="G16">
        <v>106</v>
      </c>
      <c r="H16" s="24">
        <v>1</v>
      </c>
      <c r="I16" s="25">
        <v>2485.2735849056603</v>
      </c>
      <c r="J16" s="24">
        <v>7928</v>
      </c>
      <c r="L16">
        <f t="shared" si="0"/>
        <v>278.5010752688172</v>
      </c>
      <c r="M16">
        <f t="shared" si="1"/>
        <v>565.92134831460669</v>
      </c>
      <c r="N16">
        <f t="shared" si="2"/>
        <v>2485.2735849056603</v>
      </c>
    </row>
    <row r="17" spans="1:14" x14ac:dyDescent="0.25">
      <c r="A17" s="22">
        <v>43405</v>
      </c>
      <c r="B17" s="28">
        <v>128939</v>
      </c>
      <c r="C17">
        <v>434</v>
      </c>
      <c r="D17" s="29">
        <v>92850</v>
      </c>
      <c r="E17">
        <v>183</v>
      </c>
      <c r="F17" s="29">
        <v>260301</v>
      </c>
      <c r="G17">
        <v>105</v>
      </c>
      <c r="H17" s="24">
        <v>7</v>
      </c>
      <c r="I17" s="25">
        <v>2479.0571428571429</v>
      </c>
      <c r="J17" s="24">
        <v>19802</v>
      </c>
      <c r="L17">
        <f t="shared" si="0"/>
        <v>297.09447004608296</v>
      </c>
      <c r="M17">
        <f t="shared" si="1"/>
        <v>507.37704918032784</v>
      </c>
      <c r="N17">
        <f t="shared" si="2"/>
        <v>2479.0571428571429</v>
      </c>
    </row>
    <row r="18" spans="1:14" x14ac:dyDescent="0.25">
      <c r="A18" s="22">
        <v>43374</v>
      </c>
      <c r="B18" s="28">
        <v>127548</v>
      </c>
      <c r="C18">
        <v>406</v>
      </c>
      <c r="D18" s="29">
        <v>85099</v>
      </c>
      <c r="E18">
        <v>188</v>
      </c>
      <c r="F18" s="29">
        <v>260211</v>
      </c>
      <c r="G18">
        <v>98</v>
      </c>
      <c r="H18" s="24">
        <v>-1</v>
      </c>
      <c r="I18" s="25">
        <v>2655.2142857142858</v>
      </c>
      <c r="J18" s="24">
        <v>14314</v>
      </c>
      <c r="L18">
        <f t="shared" si="0"/>
        <v>314.1576354679803</v>
      </c>
      <c r="M18">
        <f t="shared" si="1"/>
        <v>452.65425531914894</v>
      </c>
      <c r="N18">
        <f t="shared" si="2"/>
        <v>2655.2142857142858</v>
      </c>
    </row>
    <row r="19" spans="1:14" x14ac:dyDescent="0.25">
      <c r="A19" s="22">
        <v>43344</v>
      </c>
      <c r="B19" s="28">
        <v>126003</v>
      </c>
      <c r="C19">
        <v>380</v>
      </c>
      <c r="D19" s="29">
        <v>81814</v>
      </c>
      <c r="E19">
        <v>190</v>
      </c>
      <c r="F19" s="29">
        <v>259693</v>
      </c>
      <c r="G19">
        <v>99</v>
      </c>
      <c r="H19" s="24">
        <v>6</v>
      </c>
      <c r="I19" s="25">
        <v>2623.1616161616162</v>
      </c>
      <c r="J19" s="24">
        <v>17540</v>
      </c>
      <c r="L19">
        <f t="shared" si="0"/>
        <v>331.58684210526314</v>
      </c>
      <c r="M19">
        <f t="shared" si="1"/>
        <v>430.6</v>
      </c>
      <c r="N19">
        <f t="shared" si="2"/>
        <v>2623.1616161616162</v>
      </c>
    </row>
    <row r="20" spans="1:14" x14ac:dyDescent="0.25">
      <c r="A20" s="22">
        <v>43313</v>
      </c>
      <c r="B20" s="28">
        <v>122951</v>
      </c>
      <c r="C20">
        <v>373</v>
      </c>
      <c r="D20" s="29">
        <v>78945</v>
      </c>
      <c r="E20">
        <v>183</v>
      </c>
      <c r="F20" s="29">
        <v>261267</v>
      </c>
      <c r="G20">
        <v>93</v>
      </c>
      <c r="H20" s="24"/>
      <c r="I20" s="25">
        <v>2809.3225806451615</v>
      </c>
      <c r="J20" s="24">
        <v>46659</v>
      </c>
      <c r="L20">
        <f t="shared" si="0"/>
        <v>329.62734584450402</v>
      </c>
      <c r="M20">
        <f t="shared" si="1"/>
        <v>431.39344262295083</v>
      </c>
      <c r="N20">
        <f t="shared" si="2"/>
        <v>2809.3225806451615</v>
      </c>
    </row>
    <row r="21" spans="1:14" x14ac:dyDescent="0.25">
      <c r="A21" s="1"/>
      <c r="B21" s="28"/>
      <c r="D21" s="29"/>
      <c r="H21" s="24"/>
      <c r="I21" s="25"/>
      <c r="J21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9"/>
  <sheetViews>
    <sheetView tabSelected="1" topLeftCell="A12" zoomScale="78" zoomScaleNormal="70" workbookViewId="0">
      <pane xSplit="2" topLeftCell="C1" activePane="topRight" state="frozen"/>
      <selection pane="topRight"/>
    </sheetView>
  </sheetViews>
  <sheetFormatPr defaultRowHeight="15" x14ac:dyDescent="0.25"/>
  <cols>
    <col min="2" max="2" width="16.28515625" style="5" customWidth="1"/>
    <col min="3" max="3" width="9.140625" style="10" customWidth="1"/>
    <col min="4" max="4" width="9.140625" style="11" customWidth="1"/>
    <col min="5" max="5" width="9.140625" style="12" customWidth="1"/>
    <col min="6" max="6" width="9.140625" style="10" customWidth="1"/>
    <col min="7" max="7" width="9.140625" style="12" customWidth="1"/>
    <col min="8" max="9" width="9.140625" style="17" customWidth="1"/>
    <col min="10" max="10" width="9.140625" style="10" customWidth="1"/>
    <col min="11" max="11" width="9.140625" style="12" customWidth="1"/>
    <col min="12" max="12" width="9.140625" style="10" customWidth="1"/>
    <col min="18" max="18" width="9.140625" style="10" customWidth="1"/>
    <col min="19" max="19" width="9.140625" style="11" customWidth="1"/>
    <col min="20" max="20" width="9.140625" style="12" customWidth="1"/>
    <col min="21" max="21" width="9.140625" style="10" customWidth="1"/>
    <col min="22" max="22" width="9.140625" style="12" customWidth="1"/>
    <col min="23" max="24" width="9.140625" style="17" customWidth="1"/>
    <col min="26" max="26" width="9.140625" style="10" customWidth="1"/>
    <col min="27" max="27" width="9.140625" style="12" customWidth="1"/>
    <col min="28" max="28" width="9.140625" style="10" customWidth="1"/>
  </cols>
  <sheetData>
    <row r="1" spans="1:39" ht="23.25" x14ac:dyDescent="0.35">
      <c r="C1" s="9" t="s">
        <v>5</v>
      </c>
      <c r="D1" s="9"/>
      <c r="E1" s="9"/>
      <c r="F1" s="9"/>
      <c r="G1" s="9"/>
      <c r="H1" s="16"/>
      <c r="I1" s="16"/>
      <c r="J1" s="9"/>
      <c r="K1" s="9"/>
      <c r="L1" s="9"/>
      <c r="R1" s="9" t="s">
        <v>29</v>
      </c>
      <c r="S1" s="9"/>
      <c r="T1" s="9"/>
      <c r="U1" s="9"/>
      <c r="V1" s="9"/>
      <c r="W1" s="16"/>
      <c r="X1" s="16"/>
      <c r="Z1" s="9" t="s">
        <v>30</v>
      </c>
      <c r="AA1" s="9"/>
      <c r="AB1" s="9"/>
    </row>
    <row r="2" spans="1:39" x14ac:dyDescent="0.25">
      <c r="B2" s="7"/>
      <c r="C2" s="10" t="s">
        <v>6</v>
      </c>
      <c r="D2" s="11" t="s">
        <v>7</v>
      </c>
      <c r="E2" s="12" t="s">
        <v>10</v>
      </c>
      <c r="F2" s="10" t="s">
        <v>11</v>
      </c>
      <c r="G2" s="12" t="s">
        <v>13</v>
      </c>
      <c r="H2" s="17" t="s">
        <v>14</v>
      </c>
      <c r="I2" s="17" t="s">
        <v>9</v>
      </c>
      <c r="J2" s="10" t="s">
        <v>17</v>
      </c>
      <c r="K2" s="12" t="s">
        <v>12</v>
      </c>
      <c r="L2" s="10" t="s">
        <v>15</v>
      </c>
      <c r="R2" s="10" t="s">
        <v>6</v>
      </c>
      <c r="S2" s="11" t="s">
        <v>7</v>
      </c>
      <c r="T2" s="12" t="s">
        <v>10</v>
      </c>
      <c r="U2" s="10" t="s">
        <v>11</v>
      </c>
      <c r="V2" s="12" t="s">
        <v>13</v>
      </c>
      <c r="W2" s="17" t="s">
        <v>14</v>
      </c>
      <c r="X2" s="17" t="s">
        <v>9</v>
      </c>
      <c r="Z2" s="10" t="s">
        <v>17</v>
      </c>
      <c r="AA2" s="12" t="s">
        <v>12</v>
      </c>
      <c r="AB2" s="10" t="s">
        <v>15</v>
      </c>
      <c r="AF2" s="10" t="s">
        <v>6</v>
      </c>
      <c r="AG2" s="11" t="s">
        <v>7</v>
      </c>
      <c r="AH2" s="12" t="s">
        <v>10</v>
      </c>
      <c r="AI2" s="10" t="s">
        <v>11</v>
      </c>
      <c r="AJ2" s="12" t="s">
        <v>13</v>
      </c>
      <c r="AK2" s="17" t="s">
        <v>14</v>
      </c>
      <c r="AL2" s="17" t="s">
        <v>9</v>
      </c>
      <c r="AM2" t="s">
        <v>32</v>
      </c>
    </row>
    <row r="3" spans="1:39" x14ac:dyDescent="0.25">
      <c r="A3" t="s">
        <v>37</v>
      </c>
      <c r="B3" s="21">
        <v>43313</v>
      </c>
      <c r="C3" s="10">
        <v>14</v>
      </c>
      <c r="E3" s="12">
        <v>2</v>
      </c>
      <c r="F3" s="10">
        <v>74</v>
      </c>
      <c r="G3" s="12">
        <v>12</v>
      </c>
      <c r="H3" s="17">
        <v>17</v>
      </c>
      <c r="I3" s="17">
        <v>9</v>
      </c>
      <c r="J3" s="10">
        <v>10</v>
      </c>
      <c r="K3" s="12">
        <v>9</v>
      </c>
      <c r="L3" s="10">
        <v>36</v>
      </c>
      <c r="R3" s="10">
        <v>14</v>
      </c>
      <c r="T3" s="12">
        <v>2</v>
      </c>
      <c r="U3" s="10">
        <v>74</v>
      </c>
      <c r="V3" s="12">
        <v>12</v>
      </c>
      <c r="W3" s="17">
        <v>17</v>
      </c>
      <c r="X3" s="17">
        <v>9</v>
      </c>
      <c r="Z3" s="10">
        <v>10</v>
      </c>
      <c r="AA3" s="12">
        <v>9</v>
      </c>
      <c r="AB3" s="10">
        <v>36</v>
      </c>
      <c r="AD3" t="s">
        <v>31</v>
      </c>
      <c r="AE3" s="1">
        <v>43313</v>
      </c>
      <c r="AF3" s="10">
        <v>14</v>
      </c>
      <c r="AG3" s="11"/>
      <c r="AH3" s="12">
        <v>2</v>
      </c>
      <c r="AI3" s="10">
        <v>74</v>
      </c>
      <c r="AJ3" s="12">
        <v>12</v>
      </c>
      <c r="AK3" s="17">
        <v>17</v>
      </c>
      <c r="AL3" s="17">
        <v>9</v>
      </c>
    </row>
    <row r="4" spans="1:39" x14ac:dyDescent="0.25">
      <c r="B4" s="21">
        <v>43344</v>
      </c>
      <c r="C4" s="10">
        <v>7</v>
      </c>
      <c r="E4" s="12">
        <v>2</v>
      </c>
      <c r="F4" s="10">
        <v>50</v>
      </c>
      <c r="G4" s="12">
        <v>3</v>
      </c>
      <c r="H4" s="17">
        <v>14</v>
      </c>
      <c r="I4" s="17">
        <v>5</v>
      </c>
      <c r="J4" s="10">
        <v>5</v>
      </c>
      <c r="K4" s="12">
        <v>4</v>
      </c>
      <c r="L4" s="10">
        <v>20</v>
      </c>
      <c r="R4" s="10">
        <v>7</v>
      </c>
      <c r="T4" s="12">
        <v>2</v>
      </c>
      <c r="U4" s="10">
        <v>50</v>
      </c>
      <c r="V4" s="12">
        <v>3</v>
      </c>
      <c r="W4" s="17">
        <v>14</v>
      </c>
      <c r="X4" s="17">
        <v>5</v>
      </c>
      <c r="Z4" s="10">
        <v>5</v>
      </c>
      <c r="AA4" s="12">
        <v>4</v>
      </c>
      <c r="AB4" s="10">
        <v>20</v>
      </c>
      <c r="AE4" s="1">
        <v>43344</v>
      </c>
      <c r="AF4" s="10">
        <v>7</v>
      </c>
      <c r="AG4" s="11"/>
      <c r="AH4" s="12">
        <v>2</v>
      </c>
      <c r="AI4" s="10">
        <v>50</v>
      </c>
      <c r="AJ4" s="12">
        <v>3</v>
      </c>
      <c r="AK4" s="17">
        <v>14</v>
      </c>
      <c r="AL4" s="17">
        <v>5</v>
      </c>
    </row>
    <row r="5" spans="1:39" x14ac:dyDescent="0.25">
      <c r="B5" s="21">
        <v>43374</v>
      </c>
      <c r="C5" s="10">
        <v>1</v>
      </c>
      <c r="F5" s="10">
        <v>40</v>
      </c>
      <c r="G5" s="12">
        <v>4</v>
      </c>
      <c r="H5" s="17">
        <v>9</v>
      </c>
      <c r="I5" s="17">
        <v>9</v>
      </c>
      <c r="J5" s="10">
        <v>1</v>
      </c>
      <c r="K5" s="12">
        <v>2</v>
      </c>
      <c r="L5" s="10">
        <v>15</v>
      </c>
      <c r="R5" s="10">
        <v>1</v>
      </c>
      <c r="U5" s="10">
        <v>40</v>
      </c>
      <c r="V5" s="12">
        <v>4</v>
      </c>
      <c r="W5" s="17">
        <v>9</v>
      </c>
      <c r="X5" s="17">
        <v>9</v>
      </c>
      <c r="Z5" s="10">
        <v>1</v>
      </c>
      <c r="AA5" s="12">
        <v>2</v>
      </c>
      <c r="AB5" s="10">
        <v>15</v>
      </c>
      <c r="AE5" s="1">
        <v>43374</v>
      </c>
      <c r="AF5" s="10">
        <v>1</v>
      </c>
      <c r="AG5" s="11"/>
      <c r="AH5" s="12"/>
      <c r="AI5" s="10">
        <v>40</v>
      </c>
      <c r="AJ5" s="12">
        <v>4</v>
      </c>
      <c r="AK5" s="17">
        <v>9</v>
      </c>
      <c r="AL5" s="17">
        <v>9</v>
      </c>
    </row>
    <row r="6" spans="1:39" x14ac:dyDescent="0.25">
      <c r="B6" s="21">
        <v>43405</v>
      </c>
      <c r="C6" s="10">
        <v>1</v>
      </c>
      <c r="D6" s="11">
        <v>1</v>
      </c>
      <c r="F6" s="10">
        <v>20</v>
      </c>
      <c r="G6" s="12">
        <v>2</v>
      </c>
      <c r="H6" s="17">
        <v>5</v>
      </c>
      <c r="I6" s="17">
        <v>5</v>
      </c>
      <c r="J6" s="10">
        <v>1</v>
      </c>
      <c r="K6" s="12">
        <v>1</v>
      </c>
      <c r="L6" s="10">
        <v>4</v>
      </c>
      <c r="R6" s="10">
        <v>1</v>
      </c>
      <c r="S6" s="11">
        <v>1</v>
      </c>
      <c r="U6" s="10">
        <v>20</v>
      </c>
      <c r="V6" s="12">
        <v>2</v>
      </c>
      <c r="W6" s="17">
        <v>5</v>
      </c>
      <c r="X6" s="17">
        <v>5</v>
      </c>
      <c r="Z6" s="10">
        <v>1</v>
      </c>
      <c r="AA6" s="12">
        <v>1</v>
      </c>
      <c r="AB6" s="10">
        <v>4</v>
      </c>
      <c r="AE6" s="1">
        <v>43405</v>
      </c>
      <c r="AF6" s="10">
        <v>1</v>
      </c>
      <c r="AG6" s="11">
        <v>1</v>
      </c>
      <c r="AH6" s="12"/>
      <c r="AI6" s="10">
        <v>20</v>
      </c>
      <c r="AJ6" s="12">
        <v>2</v>
      </c>
      <c r="AK6" s="17">
        <v>5</v>
      </c>
      <c r="AL6" s="17">
        <v>5</v>
      </c>
    </row>
    <row r="7" spans="1:39" x14ac:dyDescent="0.25">
      <c r="B7" s="21">
        <v>43435</v>
      </c>
      <c r="C7" s="10">
        <v>2</v>
      </c>
      <c r="E7" s="12">
        <v>2</v>
      </c>
      <c r="F7" s="10">
        <v>48</v>
      </c>
      <c r="G7" s="12">
        <v>4</v>
      </c>
      <c r="H7" s="17">
        <v>7</v>
      </c>
      <c r="I7" s="17">
        <v>1</v>
      </c>
      <c r="J7" s="10">
        <v>4</v>
      </c>
      <c r="K7" s="12">
        <v>1</v>
      </c>
      <c r="L7" s="10">
        <v>14</v>
      </c>
      <c r="R7" s="10">
        <v>2</v>
      </c>
      <c r="T7" s="12">
        <v>2</v>
      </c>
      <c r="U7" s="10">
        <v>48</v>
      </c>
      <c r="V7" s="12">
        <v>4</v>
      </c>
      <c r="W7" s="17">
        <v>7</v>
      </c>
      <c r="X7" s="17">
        <v>1</v>
      </c>
      <c r="Z7" s="10">
        <v>4</v>
      </c>
      <c r="AA7" s="12">
        <v>1</v>
      </c>
      <c r="AB7" s="10">
        <v>14</v>
      </c>
      <c r="AE7" s="1">
        <v>43435</v>
      </c>
      <c r="AF7" s="10">
        <v>2</v>
      </c>
      <c r="AG7" s="11"/>
      <c r="AH7" s="12">
        <v>2</v>
      </c>
      <c r="AI7" s="10">
        <v>48</v>
      </c>
      <c r="AJ7" s="12">
        <v>4</v>
      </c>
      <c r="AK7" s="17">
        <v>7</v>
      </c>
      <c r="AL7" s="17">
        <v>1</v>
      </c>
    </row>
    <row r="8" spans="1:39" x14ac:dyDescent="0.25">
      <c r="B8" s="21">
        <v>43466</v>
      </c>
      <c r="C8" s="10">
        <v>4</v>
      </c>
      <c r="D8" s="11">
        <v>1</v>
      </c>
      <c r="F8" s="10">
        <v>61</v>
      </c>
      <c r="G8" s="12">
        <v>7</v>
      </c>
      <c r="H8" s="17">
        <v>11</v>
      </c>
      <c r="I8" s="17">
        <v>6</v>
      </c>
      <c r="K8" s="12">
        <v>1</v>
      </c>
      <c r="L8" s="10">
        <v>12</v>
      </c>
      <c r="R8" s="10">
        <v>4</v>
      </c>
      <c r="S8" s="11">
        <v>1</v>
      </c>
      <c r="U8" s="10">
        <v>61</v>
      </c>
      <c r="V8" s="12">
        <v>7</v>
      </c>
      <c r="W8" s="17">
        <v>11</v>
      </c>
      <c r="X8" s="17">
        <v>6</v>
      </c>
      <c r="AA8" s="12">
        <v>1</v>
      </c>
      <c r="AB8" s="10">
        <v>12</v>
      </c>
      <c r="AE8" s="1">
        <v>43466</v>
      </c>
      <c r="AF8" s="10">
        <v>4</v>
      </c>
      <c r="AG8" s="11">
        <v>1</v>
      </c>
      <c r="AH8" s="12"/>
      <c r="AI8" s="10">
        <v>61</v>
      </c>
      <c r="AJ8" s="12">
        <v>7</v>
      </c>
      <c r="AK8" s="17">
        <v>11</v>
      </c>
      <c r="AL8" s="17">
        <v>6</v>
      </c>
    </row>
    <row r="9" spans="1:39" x14ac:dyDescent="0.25">
      <c r="B9" s="21">
        <v>43497</v>
      </c>
      <c r="C9" s="10">
        <v>2</v>
      </c>
      <c r="E9" s="12">
        <v>1</v>
      </c>
      <c r="F9" s="10">
        <v>24</v>
      </c>
      <c r="G9" s="12">
        <v>6</v>
      </c>
      <c r="H9" s="17">
        <v>8</v>
      </c>
      <c r="I9" s="17">
        <v>2</v>
      </c>
      <c r="J9" s="10">
        <v>2</v>
      </c>
      <c r="L9" s="10">
        <v>13</v>
      </c>
      <c r="R9" s="10">
        <v>2</v>
      </c>
      <c r="T9" s="12">
        <v>1</v>
      </c>
      <c r="U9" s="10">
        <v>24</v>
      </c>
      <c r="V9" s="12">
        <v>6</v>
      </c>
      <c r="W9" s="17">
        <v>8</v>
      </c>
      <c r="X9" s="17">
        <v>2</v>
      </c>
      <c r="Z9" s="10">
        <v>2</v>
      </c>
      <c r="AB9" s="10">
        <v>13</v>
      </c>
      <c r="AE9" s="1">
        <v>43497</v>
      </c>
      <c r="AF9" s="10">
        <v>2</v>
      </c>
      <c r="AG9" s="11"/>
      <c r="AH9" s="12">
        <v>1</v>
      </c>
      <c r="AI9" s="10">
        <v>24</v>
      </c>
      <c r="AJ9" s="12">
        <v>6</v>
      </c>
      <c r="AK9" s="17">
        <v>8</v>
      </c>
      <c r="AL9" s="17">
        <v>2</v>
      </c>
    </row>
    <row r="10" spans="1:39" x14ac:dyDescent="0.25">
      <c r="B10" s="21">
        <v>43525</v>
      </c>
      <c r="C10" s="10">
        <v>4</v>
      </c>
      <c r="F10" s="10">
        <v>34</v>
      </c>
      <c r="G10" s="12">
        <v>1</v>
      </c>
      <c r="H10" s="17">
        <v>11</v>
      </c>
      <c r="I10" s="17">
        <v>4</v>
      </c>
      <c r="J10" s="10">
        <v>4</v>
      </c>
      <c r="K10" s="12">
        <v>1</v>
      </c>
      <c r="L10" s="10">
        <v>8</v>
      </c>
      <c r="R10" s="10">
        <v>4</v>
      </c>
      <c r="U10" s="10">
        <v>34</v>
      </c>
      <c r="V10" s="12">
        <v>1</v>
      </c>
      <c r="W10" s="17">
        <v>11</v>
      </c>
      <c r="X10" s="17">
        <v>4</v>
      </c>
      <c r="Z10" s="10">
        <v>4</v>
      </c>
      <c r="AA10" s="12">
        <v>1</v>
      </c>
      <c r="AB10" s="10">
        <v>8</v>
      </c>
      <c r="AE10" s="1">
        <v>43525</v>
      </c>
      <c r="AF10" s="10">
        <v>4</v>
      </c>
      <c r="AG10" s="11"/>
      <c r="AH10" s="12"/>
      <c r="AI10" s="10">
        <v>34</v>
      </c>
      <c r="AJ10" s="12">
        <v>1</v>
      </c>
      <c r="AK10" s="17">
        <v>11</v>
      </c>
      <c r="AL10" s="17">
        <v>4</v>
      </c>
    </row>
    <row r="11" spans="1:39" x14ac:dyDescent="0.25">
      <c r="B11" s="21">
        <v>43556</v>
      </c>
      <c r="C11" s="10">
        <v>6</v>
      </c>
      <c r="F11" s="10">
        <v>39</v>
      </c>
      <c r="G11" s="12">
        <v>3</v>
      </c>
      <c r="H11" s="17">
        <v>5</v>
      </c>
      <c r="I11" s="17">
        <v>3</v>
      </c>
      <c r="J11" s="10">
        <v>4</v>
      </c>
      <c r="K11" s="12">
        <v>4</v>
      </c>
      <c r="L11" s="10">
        <v>11</v>
      </c>
      <c r="R11" s="10">
        <v>6</v>
      </c>
      <c r="U11" s="10">
        <v>39</v>
      </c>
      <c r="V11" s="12">
        <v>3</v>
      </c>
      <c r="W11" s="17">
        <v>5</v>
      </c>
      <c r="X11" s="17">
        <v>3</v>
      </c>
      <c r="Z11" s="10">
        <v>4</v>
      </c>
      <c r="AA11" s="12">
        <v>4</v>
      </c>
      <c r="AB11" s="10">
        <v>11</v>
      </c>
      <c r="AE11" s="1">
        <v>43556</v>
      </c>
      <c r="AF11" s="10">
        <v>6</v>
      </c>
      <c r="AG11" s="11"/>
      <c r="AH11" s="12"/>
      <c r="AI11" s="10">
        <v>39</v>
      </c>
      <c r="AJ11" s="12">
        <v>3</v>
      </c>
      <c r="AK11" s="17">
        <v>5</v>
      </c>
      <c r="AL11" s="17">
        <v>3</v>
      </c>
    </row>
    <row r="12" spans="1:39" x14ac:dyDescent="0.25">
      <c r="B12" s="21">
        <v>43586</v>
      </c>
      <c r="C12" s="10">
        <v>2</v>
      </c>
      <c r="F12" s="10">
        <v>24</v>
      </c>
      <c r="I12" s="17">
        <v>1</v>
      </c>
      <c r="J12" s="10">
        <v>2</v>
      </c>
      <c r="L12" s="10">
        <v>2</v>
      </c>
      <c r="R12" s="10">
        <v>2</v>
      </c>
      <c r="U12" s="10">
        <v>24</v>
      </c>
      <c r="X12" s="17">
        <v>1</v>
      </c>
      <c r="Z12" s="10">
        <v>2</v>
      </c>
      <c r="AB12" s="10">
        <v>2</v>
      </c>
      <c r="AE12" s="1">
        <v>43586</v>
      </c>
      <c r="AF12" s="10">
        <v>2</v>
      </c>
      <c r="AG12" s="11"/>
      <c r="AH12" s="12"/>
      <c r="AI12" s="10">
        <v>24</v>
      </c>
      <c r="AJ12" s="12"/>
      <c r="AK12" s="17"/>
      <c r="AL12" s="17">
        <v>1</v>
      </c>
    </row>
    <row r="13" spans="1:39" x14ac:dyDescent="0.25">
      <c r="B13" s="21">
        <v>43617</v>
      </c>
      <c r="F13" s="10">
        <v>33</v>
      </c>
      <c r="H13" s="17">
        <v>1</v>
      </c>
      <c r="J13" s="10">
        <v>1</v>
      </c>
      <c r="L13" s="10">
        <v>4</v>
      </c>
      <c r="U13" s="10">
        <v>33</v>
      </c>
      <c r="W13" s="17">
        <v>1</v>
      </c>
      <c r="Z13" s="10">
        <v>1</v>
      </c>
      <c r="AB13" s="10">
        <v>4</v>
      </c>
      <c r="AE13" s="1">
        <v>43617</v>
      </c>
      <c r="AF13" s="10"/>
      <c r="AG13" s="11"/>
      <c r="AH13" s="12"/>
      <c r="AI13" s="10">
        <v>33</v>
      </c>
      <c r="AJ13" s="12"/>
      <c r="AK13" s="17">
        <v>1</v>
      </c>
      <c r="AL13" s="17"/>
    </row>
    <row r="14" spans="1:39" x14ac:dyDescent="0.25">
      <c r="B14" s="21">
        <v>43647</v>
      </c>
      <c r="F14" s="10">
        <v>8</v>
      </c>
      <c r="G14" s="12">
        <v>3</v>
      </c>
      <c r="L14" s="10">
        <v>3</v>
      </c>
      <c r="U14" s="10">
        <v>8</v>
      </c>
      <c r="V14" s="12">
        <v>3</v>
      </c>
      <c r="AB14" s="10">
        <v>3</v>
      </c>
      <c r="AE14" s="1">
        <v>43647</v>
      </c>
      <c r="AF14" s="10"/>
      <c r="AG14" s="11"/>
      <c r="AH14" s="12"/>
      <c r="AI14" s="10">
        <v>8</v>
      </c>
      <c r="AJ14" s="12">
        <v>3</v>
      </c>
      <c r="AK14" s="17"/>
      <c r="AL14" s="17"/>
    </row>
    <row r="15" spans="1:39" x14ac:dyDescent="0.25">
      <c r="B15" s="21">
        <v>43678</v>
      </c>
      <c r="F15" s="10">
        <v>17</v>
      </c>
      <c r="G15" s="12">
        <v>1</v>
      </c>
      <c r="I15" s="17">
        <v>2</v>
      </c>
      <c r="J15" s="10">
        <v>2</v>
      </c>
      <c r="K15" s="12">
        <v>1</v>
      </c>
      <c r="U15" s="10">
        <v>17</v>
      </c>
      <c r="V15" s="12">
        <v>1</v>
      </c>
      <c r="X15" s="17">
        <v>2</v>
      </c>
      <c r="Z15" s="10">
        <v>2</v>
      </c>
      <c r="AA15" s="12">
        <v>1</v>
      </c>
      <c r="AE15" s="1">
        <v>43678</v>
      </c>
      <c r="AF15" s="10"/>
      <c r="AG15" s="11"/>
      <c r="AH15" s="12"/>
      <c r="AI15" s="10">
        <v>17</v>
      </c>
      <c r="AJ15" s="12">
        <v>1</v>
      </c>
      <c r="AK15" s="17"/>
      <c r="AL15" s="17">
        <v>2</v>
      </c>
    </row>
    <row r="16" spans="1:39" x14ac:dyDescent="0.25">
      <c r="B16" s="21">
        <v>43709</v>
      </c>
      <c r="F16" s="10">
        <v>12</v>
      </c>
      <c r="I16" s="17">
        <v>1</v>
      </c>
      <c r="K16" s="12">
        <v>1</v>
      </c>
      <c r="L16" s="10">
        <v>3</v>
      </c>
      <c r="U16" s="10">
        <v>12</v>
      </c>
      <c r="X16" s="17">
        <v>1</v>
      </c>
      <c r="AA16" s="12">
        <v>1</v>
      </c>
      <c r="AB16" s="10">
        <v>3</v>
      </c>
      <c r="AE16" s="1">
        <v>43709</v>
      </c>
      <c r="AF16" s="10"/>
      <c r="AG16" s="11"/>
      <c r="AH16" s="12"/>
      <c r="AI16" s="10">
        <v>12</v>
      </c>
      <c r="AJ16" s="12"/>
      <c r="AK16" s="17"/>
      <c r="AL16" s="17">
        <v>1</v>
      </c>
    </row>
    <row r="17" spans="1:39" x14ac:dyDescent="0.25">
      <c r="B17" s="21">
        <v>43739</v>
      </c>
      <c r="F17" s="10">
        <v>2</v>
      </c>
      <c r="G17" s="12">
        <v>2</v>
      </c>
      <c r="H17" s="17">
        <v>2</v>
      </c>
      <c r="J17" s="10">
        <v>1</v>
      </c>
      <c r="L17" s="10">
        <v>1</v>
      </c>
      <c r="U17" s="10">
        <v>2</v>
      </c>
      <c r="V17" s="12">
        <v>2</v>
      </c>
      <c r="W17" s="17">
        <v>2</v>
      </c>
      <c r="Z17" s="10">
        <v>1</v>
      </c>
      <c r="AB17" s="10">
        <v>1</v>
      </c>
      <c r="AE17" s="1">
        <v>43739</v>
      </c>
      <c r="AF17" s="10"/>
      <c r="AG17" s="11"/>
      <c r="AH17" s="12"/>
      <c r="AI17" s="10">
        <v>2</v>
      </c>
      <c r="AJ17" s="12">
        <v>2</v>
      </c>
      <c r="AK17" s="17">
        <v>2</v>
      </c>
      <c r="AL17" s="17"/>
    </row>
    <row r="18" spans="1:39" x14ac:dyDescent="0.25">
      <c r="B18" s="21">
        <v>43770</v>
      </c>
      <c r="C18" s="10">
        <v>2</v>
      </c>
      <c r="F18" s="10">
        <v>9</v>
      </c>
      <c r="H18" s="17">
        <v>1</v>
      </c>
      <c r="I18" s="17">
        <v>2</v>
      </c>
      <c r="J18" s="10">
        <v>1</v>
      </c>
      <c r="L18" s="10">
        <v>1</v>
      </c>
      <c r="R18" s="10">
        <v>2</v>
      </c>
      <c r="U18" s="10">
        <v>9</v>
      </c>
      <c r="W18" s="17">
        <v>1</v>
      </c>
      <c r="X18" s="17">
        <v>2</v>
      </c>
      <c r="Z18" s="10">
        <v>1</v>
      </c>
      <c r="AB18" s="10">
        <v>1</v>
      </c>
      <c r="AE18" s="1">
        <v>43770</v>
      </c>
      <c r="AF18" s="10">
        <v>2</v>
      </c>
      <c r="AG18" s="11"/>
      <c r="AH18" s="12"/>
      <c r="AI18" s="10">
        <v>9</v>
      </c>
      <c r="AJ18" s="12"/>
      <c r="AK18" s="17">
        <v>1</v>
      </c>
      <c r="AL18" s="17">
        <v>2</v>
      </c>
    </row>
    <row r="19" spans="1:39" x14ac:dyDescent="0.25">
      <c r="B19" s="21">
        <v>43800</v>
      </c>
      <c r="F19" s="10">
        <v>11</v>
      </c>
      <c r="J19" s="10">
        <v>2</v>
      </c>
      <c r="U19" s="10">
        <v>11</v>
      </c>
      <c r="Z19" s="10">
        <v>2</v>
      </c>
      <c r="AE19" s="1">
        <v>43800</v>
      </c>
      <c r="AF19" s="10"/>
      <c r="AG19" s="11"/>
      <c r="AH19" s="12"/>
      <c r="AI19" s="10">
        <v>11</v>
      </c>
      <c r="AJ19" s="12"/>
      <c r="AK19" s="17"/>
      <c r="AL19" s="17"/>
    </row>
    <row r="20" spans="1:39" x14ac:dyDescent="0.25">
      <c r="B20" s="21">
        <v>43831</v>
      </c>
      <c r="C20" s="10">
        <v>1</v>
      </c>
      <c r="F20" s="10">
        <v>1</v>
      </c>
      <c r="I20" s="17">
        <v>2</v>
      </c>
      <c r="L20" s="10">
        <v>1</v>
      </c>
      <c r="R20" s="10">
        <v>1</v>
      </c>
      <c r="U20" s="10">
        <v>1</v>
      </c>
      <c r="X20" s="17">
        <v>2</v>
      </c>
      <c r="AB20" s="10">
        <v>1</v>
      </c>
      <c r="AE20" s="1">
        <v>43831</v>
      </c>
      <c r="AF20" s="10">
        <v>1</v>
      </c>
      <c r="AG20" s="11"/>
      <c r="AH20" s="12"/>
      <c r="AI20" s="10">
        <v>1</v>
      </c>
      <c r="AJ20" s="12"/>
      <c r="AK20" s="17"/>
      <c r="AL20" s="17">
        <v>2</v>
      </c>
    </row>
    <row r="21" spans="1:39" ht="23.25" x14ac:dyDescent="0.35">
      <c r="B21" s="7"/>
      <c r="M21" s="5">
        <v>701</v>
      </c>
      <c r="N21" s="5"/>
      <c r="O21" s="5"/>
      <c r="P21" s="5"/>
      <c r="Q21" s="5"/>
      <c r="R21" s="16"/>
      <c r="S21" s="16"/>
      <c r="T21" s="16"/>
      <c r="U21" s="16"/>
      <c r="V21" s="16"/>
      <c r="W21" s="16"/>
      <c r="X21" s="16"/>
      <c r="Y21" s="5"/>
      <c r="Z21" s="16"/>
      <c r="AA21" s="16"/>
      <c r="AB21" s="16"/>
      <c r="AM21">
        <v>701</v>
      </c>
    </row>
    <row r="22" spans="1:39" x14ac:dyDescent="0.25">
      <c r="A22" t="s">
        <v>38</v>
      </c>
      <c r="B22" s="21">
        <v>43313</v>
      </c>
      <c r="F22" s="10">
        <v>32</v>
      </c>
      <c r="H22" s="17">
        <v>1</v>
      </c>
      <c r="I22" s="17">
        <v>1</v>
      </c>
      <c r="L22" s="10">
        <v>4</v>
      </c>
      <c r="R22" s="10" t="s">
        <v>6</v>
      </c>
      <c r="S22" s="11" t="s">
        <v>7</v>
      </c>
      <c r="T22" s="12" t="s">
        <v>10</v>
      </c>
      <c r="U22" s="10" t="s">
        <v>11</v>
      </c>
      <c r="V22" s="12" t="s">
        <v>13</v>
      </c>
      <c r="W22" s="17" t="s">
        <v>14</v>
      </c>
      <c r="X22" s="17" t="s">
        <v>9</v>
      </c>
      <c r="Z22" s="10" t="s">
        <v>8</v>
      </c>
      <c r="AA22" s="12" t="s">
        <v>12</v>
      </c>
      <c r="AB22" s="10" t="s">
        <v>15</v>
      </c>
      <c r="AD22" t="s">
        <v>26</v>
      </c>
      <c r="AE22" s="1">
        <v>43313</v>
      </c>
      <c r="AF22" s="10"/>
      <c r="AG22" s="11"/>
      <c r="AH22" s="12"/>
      <c r="AI22" s="10">
        <v>32</v>
      </c>
      <c r="AJ22" s="12"/>
      <c r="AK22" s="17">
        <v>1</v>
      </c>
      <c r="AL22" s="17">
        <v>1</v>
      </c>
    </row>
    <row r="23" spans="1:39" x14ac:dyDescent="0.25">
      <c r="B23" s="21">
        <v>43344</v>
      </c>
      <c r="F23" s="10">
        <v>2</v>
      </c>
      <c r="H23" s="17">
        <v>1</v>
      </c>
      <c r="U23" s="10">
        <v>32</v>
      </c>
      <c r="W23" s="17">
        <v>1</v>
      </c>
      <c r="X23" s="17">
        <v>1</v>
      </c>
      <c r="AB23" s="10">
        <v>4</v>
      </c>
      <c r="AE23" s="1">
        <v>43344</v>
      </c>
      <c r="AF23" s="10"/>
      <c r="AG23" s="11"/>
      <c r="AH23" s="12"/>
      <c r="AI23" s="10">
        <v>2</v>
      </c>
      <c r="AJ23" s="12"/>
      <c r="AK23" s="17">
        <v>1</v>
      </c>
      <c r="AL23" s="17"/>
    </row>
    <row r="24" spans="1:39" x14ac:dyDescent="0.25">
      <c r="B24" s="21">
        <v>43374</v>
      </c>
      <c r="C24" s="10">
        <v>3</v>
      </c>
      <c r="F24" s="10">
        <v>4</v>
      </c>
      <c r="G24" s="12">
        <v>2</v>
      </c>
      <c r="H24" s="17">
        <v>2</v>
      </c>
      <c r="I24" s="17">
        <v>1</v>
      </c>
      <c r="L24" s="10">
        <v>2</v>
      </c>
      <c r="U24" s="10">
        <v>2</v>
      </c>
      <c r="W24" s="17">
        <v>1</v>
      </c>
      <c r="AE24" s="1">
        <v>43374</v>
      </c>
      <c r="AF24" s="10">
        <v>3</v>
      </c>
      <c r="AG24" s="11"/>
      <c r="AH24" s="12"/>
      <c r="AI24" s="10">
        <v>4</v>
      </c>
      <c r="AJ24" s="12">
        <v>2</v>
      </c>
      <c r="AK24" s="17">
        <v>2</v>
      </c>
      <c r="AL24" s="17">
        <v>1</v>
      </c>
    </row>
    <row r="25" spans="1:39" x14ac:dyDescent="0.25">
      <c r="B25" s="21">
        <v>43405</v>
      </c>
      <c r="D25" s="11">
        <v>1</v>
      </c>
      <c r="F25" s="10">
        <v>3</v>
      </c>
      <c r="G25" s="12">
        <v>2</v>
      </c>
      <c r="R25" s="10">
        <v>3</v>
      </c>
      <c r="U25" s="10">
        <v>4</v>
      </c>
      <c r="V25" s="12">
        <v>2</v>
      </c>
      <c r="W25" s="17">
        <v>2</v>
      </c>
      <c r="X25" s="17">
        <v>1</v>
      </c>
      <c r="AB25" s="10">
        <v>2</v>
      </c>
      <c r="AE25" s="1">
        <v>43405</v>
      </c>
      <c r="AF25" s="10"/>
      <c r="AG25" s="11">
        <v>1</v>
      </c>
      <c r="AH25" s="12"/>
      <c r="AI25" s="10">
        <v>3</v>
      </c>
      <c r="AJ25" s="12">
        <v>2</v>
      </c>
      <c r="AK25" s="17"/>
      <c r="AL25" s="17"/>
    </row>
    <row r="26" spans="1:39" x14ac:dyDescent="0.25">
      <c r="B26" s="21">
        <v>43435</v>
      </c>
      <c r="C26" s="10">
        <v>1</v>
      </c>
      <c r="E26" s="12">
        <v>1</v>
      </c>
      <c r="F26" s="10">
        <v>49</v>
      </c>
      <c r="G26" s="12">
        <v>3</v>
      </c>
      <c r="H26" s="17">
        <v>1</v>
      </c>
      <c r="I26" s="17">
        <v>1</v>
      </c>
      <c r="L26" s="10">
        <v>2</v>
      </c>
      <c r="S26" s="11">
        <v>1</v>
      </c>
      <c r="U26" s="10">
        <v>3</v>
      </c>
      <c r="V26" s="12">
        <v>2</v>
      </c>
      <c r="AE26" s="1">
        <v>43435</v>
      </c>
      <c r="AF26" s="10">
        <v>1</v>
      </c>
      <c r="AG26" s="11"/>
      <c r="AH26" s="12">
        <v>1</v>
      </c>
      <c r="AI26" s="10">
        <v>49</v>
      </c>
      <c r="AJ26" s="12">
        <v>3</v>
      </c>
      <c r="AK26" s="17">
        <v>1</v>
      </c>
      <c r="AL26" s="17">
        <v>1</v>
      </c>
    </row>
    <row r="27" spans="1:39" x14ac:dyDescent="0.25">
      <c r="B27" s="21">
        <v>43466</v>
      </c>
      <c r="F27" s="10">
        <v>42</v>
      </c>
      <c r="G27" s="12">
        <v>2</v>
      </c>
      <c r="J27" s="10">
        <v>2</v>
      </c>
      <c r="L27" s="10">
        <v>3</v>
      </c>
      <c r="R27" s="10">
        <v>1</v>
      </c>
      <c r="T27" s="12">
        <v>1</v>
      </c>
      <c r="U27" s="10">
        <v>49</v>
      </c>
      <c r="V27" s="12">
        <v>3</v>
      </c>
      <c r="W27" s="17">
        <v>1</v>
      </c>
      <c r="X27" s="17">
        <v>1</v>
      </c>
      <c r="AB27" s="10">
        <v>2</v>
      </c>
      <c r="AE27" s="1">
        <v>43466</v>
      </c>
      <c r="AF27" s="10"/>
      <c r="AG27" s="11"/>
      <c r="AH27" s="12"/>
      <c r="AI27" s="10">
        <v>42</v>
      </c>
      <c r="AJ27" s="12">
        <v>2</v>
      </c>
      <c r="AK27" s="17"/>
      <c r="AL27" s="17"/>
    </row>
    <row r="28" spans="1:39" x14ac:dyDescent="0.25">
      <c r="B28" s="21">
        <v>43497</v>
      </c>
      <c r="F28" s="10">
        <v>18</v>
      </c>
      <c r="I28" s="17">
        <v>1</v>
      </c>
      <c r="L28" s="10">
        <v>1</v>
      </c>
      <c r="U28" s="10">
        <v>42</v>
      </c>
      <c r="V28" s="12">
        <v>2</v>
      </c>
      <c r="Z28" s="10">
        <v>2</v>
      </c>
      <c r="AB28" s="10">
        <v>3</v>
      </c>
      <c r="AE28" s="1">
        <v>43497</v>
      </c>
      <c r="AF28" s="10"/>
      <c r="AG28" s="11"/>
      <c r="AH28" s="12"/>
      <c r="AI28" s="10">
        <v>18</v>
      </c>
      <c r="AJ28" s="12"/>
      <c r="AK28" s="17"/>
      <c r="AL28" s="17">
        <v>1</v>
      </c>
    </row>
    <row r="29" spans="1:39" x14ac:dyDescent="0.25">
      <c r="B29" s="21">
        <v>43525</v>
      </c>
      <c r="C29" s="10">
        <v>1</v>
      </c>
      <c r="F29" s="10">
        <v>7</v>
      </c>
      <c r="H29" s="17">
        <v>1</v>
      </c>
      <c r="I29" s="17">
        <v>1</v>
      </c>
      <c r="U29" s="10">
        <v>18</v>
      </c>
      <c r="X29" s="17">
        <v>1</v>
      </c>
      <c r="AB29" s="10">
        <v>1</v>
      </c>
      <c r="AE29" s="1">
        <v>43525</v>
      </c>
      <c r="AF29" s="10">
        <v>1</v>
      </c>
      <c r="AG29" s="11"/>
      <c r="AH29" s="12"/>
      <c r="AI29" s="10">
        <v>7</v>
      </c>
      <c r="AJ29" s="12"/>
      <c r="AK29" s="17">
        <v>1</v>
      </c>
      <c r="AL29" s="17">
        <v>1</v>
      </c>
    </row>
    <row r="30" spans="1:39" x14ac:dyDescent="0.25">
      <c r="B30" s="21">
        <v>43556</v>
      </c>
      <c r="F30" s="10">
        <v>14</v>
      </c>
      <c r="G30" s="12">
        <v>1</v>
      </c>
      <c r="H30" s="17">
        <v>2</v>
      </c>
      <c r="I30" s="17">
        <v>1</v>
      </c>
      <c r="L30" s="10">
        <v>3</v>
      </c>
      <c r="R30" s="10">
        <v>1</v>
      </c>
      <c r="U30" s="10">
        <v>7</v>
      </c>
      <c r="W30" s="17">
        <v>1</v>
      </c>
      <c r="X30" s="17">
        <v>1</v>
      </c>
      <c r="AE30" s="1">
        <v>43556</v>
      </c>
      <c r="AF30" s="10"/>
      <c r="AG30" s="11"/>
      <c r="AH30" s="12"/>
      <c r="AI30" s="10">
        <v>14</v>
      </c>
      <c r="AJ30" s="12">
        <v>1</v>
      </c>
      <c r="AK30" s="17">
        <v>2</v>
      </c>
      <c r="AL30" s="17">
        <v>1</v>
      </c>
    </row>
    <row r="31" spans="1:39" x14ac:dyDescent="0.25">
      <c r="B31" s="21">
        <v>43586</v>
      </c>
      <c r="C31" s="10">
        <v>2</v>
      </c>
      <c r="F31" s="10">
        <v>24</v>
      </c>
      <c r="I31" s="17">
        <v>1</v>
      </c>
      <c r="J31" s="10">
        <v>2</v>
      </c>
      <c r="L31" s="10">
        <v>2</v>
      </c>
      <c r="U31" s="10">
        <v>14</v>
      </c>
      <c r="V31" s="12">
        <v>1</v>
      </c>
      <c r="W31" s="17">
        <v>2</v>
      </c>
      <c r="X31" s="17">
        <v>1</v>
      </c>
      <c r="AB31" s="10">
        <v>3</v>
      </c>
      <c r="AE31" s="1">
        <v>43586</v>
      </c>
      <c r="AF31" s="10">
        <v>2</v>
      </c>
      <c r="AG31" s="11"/>
      <c r="AH31" s="12"/>
      <c r="AI31" s="10">
        <v>24</v>
      </c>
      <c r="AJ31" s="12"/>
      <c r="AK31" s="17"/>
      <c r="AL31" s="17">
        <v>1</v>
      </c>
    </row>
    <row r="32" spans="1:39" x14ac:dyDescent="0.25">
      <c r="B32" s="21">
        <v>43617</v>
      </c>
      <c r="F32" s="10">
        <v>33</v>
      </c>
      <c r="H32" s="17">
        <v>1</v>
      </c>
      <c r="J32" s="10">
        <v>1</v>
      </c>
      <c r="L32" s="10">
        <v>4</v>
      </c>
      <c r="R32" s="10">
        <v>2</v>
      </c>
      <c r="U32" s="10">
        <v>24</v>
      </c>
      <c r="X32" s="17">
        <v>1</v>
      </c>
      <c r="Z32" s="10">
        <v>2</v>
      </c>
      <c r="AB32" s="10">
        <v>2</v>
      </c>
      <c r="AE32" s="1">
        <v>43617</v>
      </c>
      <c r="AF32" s="10"/>
      <c r="AG32" s="11"/>
      <c r="AH32" s="12"/>
      <c r="AI32" s="10">
        <v>33</v>
      </c>
      <c r="AJ32" s="12"/>
      <c r="AK32" s="17">
        <v>1</v>
      </c>
      <c r="AL32" s="17"/>
    </row>
    <row r="33" spans="1:39" x14ac:dyDescent="0.25">
      <c r="B33" s="21">
        <v>43647</v>
      </c>
      <c r="F33" s="10">
        <v>17</v>
      </c>
      <c r="L33" s="10">
        <v>2</v>
      </c>
      <c r="U33" s="10">
        <v>33</v>
      </c>
      <c r="W33" s="17">
        <v>1</v>
      </c>
      <c r="Z33" s="10">
        <v>1</v>
      </c>
      <c r="AB33" s="10">
        <v>4</v>
      </c>
      <c r="AE33" s="1">
        <v>43647</v>
      </c>
      <c r="AF33" s="10"/>
      <c r="AG33" s="11"/>
      <c r="AH33" s="12"/>
      <c r="AI33" s="10">
        <v>17</v>
      </c>
      <c r="AJ33" s="12"/>
      <c r="AK33" s="17"/>
      <c r="AL33" s="17"/>
    </row>
    <row r="34" spans="1:39" x14ac:dyDescent="0.25">
      <c r="B34" s="21">
        <v>43678</v>
      </c>
      <c r="F34" s="10">
        <v>23</v>
      </c>
      <c r="I34" s="17">
        <v>2</v>
      </c>
      <c r="J34" s="10">
        <v>2</v>
      </c>
      <c r="K34" s="12">
        <v>1</v>
      </c>
      <c r="L34" s="10">
        <v>1</v>
      </c>
      <c r="U34" s="10">
        <v>17</v>
      </c>
      <c r="AB34" s="10">
        <v>2</v>
      </c>
      <c r="AE34" s="1">
        <v>43678</v>
      </c>
      <c r="AF34" s="10"/>
      <c r="AG34" s="11"/>
      <c r="AH34" s="12"/>
      <c r="AI34" s="10">
        <v>23</v>
      </c>
      <c r="AJ34" s="12"/>
      <c r="AK34" s="17"/>
      <c r="AL34" s="17">
        <v>2</v>
      </c>
    </row>
    <row r="35" spans="1:39" x14ac:dyDescent="0.25">
      <c r="B35" s="21">
        <v>43709</v>
      </c>
      <c r="F35" s="10">
        <v>12</v>
      </c>
      <c r="I35" s="17">
        <v>1</v>
      </c>
      <c r="K35" s="12">
        <v>1</v>
      </c>
      <c r="L35" s="10">
        <v>3</v>
      </c>
      <c r="U35" s="10">
        <v>23</v>
      </c>
      <c r="X35" s="17">
        <v>2</v>
      </c>
      <c r="Z35" s="10">
        <v>2</v>
      </c>
      <c r="AA35" s="12">
        <v>1</v>
      </c>
      <c r="AB35" s="10">
        <v>1</v>
      </c>
      <c r="AE35" s="1">
        <v>43709</v>
      </c>
      <c r="AF35" s="10"/>
      <c r="AG35" s="11"/>
      <c r="AH35" s="12"/>
      <c r="AI35" s="10">
        <v>12</v>
      </c>
      <c r="AJ35" s="12"/>
      <c r="AK35" s="17"/>
      <c r="AL35" s="17">
        <v>1</v>
      </c>
    </row>
    <row r="36" spans="1:39" x14ac:dyDescent="0.25">
      <c r="B36" s="21">
        <v>43739</v>
      </c>
      <c r="F36" s="10">
        <v>4</v>
      </c>
      <c r="G36" s="12">
        <v>2</v>
      </c>
      <c r="H36" s="17">
        <v>1</v>
      </c>
      <c r="L36" s="10">
        <v>1</v>
      </c>
      <c r="U36" s="10">
        <v>12</v>
      </c>
      <c r="X36" s="17">
        <v>1</v>
      </c>
      <c r="AA36" s="12">
        <v>1</v>
      </c>
      <c r="AB36" s="10">
        <v>3</v>
      </c>
      <c r="AE36" s="1">
        <v>43739</v>
      </c>
      <c r="AF36" s="10"/>
      <c r="AG36" s="11"/>
      <c r="AH36" s="12"/>
      <c r="AI36" s="10">
        <v>4</v>
      </c>
      <c r="AJ36" s="12">
        <v>2</v>
      </c>
      <c r="AK36" s="17">
        <v>1</v>
      </c>
      <c r="AL36" s="17"/>
    </row>
    <row r="37" spans="1:39" x14ac:dyDescent="0.25">
      <c r="B37" s="21">
        <v>43770</v>
      </c>
      <c r="C37" s="10">
        <v>1</v>
      </c>
      <c r="F37" s="10">
        <v>9</v>
      </c>
      <c r="I37" s="17">
        <v>2</v>
      </c>
      <c r="J37" s="10">
        <v>1</v>
      </c>
      <c r="L37" s="10">
        <v>3</v>
      </c>
      <c r="U37" s="10">
        <v>4</v>
      </c>
      <c r="V37" s="12">
        <v>2</v>
      </c>
      <c r="W37" s="17">
        <v>1</v>
      </c>
      <c r="AB37" s="10">
        <v>1</v>
      </c>
      <c r="AE37" s="1">
        <v>43770</v>
      </c>
      <c r="AF37" s="10">
        <v>1</v>
      </c>
      <c r="AG37" s="11"/>
      <c r="AH37" s="12"/>
      <c r="AI37" s="10">
        <v>9</v>
      </c>
      <c r="AJ37" s="12"/>
      <c r="AK37" s="17"/>
      <c r="AL37" s="17">
        <v>2</v>
      </c>
    </row>
    <row r="38" spans="1:39" x14ac:dyDescent="0.25">
      <c r="B38" s="21">
        <v>43800</v>
      </c>
      <c r="F38" s="10">
        <v>13</v>
      </c>
      <c r="R38" s="10">
        <v>1</v>
      </c>
      <c r="U38" s="10">
        <v>9</v>
      </c>
      <c r="X38" s="17">
        <v>2</v>
      </c>
      <c r="Z38" s="10">
        <v>1</v>
      </c>
      <c r="AB38" s="10">
        <v>3</v>
      </c>
      <c r="AE38" s="1">
        <v>43800</v>
      </c>
      <c r="AF38" s="10"/>
      <c r="AG38" s="11"/>
      <c r="AH38" s="12"/>
      <c r="AI38" s="10">
        <v>13</v>
      </c>
      <c r="AJ38" s="12"/>
      <c r="AK38" s="17"/>
      <c r="AL38" s="17"/>
    </row>
    <row r="39" spans="1:39" x14ac:dyDescent="0.25">
      <c r="B39" s="21">
        <v>43831</v>
      </c>
      <c r="U39" s="10">
        <v>13</v>
      </c>
      <c r="AE39" s="1">
        <v>43831</v>
      </c>
      <c r="AF39" s="10"/>
      <c r="AG39" s="11"/>
      <c r="AH39" s="12"/>
      <c r="AI39" s="10"/>
      <c r="AJ39" s="12"/>
      <c r="AK39" s="17"/>
      <c r="AL39" s="17"/>
    </row>
    <row r="40" spans="1:39" x14ac:dyDescent="0.25">
      <c r="B40" s="7"/>
      <c r="M40">
        <v>701</v>
      </c>
      <c r="AE40" s="1"/>
      <c r="AF40" s="18"/>
      <c r="AG40" s="19"/>
      <c r="AH40" s="15"/>
      <c r="AI40" s="18"/>
      <c r="AJ40" s="15"/>
      <c r="AK40" s="20"/>
      <c r="AL40" s="20"/>
    </row>
    <row r="41" spans="1:39" x14ac:dyDescent="0.25">
      <c r="A41" t="s">
        <v>39</v>
      </c>
      <c r="B41" s="21">
        <v>43313</v>
      </c>
      <c r="C41" s="10">
        <v>0</v>
      </c>
      <c r="D41" s="11">
        <v>0</v>
      </c>
      <c r="E41" s="12">
        <v>0</v>
      </c>
      <c r="F41" s="10">
        <v>0</v>
      </c>
      <c r="G41" s="12">
        <v>0</v>
      </c>
      <c r="H41" s="17">
        <v>0</v>
      </c>
      <c r="I41" s="17">
        <v>0</v>
      </c>
      <c r="J41" s="10">
        <v>0</v>
      </c>
      <c r="K41" s="12">
        <v>0</v>
      </c>
      <c r="L41" s="10">
        <v>0</v>
      </c>
      <c r="R41" s="10" t="s">
        <v>6</v>
      </c>
      <c r="S41" s="11" t="s">
        <v>7</v>
      </c>
      <c r="T41" s="12" t="s">
        <v>10</v>
      </c>
      <c r="U41" s="10" t="s">
        <v>11</v>
      </c>
      <c r="V41" s="12" t="s">
        <v>13</v>
      </c>
      <c r="W41" s="17" t="s">
        <v>14</v>
      </c>
      <c r="X41" s="17" t="s">
        <v>9</v>
      </c>
      <c r="Z41" s="10" t="s">
        <v>8</v>
      </c>
      <c r="AA41" s="12" t="s">
        <v>12</v>
      </c>
      <c r="AB41" s="10" t="s">
        <v>15</v>
      </c>
      <c r="AM41">
        <v>701</v>
      </c>
    </row>
    <row r="42" spans="1:39" x14ac:dyDescent="0.25">
      <c r="B42" s="21">
        <v>43344</v>
      </c>
      <c r="F42" s="10">
        <v>7</v>
      </c>
      <c r="R42" s="10">
        <v>0</v>
      </c>
      <c r="S42" s="11">
        <v>0</v>
      </c>
      <c r="T42" s="12">
        <v>0</v>
      </c>
      <c r="U42" s="10">
        <v>0</v>
      </c>
      <c r="V42" s="12">
        <v>0</v>
      </c>
      <c r="W42" s="17">
        <v>0</v>
      </c>
      <c r="X42" s="17">
        <v>0</v>
      </c>
      <c r="Z42" s="10">
        <v>0</v>
      </c>
      <c r="AA42" s="12">
        <v>0</v>
      </c>
      <c r="AB42" s="10">
        <v>0</v>
      </c>
      <c r="AD42" t="s">
        <v>27</v>
      </c>
      <c r="AE42" s="1">
        <v>43313</v>
      </c>
      <c r="AF42" s="10">
        <v>0</v>
      </c>
      <c r="AG42" s="11">
        <v>0</v>
      </c>
      <c r="AH42" s="12">
        <v>0</v>
      </c>
      <c r="AI42" s="10">
        <v>0</v>
      </c>
      <c r="AJ42" s="12">
        <v>0</v>
      </c>
      <c r="AK42" s="17">
        <v>0</v>
      </c>
      <c r="AL42" s="17">
        <v>0</v>
      </c>
    </row>
    <row r="43" spans="1:39" x14ac:dyDescent="0.25">
      <c r="B43" s="21">
        <v>43374</v>
      </c>
      <c r="C43" s="10">
        <v>1</v>
      </c>
      <c r="H43" s="17">
        <v>2</v>
      </c>
      <c r="K43" s="12">
        <v>2</v>
      </c>
      <c r="U43" s="10">
        <v>7</v>
      </c>
      <c r="AE43" s="1">
        <v>43344</v>
      </c>
      <c r="AF43" s="10"/>
      <c r="AG43" s="11"/>
      <c r="AH43" s="12"/>
      <c r="AI43" s="10">
        <v>7</v>
      </c>
      <c r="AJ43" s="12"/>
      <c r="AK43" s="17"/>
      <c r="AL43" s="17"/>
    </row>
    <row r="44" spans="1:39" x14ac:dyDescent="0.25">
      <c r="B44" s="21">
        <v>43405</v>
      </c>
      <c r="F44" s="10">
        <v>1</v>
      </c>
      <c r="H44" s="17">
        <v>1</v>
      </c>
      <c r="R44" s="10">
        <v>1</v>
      </c>
      <c r="W44" s="17">
        <v>2</v>
      </c>
      <c r="AA44" s="12">
        <v>2</v>
      </c>
      <c r="AE44" s="1">
        <v>43374</v>
      </c>
      <c r="AF44" s="10">
        <v>1</v>
      </c>
      <c r="AG44" s="11"/>
      <c r="AH44" s="12"/>
      <c r="AI44" s="10"/>
      <c r="AJ44" s="12"/>
      <c r="AK44" s="17">
        <v>2</v>
      </c>
      <c r="AL44" s="17"/>
    </row>
    <row r="45" spans="1:39" x14ac:dyDescent="0.25">
      <c r="B45" s="21">
        <v>43435</v>
      </c>
      <c r="C45" s="10">
        <v>2</v>
      </c>
      <c r="F45" s="10">
        <v>40</v>
      </c>
      <c r="G45" s="12">
        <v>2</v>
      </c>
      <c r="H45" s="17">
        <v>5</v>
      </c>
      <c r="I45" s="17">
        <v>1</v>
      </c>
      <c r="K45" s="12">
        <v>1</v>
      </c>
      <c r="U45" s="10">
        <v>1</v>
      </c>
      <c r="W45" s="17">
        <v>1</v>
      </c>
      <c r="AE45" s="1">
        <v>43405</v>
      </c>
      <c r="AF45" s="10"/>
      <c r="AG45" s="11"/>
      <c r="AH45" s="12"/>
      <c r="AI45" s="10">
        <v>1</v>
      </c>
      <c r="AJ45" s="12"/>
      <c r="AK45" s="17">
        <v>1</v>
      </c>
      <c r="AL45" s="17"/>
    </row>
    <row r="46" spans="1:39" x14ac:dyDescent="0.25">
      <c r="B46" s="21">
        <v>43466</v>
      </c>
      <c r="C46" s="10">
        <v>5</v>
      </c>
      <c r="E46" s="12">
        <v>2</v>
      </c>
      <c r="F46" s="10">
        <v>48</v>
      </c>
      <c r="G46" s="12">
        <v>5</v>
      </c>
      <c r="H46" s="17">
        <v>5</v>
      </c>
      <c r="I46" s="17">
        <v>6</v>
      </c>
      <c r="J46" s="10">
        <v>2</v>
      </c>
      <c r="K46" s="12">
        <v>2</v>
      </c>
      <c r="L46" s="10">
        <v>1</v>
      </c>
      <c r="R46" s="10">
        <v>2</v>
      </c>
      <c r="U46" s="10">
        <v>40</v>
      </c>
      <c r="V46" s="12">
        <v>2</v>
      </c>
      <c r="W46" s="17">
        <v>5</v>
      </c>
      <c r="X46" s="17">
        <v>1</v>
      </c>
      <c r="AA46" s="12">
        <v>1</v>
      </c>
      <c r="AE46" s="1">
        <v>43435</v>
      </c>
      <c r="AF46" s="10">
        <v>2</v>
      </c>
      <c r="AG46" s="11"/>
      <c r="AH46" s="12"/>
      <c r="AI46" s="10">
        <v>40</v>
      </c>
      <c r="AJ46" s="12">
        <v>2</v>
      </c>
      <c r="AK46" s="17">
        <v>5</v>
      </c>
      <c r="AL46" s="17">
        <v>1</v>
      </c>
    </row>
    <row r="47" spans="1:39" x14ac:dyDescent="0.25">
      <c r="B47" s="21">
        <v>43497</v>
      </c>
      <c r="F47" s="10">
        <v>12</v>
      </c>
      <c r="G47" s="12">
        <v>1</v>
      </c>
      <c r="L47" s="10">
        <v>1</v>
      </c>
      <c r="R47" s="10">
        <v>5</v>
      </c>
      <c r="T47" s="12">
        <v>2</v>
      </c>
      <c r="U47" s="10">
        <v>48</v>
      </c>
      <c r="V47" s="12">
        <v>5</v>
      </c>
      <c r="W47" s="17">
        <v>5</v>
      </c>
      <c r="X47" s="17">
        <v>6</v>
      </c>
      <c r="Z47" s="10">
        <v>2</v>
      </c>
      <c r="AA47" s="12">
        <v>2</v>
      </c>
      <c r="AB47" s="10">
        <v>1</v>
      </c>
      <c r="AE47" s="1">
        <v>43466</v>
      </c>
      <c r="AF47" s="10">
        <v>5</v>
      </c>
      <c r="AG47" s="11"/>
      <c r="AH47" s="12">
        <v>2</v>
      </c>
      <c r="AI47" s="10">
        <v>48</v>
      </c>
      <c r="AJ47" s="12">
        <v>5</v>
      </c>
      <c r="AK47" s="17">
        <v>5</v>
      </c>
      <c r="AL47" s="17">
        <v>6</v>
      </c>
    </row>
    <row r="48" spans="1:39" x14ac:dyDescent="0.25">
      <c r="B48" s="21">
        <v>43525</v>
      </c>
      <c r="C48" s="10">
        <v>1</v>
      </c>
      <c r="F48" s="10">
        <v>2</v>
      </c>
      <c r="K48" s="12">
        <v>1</v>
      </c>
      <c r="U48" s="10">
        <v>12</v>
      </c>
      <c r="V48" s="12">
        <v>1</v>
      </c>
      <c r="AB48" s="10">
        <v>1</v>
      </c>
      <c r="AE48" s="1">
        <v>43497</v>
      </c>
      <c r="AF48" s="10"/>
      <c r="AG48" s="11"/>
      <c r="AH48" s="12"/>
      <c r="AI48" s="10">
        <v>12</v>
      </c>
      <c r="AJ48" s="12">
        <v>1</v>
      </c>
      <c r="AK48" s="17"/>
      <c r="AL48" s="17"/>
    </row>
    <row r="49" spans="2:38" x14ac:dyDescent="0.25">
      <c r="B49" s="21">
        <v>43556</v>
      </c>
      <c r="D49" s="11">
        <v>1</v>
      </c>
      <c r="F49" s="10">
        <v>4</v>
      </c>
      <c r="G49" s="12">
        <v>4</v>
      </c>
      <c r="H49" s="17">
        <v>4</v>
      </c>
      <c r="I49" s="17">
        <v>4</v>
      </c>
      <c r="J49" s="10">
        <v>2</v>
      </c>
      <c r="R49" s="10">
        <v>1</v>
      </c>
      <c r="U49" s="10">
        <v>2</v>
      </c>
      <c r="AA49" s="12">
        <v>1</v>
      </c>
      <c r="AE49" s="1">
        <v>43525</v>
      </c>
      <c r="AF49" s="10">
        <v>1</v>
      </c>
      <c r="AG49" s="11"/>
      <c r="AH49" s="12"/>
      <c r="AI49" s="10">
        <v>2</v>
      </c>
      <c r="AJ49" s="12"/>
      <c r="AK49" s="17"/>
      <c r="AL49" s="17"/>
    </row>
    <row r="50" spans="2:38" x14ac:dyDescent="0.25">
      <c r="B50" s="21">
        <v>43586</v>
      </c>
      <c r="C50" s="10">
        <v>3</v>
      </c>
      <c r="F50" s="10">
        <v>25</v>
      </c>
      <c r="G50" s="12">
        <v>1</v>
      </c>
      <c r="H50" s="17">
        <v>9</v>
      </c>
      <c r="I50" s="17">
        <v>2</v>
      </c>
      <c r="J50" s="10">
        <v>3</v>
      </c>
      <c r="K50" s="12">
        <v>5</v>
      </c>
      <c r="S50" s="11">
        <v>1</v>
      </c>
      <c r="U50" s="10">
        <v>4</v>
      </c>
      <c r="V50" s="12">
        <v>4</v>
      </c>
      <c r="W50" s="17">
        <v>4</v>
      </c>
      <c r="X50" s="17">
        <v>4</v>
      </c>
      <c r="Z50" s="10">
        <v>2</v>
      </c>
      <c r="AE50" s="1">
        <v>43556</v>
      </c>
      <c r="AF50" s="10"/>
      <c r="AG50" s="11">
        <v>1</v>
      </c>
      <c r="AH50" s="12"/>
      <c r="AI50" s="10">
        <v>4</v>
      </c>
      <c r="AJ50" s="12">
        <v>4</v>
      </c>
      <c r="AK50" s="17">
        <v>4</v>
      </c>
      <c r="AL50" s="17">
        <v>4</v>
      </c>
    </row>
    <row r="51" spans="2:38" x14ac:dyDescent="0.25">
      <c r="B51" s="21">
        <v>43617</v>
      </c>
      <c r="C51" s="10">
        <v>4</v>
      </c>
      <c r="F51" s="10">
        <v>10</v>
      </c>
      <c r="H51" s="17">
        <v>4</v>
      </c>
      <c r="I51" s="17">
        <v>1</v>
      </c>
      <c r="R51" s="10">
        <v>3</v>
      </c>
      <c r="U51" s="10">
        <v>25</v>
      </c>
      <c r="V51" s="12">
        <v>1</v>
      </c>
      <c r="W51" s="17">
        <v>9</v>
      </c>
      <c r="X51" s="17">
        <v>2</v>
      </c>
      <c r="Z51" s="10">
        <v>3</v>
      </c>
      <c r="AA51" s="12">
        <v>5</v>
      </c>
      <c r="AE51" s="1">
        <v>43586</v>
      </c>
      <c r="AF51" s="10">
        <v>3</v>
      </c>
      <c r="AG51" s="11"/>
      <c r="AH51" s="12"/>
      <c r="AI51" s="10">
        <v>25</v>
      </c>
      <c r="AJ51" s="12">
        <v>1</v>
      </c>
      <c r="AK51" s="17">
        <v>9</v>
      </c>
      <c r="AL51" s="17">
        <v>2</v>
      </c>
    </row>
    <row r="52" spans="2:38" x14ac:dyDescent="0.25">
      <c r="B52" s="21">
        <v>43647</v>
      </c>
      <c r="C52" s="10">
        <v>1</v>
      </c>
      <c r="F52" s="10">
        <v>9</v>
      </c>
      <c r="G52" s="12">
        <v>1</v>
      </c>
      <c r="H52" s="17">
        <v>2</v>
      </c>
      <c r="J52" s="10">
        <v>1</v>
      </c>
      <c r="L52" s="10">
        <v>1</v>
      </c>
      <c r="R52" s="10">
        <v>4</v>
      </c>
      <c r="U52" s="10">
        <v>10</v>
      </c>
      <c r="W52" s="17">
        <v>4</v>
      </c>
      <c r="X52" s="17">
        <v>1</v>
      </c>
      <c r="AE52" s="1">
        <v>43617</v>
      </c>
      <c r="AF52" s="10">
        <v>4</v>
      </c>
      <c r="AG52" s="11"/>
      <c r="AH52" s="12"/>
      <c r="AI52" s="10">
        <v>10</v>
      </c>
      <c r="AJ52" s="12"/>
      <c r="AK52" s="17">
        <v>4</v>
      </c>
      <c r="AL52" s="17">
        <v>1</v>
      </c>
    </row>
    <row r="53" spans="2:38" x14ac:dyDescent="0.25">
      <c r="B53" s="21">
        <v>43678</v>
      </c>
      <c r="C53" s="10">
        <v>2</v>
      </c>
      <c r="D53" s="11">
        <v>1</v>
      </c>
      <c r="F53" s="10">
        <v>25</v>
      </c>
      <c r="G53" s="12">
        <v>5</v>
      </c>
      <c r="H53" s="17">
        <v>3</v>
      </c>
      <c r="I53" s="17">
        <v>2</v>
      </c>
      <c r="J53" s="10">
        <v>2</v>
      </c>
      <c r="L53" s="10">
        <v>4</v>
      </c>
      <c r="R53" s="10">
        <v>1</v>
      </c>
      <c r="U53" s="10">
        <v>9</v>
      </c>
      <c r="V53" s="12">
        <v>1</v>
      </c>
      <c r="W53" s="17">
        <v>2</v>
      </c>
      <c r="Z53" s="10">
        <v>1</v>
      </c>
      <c r="AB53" s="10">
        <v>1</v>
      </c>
      <c r="AE53" s="1">
        <v>43647</v>
      </c>
      <c r="AF53" s="10">
        <v>1</v>
      </c>
      <c r="AG53" s="11"/>
      <c r="AH53" s="12"/>
      <c r="AI53" s="10">
        <v>9</v>
      </c>
      <c r="AJ53" s="12">
        <v>1</v>
      </c>
      <c r="AK53" s="17">
        <v>2</v>
      </c>
      <c r="AL53" s="17"/>
    </row>
    <row r="54" spans="2:38" x14ac:dyDescent="0.25">
      <c r="B54" s="21">
        <v>43709</v>
      </c>
      <c r="C54" s="10">
        <v>3</v>
      </c>
      <c r="F54" s="10">
        <v>12</v>
      </c>
      <c r="G54" s="12">
        <v>1</v>
      </c>
      <c r="H54" s="17">
        <v>3</v>
      </c>
      <c r="L54" s="10">
        <v>1</v>
      </c>
      <c r="R54" s="10">
        <v>2</v>
      </c>
      <c r="S54" s="11">
        <v>1</v>
      </c>
      <c r="U54" s="10">
        <v>25</v>
      </c>
      <c r="V54" s="12">
        <v>5</v>
      </c>
      <c r="W54" s="17">
        <v>3</v>
      </c>
      <c r="X54" s="17">
        <v>2</v>
      </c>
      <c r="Z54" s="10">
        <v>2</v>
      </c>
      <c r="AB54" s="10">
        <v>4</v>
      </c>
      <c r="AE54" s="1">
        <v>43678</v>
      </c>
      <c r="AF54" s="10">
        <v>2</v>
      </c>
      <c r="AG54" s="11">
        <v>1</v>
      </c>
      <c r="AH54" s="12"/>
      <c r="AI54" s="10">
        <v>25</v>
      </c>
      <c r="AJ54" s="12">
        <v>5</v>
      </c>
      <c r="AK54" s="17">
        <v>3</v>
      </c>
      <c r="AL54" s="17">
        <v>2</v>
      </c>
    </row>
    <row r="55" spans="2:38" x14ac:dyDescent="0.25">
      <c r="B55" s="21">
        <v>43739</v>
      </c>
      <c r="C55" s="10">
        <v>4</v>
      </c>
      <c r="F55" s="10">
        <v>24</v>
      </c>
      <c r="G55" s="12">
        <v>1</v>
      </c>
      <c r="H55" s="17">
        <v>3</v>
      </c>
      <c r="I55" s="17">
        <v>3</v>
      </c>
      <c r="J55" s="10">
        <v>1</v>
      </c>
      <c r="L55" s="10">
        <v>3</v>
      </c>
      <c r="R55" s="10">
        <v>3</v>
      </c>
      <c r="U55" s="10">
        <v>12</v>
      </c>
      <c r="V55" s="12">
        <v>1</v>
      </c>
      <c r="W55" s="17">
        <v>3</v>
      </c>
      <c r="AB55" s="10">
        <v>1</v>
      </c>
      <c r="AE55" s="1">
        <v>43709</v>
      </c>
      <c r="AF55" s="10">
        <v>3</v>
      </c>
      <c r="AG55" s="11"/>
      <c r="AH55" s="12"/>
      <c r="AI55" s="10">
        <v>12</v>
      </c>
      <c r="AJ55" s="12">
        <v>1</v>
      </c>
      <c r="AK55" s="17">
        <v>3</v>
      </c>
      <c r="AL55" s="17"/>
    </row>
    <row r="56" spans="2:38" x14ac:dyDescent="0.25">
      <c r="B56" s="21">
        <v>43770</v>
      </c>
      <c r="C56" s="10">
        <v>4</v>
      </c>
      <c r="E56" s="12">
        <v>1</v>
      </c>
      <c r="F56" s="10">
        <v>49</v>
      </c>
      <c r="G56" s="12">
        <v>2</v>
      </c>
      <c r="H56" s="17">
        <v>7</v>
      </c>
      <c r="I56" s="17">
        <f>18-15</f>
        <v>3</v>
      </c>
      <c r="K56" s="12">
        <v>1</v>
      </c>
      <c r="L56" s="10">
        <v>5</v>
      </c>
      <c r="R56" s="10">
        <v>4</v>
      </c>
      <c r="U56" s="10">
        <v>24</v>
      </c>
      <c r="V56" s="12">
        <v>1</v>
      </c>
      <c r="W56" s="17">
        <v>3</v>
      </c>
      <c r="X56" s="17">
        <v>3</v>
      </c>
      <c r="Z56" s="10">
        <v>1</v>
      </c>
      <c r="AB56" s="10">
        <v>3</v>
      </c>
      <c r="AE56" s="1">
        <v>43739</v>
      </c>
      <c r="AF56" s="10">
        <v>4</v>
      </c>
      <c r="AG56" s="11"/>
      <c r="AH56" s="12"/>
      <c r="AI56" s="10">
        <v>24</v>
      </c>
      <c r="AJ56" s="12">
        <v>1</v>
      </c>
      <c r="AK56" s="17">
        <v>3</v>
      </c>
      <c r="AL56" s="17">
        <v>3</v>
      </c>
    </row>
    <row r="57" spans="2:38" x14ac:dyDescent="0.25">
      <c r="B57" s="21">
        <v>43800</v>
      </c>
      <c r="C57" s="10">
        <v>4</v>
      </c>
      <c r="F57" s="10">
        <v>55</v>
      </c>
      <c r="I57" s="17">
        <v>1</v>
      </c>
      <c r="J57" s="10">
        <v>2</v>
      </c>
      <c r="L57" s="10">
        <v>4</v>
      </c>
      <c r="R57" s="10">
        <v>4</v>
      </c>
      <c r="T57" s="12">
        <v>1</v>
      </c>
      <c r="U57" s="10">
        <v>49</v>
      </c>
      <c r="V57" s="12">
        <v>2</v>
      </c>
      <c r="W57" s="17">
        <v>7</v>
      </c>
      <c r="X57" s="17">
        <f>18-15</f>
        <v>3</v>
      </c>
      <c r="AA57" s="12">
        <v>1</v>
      </c>
      <c r="AB57" s="10">
        <v>5</v>
      </c>
      <c r="AE57" s="1">
        <v>43770</v>
      </c>
      <c r="AF57" s="10">
        <v>4</v>
      </c>
      <c r="AG57" s="11"/>
      <c r="AH57" s="12">
        <v>1</v>
      </c>
      <c r="AI57" s="10">
        <v>49</v>
      </c>
      <c r="AJ57" s="12">
        <v>2</v>
      </c>
      <c r="AK57" s="17">
        <v>7</v>
      </c>
      <c r="AL57" s="17">
        <f>18-15</f>
        <v>3</v>
      </c>
    </row>
    <row r="58" spans="2:38" x14ac:dyDescent="0.25">
      <c r="B58" s="21">
        <v>43831</v>
      </c>
      <c r="F58" s="10">
        <v>1</v>
      </c>
      <c r="R58" s="10">
        <v>4</v>
      </c>
      <c r="U58" s="10">
        <v>55</v>
      </c>
      <c r="X58" s="17">
        <v>1</v>
      </c>
      <c r="Z58" s="10">
        <v>2</v>
      </c>
      <c r="AB58" s="10">
        <v>4</v>
      </c>
      <c r="AE58" s="1">
        <v>43800</v>
      </c>
      <c r="AF58" s="10">
        <v>4</v>
      </c>
      <c r="AG58" s="11"/>
      <c r="AH58" s="12"/>
      <c r="AI58" s="10">
        <v>55</v>
      </c>
      <c r="AJ58" s="12"/>
      <c r="AK58" s="17"/>
      <c r="AL58" s="17">
        <v>1</v>
      </c>
    </row>
    <row r="59" spans="2:38" x14ac:dyDescent="0.25">
      <c r="U59" s="10">
        <v>1</v>
      </c>
      <c r="AE59" s="1">
        <v>43831</v>
      </c>
      <c r="AF59" s="10"/>
      <c r="AG59" s="11"/>
      <c r="AH59" s="12"/>
      <c r="AI59" s="10">
        <v>1</v>
      </c>
      <c r="AJ59" s="12"/>
      <c r="AK59" s="17"/>
      <c r="AL59" s="1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 for every profile</vt:lpstr>
      <vt:lpstr>like and post freq</vt:lpstr>
      <vt:lpstr>Selfie and Likes Stats</vt:lpstr>
      <vt:lpstr>Followers</vt:lpstr>
      <vt:lpstr>Sentiment Stats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2020-02-24T11:30:42Z</dcterms:created>
  <dcterms:modified xsi:type="dcterms:W3CDTF">2020-04-06T07:56:29Z</dcterms:modified>
</cp:coreProperties>
</file>