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m.attar\Desktop\attar (1)\حج\attar new\final not aproved\Main SOW 1445 done\"/>
    </mc:Choice>
  </mc:AlternateContent>
  <xr:revisionPtr revIDLastSave="0" documentId="13_ncr:1_{705C020B-571D-40FA-A7AA-4FAA81AC0659}" xr6:coauthVersionLast="47" xr6:coauthVersionMax="47" xr10:uidLastSave="{00000000-0000-0000-0000-000000000000}"/>
  <bookViews>
    <workbookView xWindow="9600" yWindow="0" windowWidth="9600" windowHeight="10200" tabRatio="852" xr2:uid="{8DD79825-BCDE-4153-80CE-0DDD7073CDEA}"/>
  </bookViews>
  <sheets>
    <sheet name="SoW v1 SAR" sheetId="1" r:id="rId1"/>
    <sheet name="SoW al-mihwar " sheetId="2" r:id="rId2"/>
    <sheet name="Penalization Form" sheetId="3" r:id="rId3"/>
    <sheet name="Num. of Seasonal Staff" sheetId="4" r:id="rId4"/>
    <sheet name="Suggested Salaries " sheetId="5" r:id="rId5"/>
    <sheet name="Recruitment Criteria " sheetId="6"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88" i="2" l="1"/>
  <c r="E89" i="2" s="1"/>
  <c r="C84" i="2"/>
  <c r="E84" i="2" s="1"/>
  <c r="C73" i="2"/>
  <c r="E73" i="2" s="1"/>
  <c r="C69" i="2"/>
  <c r="E69" i="2" s="1"/>
  <c r="C65" i="2"/>
  <c r="E65" i="2" s="1"/>
  <c r="G65" i="2" s="1"/>
  <c r="C62" i="2"/>
  <c r="E62" i="2" s="1"/>
  <c r="C58" i="2"/>
  <c r="E58" i="2" s="1"/>
  <c r="C55" i="2"/>
  <c r="E55" i="2" s="1"/>
  <c r="C51" i="2"/>
  <c r="E51" i="2" s="1"/>
  <c r="E52" i="2" s="1"/>
  <c r="C42" i="2"/>
  <c r="E42" i="2" s="1"/>
  <c r="C38" i="2"/>
  <c r="E38" i="2" s="1"/>
  <c r="C34" i="2"/>
  <c r="E34" i="2" s="1"/>
  <c r="C25" i="2"/>
  <c r="E25" i="2" s="1"/>
  <c r="C22" i="2"/>
  <c r="E22" i="2" s="1"/>
  <c r="D22" i="2" s="1"/>
  <c r="C17" i="2"/>
  <c r="E17" i="2" s="1"/>
  <c r="C8" i="2"/>
  <c r="E8" i="2" s="1"/>
  <c r="C3" i="2"/>
  <c r="E3" i="2" s="1"/>
  <c r="G2" i="2"/>
  <c r="G87" i="2" s="1"/>
  <c r="F2" i="2"/>
  <c r="F87" i="2" s="1"/>
  <c r="D2" i="2"/>
  <c r="D87" i="2" s="1"/>
  <c r="E88" i="1"/>
  <c r="E89" i="1" s="1"/>
  <c r="C84" i="1"/>
  <c r="E84" i="1" s="1"/>
  <c r="E85" i="1" s="1"/>
  <c r="C73" i="1"/>
  <c r="E73" i="1" s="1"/>
  <c r="E80" i="1" s="1"/>
  <c r="C69" i="1"/>
  <c r="E69" i="1" s="1"/>
  <c r="C65" i="1"/>
  <c r="E65" i="1" s="1"/>
  <c r="D65" i="1" s="1"/>
  <c r="C62" i="1"/>
  <c r="E62" i="1" s="1"/>
  <c r="C58" i="1"/>
  <c r="E58" i="1" s="1"/>
  <c r="E61" i="1" s="1"/>
  <c r="C55" i="1"/>
  <c r="E55" i="1" s="1"/>
  <c r="C51" i="1"/>
  <c r="E51" i="1" s="1"/>
  <c r="E53" i="1" s="1"/>
  <c r="G53" i="1" s="1"/>
  <c r="C42" i="1"/>
  <c r="E42" i="1" s="1"/>
  <c r="C38" i="1"/>
  <c r="E38" i="1" s="1"/>
  <c r="C34" i="1"/>
  <c r="E34" i="1" s="1"/>
  <c r="C25" i="1"/>
  <c r="E25" i="1" s="1"/>
  <c r="C22" i="1"/>
  <c r="E22" i="1" s="1"/>
  <c r="E23" i="1" s="1"/>
  <c r="C17" i="1"/>
  <c r="E17" i="1" s="1"/>
  <c r="D17" i="1" s="1"/>
  <c r="C8" i="1"/>
  <c r="E8" i="1" s="1"/>
  <c r="C3" i="1"/>
  <c r="E3" i="1" s="1"/>
  <c r="G2" i="1"/>
  <c r="F2" i="1"/>
  <c r="D2" i="1"/>
  <c r="E4" i="2" l="1"/>
  <c r="F4" i="2" s="1"/>
  <c r="D3" i="2"/>
  <c r="G84" i="2"/>
  <c r="F84" i="2"/>
  <c r="E85" i="2"/>
  <c r="G85" i="2" s="1"/>
  <c r="D84" i="2"/>
  <c r="D62" i="2"/>
  <c r="F62" i="2"/>
  <c r="G25" i="2"/>
  <c r="E26" i="2"/>
  <c r="E27" i="2" s="1"/>
  <c r="G27" i="2" s="1"/>
  <c r="F88" i="2"/>
  <c r="E66" i="2"/>
  <c r="E67" i="2" s="1"/>
  <c r="D67" i="2" s="1"/>
  <c r="F22" i="2"/>
  <c r="D73" i="2"/>
  <c r="E74" i="2"/>
  <c r="G73" i="2"/>
  <c r="F73" i="2"/>
  <c r="E37" i="2"/>
  <c r="E35" i="2"/>
  <c r="G34" i="2"/>
  <c r="F34" i="2"/>
  <c r="E36" i="2"/>
  <c r="D34" i="2"/>
  <c r="G42" i="2"/>
  <c r="F42" i="2"/>
  <c r="D42" i="2"/>
  <c r="E43" i="2"/>
  <c r="D58" i="2"/>
  <c r="E59" i="2"/>
  <c r="G58" i="2"/>
  <c r="F58" i="2"/>
  <c r="E18" i="2"/>
  <c r="G17" i="2"/>
  <c r="F17" i="2"/>
  <c r="D17" i="2"/>
  <c r="G52" i="2"/>
  <c r="E53" i="2"/>
  <c r="F52" i="2"/>
  <c r="D52" i="2"/>
  <c r="F8" i="2"/>
  <c r="E12" i="2"/>
  <c r="E10" i="2"/>
  <c r="D8" i="2"/>
  <c r="E11" i="2"/>
  <c r="E9" i="2"/>
  <c r="G8" i="2"/>
  <c r="E39" i="2"/>
  <c r="G38" i="2"/>
  <c r="F38" i="2"/>
  <c r="D38" i="2"/>
  <c r="E56" i="2"/>
  <c r="G55" i="2"/>
  <c r="F55" i="2"/>
  <c r="D55" i="2"/>
  <c r="F69" i="2"/>
  <c r="D69" i="2"/>
  <c r="E70" i="2"/>
  <c r="G69" i="2"/>
  <c r="G89" i="2"/>
  <c r="F89" i="2"/>
  <c r="D51" i="2"/>
  <c r="F3" i="2"/>
  <c r="G22" i="2"/>
  <c r="F51" i="2"/>
  <c r="G62" i="2"/>
  <c r="G88" i="2"/>
  <c r="G3" i="2"/>
  <c r="G51" i="2"/>
  <c r="C89" i="2"/>
  <c r="C90" i="2" s="1"/>
  <c r="E23" i="2"/>
  <c r="D25" i="2"/>
  <c r="E63" i="2"/>
  <c r="D65" i="2"/>
  <c r="E87" i="2"/>
  <c r="E6" i="2"/>
  <c r="E5" i="2"/>
  <c r="F25" i="2"/>
  <c r="F65" i="2"/>
  <c r="E7" i="2"/>
  <c r="G23" i="1"/>
  <c r="F23" i="1"/>
  <c r="D23" i="1"/>
  <c r="E57" i="1"/>
  <c r="D57" i="1" s="1"/>
  <c r="E56" i="1"/>
  <c r="D56" i="1" s="1"/>
  <c r="G55" i="1"/>
  <c r="F55" i="1"/>
  <c r="F34" i="1"/>
  <c r="E36" i="1"/>
  <c r="D36" i="1" s="1"/>
  <c r="G34" i="1"/>
  <c r="D34" i="1"/>
  <c r="E35" i="1"/>
  <c r="D35" i="1" s="1"/>
  <c r="E37" i="1"/>
  <c r="D37" i="1" s="1"/>
  <c r="G38" i="1"/>
  <c r="F38" i="1"/>
  <c r="D38" i="1"/>
  <c r="E40" i="1"/>
  <c r="G40" i="1" s="1"/>
  <c r="E71" i="1"/>
  <c r="G71" i="1" s="1"/>
  <c r="D69" i="1"/>
  <c r="D8" i="1"/>
  <c r="E15" i="1"/>
  <c r="E12" i="1"/>
  <c r="D12" i="1" s="1"/>
  <c r="G89" i="1"/>
  <c r="F89" i="1"/>
  <c r="E54" i="1"/>
  <c r="F54" i="1" s="1"/>
  <c r="F22" i="1"/>
  <c r="F51" i="1"/>
  <c r="F88" i="1"/>
  <c r="G22" i="1"/>
  <c r="G51" i="1"/>
  <c r="G88" i="1"/>
  <c r="E52" i="1"/>
  <c r="D61" i="1"/>
  <c r="G61" i="1"/>
  <c r="F61" i="1"/>
  <c r="D80" i="1"/>
  <c r="G80" i="1"/>
  <c r="F80" i="1"/>
  <c r="D71" i="1"/>
  <c r="G25" i="1"/>
  <c r="F25" i="1"/>
  <c r="E33" i="1"/>
  <c r="E28" i="1"/>
  <c r="E27" i="1"/>
  <c r="D25" i="1"/>
  <c r="E29" i="1"/>
  <c r="E31" i="1"/>
  <c r="E26" i="1"/>
  <c r="E32" i="1"/>
  <c r="E30" i="1"/>
  <c r="E49" i="1"/>
  <c r="E47" i="1"/>
  <c r="E45" i="1"/>
  <c r="E43" i="1"/>
  <c r="G42" i="1"/>
  <c r="E44" i="1"/>
  <c r="E50" i="1"/>
  <c r="F42" i="1"/>
  <c r="E48" i="1"/>
  <c r="D42" i="1"/>
  <c r="E46" i="1"/>
  <c r="D3" i="1"/>
  <c r="E87" i="1"/>
  <c r="F3" i="1"/>
  <c r="E5" i="1"/>
  <c r="E4" i="1"/>
  <c r="E6" i="1"/>
  <c r="E7" i="1"/>
  <c r="G3" i="1"/>
  <c r="G85" i="1"/>
  <c r="F85" i="1"/>
  <c r="D85" i="1"/>
  <c r="G8" i="1"/>
  <c r="F8" i="1"/>
  <c r="E11" i="1"/>
  <c r="E16" i="1"/>
  <c r="C2" i="1"/>
  <c r="F53" i="1"/>
  <c r="D53" i="1"/>
  <c r="E76" i="1"/>
  <c r="E21" i="1"/>
  <c r="E19" i="1"/>
  <c r="F57" i="1"/>
  <c r="E9" i="1"/>
  <c r="E14" i="1"/>
  <c r="E24" i="1"/>
  <c r="D22" i="1"/>
  <c r="G57" i="1"/>
  <c r="D84" i="1"/>
  <c r="E20" i="1"/>
  <c r="E18" i="1"/>
  <c r="G58" i="1"/>
  <c r="F58" i="1"/>
  <c r="E60" i="1"/>
  <c r="G73" i="1"/>
  <c r="F73" i="1"/>
  <c r="E83" i="1"/>
  <c r="E81" i="1"/>
  <c r="E79" i="1"/>
  <c r="E77" i="1"/>
  <c r="E75" i="1"/>
  <c r="D58" i="1"/>
  <c r="G62" i="1"/>
  <c r="F62" i="1"/>
  <c r="E64" i="1"/>
  <c r="D62" i="1"/>
  <c r="E72" i="1"/>
  <c r="E70" i="1"/>
  <c r="G69" i="1"/>
  <c r="F69" i="1"/>
  <c r="D73" i="1"/>
  <c r="F84" i="1"/>
  <c r="C89" i="1"/>
  <c r="E68" i="1"/>
  <c r="E66" i="1"/>
  <c r="G65" i="1"/>
  <c r="F17" i="1"/>
  <c r="F65" i="1"/>
  <c r="G17" i="1"/>
  <c r="G35" i="1"/>
  <c r="F35" i="1"/>
  <c r="E59" i="1"/>
  <c r="E74" i="1"/>
  <c r="E78" i="1"/>
  <c r="E82" i="1"/>
  <c r="G84" i="1"/>
  <c r="E10" i="1"/>
  <c r="E41" i="1"/>
  <c r="E39" i="1"/>
  <c r="E63" i="1"/>
  <c r="E67" i="1"/>
  <c r="D51" i="1"/>
  <c r="D55" i="1"/>
  <c r="F71" i="1" l="1"/>
  <c r="F37" i="1"/>
  <c r="G56" i="1"/>
  <c r="F12" i="1"/>
  <c r="G36" i="1"/>
  <c r="F36" i="1"/>
  <c r="D40" i="1"/>
  <c r="G12" i="1"/>
  <c r="F40" i="1"/>
  <c r="E13" i="1"/>
  <c r="G13" i="1" s="1"/>
  <c r="G4" i="2"/>
  <c r="E68" i="2"/>
  <c r="G68" i="2" s="1"/>
  <c r="G66" i="2"/>
  <c r="F67" i="2"/>
  <c r="G67" i="2"/>
  <c r="F66" i="2"/>
  <c r="D66" i="2"/>
  <c r="E28" i="2"/>
  <c r="F28" i="2" s="1"/>
  <c r="D27" i="2"/>
  <c r="G26" i="2"/>
  <c r="F27" i="2"/>
  <c r="D26" i="2"/>
  <c r="D85" i="2"/>
  <c r="F85" i="2"/>
  <c r="F26" i="2"/>
  <c r="D4" i="2"/>
  <c r="E60" i="2"/>
  <c r="G59" i="2"/>
  <c r="F59" i="2"/>
  <c r="D59" i="2"/>
  <c r="E71" i="2"/>
  <c r="G70" i="2"/>
  <c r="F70" i="2"/>
  <c r="D70" i="2"/>
  <c r="F12" i="2"/>
  <c r="D12" i="2"/>
  <c r="E13" i="2"/>
  <c r="G12" i="2"/>
  <c r="E54" i="2"/>
  <c r="G53" i="2"/>
  <c r="F53" i="2"/>
  <c r="D53" i="2"/>
  <c r="G7" i="2"/>
  <c r="F7" i="2"/>
  <c r="D7" i="2"/>
  <c r="G63" i="2"/>
  <c r="F63" i="2"/>
  <c r="D63" i="2"/>
  <c r="E64" i="2"/>
  <c r="D39" i="2"/>
  <c r="E40" i="2"/>
  <c r="G39" i="2"/>
  <c r="F39" i="2"/>
  <c r="D43" i="2"/>
  <c r="E44" i="2"/>
  <c r="G43" i="2"/>
  <c r="F43" i="2"/>
  <c r="F35" i="2"/>
  <c r="D35" i="2"/>
  <c r="G35" i="2"/>
  <c r="G23" i="2"/>
  <c r="F23" i="2"/>
  <c r="D23" i="2"/>
  <c r="E24" i="2"/>
  <c r="D9" i="2"/>
  <c r="G9" i="2"/>
  <c r="F9" i="2"/>
  <c r="D88" i="2"/>
  <c r="D89" i="2" s="1"/>
  <c r="G5" i="2"/>
  <c r="F5" i="2"/>
  <c r="D5" i="2"/>
  <c r="G11" i="2"/>
  <c r="D11" i="2"/>
  <c r="F11" i="2"/>
  <c r="D18" i="2"/>
  <c r="E19" i="2"/>
  <c r="G18" i="2"/>
  <c r="F18" i="2"/>
  <c r="G6" i="2"/>
  <c r="F6" i="2"/>
  <c r="D6" i="2"/>
  <c r="F56" i="2"/>
  <c r="D56" i="2"/>
  <c r="E57" i="2"/>
  <c r="G56" i="2"/>
  <c r="E75" i="2"/>
  <c r="G74" i="2"/>
  <c r="F74" i="2"/>
  <c r="D74" i="2"/>
  <c r="F37" i="2"/>
  <c r="D37" i="2"/>
  <c r="G37" i="2"/>
  <c r="F10" i="2"/>
  <c r="D10" i="2"/>
  <c r="G10" i="2"/>
  <c r="D36" i="2"/>
  <c r="G36" i="2"/>
  <c r="F36" i="2"/>
  <c r="G15" i="1"/>
  <c r="D15" i="1"/>
  <c r="F15" i="1"/>
  <c r="G37" i="1"/>
  <c r="G52" i="1"/>
  <c r="D52" i="1"/>
  <c r="F52" i="1"/>
  <c r="F56" i="1"/>
  <c r="G54" i="1"/>
  <c r="D54" i="1"/>
  <c r="D87" i="1"/>
  <c r="G29" i="1"/>
  <c r="F29" i="1"/>
  <c r="D29" i="1"/>
  <c r="G41" i="1"/>
  <c r="F41" i="1"/>
  <c r="D41" i="1"/>
  <c r="G75" i="1"/>
  <c r="F75" i="1"/>
  <c r="D75" i="1"/>
  <c r="G19" i="1"/>
  <c r="F19" i="1"/>
  <c r="D19" i="1"/>
  <c r="G87" i="1"/>
  <c r="G46" i="1"/>
  <c r="F46" i="1"/>
  <c r="D46" i="1"/>
  <c r="F45" i="1"/>
  <c r="D45" i="1"/>
  <c r="G45" i="1"/>
  <c r="D88" i="1"/>
  <c r="D89" i="1" s="1"/>
  <c r="G39" i="1"/>
  <c r="F39" i="1"/>
  <c r="D39" i="1"/>
  <c r="G60" i="1"/>
  <c r="F60" i="1"/>
  <c r="D60" i="1"/>
  <c r="F43" i="1"/>
  <c r="D43" i="1"/>
  <c r="G43" i="1"/>
  <c r="D70" i="1"/>
  <c r="G70" i="1"/>
  <c r="F70" i="1"/>
  <c r="G77" i="1"/>
  <c r="F77" i="1"/>
  <c r="D77" i="1"/>
  <c r="D21" i="1"/>
  <c r="G21" i="1"/>
  <c r="F21" i="1"/>
  <c r="G16" i="1"/>
  <c r="F16" i="1"/>
  <c r="D16" i="1"/>
  <c r="D7" i="1"/>
  <c r="G7" i="1"/>
  <c r="F7" i="1"/>
  <c r="F47" i="1"/>
  <c r="D47" i="1"/>
  <c r="G47" i="1"/>
  <c r="G27" i="1"/>
  <c r="F27" i="1"/>
  <c r="D27" i="1"/>
  <c r="D74" i="1"/>
  <c r="G74" i="1"/>
  <c r="F74" i="1"/>
  <c r="G10" i="1"/>
  <c r="F10" i="1"/>
  <c r="D10" i="1"/>
  <c r="D72" i="1"/>
  <c r="G72" i="1"/>
  <c r="F72" i="1"/>
  <c r="D76" i="1"/>
  <c r="G76" i="1"/>
  <c r="F76" i="1"/>
  <c r="D11" i="1"/>
  <c r="G11" i="1"/>
  <c r="F11" i="1"/>
  <c r="G6" i="1"/>
  <c r="F6" i="1"/>
  <c r="D6" i="1"/>
  <c r="D48" i="1"/>
  <c r="G48" i="1"/>
  <c r="F48" i="1"/>
  <c r="F49" i="1"/>
  <c r="D49" i="1"/>
  <c r="G49" i="1"/>
  <c r="D28" i="1"/>
  <c r="G28" i="1"/>
  <c r="F28" i="1"/>
  <c r="D59" i="1"/>
  <c r="F59" i="1"/>
  <c r="G59" i="1"/>
  <c r="G79" i="1"/>
  <c r="F79" i="1"/>
  <c r="D79" i="1"/>
  <c r="F68" i="1"/>
  <c r="D68" i="1"/>
  <c r="G68" i="1"/>
  <c r="G81" i="1"/>
  <c r="F81" i="1"/>
  <c r="D81" i="1"/>
  <c r="D24" i="1"/>
  <c r="G24" i="1"/>
  <c r="F24" i="1"/>
  <c r="G4" i="1"/>
  <c r="F4" i="1"/>
  <c r="D4" i="1"/>
  <c r="D30" i="1"/>
  <c r="G30" i="1"/>
  <c r="F30" i="1"/>
  <c r="G33" i="1"/>
  <c r="F33" i="1"/>
  <c r="D33" i="1"/>
  <c r="F66" i="1"/>
  <c r="D66" i="1"/>
  <c r="G66" i="1"/>
  <c r="G67" i="1"/>
  <c r="D67" i="1"/>
  <c r="F67" i="1"/>
  <c r="D82" i="1"/>
  <c r="G82" i="1"/>
  <c r="F82" i="1"/>
  <c r="G64" i="1"/>
  <c r="F64" i="1"/>
  <c r="D64" i="1"/>
  <c r="G83" i="1"/>
  <c r="F83" i="1"/>
  <c r="D83" i="1"/>
  <c r="F18" i="1"/>
  <c r="G18" i="1"/>
  <c r="D18" i="1"/>
  <c r="G14" i="1"/>
  <c r="F14" i="1"/>
  <c r="D14" i="1"/>
  <c r="D5" i="1"/>
  <c r="F5" i="1"/>
  <c r="G5" i="1"/>
  <c r="F50" i="1"/>
  <c r="D50" i="1"/>
  <c r="G50" i="1"/>
  <c r="D32" i="1"/>
  <c r="G32" i="1"/>
  <c r="F32" i="1"/>
  <c r="F63" i="1"/>
  <c r="D63" i="1"/>
  <c r="G63" i="1"/>
  <c r="D78" i="1"/>
  <c r="G78" i="1"/>
  <c r="F78" i="1"/>
  <c r="F20" i="1"/>
  <c r="G20" i="1"/>
  <c r="D20" i="1"/>
  <c r="G9" i="1"/>
  <c r="D9" i="1"/>
  <c r="F9" i="1"/>
  <c r="F87" i="1"/>
  <c r="D44" i="1"/>
  <c r="G44" i="1"/>
  <c r="F44" i="1"/>
  <c r="D26" i="1"/>
  <c r="G26" i="1"/>
  <c r="F26" i="1"/>
  <c r="G31" i="1"/>
  <c r="D31" i="1"/>
  <c r="F31" i="1"/>
  <c r="D13" i="1" l="1"/>
  <c r="F13" i="1"/>
  <c r="G28" i="2"/>
  <c r="E29" i="2"/>
  <c r="F68" i="2"/>
  <c r="D68" i="2"/>
  <c r="D28" i="2"/>
  <c r="G44" i="2"/>
  <c r="F44" i="2"/>
  <c r="D44" i="2"/>
  <c r="E45" i="2"/>
  <c r="D64" i="2"/>
  <c r="G64" i="2"/>
  <c r="F64" i="2"/>
  <c r="G57" i="2"/>
  <c r="D57" i="2"/>
  <c r="F57" i="2"/>
  <c r="E20" i="2"/>
  <c r="G19" i="2"/>
  <c r="F19" i="2"/>
  <c r="D19" i="2"/>
  <c r="G54" i="2"/>
  <c r="F54" i="2"/>
  <c r="D54" i="2"/>
  <c r="F71" i="2"/>
  <c r="D71" i="2"/>
  <c r="E72" i="2"/>
  <c r="G71" i="2"/>
  <c r="D60" i="2"/>
  <c r="E61" i="2"/>
  <c r="G60" i="2"/>
  <c r="F60" i="2"/>
  <c r="G29" i="2"/>
  <c r="F29" i="2"/>
  <c r="D29" i="2"/>
  <c r="E30" i="2"/>
  <c r="D24" i="2"/>
  <c r="G24" i="2"/>
  <c r="F24" i="2"/>
  <c r="E41" i="2"/>
  <c r="G40" i="2"/>
  <c r="F40" i="2"/>
  <c r="D40" i="2"/>
  <c r="D75" i="2"/>
  <c r="E76" i="2"/>
  <c r="G75" i="2"/>
  <c r="F75" i="2"/>
  <c r="E14" i="2"/>
  <c r="G13" i="2"/>
  <c r="F13" i="2"/>
  <c r="D13" i="2"/>
  <c r="F14" i="2" l="1"/>
  <c r="D14" i="2"/>
  <c r="E15" i="2"/>
  <c r="G14" i="2"/>
  <c r="D41" i="2"/>
  <c r="G41" i="2"/>
  <c r="F41" i="2"/>
  <c r="G61" i="2"/>
  <c r="F61" i="2"/>
  <c r="D61" i="2"/>
  <c r="E77" i="2"/>
  <c r="G76" i="2"/>
  <c r="F76" i="2"/>
  <c r="D76" i="2"/>
  <c r="E31" i="2"/>
  <c r="G30" i="2"/>
  <c r="F30" i="2"/>
  <c r="D30" i="2"/>
  <c r="G72" i="2"/>
  <c r="F72" i="2"/>
  <c r="D72" i="2"/>
  <c r="D45" i="2"/>
  <c r="F45" i="2"/>
  <c r="E46" i="2"/>
  <c r="G45" i="2"/>
  <c r="D20" i="2"/>
  <c r="G20" i="2"/>
  <c r="E21" i="2"/>
  <c r="F20" i="2"/>
  <c r="G21" i="2" l="1"/>
  <c r="F21" i="2"/>
  <c r="D21" i="2"/>
  <c r="E16" i="2"/>
  <c r="G15" i="2"/>
  <c r="F15" i="2"/>
  <c r="D15" i="2"/>
  <c r="G31" i="2"/>
  <c r="F31" i="2"/>
  <c r="D31" i="2"/>
  <c r="E32" i="2"/>
  <c r="D77" i="2"/>
  <c r="E78" i="2"/>
  <c r="G77" i="2"/>
  <c r="F77" i="2"/>
  <c r="G46" i="2"/>
  <c r="F46" i="2"/>
  <c r="D46" i="2"/>
  <c r="E47" i="2"/>
  <c r="E79" i="2" l="1"/>
  <c r="G78" i="2"/>
  <c r="F78" i="2"/>
  <c r="D78" i="2"/>
  <c r="F16" i="2"/>
  <c r="D16" i="2"/>
  <c r="G16" i="2"/>
  <c r="D47" i="2"/>
  <c r="E48" i="2"/>
  <c r="F47" i="2"/>
  <c r="G47" i="2"/>
  <c r="E33" i="2"/>
  <c r="G32" i="2"/>
  <c r="F32" i="2"/>
  <c r="D32" i="2"/>
  <c r="D79" i="2" l="1"/>
  <c r="G79" i="2"/>
  <c r="E80" i="2"/>
  <c r="F79" i="2"/>
  <c r="G48" i="2"/>
  <c r="F48" i="2"/>
  <c r="D48" i="2"/>
  <c r="E49" i="2"/>
  <c r="G33" i="2"/>
  <c r="F33" i="2"/>
  <c r="D33" i="2"/>
  <c r="D49" i="2" l="1"/>
  <c r="E50" i="2"/>
  <c r="F49" i="2"/>
  <c r="G49" i="2"/>
  <c r="E81" i="2"/>
  <c r="G80" i="2"/>
  <c r="F80" i="2"/>
  <c r="D80" i="2"/>
  <c r="D81" i="2" l="1"/>
  <c r="E82" i="2"/>
  <c r="G81" i="2"/>
  <c r="F81" i="2"/>
  <c r="G50" i="2"/>
  <c r="F50" i="2"/>
  <c r="D50" i="2"/>
  <c r="E83" i="2" l="1"/>
  <c r="G82" i="2"/>
  <c r="F82" i="2"/>
  <c r="D82" i="2"/>
  <c r="D83" i="2" l="1"/>
  <c r="G83" i="2"/>
  <c r="F83" i="2"/>
</calcChain>
</file>

<file path=xl/sharedStrings.xml><?xml version="1.0" encoding="utf-8"?>
<sst xmlns="http://schemas.openxmlformats.org/spreadsheetml/2006/main" count="342" uniqueCount="199">
  <si>
    <t>No.</t>
  </si>
  <si>
    <t xml:space="preserve">Milestone Description </t>
  </si>
  <si>
    <t>Percentage</t>
  </si>
  <si>
    <t>Monthly Amount</t>
  </si>
  <si>
    <t xml:space="preserve">Seasonal Amount </t>
  </si>
  <si>
    <t>Per Two Seasons</t>
  </si>
  <si>
    <t>Per Five Seasons</t>
  </si>
  <si>
    <t>Apply Crowd Management Plans and Layouts</t>
  </si>
  <si>
    <t>The contractor shall transport, arrange, distribute, clean the New Jersey barriers and fill some of them with the required amount of water within the stations and around it according to the approved crowd management plans, layouts and passenger flows</t>
  </si>
  <si>
    <t>The contractor shall provide New Jersey barriers as per the status report which will be issued by the contractor during the tendering stage. (Refer to item # 16.19).</t>
  </si>
  <si>
    <t>The contractor shall submit a plan for fixing the existing information signs within the station premises subject to client approval including re-direction some of the signs to serve the purpose and implement the approved plan</t>
  </si>
  <si>
    <t xml:space="preserve">The contractor shall marks all the lifts paths/routs by painting colors, the marking paths shall be maintained for each Hajj season. </t>
  </si>
  <si>
    <t>Acquiring/Selecting Crowd Management Staff</t>
  </si>
  <si>
    <t>The contractor shall develop a secured and reliable website for registering the crowd management candidates and their data using a physical server within the Kingdom due to the sensitivity of the data.</t>
  </si>
  <si>
    <t xml:space="preserve">The contractor shall perform an awareness campaign that should attract and result in registering a high number of candidates to work as crowd management staff using a secured and reliable website. </t>
  </si>
  <si>
    <t>The contractor shall encourage returners from previous Hajj seasons to join the operation by offering them various types of incentives.</t>
  </si>
  <si>
    <t>Build and update the potential seasonal employees’ database.</t>
  </si>
  <si>
    <t>The contractor shall use the social media platforms such as but not limited to Twitter, Instagram, Linked in, Facebook and WhatsApp…etc. to announce the seasonal jobs for the highest number of candidates.</t>
  </si>
  <si>
    <t>The contractor shall communicate with the universities and technical institutions within Makkah region to encourage the students to work seasonally during Hajj seasons.</t>
  </si>
  <si>
    <t xml:space="preserve">The contractor shall communicate with the candidates through SMS messages throughout the project phases and any other technology used for communication. </t>
  </si>
  <si>
    <t>The contractor shall develop, operate &amp; maintain a unified call center for staff inquires and complaints which shall include a unified number for crowd management services.</t>
  </si>
  <si>
    <t>Contracting Crowd Management Staff</t>
  </si>
  <si>
    <t>The contractor shall develop &amp; prepare a unified contract for the crowd staff subject to client approval.</t>
  </si>
  <si>
    <t>The contractor shall provide an ID card for each employee clarifying: employee picture, employee ID, position name, employee name and will be subject for client approval.  The ID card should be read by electronic devices such that it can facilitate taking of attendance during training and whilst on duty. Refer to chapter 2.</t>
  </si>
  <si>
    <t>The contractor must finalize salaries payment for the crowd management staff in no later than 15th of Muharram for each season. If there is a delay in finalizing the salaries payment, the contractor will be penalized. (Refer to item # 16.31)</t>
  </si>
  <si>
    <t>The contractor shall refer to the particular conditions/requirements stated within the scope of work for the required number of crowd staff to be selected/hired. (Refer to # 16.32)</t>
  </si>
  <si>
    <t>Interviewing Crowd Management Staff</t>
  </si>
  <si>
    <t xml:space="preserve">The contractor shall prepare a proper behavioral, efficient criteria in addition to the technical criteria stated in item # 16.32 of the particular requirements/conditions to accept the candidates. The selection criteria and interview questions shall be forwarded to SAR MMMP Operations for approval. </t>
  </si>
  <si>
    <t xml:space="preserve">The contractor shall submit a list of qualified interviewers(preferred pervious trainers) who will interview the crowd candidates. This list should include the interviewers’ certificates as well as their previous experiences for client approval.  </t>
  </si>
  <si>
    <t>Providing Training for Crowd Management Staff</t>
  </si>
  <si>
    <t xml:space="preserve">The contractor shall develop training packages for the crowd management staff including all positions required to be trained and working during Hajj seasons for client approval. </t>
  </si>
  <si>
    <t>The contractor shall validate the training packages from an accredited party to be approved by the client.</t>
  </si>
  <si>
    <t xml:space="preserve">The contractor shall provide and develop a list of specialized trainers who will provide the training courses for the crowd management staff including theoretical and practical training. The list must be associated with the previous experiences certificates and submitted for client approval. It’s mandatory to provide trainers with MMMP crowd control experience and/or MMMP previous training experiences. </t>
  </si>
  <si>
    <t xml:space="preserve">The contractor shall secure training halls for crowd management staff subject to client approval. </t>
  </si>
  <si>
    <t>The contractor shall develop and submit training curriculum and training matrix for client approval.</t>
  </si>
  <si>
    <t>The contractor shall provide all the logistic services for the trainees including but not limiting to: printing documents, projectors, flip charts, signing on and off, providing proper snacks, coffee and water for all trainees, providing transportation for the practical training for all trainees from the training halls to the stations and vice versa and all the required services for this milestones to be achieved successfully. Refer to Chapter (2).</t>
  </si>
  <si>
    <t xml:space="preserve">The contractor shall submit a comprehensive report with the successful trainees associated with their training results for client information. </t>
  </si>
  <si>
    <t xml:space="preserve">The contractor shall distribute passing certifications for the candidates who have completed the theoretical training successfully/and passed the required assessments. </t>
  </si>
  <si>
    <t>Administering Rosters for All Crowd Management staff</t>
  </si>
  <si>
    <t>The contractor’s responsibility is the man loading activity for the crowd management staff. Thus, the contractor shall perform, develop the man loading activity for all crowd staff for each station and each train movements.</t>
  </si>
  <si>
    <t xml:space="preserve">The contractor shall develop and distribute a duty roster for each position of crowd management staff, explaining the assigned locations/stations as well as the shift timings/types before the season starts. </t>
  </si>
  <si>
    <t xml:space="preserve">The contractor must develop a sample of duty roster design for client approval before distribution. </t>
  </si>
  <si>
    <t>Providing Uniforms for All Crowd Management staff</t>
  </si>
  <si>
    <t xml:space="preserve">The contractor shall design three sets of uniform per each Hajj season. One set for platform staff, one set for waiting areas staff and one set for access control staff subject to client approval. </t>
  </si>
  <si>
    <t xml:space="preserve">The contractor shall provide each employee with 3 pieces of T-shirts, 1 Cap and 1 Safety Vest of the approved uniform for the duration of Hajj operation. </t>
  </si>
  <si>
    <t xml:space="preserve">The contractor shall ensure each employee will return the uniform after Hajj season. </t>
  </si>
  <si>
    <t>Temporary Accommodation for Crowd Management Staff</t>
  </si>
  <si>
    <t>The contractor shall prepare six temporary accommodations and could be more up to nine accommodations for the crowd staff, the areas of the accommodation will be determined as per the required staff per each station.</t>
  </si>
  <si>
    <t xml:space="preserve">The contractor shall provide a temporary but safe accommodation (decent, suitable) for all crowd management staff. The contractor must follow the accommodation specifications (Refer to chapter 2) within this document. </t>
  </si>
  <si>
    <t>The contractor shall provide and secure the accommodation with the required security services per each shift.</t>
  </si>
  <si>
    <t>The contractor shall provide and secure the accommodation with the required cleaning services per each shift including cleaning labors for the accommodation and toilets</t>
  </si>
  <si>
    <t>The contractor shall provide the accommodation with the required number of toilets depending on staff number who is residing within the accommodation.</t>
  </si>
  <si>
    <t>The contractor shall provide an air- conditioning within the accommodation as well as refrigerators for water cooling.</t>
  </si>
  <si>
    <t>The contractor shall provide the accommodation with the required electricity, water and sewer as well as backup generators (Refer to chapter 2).</t>
  </si>
  <si>
    <t xml:space="preserve">The contractor shall provide the accommodation with the required furniture (Beds, Pillows, Mattress, Blanket, Mattress Cover, Smoke Detectors, Fire Extinguishers,..etc....), (Refer to chapter 2). </t>
  </si>
  <si>
    <t>Catering for Crowd Management Staff</t>
  </si>
  <si>
    <t xml:space="preserve">The contractor shall provide the main meals (Breakfast, Lunch, and Dinner) as well as snacks between the main meals including cold water, juices and snacks. (Refer to Chapter 2) </t>
  </si>
  <si>
    <t xml:space="preserve">The contractor shall secure, provide a catering services provider certified by the related governmental authorities such as but no limited to Ministry of Municipalities and Rural Affairs and Housing in which will be subjected to client approval. (Refer to Chapter 2) </t>
  </si>
  <si>
    <t xml:space="preserve">The contractor shall provide a method statement as well as evidence for meal’s safety inspection subject to client approval.  </t>
  </si>
  <si>
    <t>Transportation for Crowd Management Staff</t>
  </si>
  <si>
    <t>The contractor shall secure and provide a transportation for the crowd management staff, to transferring the staff from the point of assembly (either training halls or accommodation) to the stations and vice versa during the practical training as well as Hajj seasons.</t>
  </si>
  <si>
    <t>The contractor shall secure and provide staff permissions to work in Mashaaer as well as permissions for the transportations mode to allow transferring the crowd staff as specified above.</t>
  </si>
  <si>
    <t>Stakeholders Workshops</t>
  </si>
  <si>
    <t>The contractor shall organize a review workshop after Hajj Season to summarize lessons learnt such that deficiencies can be mitigated in the coming Hajj seasons.</t>
  </si>
  <si>
    <t>The contractor shall perform workshops to study and discuss the work requirements with the relevant stakeholders who are involved in Hajj operation as per the client request which would be minimum 3 and maximum 5 workshops.</t>
  </si>
  <si>
    <t xml:space="preserve">The contractor shall prepare the workshops with all the required logistics such as but not limited to: hospitalities, stationary stuff, projectors, flip charts, final reports…etc.  </t>
  </si>
  <si>
    <t>Integration Management with Train Operation and Trial Operation</t>
  </si>
  <si>
    <t>The contractor shall secure a dedicated team for integration management between the O&amp;M contractor and any other contractors or subcontractors before and during Hajj season to prevent any potential misunderstanding or failure in the operation services during Hajj season.</t>
  </si>
  <si>
    <t xml:space="preserve"> The contractor shall attend &amp; participate with the trial operation with the required staff as requested in item # 16.32 which includes the required catering. The required staff during the trial operation period MUST be trained and qualified before trial operation commence.</t>
  </si>
  <si>
    <t>Telecommunication</t>
  </si>
  <si>
    <t>The contractor shall secure, provide and distribute telecommunication tools/equipment by no less than 15% of the total number of the required crowd staff.</t>
  </si>
  <si>
    <t>The contractor shall provide the client with a plan for distribution of group calls.</t>
  </si>
  <si>
    <t xml:space="preserve">The contractor shall hire telecommunication team to manage the communication services. </t>
  </si>
  <si>
    <t>Providing Rapid Responses Services (Emergency Services)</t>
  </si>
  <si>
    <t>The contractor shall hire an independent and dedicated team for an emergency situations by no less than 2.5% from the total number of crowd management staff. Their roles will be covering the staff shortage as well as acting as rapid response team (RRT) in the critical train movements and stations.</t>
  </si>
  <si>
    <t>The contractor is obliged to submit a RRT operational plan during Hajj period including all logistics services.</t>
  </si>
  <si>
    <t xml:space="preserve">The contractor shall submit an operation emergency plan and stations evacuation plan for client approval taking into consideration the role of RRT team for such situations. </t>
  </si>
  <si>
    <t>Developing Crowd Control Dashboard</t>
  </si>
  <si>
    <t xml:space="preserve">The contractor shall finalize the Dashboard and ensure it is full functionality before Hajj season commences. </t>
  </si>
  <si>
    <t>The contractor shall make a demonstration Dashboard for testing purposes in an early stage before Hajj season. One month before Hajj season would be suitable.</t>
  </si>
  <si>
    <t>The Dashboard shall present the planned man loading staff that must be placed per each station, each platform, each shift, each day, each train movement and the actual man loading figures. So that, RRT team will be moving according to the shortage and gaps that possibly takes place during Hajj season.</t>
  </si>
  <si>
    <t>The contractor shall ensure the Dashboard shows the staff availability percentage for each station, each day, each shift, and each train movement.</t>
  </si>
  <si>
    <t xml:space="preserve">The contractor shall provide an attendance system that must be reliable during Hajj period and linked with the Dashboard so once the employee uses the system, it shall be appeared instantly on the Dashboard. The contractor may propose different alternatives for employees’ attendance system and every alternative is subject to client approval. </t>
  </si>
  <si>
    <t>The contractor shall create an application for the crowd staff usage and engagement such as but not limited to application submission through the website, interviewing, training, catering services, transportation services, staff satisfaction and could be used for an attendance system as well. The application design and interfaces shall be coordinated with the client. The application outputs shall be linked and synchronized to the dashboard instantly.</t>
  </si>
  <si>
    <t xml:space="preserve">The contractor shall ensure the Dashboard shows the planned timings for catering distributions per shift, per station, per day versus the actual timings of distribution. The Dashboard should present eventually on time delivery for catering services. </t>
  </si>
  <si>
    <t xml:space="preserve">The contractor shall ensure the Dashboard shows the planned timings for staff transportation per station, per shift, per day versus the actual timings of transportation. The Dashboard should present eventually the on time performance for staff transportation. </t>
  </si>
  <si>
    <t xml:space="preserve">The contractor shall design the Dashboard to present the numbers of the passengers who entered the stations and who have or don’t have wristbands by generating those numbers automatically from the system of ETS gates instantly. A coordination with the ETS gates subcontractor might be required. </t>
  </si>
  <si>
    <t>The dashboard shall be able to generate reports that are previously programmed such as staff per station, staff per platform, total attendance, staff per station per train movements, number of pilgrims …etc. Some reports will be customized according to the client requirements.</t>
  </si>
  <si>
    <t>Particular Requirements/Conditions</t>
  </si>
  <si>
    <t>The contractor shall provide and secure all the required tools and equipment for crowd management activities such as but not limited to: flags, speakers or amplifiers, whistles and batteries. Refer to chapter (2).</t>
  </si>
  <si>
    <t>Optional Scope (Stations Scope Requirements)</t>
  </si>
  <si>
    <t>N/A</t>
  </si>
  <si>
    <t>Optinal SOW</t>
  </si>
  <si>
    <t>Total Without VAT</t>
  </si>
  <si>
    <t>VAT 15%</t>
  </si>
  <si>
    <t>Total</t>
  </si>
  <si>
    <t>Total without VAT</t>
  </si>
  <si>
    <t>Item Description</t>
  </si>
  <si>
    <t>Measures</t>
  </si>
  <si>
    <t>Applied Penalty</t>
  </si>
  <si>
    <t>Delay in the submission of Project Milestone Comprehensive plan</t>
  </si>
  <si>
    <t>For each calendar day delay</t>
  </si>
  <si>
    <t xml:space="preserve">2.5% deduction of the total milestone value </t>
  </si>
  <si>
    <t>Delay in the submission of revised Project Milestone Comprehensive plan</t>
  </si>
  <si>
    <t>2.5% deduction of the total milestone value</t>
  </si>
  <si>
    <t>Delay in Implementing any of the project milestones as per the approved schedule</t>
  </si>
  <si>
    <t>5% deduction of the total milestone value</t>
  </si>
  <si>
    <t>No Comprehensive plan submission</t>
  </si>
  <si>
    <t>-</t>
  </si>
  <si>
    <t>The total value of the milestone will be deducted</t>
  </si>
  <si>
    <t>Not hiring the required number of trained and qualified crowd staff as per the required Num. of Seasonal Staff table</t>
  </si>
  <si>
    <t>For each percentage lower than 100%</t>
  </si>
  <si>
    <t>500,000 SR will be deducted per percentage lower</t>
  </si>
  <si>
    <t>Percentage of crowd staff availability per day during Hajj season</t>
  </si>
  <si>
    <t>For each percentage lower than 97% per day</t>
  </si>
  <si>
    <t xml:space="preserve">150,000 SR will be deducted per percentage lower per day </t>
  </si>
  <si>
    <t>On time delivery (Catering) to staff</t>
  </si>
  <si>
    <t>For each hour delay per day</t>
  </si>
  <si>
    <t>25,000 SR will be deducted per delayed hour per day</t>
  </si>
  <si>
    <t>Delay in Staff attendance</t>
  </si>
  <si>
    <t>250 SR will be deducted per delayed hour per person per day</t>
  </si>
  <si>
    <t>Delay on salaries due date for crowd staff</t>
  </si>
  <si>
    <t xml:space="preserve">For each calendar day delay </t>
  </si>
  <si>
    <t>100,000 SR will be deducted per day</t>
  </si>
  <si>
    <t>Staff Saudization percentage</t>
  </si>
  <si>
    <t>For each percentage lower than 60%</t>
  </si>
  <si>
    <t>50,000 SR will be deducted per percentage lower</t>
  </si>
  <si>
    <t>Employees</t>
  </si>
  <si>
    <t>Required Numbers</t>
  </si>
  <si>
    <t>Work Duration</t>
  </si>
  <si>
    <t>Days of Work</t>
  </si>
  <si>
    <t>Temporary (Seasonal) Staff</t>
  </si>
  <si>
    <t>Access Control Agents</t>
  </si>
  <si>
    <t>1200  Employees</t>
  </si>
  <si>
    <t>8 Days</t>
  </si>
  <si>
    <t>6 -13 Dul’lhejja</t>
  </si>
  <si>
    <t>Waiting Area Agents</t>
  </si>
  <si>
    <t>2500  Employees</t>
  </si>
  <si>
    <t>Station Agents (Platform, PEDs, PSDs, Escalators, Lefts, Ramps)</t>
  </si>
  <si>
    <t xml:space="preserve">2850  Employees  </t>
  </si>
  <si>
    <t>Station Team Leaders (PEDs, PSDs, Escalators, Lefts, Ramps)</t>
  </si>
  <si>
    <t>200  Employees</t>
  </si>
  <si>
    <t>64 Days (Trial Operation and Hajj Operation)</t>
  </si>
  <si>
    <t>10 Shawal – 13  Dul’lhejja</t>
  </si>
  <si>
    <t xml:space="preserve">WA &amp; AC Supervisors and Team Leaders  </t>
  </si>
  <si>
    <t>520  Employees</t>
  </si>
  <si>
    <t>Managers and Deputies</t>
  </si>
  <si>
    <t>As per the project needs</t>
  </si>
  <si>
    <t>Emergency Agents (2.5% of total staff)</t>
  </si>
  <si>
    <t>185  Employees</t>
  </si>
  <si>
    <t>PSD Operators</t>
  </si>
  <si>
    <t>30   Employees</t>
  </si>
  <si>
    <t>SCRA (CC)</t>
  </si>
  <si>
    <t xml:space="preserve">30   Employees </t>
  </si>
  <si>
    <t>7580 Employees</t>
  </si>
  <si>
    <t>Position</t>
  </si>
  <si>
    <t>Salary</t>
  </si>
  <si>
    <t xml:space="preserve">Waiting Area Agent </t>
  </si>
  <si>
    <t>3,500 SR</t>
  </si>
  <si>
    <t>Access Control Agent</t>
  </si>
  <si>
    <t xml:space="preserve">Waiting Area Team Leader </t>
  </si>
  <si>
    <t>4,500 SR</t>
  </si>
  <si>
    <t>Access Control Team Leader</t>
  </si>
  <si>
    <t>Station Agent (Lift, Escalator, Ramp, PED, PSD)</t>
  </si>
  <si>
    <t>Station Agent (Platform)</t>
  </si>
  <si>
    <t>Station Team Leader (Lift, Escalator, Ramp, PED, PSD)</t>
  </si>
  <si>
    <t>5,000 SR</t>
  </si>
  <si>
    <t>7,000 SR</t>
  </si>
  <si>
    <t>PSD Operator</t>
  </si>
  <si>
    <t>Waiting Area Supervisor</t>
  </si>
  <si>
    <t>6,000 SR</t>
  </si>
  <si>
    <t xml:space="preserve">Deputy Manager </t>
  </si>
  <si>
    <t>9,000 SR</t>
  </si>
  <si>
    <t xml:space="preserve">Manager </t>
  </si>
  <si>
    <t>12,000 -15,000 SR</t>
  </si>
  <si>
    <t>Requirements</t>
  </si>
  <si>
    <r>
      <rPr>
        <sz val="11"/>
        <color rgb="FF595959"/>
        <rFont val="Noto Sans Symbols"/>
      </rPr>
      <t>·</t>
    </r>
    <r>
      <rPr>
        <sz val="7"/>
        <color rgb="FF595959"/>
        <rFont val="Times New Roman"/>
      </rPr>
      <t xml:space="preserve">   </t>
    </r>
    <r>
      <rPr>
        <sz val="11"/>
        <color rgb="FF595959"/>
        <rFont val="Arial"/>
      </rPr>
      <t>Preferred to have previous experience within the project</t>
    </r>
  </si>
  <si>
    <r>
      <rPr>
        <sz val="11"/>
        <color rgb="FF595959"/>
        <rFont val="Noto Sans Symbols"/>
      </rPr>
      <t>·</t>
    </r>
    <r>
      <rPr>
        <sz val="7"/>
        <color rgb="FF595959"/>
        <rFont val="Times New Roman"/>
      </rPr>
      <t xml:space="preserve">   </t>
    </r>
    <r>
      <rPr>
        <sz val="11"/>
        <color rgb="FF595959"/>
        <rFont val="Arial"/>
      </rPr>
      <t>Minimum having a High School certificate</t>
    </r>
  </si>
  <si>
    <t>Station Agents</t>
  </si>
  <si>
    <r>
      <rPr>
        <sz val="11"/>
        <color rgb="FF595959"/>
        <rFont val="Noto Sans Symbols"/>
      </rPr>
      <t>·</t>
    </r>
    <r>
      <rPr>
        <sz val="7"/>
        <color rgb="FF595959"/>
        <rFont val="Times New Roman"/>
      </rPr>
      <t xml:space="preserve">   </t>
    </r>
    <r>
      <rPr>
        <sz val="11"/>
        <color rgb="FF595959"/>
        <rFont val="Arial"/>
      </rPr>
      <t>Preferred to have English language</t>
    </r>
  </si>
  <si>
    <r>
      <rPr>
        <sz val="11"/>
        <color rgb="FF595959"/>
        <rFont val="Noto Sans Symbols"/>
      </rPr>
      <t>·</t>
    </r>
    <r>
      <rPr>
        <sz val="7"/>
        <color rgb="FF595959"/>
        <rFont val="Times New Roman"/>
      </rPr>
      <t xml:space="preserve">   </t>
    </r>
    <r>
      <rPr>
        <sz val="11"/>
        <color rgb="FF595959"/>
        <rFont val="Arial"/>
      </rPr>
      <t>Preferred to be Saudi</t>
    </r>
  </si>
  <si>
    <t>SCRA Agents</t>
  </si>
  <si>
    <r>
      <rPr>
        <sz val="11"/>
        <color rgb="FF595959"/>
        <rFont val="Noto Sans Symbols"/>
      </rPr>
      <t>·</t>
    </r>
    <r>
      <rPr>
        <sz val="7"/>
        <color rgb="FF595959"/>
        <rFont val="Times New Roman"/>
      </rPr>
      <t xml:space="preserve">   </t>
    </r>
    <r>
      <rPr>
        <sz val="11"/>
        <color rgb="FF595959"/>
        <rFont val="Arial"/>
      </rPr>
      <t>English language speaker</t>
    </r>
  </si>
  <si>
    <t>Supervisors</t>
  </si>
  <si>
    <r>
      <rPr>
        <sz val="11"/>
        <color rgb="FF595959"/>
        <rFont val="Noto Sans Symbols"/>
      </rPr>
      <t>·</t>
    </r>
    <r>
      <rPr>
        <sz val="7"/>
        <color rgb="FF595959"/>
        <rFont val="Times New Roman"/>
      </rPr>
      <t xml:space="preserve">   </t>
    </r>
    <r>
      <rPr>
        <sz val="11"/>
        <color rgb="FF595959"/>
        <rFont val="Arial"/>
      </rPr>
      <t>Previous experience within the project for minimum 4 years</t>
    </r>
  </si>
  <si>
    <t>Deputy Managers</t>
  </si>
  <si>
    <r>
      <rPr>
        <sz val="11"/>
        <color rgb="FF595959"/>
        <rFont val="Noto Sans Symbols"/>
      </rPr>
      <t>·</t>
    </r>
    <r>
      <rPr>
        <sz val="7"/>
        <color rgb="FF595959"/>
        <rFont val="Times New Roman"/>
      </rPr>
      <t xml:space="preserve">   </t>
    </r>
    <r>
      <rPr>
        <sz val="11"/>
        <color rgb="FF595959"/>
        <rFont val="Arial"/>
      </rPr>
      <t>Previous experience within the project for minimum 5 years</t>
    </r>
  </si>
  <si>
    <r>
      <rPr>
        <sz val="11"/>
        <color rgb="FF595959"/>
        <rFont val="Noto Sans Symbols"/>
      </rPr>
      <t>·</t>
    </r>
    <r>
      <rPr>
        <sz val="7"/>
        <color rgb="FF595959"/>
        <rFont val="Times New Roman"/>
      </rPr>
      <t xml:space="preserve">   </t>
    </r>
    <r>
      <rPr>
        <sz val="11"/>
        <color rgb="FF595959"/>
        <rFont val="Arial"/>
      </rPr>
      <t>Must be Saudi</t>
    </r>
  </si>
  <si>
    <t>Managers</t>
  </si>
  <si>
    <r>
      <rPr>
        <sz val="11"/>
        <color rgb="FF595959"/>
        <rFont val="Noto Sans Symbols"/>
      </rPr>
      <t>·</t>
    </r>
    <r>
      <rPr>
        <sz val="7"/>
        <color rgb="FF595959"/>
        <rFont val="Times New Roman"/>
      </rPr>
      <t xml:space="preserve">   </t>
    </r>
    <r>
      <rPr>
        <sz val="11"/>
        <color rgb="FF595959"/>
        <rFont val="Arial"/>
      </rPr>
      <t>Previous experience within the project for minimum 7 years</t>
    </r>
  </si>
  <si>
    <t>Team Leaders</t>
  </si>
  <si>
    <r>
      <rPr>
        <sz val="11"/>
        <color rgb="FF595959"/>
        <rFont val="Noto Sans Symbols"/>
      </rPr>
      <t>·</t>
    </r>
    <r>
      <rPr>
        <sz val="7"/>
        <color rgb="FF595959"/>
        <rFont val="Times New Roman"/>
      </rPr>
      <t xml:space="preserve">   </t>
    </r>
    <r>
      <rPr>
        <sz val="11"/>
        <color rgb="FF595959"/>
        <rFont val="Arial"/>
      </rPr>
      <t>Previous experience within the project for minimum 3 years</t>
    </r>
  </si>
  <si>
    <t>Emergency Agents</t>
  </si>
  <si>
    <r>
      <rPr>
        <sz val="11"/>
        <color rgb="FF595959"/>
        <rFont val="Noto Sans Symbols"/>
      </rPr>
      <t>·</t>
    </r>
    <r>
      <rPr>
        <sz val="7"/>
        <color rgb="FF595959"/>
        <rFont val="Times New Roman"/>
      </rPr>
      <t xml:space="preserve">   </t>
    </r>
    <r>
      <rPr>
        <sz val="11"/>
        <color rgb="FF595959"/>
        <rFont val="Arial"/>
      </rPr>
      <t>Must have previous experience within the project</t>
    </r>
  </si>
  <si>
    <t>Project Manager</t>
  </si>
  <si>
    <r>
      <rPr>
        <sz val="11"/>
        <color rgb="FF595959"/>
        <rFont val="Noto Sans Symbols"/>
      </rPr>
      <t>·</t>
    </r>
    <r>
      <rPr>
        <sz val="7"/>
        <color rgb="FF595959"/>
        <rFont val="Times New Roman"/>
      </rPr>
      <t xml:space="preserve">   </t>
    </r>
    <r>
      <rPr>
        <sz val="11"/>
        <color rgb="FF595959"/>
        <rFont val="Arial"/>
      </rPr>
      <t xml:space="preserve">Project management experience for minimum 10 years in similar projects </t>
    </r>
  </si>
  <si>
    <r>
      <rPr>
        <sz val="11"/>
        <color rgb="FF595959"/>
        <rFont val="Noto Sans Symbols"/>
      </rPr>
      <t>·</t>
    </r>
    <r>
      <rPr>
        <sz val="7"/>
        <color rgb="FF595959"/>
        <rFont val="Times New Roman"/>
      </rPr>
      <t xml:space="preserve">   </t>
    </r>
    <r>
      <rPr>
        <sz val="11"/>
        <color rgb="FF595959"/>
        <rFont val="Arial"/>
      </rPr>
      <t xml:space="preserve">Preferred to be PMP, RMP certified </t>
    </r>
  </si>
  <si>
    <r>
      <rPr>
        <sz val="11"/>
        <color rgb="FF595959"/>
        <rFont val="Noto Sans Symbols"/>
      </rPr>
      <t>·</t>
    </r>
    <r>
      <rPr>
        <sz val="7"/>
        <color rgb="FF595959"/>
        <rFont val="Times New Roman"/>
      </rPr>
      <t xml:space="preserve">   </t>
    </r>
    <r>
      <rPr>
        <sz val="11"/>
        <color rgb="FF595959"/>
        <rFont val="Arial"/>
      </rPr>
      <t xml:space="preserve">Minimum bachelor degree </t>
    </r>
  </si>
  <si>
    <r>
      <rPr>
        <sz val="11"/>
        <color rgb="FF595959"/>
        <rFont val="Noto Sans Symbols"/>
      </rPr>
      <t>·</t>
    </r>
    <r>
      <rPr>
        <sz val="7"/>
        <color rgb="FF595959"/>
        <rFont val="Times New Roman"/>
      </rPr>
      <t xml:space="preserve">   </t>
    </r>
    <r>
      <rPr>
        <sz val="11"/>
        <color rgb="FF595959"/>
        <rFont val="Arial"/>
      </rPr>
      <t>Preferred to have crowd or event management experiences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</si>
</sst>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43" formatCode="_(* #,##0.00_);_(* \(#,##0.00\);_(* &quot;-&quot;??_);_(@_)"/>
    <numFmt numFmtId="164" formatCode="_(* #,##0_);_(* \(#,##0\);_(* &quot;-&quot;??_);_(@_)"/>
    <numFmt numFmtId="165" formatCode="0.0"/>
  </numFmts>
  <fonts count="18">
    <font>
      <sz val="11"/>
      <name val="Calibri"/>
      <scheme val="minor"/>
    </font>
    <font>
      <sz val="11"/>
      <name val="Calibri"/>
      <scheme val="minor"/>
    </font>
    <font>
      <sz val="11"/>
      <name val="Calibri"/>
      <family val="2"/>
    </font>
    <font>
      <b/>
      <sz val="11"/>
      <name val="Calibri"/>
      <family val="2"/>
    </font>
    <font>
      <b/>
      <sz val="11"/>
      <name val="Calibri"/>
      <family val="2"/>
      <scheme val="minor"/>
    </font>
    <font>
      <b/>
      <sz val="12"/>
      <name val="Calibri"/>
      <family val="2"/>
    </font>
    <font>
      <sz val="11"/>
      <name val="Calibri"/>
    </font>
    <font>
      <u/>
      <sz val="11"/>
      <color rgb="FF0000FF"/>
      <name val="Calibri"/>
      <family val="2"/>
    </font>
    <font>
      <b/>
      <sz val="14"/>
      <name val="Calibri"/>
      <family val="2"/>
    </font>
    <font>
      <sz val="11"/>
      <name val="Calibri"/>
      <family val="2"/>
      <scheme val="minor"/>
    </font>
    <font>
      <b/>
      <sz val="12"/>
      <name val="Calibri"/>
    </font>
    <font>
      <b/>
      <sz val="14"/>
      <color rgb="FFFFFFFF"/>
      <name val="Arial"/>
    </font>
    <font>
      <sz val="11"/>
      <color rgb="FF595959"/>
      <name val="Arial"/>
    </font>
    <font>
      <sz val="12"/>
      <color rgb="FF595959"/>
      <name val="Arial"/>
    </font>
    <font>
      <b/>
      <sz val="14"/>
      <color rgb="FF000000"/>
      <name val="Arial"/>
    </font>
    <font>
      <b/>
      <sz val="14"/>
      <color rgb="FF595959"/>
      <name val="Arial"/>
    </font>
    <font>
      <sz val="11"/>
      <color rgb="FF595959"/>
      <name val="Noto Sans Symbols"/>
    </font>
    <font>
      <sz val="7"/>
      <color rgb="FF595959"/>
      <name val="Times New Roman"/>
    </font>
  </fonts>
  <fills count="5">
    <fill>
      <patternFill patternType="none"/>
    </fill>
    <fill>
      <patternFill patternType="gray125"/>
    </fill>
    <fill>
      <patternFill patternType="solid">
        <fgColor rgb="FF4BACC6"/>
        <bgColor rgb="FF4BACC6"/>
      </patternFill>
    </fill>
    <fill>
      <patternFill patternType="solid">
        <fgColor rgb="FFDAEEF3"/>
        <bgColor rgb="FFDAEEF3"/>
      </patternFill>
    </fill>
    <fill>
      <patternFill patternType="solid">
        <fgColor rgb="FFBFBFBF"/>
        <bgColor rgb="FFBFBFBF"/>
      </patternFill>
    </fill>
  </fills>
  <borders count="22">
    <border>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bottom style="medium">
        <color rgb="FF4BACC6"/>
      </bottom>
      <diagonal/>
    </border>
    <border>
      <left/>
      <right style="medium">
        <color rgb="FF4BACC6"/>
      </right>
      <top/>
      <bottom style="medium">
        <color rgb="FF4BACC6"/>
      </bottom>
      <diagonal/>
    </border>
    <border>
      <left style="medium">
        <color rgb="FF92CDDC"/>
      </left>
      <right style="medium">
        <color rgb="FF92CDDC"/>
      </right>
      <top/>
      <bottom style="medium">
        <color rgb="FF92CDDC"/>
      </bottom>
      <diagonal/>
    </border>
    <border>
      <left/>
      <right style="medium">
        <color rgb="FF92CDDC"/>
      </right>
      <top/>
      <bottom style="medium">
        <color rgb="FF92CDDC"/>
      </bottom>
      <diagonal/>
    </border>
    <border>
      <left style="medium">
        <color rgb="FF92CDDC"/>
      </left>
      <right style="medium">
        <color rgb="FF92CDDC"/>
      </right>
      <top/>
      <bottom/>
      <diagonal/>
    </border>
    <border>
      <left/>
      <right style="medium">
        <color rgb="FF92CDDC"/>
      </right>
      <top/>
      <bottom/>
      <diagonal/>
    </border>
    <border>
      <left style="medium">
        <color rgb="FF4BACC6"/>
      </left>
      <right/>
      <top style="medium">
        <color rgb="FF4BACC6"/>
      </top>
      <bottom style="medium">
        <color rgb="FF4BACC6"/>
      </bottom>
      <diagonal/>
    </border>
    <border>
      <left/>
      <right/>
      <top style="medium">
        <color rgb="FF4BACC6"/>
      </top>
      <bottom style="medium">
        <color rgb="FF4BACC6"/>
      </bottom>
      <diagonal/>
    </border>
    <border>
      <left/>
      <right style="medium">
        <color rgb="FF4BACC6"/>
      </right>
      <top style="medium">
        <color rgb="FF4BACC6"/>
      </top>
      <bottom style="medium">
        <color rgb="FF4BACC6"/>
      </bottom>
      <diagonal/>
    </border>
    <border>
      <left style="medium">
        <color rgb="FF92CDDC"/>
      </left>
      <right/>
      <top/>
      <bottom/>
      <diagonal/>
    </border>
    <border>
      <left style="medium">
        <color rgb="FF92CDDC"/>
      </left>
      <right/>
      <top style="medium">
        <color rgb="FF92CDDC"/>
      </top>
      <bottom style="medium">
        <color rgb="FF92CDDC"/>
      </bottom>
      <diagonal/>
    </border>
    <border>
      <left/>
      <right/>
      <top style="medium">
        <color rgb="FF92CDDC"/>
      </top>
      <bottom style="medium">
        <color rgb="FF92CDDC"/>
      </bottom>
      <diagonal/>
    </border>
    <border>
      <left/>
      <right style="medium">
        <color rgb="FF92CDDC"/>
      </right>
      <top style="medium">
        <color rgb="FF92CDDC"/>
      </top>
      <bottom style="medium">
        <color rgb="FF92CDDC"/>
      </bottom>
      <diagonal/>
    </border>
    <border>
      <left style="medium">
        <color rgb="FF92CDDC"/>
      </left>
      <right style="medium">
        <color rgb="FF92CDDC"/>
      </right>
      <top style="medium">
        <color rgb="FF4BACC6"/>
      </top>
      <bottom/>
      <diagonal/>
    </border>
    <border>
      <left style="medium">
        <color rgb="FF92CDDC"/>
      </left>
      <right style="medium">
        <color rgb="FF92CDDC"/>
      </right>
      <top style="medium">
        <color rgb="FF92CDDC"/>
      </top>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86">
    <xf numFmtId="0" fontId="0" fillId="0" borderId="0" xfId="0"/>
    <xf numFmtId="0" fontId="2" fillId="0" borderId="1" xfId="0" applyFont="1" applyBorder="1" applyAlignment="1">
      <alignment horizontal="center" vertical="center"/>
    </xf>
    <xf numFmtId="0" fontId="2" fillId="0" borderId="2" xfId="0" applyFont="1" applyBorder="1" applyAlignment="1">
      <alignment horizontal="center" vertical="center" wrapText="1"/>
    </xf>
    <xf numFmtId="10" fontId="2" fillId="0" borderId="2" xfId="0" applyNumberFormat="1" applyFont="1" applyBorder="1" applyAlignment="1">
      <alignment horizontal="center" vertical="center"/>
    </xf>
    <xf numFmtId="164" fontId="2" fillId="0" borderId="2" xfId="1" applyNumberFormat="1" applyFont="1" applyBorder="1" applyAlignment="1">
      <alignment horizontal="center" vertical="center"/>
    </xf>
    <xf numFmtId="0" fontId="2" fillId="0" borderId="2" xfId="0" applyFont="1" applyBorder="1" applyAlignment="1">
      <alignment horizontal="center" vertical="center"/>
    </xf>
    <xf numFmtId="0" fontId="2" fillId="0" borderId="2" xfId="0" applyFont="1" applyBorder="1"/>
    <xf numFmtId="0" fontId="0" fillId="0" borderId="2" xfId="0" applyBorder="1"/>
    <xf numFmtId="0" fontId="3" fillId="0" borderId="3" xfId="0" applyFont="1" applyBorder="1" applyAlignment="1">
      <alignment horizontal="center" vertical="center"/>
    </xf>
    <xf numFmtId="0" fontId="3" fillId="0" borderId="4" xfId="0" applyFont="1" applyBorder="1" applyAlignment="1">
      <alignment horizontal="center" vertical="center" wrapText="1"/>
    </xf>
    <xf numFmtId="10" fontId="3" fillId="0" borderId="4" xfId="0" applyNumberFormat="1" applyFont="1" applyBorder="1" applyAlignment="1">
      <alignment horizontal="center" vertical="center"/>
    </xf>
    <xf numFmtId="164" fontId="3" fillId="0" borderId="4" xfId="1" applyNumberFormat="1" applyFont="1" applyBorder="1" applyAlignment="1">
      <alignment horizontal="center" vertical="center"/>
    </xf>
    <xf numFmtId="164" fontId="3" fillId="0" borderId="4" xfId="0" applyNumberFormat="1" applyFont="1" applyBorder="1" applyAlignment="1">
      <alignment horizontal="center" vertical="center"/>
    </xf>
    <xf numFmtId="0" fontId="3" fillId="0" borderId="4" xfId="0" applyFont="1" applyBorder="1"/>
    <xf numFmtId="0" fontId="4" fillId="0" borderId="4" xfId="0" applyFont="1" applyBorder="1"/>
    <xf numFmtId="0" fontId="5" fillId="0" borderId="3" xfId="0" applyFont="1" applyBorder="1" applyAlignment="1">
      <alignment horizontal="center" vertical="center"/>
    </xf>
    <xf numFmtId="0" fontId="5" fillId="0" borderId="4" xfId="0" applyFont="1" applyBorder="1" applyAlignment="1">
      <alignment horizontal="center" vertical="center" wrapText="1"/>
    </xf>
    <xf numFmtId="10" fontId="5" fillId="0" borderId="4" xfId="0" applyNumberFormat="1" applyFont="1" applyBorder="1" applyAlignment="1">
      <alignment horizontal="center" vertical="center"/>
    </xf>
    <xf numFmtId="164" fontId="5" fillId="0" borderId="4" xfId="1" applyNumberFormat="1" applyFont="1" applyBorder="1" applyAlignment="1">
      <alignment horizontal="center" vertical="center"/>
    </xf>
    <xf numFmtId="0" fontId="2" fillId="0" borderId="3" xfId="0" applyFont="1" applyBorder="1" applyAlignment="1">
      <alignment horizontal="center" vertical="center"/>
    </xf>
    <xf numFmtId="0" fontId="2" fillId="0" borderId="4" xfId="0" applyFont="1" applyBorder="1" applyAlignment="1">
      <alignment horizontal="center" vertical="center" wrapText="1"/>
    </xf>
    <xf numFmtId="10" fontId="2" fillId="0" borderId="4" xfId="0" applyNumberFormat="1" applyFont="1" applyBorder="1" applyAlignment="1">
      <alignment horizontal="center" vertical="center"/>
    </xf>
    <xf numFmtId="164" fontId="2" fillId="0" borderId="4" xfId="1" applyNumberFormat="1" applyFont="1" applyBorder="1" applyAlignment="1">
      <alignment horizontal="center" vertical="center"/>
    </xf>
    <xf numFmtId="164" fontId="2" fillId="0" borderId="4" xfId="0" applyNumberFormat="1" applyFont="1" applyBorder="1" applyAlignment="1">
      <alignment horizontal="center" vertical="center"/>
    </xf>
    <xf numFmtId="164" fontId="2" fillId="0" borderId="4" xfId="0" applyNumberFormat="1" applyFont="1" applyBorder="1"/>
    <xf numFmtId="0" fontId="2" fillId="0" borderId="4" xfId="0" applyFont="1" applyBorder="1"/>
    <xf numFmtId="0" fontId="0" fillId="0" borderId="4" xfId="0" applyBorder="1"/>
    <xf numFmtId="10" fontId="5" fillId="0" borderId="4" xfId="2" applyNumberFormat="1" applyFont="1" applyBorder="1" applyAlignment="1">
      <alignment horizontal="center" vertical="center"/>
    </xf>
    <xf numFmtId="10" fontId="6" fillId="0" borderId="4" xfId="2" applyNumberFormat="1" applyFont="1" applyBorder="1" applyAlignment="1">
      <alignment horizontal="center" vertical="center"/>
    </xf>
    <xf numFmtId="0" fontId="7" fillId="0" borderId="4" xfId="0" applyFont="1" applyBorder="1" applyAlignment="1">
      <alignment horizontal="center" vertical="center" wrapText="1"/>
    </xf>
    <xf numFmtId="0" fontId="3" fillId="0" borderId="4" xfId="0" applyFont="1" applyBorder="1" applyAlignment="1">
      <alignment vertical="center"/>
    </xf>
    <xf numFmtId="165" fontId="2" fillId="0" borderId="3" xfId="0" applyNumberFormat="1" applyFont="1" applyBorder="1" applyAlignment="1">
      <alignment horizontal="center" vertical="center"/>
    </xf>
    <xf numFmtId="43" fontId="2" fillId="0" borderId="4" xfId="1" applyFont="1" applyBorder="1" applyAlignment="1">
      <alignment horizontal="center" vertical="center"/>
    </xf>
    <xf numFmtId="2" fontId="2" fillId="0" borderId="3" xfId="0" applyNumberFormat="1" applyFont="1" applyBorder="1" applyAlignment="1">
      <alignment horizontal="center" vertical="center"/>
    </xf>
    <xf numFmtId="0" fontId="5" fillId="0" borderId="4" xfId="0" applyFont="1" applyBorder="1" applyAlignment="1">
      <alignment horizontal="center" vertical="center"/>
    </xf>
    <xf numFmtId="0" fontId="5" fillId="0" borderId="5" xfId="0" applyFont="1" applyBorder="1" applyAlignment="1">
      <alignment horizontal="center" vertical="center"/>
    </xf>
    <xf numFmtId="0" fontId="5" fillId="0" borderId="4" xfId="0" applyFont="1" applyBorder="1" applyAlignment="1">
      <alignment horizontal="center"/>
    </xf>
    <xf numFmtId="164" fontId="3" fillId="0" borderId="6" xfId="1" applyNumberFormat="1" applyFont="1" applyBorder="1" applyAlignment="1">
      <alignment horizontal="center" vertical="center"/>
    </xf>
    <xf numFmtId="0" fontId="8" fillId="0" borderId="3" xfId="0" applyFont="1" applyBorder="1" applyAlignment="1">
      <alignment horizontal="center" vertical="center"/>
    </xf>
    <xf numFmtId="10" fontId="8" fillId="0" borderId="4" xfId="0" applyNumberFormat="1" applyFont="1" applyBorder="1" applyAlignment="1">
      <alignment horizontal="center" vertical="center"/>
    </xf>
    <xf numFmtId="0" fontId="3" fillId="0" borderId="3" xfId="0" applyFont="1" applyBorder="1"/>
    <xf numFmtId="164" fontId="3" fillId="0" borderId="4" xfId="0" applyNumberFormat="1" applyFont="1" applyBorder="1"/>
    <xf numFmtId="0" fontId="0" fillId="0" borderId="3" xfId="0" applyBorder="1"/>
    <xf numFmtId="10" fontId="0" fillId="0" borderId="4" xfId="0" applyNumberFormat="1" applyBorder="1"/>
    <xf numFmtId="164" fontId="0" fillId="0" borderId="4" xfId="1" applyNumberFormat="1" applyFont="1" applyBorder="1"/>
    <xf numFmtId="164" fontId="9" fillId="0" borderId="4" xfId="1" applyNumberFormat="1" applyFont="1" applyBorder="1"/>
    <xf numFmtId="10" fontId="10" fillId="0" borderId="4" xfId="2" applyNumberFormat="1" applyFont="1" applyBorder="1" applyAlignment="1">
      <alignment horizontal="center" vertical="center"/>
    </xf>
    <xf numFmtId="0" fontId="2" fillId="0" borderId="4" xfId="0" applyFont="1" applyBorder="1" applyAlignment="1">
      <alignment vertical="center"/>
    </xf>
    <xf numFmtId="164" fontId="4" fillId="0" borderId="4" xfId="1" applyNumberFormat="1" applyFont="1" applyBorder="1"/>
    <xf numFmtId="0" fontId="2" fillId="0" borderId="3" xfId="0" applyFont="1" applyBorder="1"/>
    <xf numFmtId="0" fontId="11" fillId="2" borderId="7" xfId="0" applyFont="1" applyFill="1" applyBorder="1" applyAlignment="1">
      <alignment horizontal="center" vertical="center"/>
    </xf>
    <xf numFmtId="0" fontId="11" fillId="2" borderId="8" xfId="0" applyFont="1" applyFill="1" applyBorder="1" applyAlignment="1">
      <alignment horizontal="center" vertical="center"/>
    </xf>
    <xf numFmtId="0" fontId="6" fillId="0" borderId="0" xfId="0" applyFont="1"/>
    <xf numFmtId="0" fontId="12" fillId="3" borderId="9" xfId="0" applyFont="1" applyFill="1" applyBorder="1" applyAlignment="1">
      <alignment horizontal="center" vertical="center" wrapText="1"/>
    </xf>
    <xf numFmtId="0" fontId="13" fillId="3" borderId="10" xfId="0" applyFont="1" applyFill="1" applyBorder="1" applyAlignment="1">
      <alignment horizontal="center" vertical="center"/>
    </xf>
    <xf numFmtId="0" fontId="12" fillId="0" borderId="9" xfId="0" applyFont="1" applyBorder="1" applyAlignment="1">
      <alignment horizontal="center" vertical="center" wrapText="1"/>
    </xf>
    <xf numFmtId="0" fontId="13" fillId="0" borderId="10" xfId="0" applyFont="1" applyBorder="1" applyAlignment="1">
      <alignment horizontal="center" vertical="center"/>
    </xf>
    <xf numFmtId="0" fontId="12" fillId="0" borderId="11" xfId="0" applyFont="1" applyBorder="1" applyAlignment="1">
      <alignment horizontal="center" vertical="center" wrapText="1"/>
    </xf>
    <xf numFmtId="0" fontId="13" fillId="0" borderId="12" xfId="0" applyFont="1" applyBorder="1" applyAlignment="1">
      <alignment horizontal="center" vertical="center"/>
    </xf>
    <xf numFmtId="0" fontId="11" fillId="2" borderId="13" xfId="0" applyFont="1" applyFill="1" applyBorder="1" applyAlignment="1">
      <alignment horizontal="center" vertical="center"/>
    </xf>
    <xf numFmtId="0" fontId="11" fillId="2" borderId="14" xfId="0" applyFont="1" applyFill="1" applyBorder="1" applyAlignment="1">
      <alignment horizontal="center" vertical="center"/>
    </xf>
    <xf numFmtId="0" fontId="11" fillId="2" borderId="15" xfId="0" applyFont="1" applyFill="1" applyBorder="1" applyAlignment="1">
      <alignment horizontal="center" vertical="center"/>
    </xf>
    <xf numFmtId="0" fontId="12" fillId="0" borderId="9" xfId="0" applyFont="1" applyBorder="1" applyAlignment="1">
      <alignment horizontal="left" vertical="center"/>
    </xf>
    <xf numFmtId="0" fontId="12" fillId="0" borderId="10" xfId="0" applyFont="1" applyBorder="1" applyAlignment="1">
      <alignment horizontal="center" vertical="center"/>
    </xf>
    <xf numFmtId="0" fontId="12" fillId="3" borderId="9" xfId="0" applyFont="1" applyFill="1" applyBorder="1" applyAlignment="1">
      <alignment horizontal="left" vertical="center"/>
    </xf>
    <xf numFmtId="0" fontId="12" fillId="3" borderId="10" xfId="0" applyFont="1" applyFill="1" applyBorder="1" applyAlignment="1">
      <alignment horizontal="center" vertical="center"/>
    </xf>
    <xf numFmtId="0" fontId="15" fillId="3" borderId="9" xfId="0" applyFont="1" applyFill="1" applyBorder="1" applyAlignment="1">
      <alignment horizontal="center" vertical="center"/>
    </xf>
    <xf numFmtId="0" fontId="12" fillId="3" borderId="11" xfId="0" applyFont="1" applyFill="1" applyBorder="1" applyAlignment="1">
      <alignment horizontal="left" vertical="center"/>
    </xf>
    <xf numFmtId="0" fontId="12" fillId="0" borderId="11" xfId="0" applyFont="1" applyBorder="1" applyAlignment="1">
      <alignment horizontal="left" vertical="center"/>
    </xf>
    <xf numFmtId="0" fontId="12" fillId="3" borderId="11" xfId="0" applyFont="1" applyFill="1" applyBorder="1" applyAlignment="1">
      <alignment horizontal="center" vertical="center"/>
    </xf>
    <xf numFmtId="0" fontId="16" fillId="3" borderId="12" xfId="0" applyFont="1" applyFill="1" applyBorder="1" applyAlignment="1">
      <alignment horizontal="left" vertical="center"/>
    </xf>
    <xf numFmtId="0" fontId="12" fillId="3" borderId="9" xfId="0" applyFont="1" applyFill="1" applyBorder="1" applyAlignment="1">
      <alignment horizontal="center" vertical="center"/>
    </xf>
    <xf numFmtId="0" fontId="16" fillId="3" borderId="10" xfId="0" applyFont="1" applyFill="1" applyBorder="1" applyAlignment="1">
      <alignment horizontal="left" vertical="center"/>
    </xf>
    <xf numFmtId="0" fontId="16" fillId="0" borderId="12" xfId="0" applyFont="1" applyBorder="1" applyAlignment="1">
      <alignment horizontal="left" vertical="center"/>
    </xf>
    <xf numFmtId="0" fontId="16" fillId="0" borderId="10" xfId="0" applyFont="1" applyBorder="1" applyAlignment="1">
      <alignment horizontal="left" vertical="center"/>
    </xf>
    <xf numFmtId="0" fontId="14" fillId="4" borderId="16" xfId="0" applyFont="1" applyFill="1" applyBorder="1" applyAlignment="1">
      <alignment horizontal="center" vertical="center"/>
    </xf>
    <xf numFmtId="0" fontId="6" fillId="0" borderId="0" xfId="0" applyFont="1"/>
    <xf numFmtId="0" fontId="15" fillId="3" borderId="17" xfId="0" applyFont="1" applyFill="1" applyBorder="1" applyAlignment="1">
      <alignment horizontal="center" vertical="center"/>
    </xf>
    <xf numFmtId="0" fontId="6" fillId="0" borderId="18" xfId="0" applyFont="1" applyBorder="1"/>
    <xf numFmtId="0" fontId="6" fillId="0" borderId="19" xfId="0" applyFont="1" applyBorder="1"/>
    <xf numFmtId="0" fontId="13" fillId="3" borderId="20" xfId="0" applyFont="1" applyFill="1" applyBorder="1" applyAlignment="1">
      <alignment horizontal="center" vertical="center"/>
    </xf>
    <xf numFmtId="0" fontId="6" fillId="0" borderId="9" xfId="0" applyFont="1" applyBorder="1"/>
    <xf numFmtId="0" fontId="13" fillId="0" borderId="21" xfId="0" applyFont="1" applyBorder="1" applyAlignment="1">
      <alignment horizontal="center" vertical="center"/>
    </xf>
    <xf numFmtId="0" fontId="12" fillId="0" borderId="21" xfId="0" applyFont="1" applyBorder="1" applyAlignment="1">
      <alignment horizontal="center" vertical="center"/>
    </xf>
    <xf numFmtId="0" fontId="6" fillId="0" borderId="11" xfId="0" applyFont="1" applyBorder="1"/>
    <xf numFmtId="0" fontId="12" fillId="3" borderId="21" xfId="0" applyFont="1" applyFill="1" applyBorder="1" applyAlignment="1">
      <alignment horizontal="center" vertical="center"/>
    </xf>
  </cellXfs>
  <cellStyles count="3">
    <cellStyle name="Comma" xfId="1" builtinId="3"/>
    <cellStyle name="Normal" xfId="0" builtinId="0"/>
    <cellStyle name="Percent" xfId="2" builtinId="5"/>
  </cellStyles>
  <dxfs count="24">
    <dxf>
      <border diagonalUp="0" diagonalDown="0">
        <left style="thin">
          <color indexed="64"/>
        </left>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_);_(* \(#,##0\);_(* &quot;-&quot;??_);_(@_)"/>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_);_(* \(#,##0\);_(* &quot;-&quot;??_);_(@_)"/>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4" formatCode="0.0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diagonalUp="0" diagonalDown="0">
        <left style="thin">
          <color rgb="FF000000"/>
        </left>
        <right style="thin">
          <color rgb="FF000000"/>
        </right>
        <top/>
        <bottom/>
        <vertical style="thin">
          <color rgb="FF000000"/>
        </vertical>
        <horizontal style="thin">
          <color rgb="FF000000"/>
        </horizontal>
      </border>
    </dxf>
    <dxf>
      <border diagonalUp="0" diagonalDown="0">
        <left style="thin">
          <color indexed="64"/>
        </left>
        <right style="thin">
          <color indexed="64"/>
        </right>
        <top/>
        <bottom/>
        <vertical style="thin">
          <color indexed="64"/>
        </vertical>
        <horizontal style="thin">
          <color indexed="64"/>
        </horizontal>
      </border>
    </dxf>
    <dxf>
      <border diagonalUp="0" diagonalDown="0">
        <left style="thin">
          <color indexed="64"/>
        </left>
        <right/>
        <top style="thin">
          <color indexed="64"/>
        </top>
        <bottom style="thin">
          <color indexed="64"/>
        </bottom>
        <vertical style="thin">
          <color indexed="64"/>
        </vertical>
        <horizontal style="thin">
          <color indexed="64"/>
        </horizontal>
      </border>
    </dxf>
    <dxf>
      <border diagonalUp="0" diagonalDown="0" outline="0">
        <left/>
        <right style="thin">
          <color indexed="64"/>
        </right>
        <top style="thin">
          <color indexed="64"/>
        </top>
        <bottom style="thin">
          <color indexed="64"/>
        </bottom>
      </border>
    </dxf>
    <dxf>
      <font>
        <b val="0"/>
        <family val="2"/>
      </font>
      <numFmt numFmtId="164" formatCode="_(* #,##0_);_(* \(#,##0\);_(* &quot;-&quot;??_);_(@_)"/>
      <border diagonalUp="0" diagonalDown="0" outline="0">
        <left style="thin">
          <color indexed="64"/>
        </left>
        <right style="thin">
          <color indexed="64"/>
        </right>
        <top style="thin">
          <color indexed="64"/>
        </top>
        <bottom style="thin">
          <color indexed="64"/>
        </bottom>
      </border>
    </dxf>
    <dxf>
      <numFmt numFmtId="164" formatCode="_(* #,##0_);_(* \(#,##0\);_(* &quot;-&quot;??_);_(@_)"/>
      <border diagonalUp="0" diagonalDown="0" outline="0">
        <left style="thin">
          <color indexed="64"/>
        </left>
        <right/>
        <top style="thin">
          <color indexed="64"/>
        </top>
        <bottom style="thin">
          <color indexed="64"/>
        </bottom>
      </border>
    </dxf>
    <dxf>
      <numFmt numFmtId="14" formatCode="0.0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bottom/>
        <vertical style="thin">
          <color indexed="64"/>
        </vertical>
        <horizontal style="thin">
          <color indexed="64"/>
        </horizontal>
      </border>
    </dxf>
    <dxf>
      <border diagonalUp="0" diagonalDown="0">
        <left style="thin">
          <color indexed="64"/>
        </left>
        <right style="thin">
          <color indexed="64"/>
        </right>
        <top/>
        <bottom/>
        <vertical style="thin">
          <color indexed="64"/>
        </vertical>
        <horizontal style="thin">
          <color indexed="64"/>
        </horizontal>
      </border>
    </dxf>
    <dxf>
      <fill>
        <patternFill patternType="solid">
          <fgColor rgb="FFECECEC"/>
          <bgColor rgb="FFECECEC"/>
        </patternFill>
      </fill>
    </dxf>
    <dxf>
      <fill>
        <patternFill patternType="solid">
          <fgColor rgb="FFDADADA"/>
          <bgColor rgb="FFDADADA"/>
        </patternFill>
      </fill>
    </dxf>
    <dxf>
      <fill>
        <patternFill patternType="none"/>
      </fill>
    </dxf>
    <dxf>
      <fill>
        <patternFill patternType="solid">
          <fgColor rgb="FFD9E2F3"/>
          <bgColor rgb="FFD9E2F3"/>
        </patternFill>
      </fill>
    </dxf>
    <dxf>
      <fill>
        <patternFill patternType="solid">
          <fgColor rgb="FFD8D8D8"/>
          <bgColor rgb="FFD8D8D8"/>
        </patternFill>
      </fill>
    </dxf>
    <dxf>
      <fill>
        <patternFill patternType="none"/>
      </fill>
    </dxf>
  </dxfs>
  <tableStyles count="2" defaultTableStyle="TableStyleMedium2" defaultPivotStyle="PivotStyleLight16">
    <tableStyle name="Penalization Form-style" pivot="0" count="3" xr9:uid="{BC99DA62-54D0-4857-BCBC-8F64D1744F8D}">
      <tableStyleElement type="headerRow" dxfId="23"/>
      <tableStyleElement type="firstRowStripe" dxfId="22"/>
      <tableStyleElement type="secondRowStripe" dxfId="21"/>
    </tableStyle>
    <tableStyle name="SoW-style" pivot="0" count="3" xr9:uid="{2F4A8C68-0CA8-4EEE-99CD-8B750BA8D7B2}">
      <tableStyleElement type="headerRow" dxfId="20"/>
      <tableStyleElement type="firstRowStripe" dxfId="19"/>
      <tableStyleElement type="secondRowStripe" dxfId="1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49638D3-024E-412A-8405-BF54E519CA61}" name="Table_1" displayName="Table_1" ref="A1:G91" headerRowDxfId="17" totalsRowDxfId="16">
  <tableColumns count="7">
    <tableColumn id="1" xr3:uid="{73CE1FB9-81F2-4DFC-A1D3-538DF7F0B3AD}" name="No." dataDxfId="15"/>
    <tableColumn id="2" xr3:uid="{6F9D8016-BD1E-4E4E-9936-DE3A3FC4023B}" name="Milestone Description " dataDxfId="14"/>
    <tableColumn id="3" xr3:uid="{535EE641-BE77-4A92-A652-62341F5D013E}" name="Percentage" dataDxfId="13"/>
    <tableColumn id="4" xr3:uid="{0F316F4D-8F62-48FF-9931-DECFBBF49245}" name="Monthly Amount" dataDxfId="12" dataCellStyle="Comma"/>
    <tableColumn id="5" xr3:uid="{9C94F32C-5BFA-4884-9CE6-53DA29F3CA5A}" name="Seasonal Amount " dataDxfId="11" dataCellStyle="Comma"/>
    <tableColumn id="6" xr3:uid="{42600CCA-8331-4AE3-A73D-D1DD0404E7D9}" name="Per Two Seasons" dataDxfId="10"/>
    <tableColumn id="7" xr3:uid="{72D6870F-C177-4FB6-BEBD-12F9B01D8404}" name="Per Five Seasons" dataDxfId="9"/>
  </tableColumns>
  <tableStyleInfo name="SoW-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FD23078-99CF-4B23-8E47-D5B2315F388C}" name="Table_14" displayName="Table_14" ref="A1:G90" headerRowDxfId="8" totalsRowDxfId="7">
  <tableColumns count="7">
    <tableColumn id="1" xr3:uid="{C2AFC470-2EE4-4E1C-A821-90631DA77AD5}" name="No." dataDxfId="6"/>
    <tableColumn id="2" xr3:uid="{7FB51AE4-D439-43B6-A61C-B8D534C90EFB}" name="Milestone Description " dataDxfId="5"/>
    <tableColumn id="3" xr3:uid="{4AC280BB-57CB-4EC4-BEC4-288F3EC69E54}" name="Percentage" dataDxfId="4"/>
    <tableColumn id="4" xr3:uid="{E6798713-A5F8-4342-8BCD-30B0AF472EF2}" name="Monthly Amount" dataDxfId="3" dataCellStyle="Comma"/>
    <tableColumn id="5" xr3:uid="{6E71A858-909B-4551-97A6-58AF692BF905}" name="Seasonal Amount " dataDxfId="2" dataCellStyle="Comma"/>
    <tableColumn id="6" xr3:uid="{8D594AED-A002-4BB0-B6A4-497C5631C910}" name="Per Two Seasons" dataDxfId="1"/>
    <tableColumn id="7" xr3:uid="{E3BD5164-67D5-4F30-A6B9-73E34FFD049F}" name="Per Five Seasons" dataDxfId="0"/>
  </tableColumns>
  <tableStyleInfo name="SoW-style" showFirstColumn="1" showLastColumn="1"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069DA25-619E-4DF7-93A2-FBBD296B19E8}" name="Table_2" displayName="Table_2" ref="A1:C11">
  <tableColumns count="3">
    <tableColumn id="1" xr3:uid="{1E1CBF9F-086D-4F4C-BCA5-E29623CB2851}" name="Item Description"/>
    <tableColumn id="2" xr3:uid="{8B58BA91-8EEE-478E-A127-B16B94AC8340}" name="Measures"/>
    <tableColumn id="3" xr3:uid="{49CA86EE-F093-4ADD-9E54-5482211C2EC0}" name="Applied Penalty"/>
  </tableColumns>
  <tableStyleInfo name="Penalization Form-style" showFirstColumn="1" showLastColumn="1"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6DE484-80C1-4E88-9C1B-43056D590EB3}">
  <dimension ref="A1:L89"/>
  <sheetViews>
    <sheetView tabSelected="1" topLeftCell="B1" zoomScale="90" zoomScaleNormal="90" workbookViewId="0">
      <pane ySplit="1" topLeftCell="A2" activePane="bottomLeft" state="frozen"/>
      <selection pane="bottomLeft" activeCell="E65" sqref="E65"/>
    </sheetView>
  </sheetViews>
  <sheetFormatPr defaultColWidth="14.453125" defaultRowHeight="14.5" outlineLevelRow="1"/>
  <cols>
    <col min="1" max="1" width="5.453125" style="42" bestFit="1" customWidth="1"/>
    <col min="2" max="2" width="63.36328125" style="26" customWidth="1"/>
    <col min="3" max="3" width="10.1796875" style="43" bestFit="1" customWidth="1"/>
    <col min="4" max="4" width="16.7265625" style="44" bestFit="1" customWidth="1"/>
    <col min="5" max="5" width="17.6328125" style="45" bestFit="1" customWidth="1"/>
    <col min="6" max="6" width="15" style="26" customWidth="1"/>
    <col min="7" max="7" width="14.81640625" style="26" bestFit="1" customWidth="1"/>
    <col min="8" max="12" width="9.08984375" style="26" customWidth="1"/>
    <col min="13" max="16384" width="14.453125" style="26"/>
  </cols>
  <sheetData>
    <row r="1" spans="1:12" s="7" customFormat="1">
      <c r="A1" s="1" t="s">
        <v>0</v>
      </c>
      <c r="B1" s="2" t="s">
        <v>1</v>
      </c>
      <c r="C1" s="3" t="s">
        <v>2</v>
      </c>
      <c r="D1" s="4" t="s">
        <v>3</v>
      </c>
      <c r="E1" s="4" t="s">
        <v>4</v>
      </c>
      <c r="F1" s="5" t="s">
        <v>5</v>
      </c>
      <c r="G1" s="5" t="s">
        <v>6</v>
      </c>
      <c r="H1" s="6"/>
      <c r="I1" s="6"/>
      <c r="J1" s="6"/>
      <c r="K1" s="6"/>
      <c r="L1" s="6"/>
    </row>
    <row r="2" spans="1:12" s="14" customFormat="1">
      <c r="A2" s="8"/>
      <c r="B2" s="9"/>
      <c r="C2" s="10">
        <f>SUM(C84,C73,C69,C65,C62,C58,C55,C51,C42,C38,C34,C25,C22,C17,C8,C3)</f>
        <v>1</v>
      </c>
      <c r="D2" s="11">
        <f>Table_1[[#This Row],[Seasonal Amount ]]/12</f>
        <v>6500000</v>
      </c>
      <c r="E2" s="11">
        <v>78000000</v>
      </c>
      <c r="F2" s="12">
        <f>Table_1[[#This Row],[Seasonal Amount ]]*2</f>
        <v>156000000</v>
      </c>
      <c r="G2" s="12">
        <f>Table_1[[#This Row],[Seasonal Amount ]]*5</f>
        <v>390000000</v>
      </c>
      <c r="H2" s="13"/>
      <c r="I2" s="13"/>
      <c r="J2" s="13"/>
      <c r="K2" s="13"/>
      <c r="L2" s="13"/>
    </row>
    <row r="3" spans="1:12" s="14" customFormat="1" ht="15.5">
      <c r="A3" s="15">
        <v>1</v>
      </c>
      <c r="B3" s="16" t="s">
        <v>7</v>
      </c>
      <c r="C3" s="17">
        <f>SUM(C4:C7)</f>
        <v>8.0500000000000002E-2</v>
      </c>
      <c r="D3" s="11">
        <f>Table_1[[#This Row],[Seasonal Amount ]]/12</f>
        <v>523250</v>
      </c>
      <c r="E3" s="18">
        <f>E2*Table_1[[#This Row],[Percentage]]</f>
        <v>6279000</v>
      </c>
      <c r="F3" s="12">
        <f>Table_1[[#This Row],[Seasonal Amount ]]*2</f>
        <v>12558000</v>
      </c>
      <c r="G3" s="12">
        <f>Table_1[[#This Row],[Seasonal Amount ]]*5</f>
        <v>31395000</v>
      </c>
      <c r="H3" s="13"/>
      <c r="I3" s="13"/>
      <c r="J3" s="13"/>
      <c r="K3" s="13"/>
      <c r="L3" s="13"/>
    </row>
    <row r="4" spans="1:12" ht="58" hidden="1" outlineLevel="1">
      <c r="A4" s="19">
        <v>1.2</v>
      </c>
      <c r="B4" s="20" t="s">
        <v>8</v>
      </c>
      <c r="C4" s="21">
        <v>0.02</v>
      </c>
      <c r="D4" s="22">
        <f>Table_1[[#This Row],[Seasonal Amount ]]/12</f>
        <v>130000.00001625001</v>
      </c>
      <c r="E4" s="22">
        <f>E3*Table_1[[#This Row],[Percentage]]*12.42236025</f>
        <v>1560000.0001950001</v>
      </c>
      <c r="F4" s="23">
        <f>Table_1[[#This Row],[Seasonal Amount ]]*2</f>
        <v>3120000.0003900002</v>
      </c>
      <c r="G4" s="23">
        <f>Table_1[[#This Row],[Seasonal Amount ]]*5</f>
        <v>7800000.0009750007</v>
      </c>
      <c r="H4" s="24"/>
      <c r="I4" s="25"/>
      <c r="J4" s="25"/>
      <c r="K4" s="25"/>
      <c r="L4" s="25"/>
    </row>
    <row r="5" spans="1:12" ht="43.5" hidden="1" outlineLevel="1">
      <c r="A5" s="19">
        <v>1.3</v>
      </c>
      <c r="B5" s="20" t="s">
        <v>9</v>
      </c>
      <c r="C5" s="21">
        <v>2.5000000000000001E-2</v>
      </c>
      <c r="D5" s="22">
        <f>Table_1[[#This Row],[Seasonal Amount ]]/12</f>
        <v>162500.00002031252</v>
      </c>
      <c r="E5" s="22">
        <f>E3*Table_1[[#This Row],[Percentage]]*12.42236025</f>
        <v>1950000.0002437502</v>
      </c>
      <c r="F5" s="23">
        <f>Table_1[[#This Row],[Seasonal Amount ]]*2</f>
        <v>3900000.0004875003</v>
      </c>
      <c r="G5" s="23">
        <f>Table_1[[#This Row],[Seasonal Amount ]]*5</f>
        <v>9750000.0012187511</v>
      </c>
      <c r="H5" s="25"/>
      <c r="I5" s="25"/>
      <c r="J5" s="25"/>
      <c r="K5" s="25"/>
      <c r="L5" s="25"/>
    </row>
    <row r="6" spans="1:12" ht="58" hidden="1" outlineLevel="1">
      <c r="A6" s="19">
        <v>1.7</v>
      </c>
      <c r="B6" s="20" t="s">
        <v>10</v>
      </c>
      <c r="C6" s="21">
        <v>1.55E-2</v>
      </c>
      <c r="D6" s="22">
        <f>Table_1[[#This Row],[Seasonal Amount ]]/12</f>
        <v>100750.00001259375</v>
      </c>
      <c r="E6" s="22">
        <f>E3*Table_1[[#This Row],[Percentage]]*12.42236025</f>
        <v>1209000.000151125</v>
      </c>
      <c r="F6" s="23">
        <f>Table_1[[#This Row],[Seasonal Amount ]]*2</f>
        <v>2418000.00030225</v>
      </c>
      <c r="G6" s="23">
        <f>Table_1[[#This Row],[Seasonal Amount ]]*5</f>
        <v>6045000.0007556248</v>
      </c>
      <c r="H6" s="25"/>
      <c r="I6" s="25"/>
      <c r="J6" s="25"/>
      <c r="K6" s="25"/>
      <c r="L6" s="25"/>
    </row>
    <row r="7" spans="1:12" ht="29" hidden="1" outlineLevel="1">
      <c r="A7" s="19">
        <v>1.8</v>
      </c>
      <c r="B7" s="20" t="s">
        <v>11</v>
      </c>
      <c r="C7" s="21">
        <v>0.02</v>
      </c>
      <c r="D7" s="22">
        <f>Table_1[[#This Row],[Seasonal Amount ]]/12</f>
        <v>130000.00001625001</v>
      </c>
      <c r="E7" s="22">
        <f>E3*Table_1[[#This Row],[Percentage]]*12.42236025</f>
        <v>1560000.0001950001</v>
      </c>
      <c r="F7" s="23">
        <f>Table_1[[#This Row],[Seasonal Amount ]]*2</f>
        <v>3120000.0003900002</v>
      </c>
      <c r="G7" s="23">
        <f>Table_1[[#This Row],[Seasonal Amount ]]*5</f>
        <v>7800000.0009750007</v>
      </c>
      <c r="H7" s="25"/>
      <c r="I7" s="25"/>
      <c r="J7" s="25"/>
      <c r="K7" s="25"/>
      <c r="L7" s="25"/>
    </row>
    <row r="8" spans="1:12" s="14" customFormat="1" ht="15.5" collapsed="1">
      <c r="A8" s="15">
        <v>2</v>
      </c>
      <c r="B8" s="16" t="s">
        <v>12</v>
      </c>
      <c r="C8" s="27">
        <f t="shared" ref="C8" si="0">SUM(C9:C16)</f>
        <v>1.8000000000000002E-2</v>
      </c>
      <c r="D8" s="11">
        <f>Table_1[[#This Row],[Seasonal Amount ]]/12</f>
        <v>117000.00000000001</v>
      </c>
      <c r="E8" s="18">
        <f>E2*Table_1[[#This Row],[Percentage]]</f>
        <v>1404000.0000000002</v>
      </c>
      <c r="F8" s="12">
        <f>Table_1[[#This Row],[Seasonal Amount ]]*2</f>
        <v>2808000.0000000005</v>
      </c>
      <c r="G8" s="12">
        <f>Table_1[[#This Row],[Seasonal Amount ]]*5</f>
        <v>7020000.0000000009</v>
      </c>
      <c r="H8" s="13"/>
      <c r="I8" s="13"/>
      <c r="J8" s="13"/>
      <c r="K8" s="13"/>
      <c r="L8" s="13"/>
    </row>
    <row r="9" spans="1:12" ht="43.5" hidden="1" outlineLevel="1">
      <c r="A9" s="19">
        <v>2.2000000000000002</v>
      </c>
      <c r="B9" s="20" t="s">
        <v>13</v>
      </c>
      <c r="C9" s="28">
        <v>6.0000000000000001E-3</v>
      </c>
      <c r="D9" s="22">
        <f>Table_1[[#This Row],[Seasonal Amount ]]/12</f>
        <v>38999.610000000008</v>
      </c>
      <c r="E9" s="22">
        <f>E8*Table_1[[#This Row],[Percentage]]*55.555</f>
        <v>467995.32000000012</v>
      </c>
      <c r="F9" s="23">
        <f>Table_1[[#This Row],[Seasonal Amount ]]*2</f>
        <v>935990.64000000025</v>
      </c>
      <c r="G9" s="23">
        <f>Table_1[[#This Row],[Seasonal Amount ]]*5</f>
        <v>2339976.6000000006</v>
      </c>
      <c r="H9" s="25"/>
      <c r="I9" s="25"/>
      <c r="J9" s="25"/>
      <c r="K9" s="25"/>
      <c r="L9" s="25"/>
    </row>
    <row r="10" spans="1:12" ht="43.5" hidden="1" outlineLevel="1">
      <c r="A10" s="19">
        <v>2.2999999999999998</v>
      </c>
      <c r="B10" s="20" t="s">
        <v>14</v>
      </c>
      <c r="C10" s="28">
        <v>1.5E-3</v>
      </c>
      <c r="D10" s="22">
        <f>Table_1[[#This Row],[Seasonal Amount ]]/12</f>
        <v>9749.902500000002</v>
      </c>
      <c r="E10" s="22">
        <f>E8*Table_1[[#This Row],[Percentage]]*55.555</f>
        <v>116998.83000000003</v>
      </c>
      <c r="F10" s="23">
        <f>Table_1[[#This Row],[Seasonal Amount ]]*2</f>
        <v>233997.66000000006</v>
      </c>
      <c r="G10" s="23">
        <f>Table_1[[#This Row],[Seasonal Amount ]]*5</f>
        <v>584994.15000000014</v>
      </c>
      <c r="H10" s="25"/>
      <c r="I10" s="25"/>
      <c r="J10" s="25"/>
      <c r="K10" s="25"/>
      <c r="L10" s="25"/>
    </row>
    <row r="11" spans="1:12" ht="29" hidden="1" outlineLevel="1">
      <c r="A11" s="19">
        <v>2.4</v>
      </c>
      <c r="B11" s="20" t="s">
        <v>15</v>
      </c>
      <c r="C11" s="28">
        <v>1E-3</v>
      </c>
      <c r="D11" s="22">
        <f>Table_1[[#This Row],[Seasonal Amount ]]/12</f>
        <v>6499.9350000000013</v>
      </c>
      <c r="E11" s="22">
        <f>E8*Table_1[[#This Row],[Percentage]]*55.555</f>
        <v>77999.220000000016</v>
      </c>
      <c r="F11" s="23">
        <f>Table_1[[#This Row],[Seasonal Amount ]]*2</f>
        <v>155998.44000000003</v>
      </c>
      <c r="G11" s="23">
        <f>Table_1[[#This Row],[Seasonal Amount ]]*5</f>
        <v>389996.10000000009</v>
      </c>
      <c r="H11" s="25"/>
      <c r="I11" s="25"/>
      <c r="J11" s="25"/>
      <c r="K11" s="25"/>
      <c r="L11" s="25"/>
    </row>
    <row r="12" spans="1:12" hidden="1" outlineLevel="1">
      <c r="A12" s="19">
        <v>2.5</v>
      </c>
      <c r="B12" s="20" t="s">
        <v>16</v>
      </c>
      <c r="C12" s="28">
        <v>2.5000000000000001E-3</v>
      </c>
      <c r="D12" s="22">
        <f>Table_1[[#This Row],[Seasonal Amount ]]/12</f>
        <v>16249.837500000001</v>
      </c>
      <c r="E12" s="22">
        <f>E8*Table_1[[#This Row],[Percentage]]*55.555</f>
        <v>194998.05000000002</v>
      </c>
      <c r="F12" s="23">
        <f>Table_1[[#This Row],[Seasonal Amount ]]*2</f>
        <v>389996.10000000003</v>
      </c>
      <c r="G12" s="23">
        <f>Table_1[[#This Row],[Seasonal Amount ]]*5</f>
        <v>974990.25000000012</v>
      </c>
      <c r="H12" s="25"/>
      <c r="I12" s="25"/>
      <c r="J12" s="25"/>
      <c r="K12" s="25"/>
      <c r="L12" s="25"/>
    </row>
    <row r="13" spans="1:12" ht="43.5" hidden="1" outlineLevel="1">
      <c r="A13" s="19">
        <v>2.6</v>
      </c>
      <c r="B13" s="20" t="s">
        <v>17</v>
      </c>
      <c r="C13" s="28">
        <v>1E-3</v>
      </c>
      <c r="D13" s="22">
        <f>Table_1[[#This Row],[Seasonal Amount ]]/12</f>
        <v>902.75972231250023</v>
      </c>
      <c r="E13" s="22">
        <f>E12*Table_1[[#This Row],[Percentage]]*55.555</f>
        <v>10833.116667750002</v>
      </c>
      <c r="F13" s="23">
        <f>Table_1[[#This Row],[Seasonal Amount ]]*2</f>
        <v>21666.233335500005</v>
      </c>
      <c r="G13" s="23">
        <f>Table_1[[#This Row],[Seasonal Amount ]]*5</f>
        <v>54165.58333875001</v>
      </c>
      <c r="H13" s="25"/>
      <c r="I13" s="25"/>
      <c r="J13" s="25"/>
      <c r="K13" s="25"/>
      <c r="L13" s="25"/>
    </row>
    <row r="14" spans="1:12" ht="43.5" hidden="1" outlineLevel="1">
      <c r="A14" s="19">
        <v>2.7</v>
      </c>
      <c r="B14" s="20" t="s">
        <v>18</v>
      </c>
      <c r="C14" s="28">
        <v>5.0000000000000001E-4</v>
      </c>
      <c r="D14" s="22">
        <f>Table_1[[#This Row],[Seasonal Amount ]]/12</f>
        <v>3249.9675000000007</v>
      </c>
      <c r="E14" s="22">
        <f>E8*Table_1[[#This Row],[Percentage]]*55.555</f>
        <v>38999.610000000008</v>
      </c>
      <c r="F14" s="23">
        <f>Table_1[[#This Row],[Seasonal Amount ]]*2</f>
        <v>77999.220000000016</v>
      </c>
      <c r="G14" s="23">
        <f>Table_1[[#This Row],[Seasonal Amount ]]*5</f>
        <v>194998.05000000005</v>
      </c>
      <c r="H14" s="25"/>
      <c r="I14" s="25"/>
      <c r="J14" s="25"/>
      <c r="K14" s="25"/>
      <c r="L14" s="25"/>
    </row>
    <row r="15" spans="1:12" ht="43.5" hidden="1" outlineLevel="1">
      <c r="A15" s="19">
        <v>2.8</v>
      </c>
      <c r="B15" s="20" t="s">
        <v>19</v>
      </c>
      <c r="C15" s="28">
        <v>5.0000000000000001E-4</v>
      </c>
      <c r="D15" s="22">
        <f>Table_1[[#This Row],[Seasonal Amount ]]/12</f>
        <v>3249.9675000000007</v>
      </c>
      <c r="E15" s="22">
        <f>E8*Table_1[[#This Row],[Percentage]]*55.555</f>
        <v>38999.610000000008</v>
      </c>
      <c r="F15" s="23">
        <f>Table_1[[#This Row],[Seasonal Amount ]]*2</f>
        <v>77999.220000000016</v>
      </c>
      <c r="G15" s="23">
        <f>Table_1[[#This Row],[Seasonal Amount ]]*5</f>
        <v>194998.05000000005</v>
      </c>
      <c r="H15" s="25"/>
      <c r="I15" s="25"/>
      <c r="J15" s="25"/>
      <c r="K15" s="25"/>
      <c r="L15" s="25"/>
    </row>
    <row r="16" spans="1:12" ht="43.5" hidden="1" outlineLevel="1">
      <c r="A16" s="19">
        <v>2.9</v>
      </c>
      <c r="B16" s="20" t="s">
        <v>20</v>
      </c>
      <c r="C16" s="28">
        <v>5.0000000000000001E-3</v>
      </c>
      <c r="D16" s="22">
        <f>Table_1[[#This Row],[Seasonal Amount ]]/12</f>
        <v>32499.675000000003</v>
      </c>
      <c r="E16" s="22">
        <f>E8*Table_1[[#This Row],[Percentage]]*55.555</f>
        <v>389996.10000000003</v>
      </c>
      <c r="F16" s="23">
        <f>Table_1[[#This Row],[Seasonal Amount ]]*2</f>
        <v>779992.20000000007</v>
      </c>
      <c r="G16" s="23">
        <f>Table_1[[#This Row],[Seasonal Amount ]]*5</f>
        <v>1949980.5000000002</v>
      </c>
      <c r="H16" s="25"/>
      <c r="I16" s="25"/>
      <c r="J16" s="25"/>
      <c r="K16" s="25"/>
      <c r="L16" s="25"/>
    </row>
    <row r="17" spans="1:12" s="14" customFormat="1" ht="15.5" collapsed="1">
      <c r="A17" s="15">
        <v>3</v>
      </c>
      <c r="B17" s="16" t="s">
        <v>21</v>
      </c>
      <c r="C17" s="17">
        <f>SUM(C18:C21)</f>
        <v>0.50749999999999995</v>
      </c>
      <c r="D17" s="11">
        <f>Table_1[[#This Row],[Seasonal Amount ]]/12</f>
        <v>3298749.9999999995</v>
      </c>
      <c r="E17" s="11">
        <f>E2*Table_1[[#This Row],[Percentage]]</f>
        <v>39584999.999999993</v>
      </c>
      <c r="F17" s="12">
        <f>Table_1[[#This Row],[Seasonal Amount ]]*2</f>
        <v>79169999.999999985</v>
      </c>
      <c r="G17" s="12">
        <f>Table_1[[#This Row],[Seasonal Amount ]]*5</f>
        <v>197924999.99999997</v>
      </c>
      <c r="H17" s="13"/>
      <c r="I17" s="13"/>
      <c r="J17" s="13"/>
      <c r="K17" s="13"/>
      <c r="L17" s="13"/>
    </row>
    <row r="18" spans="1:12" ht="29" hidden="1" outlineLevel="1">
      <c r="A18" s="19">
        <v>3.1</v>
      </c>
      <c r="B18" s="20" t="s">
        <v>22</v>
      </c>
      <c r="C18" s="28">
        <v>5.0000000000000001E-4</v>
      </c>
      <c r="D18" s="22">
        <f>Table_1[[#This Row],[Seasonal Amount ]]/12</f>
        <v>3250.0000004062495</v>
      </c>
      <c r="E18" s="22">
        <f>E17*Table_1[[#This Row],[Percentage]]*1.97044335</f>
        <v>39000.000004874993</v>
      </c>
      <c r="F18" s="23">
        <f>Table_1[[#This Row],[Seasonal Amount ]]*2</f>
        <v>78000.000009749987</v>
      </c>
      <c r="G18" s="23">
        <f>Table_1[[#This Row],[Seasonal Amount ]]*5</f>
        <v>195000.00002437498</v>
      </c>
      <c r="H18" s="25"/>
      <c r="I18" s="25"/>
      <c r="J18" s="25"/>
      <c r="K18" s="25"/>
      <c r="L18" s="25"/>
    </row>
    <row r="19" spans="1:12" ht="72.5" hidden="1" outlineLevel="1">
      <c r="A19" s="19">
        <v>3.2</v>
      </c>
      <c r="B19" s="20" t="s">
        <v>23</v>
      </c>
      <c r="C19" s="28">
        <v>1E-3</v>
      </c>
      <c r="D19" s="22">
        <f>Table_1[[#This Row],[Seasonal Amount ]]/12</f>
        <v>6500.0000008124989</v>
      </c>
      <c r="E19" s="22">
        <f>E17*Table_1[[#This Row],[Percentage]]*1.97044335</f>
        <v>78000.000009749987</v>
      </c>
      <c r="F19" s="23">
        <f>Table_1[[#This Row],[Seasonal Amount ]]*2</f>
        <v>156000.00001949997</v>
      </c>
      <c r="G19" s="23">
        <f>Table_1[[#This Row],[Seasonal Amount ]]*5</f>
        <v>390000.00004874996</v>
      </c>
      <c r="H19" s="25"/>
      <c r="I19" s="25"/>
      <c r="J19" s="25"/>
      <c r="K19" s="25"/>
      <c r="L19" s="25"/>
    </row>
    <row r="20" spans="1:12" ht="58" hidden="1" outlineLevel="1">
      <c r="A20" s="19">
        <v>3.3</v>
      </c>
      <c r="B20" s="29" t="s">
        <v>24</v>
      </c>
      <c r="C20" s="28">
        <v>1E-3</v>
      </c>
      <c r="D20" s="22">
        <f>Table_1[[#This Row],[Seasonal Amount ]]/12</f>
        <v>6500.0000008124989</v>
      </c>
      <c r="E20" s="22">
        <f>E17*Table_1[[#This Row],[Percentage]]*1.97044335</f>
        <v>78000.000009749987</v>
      </c>
      <c r="F20" s="23">
        <f>Table_1[[#This Row],[Seasonal Amount ]]*2</f>
        <v>156000.00001949997</v>
      </c>
      <c r="G20" s="23">
        <f>Table_1[[#This Row],[Seasonal Amount ]]*5</f>
        <v>390000.00004874996</v>
      </c>
      <c r="H20" s="25"/>
      <c r="I20" s="25"/>
      <c r="J20" s="25"/>
      <c r="K20" s="25"/>
      <c r="L20" s="25"/>
    </row>
    <row r="21" spans="1:12" ht="43.5" hidden="1" outlineLevel="1">
      <c r="A21" s="19">
        <v>3.4</v>
      </c>
      <c r="B21" s="29" t="s">
        <v>25</v>
      </c>
      <c r="C21" s="28">
        <v>0.505</v>
      </c>
      <c r="D21" s="22">
        <f>Table_1[[#This Row],[Seasonal Amount ]]/12</f>
        <v>3282500.0004103123</v>
      </c>
      <c r="E21" s="22">
        <f>E17*Table_1[[#This Row],[Percentage]]*1.97044335</f>
        <v>39390000.004923746</v>
      </c>
      <c r="F21" s="23">
        <f>Table_1[[#This Row],[Seasonal Amount ]]*2</f>
        <v>78780000.009847492</v>
      </c>
      <c r="G21" s="23">
        <f>Table_1[[#This Row],[Seasonal Amount ]]*5</f>
        <v>196950000.02461874</v>
      </c>
      <c r="H21" s="25"/>
      <c r="I21" s="25"/>
      <c r="J21" s="25"/>
      <c r="K21" s="25"/>
      <c r="L21" s="25"/>
    </row>
    <row r="22" spans="1:12" s="14" customFormat="1" ht="15.5" collapsed="1">
      <c r="A22" s="15">
        <v>4</v>
      </c>
      <c r="B22" s="16" t="s">
        <v>26</v>
      </c>
      <c r="C22" s="17">
        <f>SUM(C23:C24)</f>
        <v>5.0000000000000001E-3</v>
      </c>
      <c r="D22" s="11">
        <f>Table_1[[#This Row],[Seasonal Amount ]]/12</f>
        <v>32500</v>
      </c>
      <c r="E22" s="18">
        <f>E2*Table_1[[#This Row],[Percentage]]</f>
        <v>390000</v>
      </c>
      <c r="F22" s="12">
        <f>Table_1[[#This Row],[Seasonal Amount ]]*2</f>
        <v>780000</v>
      </c>
      <c r="G22" s="12">
        <f>Table_1[[#This Row],[Seasonal Amount ]]*5</f>
        <v>1950000</v>
      </c>
      <c r="H22" s="13"/>
      <c r="I22" s="13"/>
      <c r="J22" s="13"/>
      <c r="K22" s="13"/>
      <c r="L22" s="13"/>
    </row>
    <row r="23" spans="1:12" ht="72.5" hidden="1" outlineLevel="1">
      <c r="A23" s="19">
        <v>4.2</v>
      </c>
      <c r="B23" s="20" t="s">
        <v>27</v>
      </c>
      <c r="C23" s="21">
        <v>2E-3</v>
      </c>
      <c r="D23" s="22">
        <f>Table_1[[#This Row],[Seasonal Amount ]]/12</f>
        <v>13000</v>
      </c>
      <c r="E23" s="22">
        <f>E22*Table_1[[#This Row],[Percentage]]*200</f>
        <v>156000</v>
      </c>
      <c r="F23" s="23">
        <f>Table_1[[#This Row],[Seasonal Amount ]]*2</f>
        <v>312000</v>
      </c>
      <c r="G23" s="23">
        <f>Table_1[[#This Row],[Seasonal Amount ]]*5</f>
        <v>780000</v>
      </c>
      <c r="H23" s="25"/>
      <c r="I23" s="25"/>
      <c r="J23" s="25"/>
      <c r="K23" s="25"/>
      <c r="L23" s="25"/>
    </row>
    <row r="24" spans="1:12" ht="58" hidden="1" outlineLevel="1">
      <c r="A24" s="19">
        <v>4.3</v>
      </c>
      <c r="B24" s="20" t="s">
        <v>28</v>
      </c>
      <c r="C24" s="21">
        <v>3.0000000000000001E-3</v>
      </c>
      <c r="D24" s="22">
        <f>Table_1[[#This Row],[Seasonal Amount ]]/12</f>
        <v>19500</v>
      </c>
      <c r="E24" s="22">
        <f>E22*Table_1[[#This Row],[Percentage]]*200</f>
        <v>234000</v>
      </c>
      <c r="F24" s="23">
        <f>Table_1[[#This Row],[Seasonal Amount ]]*2</f>
        <v>468000</v>
      </c>
      <c r="G24" s="23">
        <f>Table_1[[#This Row],[Seasonal Amount ]]*5</f>
        <v>1170000</v>
      </c>
      <c r="H24" s="25"/>
      <c r="I24" s="25"/>
      <c r="J24" s="25"/>
      <c r="K24" s="25"/>
      <c r="L24" s="25"/>
    </row>
    <row r="25" spans="1:12" s="14" customFormat="1" ht="15.5" collapsed="1">
      <c r="A25" s="15">
        <v>5</v>
      </c>
      <c r="B25" s="16" t="s">
        <v>29</v>
      </c>
      <c r="C25" s="17">
        <f>SUM(C26:C33)</f>
        <v>4.0500000000000001E-2</v>
      </c>
      <c r="D25" s="11">
        <f>Table_1[[#This Row],[Seasonal Amount ]]/12</f>
        <v>263250</v>
      </c>
      <c r="E25" s="18">
        <f>E2*Table_1[[#This Row],[Percentage]]</f>
        <v>3159000</v>
      </c>
      <c r="F25" s="12">
        <f>Table_1[[#This Row],[Seasonal Amount ]]*2</f>
        <v>6318000</v>
      </c>
      <c r="G25" s="12">
        <f>Table_1[[#This Row],[Seasonal Amount ]]*5</f>
        <v>15795000</v>
      </c>
      <c r="H25" s="13"/>
      <c r="I25" s="13"/>
      <c r="J25" s="13"/>
      <c r="K25" s="13"/>
      <c r="L25" s="30"/>
    </row>
    <row r="26" spans="1:12" ht="43.5" hidden="1" outlineLevel="1">
      <c r="A26" s="31">
        <v>5.2</v>
      </c>
      <c r="B26" s="20" t="s">
        <v>30</v>
      </c>
      <c r="C26" s="21">
        <v>2.5000000000000001E-3</v>
      </c>
      <c r="D26" s="22">
        <f>Table_1[[#This Row],[Seasonal Amount ]]/12</f>
        <v>16249.99998375</v>
      </c>
      <c r="E26" s="32">
        <f>E25*Table_1[[#This Row],[Percentage]]*24.691358</f>
        <v>194999.999805</v>
      </c>
      <c r="F26" s="23">
        <f>Table_1[[#This Row],[Seasonal Amount ]]*2</f>
        <v>389999.99961</v>
      </c>
      <c r="G26" s="23">
        <f>Table_1[[#This Row],[Seasonal Amount ]]*5</f>
        <v>974999.99902500003</v>
      </c>
      <c r="H26" s="25"/>
      <c r="I26" s="25"/>
      <c r="J26" s="25"/>
      <c r="K26" s="25"/>
      <c r="L26" s="25"/>
    </row>
    <row r="27" spans="1:12" ht="29" hidden="1" outlineLevel="1">
      <c r="A27" s="31">
        <v>5.3</v>
      </c>
      <c r="B27" s="20" t="s">
        <v>31</v>
      </c>
      <c r="C27" s="21">
        <v>1.5E-3</v>
      </c>
      <c r="D27" s="22">
        <f>Table_1[[#This Row],[Seasonal Amount ]]/12</f>
        <v>9749.9999902500003</v>
      </c>
      <c r="E27" s="32">
        <f>E25*Table_1[[#This Row],[Percentage]]*24.691358</f>
        <v>116999.99988300001</v>
      </c>
      <c r="F27" s="23">
        <f>Table_1[[#This Row],[Seasonal Amount ]]*2</f>
        <v>233999.99976600002</v>
      </c>
      <c r="G27" s="23">
        <f>Table_1[[#This Row],[Seasonal Amount ]]*5</f>
        <v>584999.99941500009</v>
      </c>
      <c r="H27" s="25"/>
      <c r="I27" s="25"/>
      <c r="J27" s="25"/>
      <c r="K27" s="25"/>
      <c r="L27" s="25"/>
    </row>
    <row r="28" spans="1:12" ht="87" hidden="1" outlineLevel="1">
      <c r="A28" s="31">
        <v>5.4</v>
      </c>
      <c r="B28" s="20" t="s">
        <v>32</v>
      </c>
      <c r="C28" s="21">
        <v>5.0000000000000001E-3</v>
      </c>
      <c r="D28" s="22">
        <f>Table_1[[#This Row],[Seasonal Amount ]]/12</f>
        <v>32499.9999675</v>
      </c>
      <c r="E28" s="32">
        <f>E25*Table_1[[#This Row],[Percentage]]*24.691358</f>
        <v>389999.99961</v>
      </c>
      <c r="F28" s="23">
        <f>Table_1[[#This Row],[Seasonal Amount ]]*2</f>
        <v>779999.99922</v>
      </c>
      <c r="G28" s="23">
        <f>Table_1[[#This Row],[Seasonal Amount ]]*5</f>
        <v>1949999.9980500001</v>
      </c>
      <c r="H28" s="25"/>
      <c r="I28" s="25"/>
      <c r="J28" s="25"/>
      <c r="K28" s="25"/>
      <c r="L28" s="25"/>
    </row>
    <row r="29" spans="1:12" ht="29" hidden="1" outlineLevel="1">
      <c r="A29" s="31">
        <v>5.5</v>
      </c>
      <c r="B29" s="20" t="s">
        <v>33</v>
      </c>
      <c r="C29" s="21">
        <v>2.2499999999999999E-2</v>
      </c>
      <c r="D29" s="22">
        <f>Table_1[[#This Row],[Seasonal Amount ]]/12</f>
        <v>146249.99985375002</v>
      </c>
      <c r="E29" s="32">
        <f>E25*Table_1[[#This Row],[Percentage]]*24.691358</f>
        <v>1754999.9982450001</v>
      </c>
      <c r="F29" s="23">
        <f>Table_1[[#This Row],[Seasonal Amount ]]*2</f>
        <v>3509999.9964900003</v>
      </c>
      <c r="G29" s="23">
        <f>Table_1[[#This Row],[Seasonal Amount ]]*5</f>
        <v>8774999.9912250005</v>
      </c>
      <c r="H29" s="25"/>
      <c r="I29" s="25"/>
      <c r="J29" s="25"/>
      <c r="K29" s="25"/>
      <c r="L29" s="25"/>
    </row>
    <row r="30" spans="1:12" ht="29" hidden="1" outlineLevel="1">
      <c r="A30" s="31">
        <v>5.6</v>
      </c>
      <c r="B30" s="20" t="s">
        <v>34</v>
      </c>
      <c r="C30" s="21">
        <v>1.5E-3</v>
      </c>
      <c r="D30" s="22">
        <f>Table_1[[#This Row],[Seasonal Amount ]]/12</f>
        <v>9749.9999902500003</v>
      </c>
      <c r="E30" s="32">
        <f>E25*Table_1[[#This Row],[Percentage]]*24.691358</f>
        <v>116999.99988300001</v>
      </c>
      <c r="F30" s="23">
        <f>Table_1[[#This Row],[Seasonal Amount ]]*2</f>
        <v>233999.99976600002</v>
      </c>
      <c r="G30" s="23">
        <f>Table_1[[#This Row],[Seasonal Amount ]]*5</f>
        <v>584999.99941500009</v>
      </c>
      <c r="H30" s="25"/>
      <c r="I30" s="25"/>
      <c r="J30" s="25"/>
      <c r="K30" s="25"/>
      <c r="L30" s="25"/>
    </row>
    <row r="31" spans="1:12" ht="101.5" hidden="1" outlineLevel="1">
      <c r="A31" s="31">
        <v>5.7</v>
      </c>
      <c r="B31" s="20" t="s">
        <v>35</v>
      </c>
      <c r="C31" s="21">
        <v>6.0000000000000001E-3</v>
      </c>
      <c r="D31" s="22">
        <f>Table_1[[#This Row],[Seasonal Amount ]]/12</f>
        <v>38999.999961000001</v>
      </c>
      <c r="E31" s="32">
        <f>E25*Table_1[[#This Row],[Percentage]]*24.691358</f>
        <v>467999.99953200005</v>
      </c>
      <c r="F31" s="23">
        <f>Table_1[[#This Row],[Seasonal Amount ]]*2</f>
        <v>935999.99906400009</v>
      </c>
      <c r="G31" s="23">
        <f>Table_1[[#This Row],[Seasonal Amount ]]*5</f>
        <v>2339999.9976600003</v>
      </c>
      <c r="H31" s="25"/>
      <c r="I31" s="25"/>
      <c r="J31" s="25"/>
      <c r="K31" s="25"/>
      <c r="L31" s="25"/>
    </row>
    <row r="32" spans="1:12" ht="29" hidden="1" outlineLevel="1">
      <c r="A32" s="31">
        <v>5.8</v>
      </c>
      <c r="B32" s="20" t="s">
        <v>36</v>
      </c>
      <c r="C32" s="21">
        <v>1E-3</v>
      </c>
      <c r="D32" s="22">
        <f>Table_1[[#This Row],[Seasonal Amount ]]/12</f>
        <v>6499.9999935000005</v>
      </c>
      <c r="E32" s="32">
        <f>E25*Table_1[[#This Row],[Percentage]]*24.691358</f>
        <v>77999.999922000003</v>
      </c>
      <c r="F32" s="23">
        <f>Table_1[[#This Row],[Seasonal Amount ]]*2</f>
        <v>155999.99984400001</v>
      </c>
      <c r="G32" s="23">
        <f>Table_1[[#This Row],[Seasonal Amount ]]*5</f>
        <v>389999.99961</v>
      </c>
      <c r="H32" s="25"/>
      <c r="I32" s="25"/>
      <c r="J32" s="25"/>
      <c r="K32" s="25"/>
      <c r="L32" s="25"/>
    </row>
    <row r="33" spans="1:12" ht="43.5" hidden="1" outlineLevel="1">
      <c r="A33" s="33">
        <v>5.1100000000000003</v>
      </c>
      <c r="B33" s="20" t="s">
        <v>37</v>
      </c>
      <c r="C33" s="21">
        <v>5.0000000000000001E-4</v>
      </c>
      <c r="D33" s="22">
        <f>Table_1[[#This Row],[Seasonal Amount ]]/12</f>
        <v>3249.9999967500003</v>
      </c>
      <c r="E33" s="32">
        <f>E25*Table_1[[#This Row],[Percentage]]*24.691358</f>
        <v>38999.999961000001</v>
      </c>
      <c r="F33" s="23">
        <f>Table_1[[#This Row],[Seasonal Amount ]]*2</f>
        <v>77999.999922000003</v>
      </c>
      <c r="G33" s="23">
        <f>Table_1[[#This Row],[Seasonal Amount ]]*5</f>
        <v>194999.999805</v>
      </c>
      <c r="H33" s="25"/>
      <c r="I33" s="25"/>
      <c r="J33" s="25"/>
      <c r="K33" s="25"/>
      <c r="L33" s="25"/>
    </row>
    <row r="34" spans="1:12" s="14" customFormat="1" ht="15.5" collapsed="1">
      <c r="A34" s="15">
        <v>6</v>
      </c>
      <c r="B34" s="16" t="s">
        <v>38</v>
      </c>
      <c r="C34" s="17">
        <f>SUM(C35:C37)</f>
        <v>1.4499999999999999E-2</v>
      </c>
      <c r="D34" s="11">
        <f>Table_1[[#This Row],[Seasonal Amount ]]/12</f>
        <v>94250</v>
      </c>
      <c r="E34" s="18">
        <f>E2*Table_1[[#This Row],[Percentage]]</f>
        <v>1131000</v>
      </c>
      <c r="F34" s="12">
        <f>Table_1[[#This Row],[Seasonal Amount ]]*2</f>
        <v>2262000</v>
      </c>
      <c r="G34" s="12">
        <f>Table_1[[#This Row],[Seasonal Amount ]]*5</f>
        <v>5655000</v>
      </c>
      <c r="H34" s="13"/>
      <c r="I34" s="13"/>
      <c r="J34" s="13"/>
      <c r="K34" s="13"/>
      <c r="L34" s="13"/>
    </row>
    <row r="35" spans="1:12" ht="58" hidden="1" outlineLevel="1">
      <c r="A35" s="19">
        <v>6.2</v>
      </c>
      <c r="B35" s="20" t="s">
        <v>39</v>
      </c>
      <c r="C35" s="21">
        <v>5.0000000000000001E-3</v>
      </c>
      <c r="D35" s="22">
        <f>Table_1[[#This Row],[Seasonal Amount ]]/12</f>
        <v>32499.999980499997</v>
      </c>
      <c r="E35" s="22">
        <f>E34*Table_1[[#This Row],[Percentage]]*68.9655172</f>
        <v>389999.99976599996</v>
      </c>
      <c r="F35" s="23">
        <f>Table_1[[#This Row],[Seasonal Amount ]]*2</f>
        <v>779999.99953199993</v>
      </c>
      <c r="G35" s="23">
        <f>Table_1[[#This Row],[Seasonal Amount ]]*5</f>
        <v>1949999.9988299999</v>
      </c>
      <c r="H35" s="25"/>
      <c r="I35" s="25"/>
      <c r="J35" s="25"/>
      <c r="K35" s="25"/>
      <c r="L35" s="25"/>
    </row>
    <row r="36" spans="1:12" ht="43.5" hidden="1" outlineLevel="1">
      <c r="A36" s="19">
        <v>6.3</v>
      </c>
      <c r="B36" s="20" t="s">
        <v>40</v>
      </c>
      <c r="C36" s="21">
        <v>6.0000000000000001E-3</v>
      </c>
      <c r="D36" s="22">
        <f>Table_1[[#This Row],[Seasonal Amount ]]/12</f>
        <v>38999.999976599996</v>
      </c>
      <c r="E36" s="22">
        <f>E34*Table_1[[#This Row],[Percentage]]*68.9655172</f>
        <v>467999.99971919996</v>
      </c>
      <c r="F36" s="23">
        <f>Table_1[[#This Row],[Seasonal Amount ]]*2</f>
        <v>935999.99943839991</v>
      </c>
      <c r="G36" s="23">
        <f>Table_1[[#This Row],[Seasonal Amount ]]*5</f>
        <v>2339999.9985959996</v>
      </c>
      <c r="H36" s="25"/>
      <c r="I36" s="25"/>
      <c r="J36" s="25"/>
      <c r="K36" s="25"/>
      <c r="L36" s="25"/>
    </row>
    <row r="37" spans="1:12" ht="29" hidden="1" outlineLevel="1">
      <c r="A37" s="19">
        <v>6.5</v>
      </c>
      <c r="B37" s="20" t="s">
        <v>41</v>
      </c>
      <c r="C37" s="21">
        <v>3.5000000000000001E-3</v>
      </c>
      <c r="D37" s="22">
        <f>Table_1[[#This Row],[Seasonal Amount ]]/12</f>
        <v>22749.999986349998</v>
      </c>
      <c r="E37" s="22">
        <f>E34*Table_1[[#This Row],[Percentage]]*68.9655172</f>
        <v>272999.99983619998</v>
      </c>
      <c r="F37" s="23">
        <f>Table_1[[#This Row],[Seasonal Amount ]]*2</f>
        <v>545999.99967239995</v>
      </c>
      <c r="G37" s="23">
        <f>Table_1[[#This Row],[Seasonal Amount ]]*5</f>
        <v>1364999.9991809998</v>
      </c>
      <c r="H37" s="25"/>
      <c r="I37" s="25"/>
      <c r="J37" s="25"/>
      <c r="K37" s="25"/>
      <c r="L37" s="25"/>
    </row>
    <row r="38" spans="1:12" s="14" customFormat="1" ht="15.5" collapsed="1">
      <c r="A38" s="15">
        <v>7</v>
      </c>
      <c r="B38" s="16" t="s">
        <v>42</v>
      </c>
      <c r="C38" s="17">
        <f>SUM(C39:C41)</f>
        <v>1.5000000000000001E-2</v>
      </c>
      <c r="D38" s="11">
        <f>Table_1[[#This Row],[Seasonal Amount ]]/12</f>
        <v>97500</v>
      </c>
      <c r="E38" s="18">
        <f>E2*Table_1[[#This Row],[Percentage]]</f>
        <v>1170000</v>
      </c>
      <c r="F38" s="12">
        <f>Table_1[[#This Row],[Seasonal Amount ]]*2</f>
        <v>2340000</v>
      </c>
      <c r="G38" s="12">
        <f>Table_1[[#This Row],[Seasonal Amount ]]*5</f>
        <v>5850000</v>
      </c>
      <c r="H38" s="13"/>
      <c r="I38" s="13"/>
      <c r="J38" s="13"/>
      <c r="K38" s="13"/>
      <c r="L38" s="13"/>
    </row>
    <row r="39" spans="1:12" ht="43.5" hidden="1" outlineLevel="1">
      <c r="A39" s="19">
        <v>7.2</v>
      </c>
      <c r="B39" s="20" t="s">
        <v>43</v>
      </c>
      <c r="C39" s="21">
        <v>5.0000000000000001E-4</v>
      </c>
      <c r="D39" s="22">
        <f>Table_1[[#This Row],[Seasonal Amount ]]/12</f>
        <v>345.74468077500001</v>
      </c>
      <c r="E39" s="22">
        <f>E38*Table_1[[#This Row],[Percentage]]*7.09219858</f>
        <v>4148.9361693000001</v>
      </c>
      <c r="F39" s="23">
        <f>Table_1[[#This Row],[Seasonal Amount ]]*2</f>
        <v>8297.8723386000001</v>
      </c>
      <c r="G39" s="23">
        <f>Table_1[[#This Row],[Seasonal Amount ]]*5</f>
        <v>20744.680846499999</v>
      </c>
      <c r="H39" s="25"/>
      <c r="I39" s="25"/>
      <c r="J39" s="25"/>
      <c r="K39" s="25"/>
      <c r="L39" s="25"/>
    </row>
    <row r="40" spans="1:12" ht="43.5" hidden="1" outlineLevel="1">
      <c r="A40" s="19">
        <v>7.5</v>
      </c>
      <c r="B40" s="20" t="s">
        <v>44</v>
      </c>
      <c r="C40" s="21">
        <v>1.4E-2</v>
      </c>
      <c r="D40" s="22">
        <f>Table_1[[#This Row],[Seasonal Amount ]]/12</f>
        <v>9680.8510616999993</v>
      </c>
      <c r="E40" s="22">
        <f>E38*Table_1[[#This Row],[Percentage]]*7.09219858</f>
        <v>116170.21274039999</v>
      </c>
      <c r="F40" s="23">
        <f>Table_1[[#This Row],[Seasonal Amount ]]*2</f>
        <v>232340.42548079998</v>
      </c>
      <c r="G40" s="23">
        <f>Table_1[[#This Row],[Seasonal Amount ]]*5</f>
        <v>580851.06370199996</v>
      </c>
      <c r="H40" s="25"/>
      <c r="I40" s="25"/>
      <c r="J40" s="25"/>
      <c r="K40" s="25"/>
      <c r="L40" s="25"/>
    </row>
    <row r="41" spans="1:12" ht="29" hidden="1" outlineLevel="1">
      <c r="A41" s="19">
        <v>7.6</v>
      </c>
      <c r="B41" s="20" t="s">
        <v>45</v>
      </c>
      <c r="C41" s="21">
        <v>5.0000000000000001E-4</v>
      </c>
      <c r="D41" s="22">
        <f>Table_1[[#This Row],[Seasonal Amount ]]/12</f>
        <v>345.74468077500001</v>
      </c>
      <c r="E41" s="22">
        <f>E38*Table_1[[#This Row],[Percentage]]*7.09219858</f>
        <v>4148.9361693000001</v>
      </c>
      <c r="F41" s="23">
        <f>Table_1[[#This Row],[Seasonal Amount ]]*2</f>
        <v>8297.8723386000001</v>
      </c>
      <c r="G41" s="23">
        <f>Table_1[[#This Row],[Seasonal Amount ]]*5</f>
        <v>20744.680846499999</v>
      </c>
      <c r="H41" s="25"/>
      <c r="I41" s="25"/>
      <c r="J41" s="25"/>
      <c r="K41" s="25"/>
      <c r="L41" s="25"/>
    </row>
    <row r="42" spans="1:12" s="14" customFormat="1" ht="15.5" collapsed="1">
      <c r="A42" s="15">
        <v>8</v>
      </c>
      <c r="B42" s="16" t="s">
        <v>46</v>
      </c>
      <c r="C42" s="17">
        <f>SUM(C43:C50)</f>
        <v>0.13450000000000001</v>
      </c>
      <c r="D42" s="11">
        <f>Table_1[[#This Row],[Seasonal Amount ]]/12</f>
        <v>874250</v>
      </c>
      <c r="E42" s="18">
        <f>E2*Table_1[[#This Row],[Percentage]]</f>
        <v>10491000</v>
      </c>
      <c r="F42" s="12">
        <f>Table_1[[#This Row],[Seasonal Amount ]]*2</f>
        <v>20982000</v>
      </c>
      <c r="G42" s="12">
        <f>Table_1[[#This Row],[Seasonal Amount ]]*5</f>
        <v>52455000</v>
      </c>
      <c r="H42" s="13"/>
      <c r="I42" s="13"/>
      <c r="J42" s="13"/>
      <c r="K42" s="13"/>
      <c r="L42" s="13"/>
    </row>
    <row r="43" spans="1:12" ht="58" hidden="1" outlineLevel="1">
      <c r="A43" s="19">
        <v>8.1999999999999993</v>
      </c>
      <c r="B43" s="20" t="s">
        <v>47</v>
      </c>
      <c r="C43" s="21">
        <v>4.9500000000000002E-2</v>
      </c>
      <c r="D43" s="22">
        <f>Table_1[[#This Row],[Seasonal Amount ]]/12</f>
        <v>321750.00009009003</v>
      </c>
      <c r="E43" s="22">
        <f>E42*Table_1[[#This Row],[Percentage]]*7.43494424</f>
        <v>3861000.0010810802</v>
      </c>
      <c r="F43" s="23">
        <f>Table_1[[#This Row],[Seasonal Amount ]]*2</f>
        <v>7722000.0021621604</v>
      </c>
      <c r="G43" s="23">
        <f>Table_1[[#This Row],[Seasonal Amount ]]*5</f>
        <v>19305000.0054054</v>
      </c>
      <c r="H43" s="25"/>
      <c r="I43" s="25"/>
      <c r="J43" s="25"/>
      <c r="K43" s="25"/>
      <c r="L43" s="25"/>
    </row>
    <row r="44" spans="1:12" ht="58" hidden="1" outlineLevel="1">
      <c r="A44" s="19">
        <v>8.3000000000000007</v>
      </c>
      <c r="B44" s="20" t="s">
        <v>48</v>
      </c>
      <c r="C44" s="21">
        <v>0.02</v>
      </c>
      <c r="D44" s="22">
        <f>Table_1[[#This Row],[Seasonal Amount ]]/12</f>
        <v>130000.0000364</v>
      </c>
      <c r="E44" s="22">
        <f>E42*Table_1[[#This Row],[Percentage]]*7.43494424</f>
        <v>1560000.0004368001</v>
      </c>
      <c r="F44" s="23">
        <f>Table_1[[#This Row],[Seasonal Amount ]]*2</f>
        <v>3120000.0008736001</v>
      </c>
      <c r="G44" s="23">
        <f>Table_1[[#This Row],[Seasonal Amount ]]*5</f>
        <v>7800000.0021839999</v>
      </c>
      <c r="H44" s="25"/>
      <c r="I44" s="25"/>
      <c r="J44" s="25"/>
      <c r="K44" s="25"/>
      <c r="L44" s="25"/>
    </row>
    <row r="45" spans="1:12" ht="29" hidden="1" outlineLevel="1">
      <c r="A45" s="19">
        <v>8.5</v>
      </c>
      <c r="B45" s="20" t="s">
        <v>49</v>
      </c>
      <c r="C45" s="21">
        <v>0.01</v>
      </c>
      <c r="D45" s="22">
        <f>Table_1[[#This Row],[Seasonal Amount ]]/12</f>
        <v>65000.0000182</v>
      </c>
      <c r="E45" s="22">
        <f>E42*Table_1[[#This Row],[Percentage]]*7.43494424</f>
        <v>780000.00021840003</v>
      </c>
      <c r="F45" s="23">
        <f>Table_1[[#This Row],[Seasonal Amount ]]*2</f>
        <v>1560000.0004368001</v>
      </c>
      <c r="G45" s="23">
        <f>Table_1[[#This Row],[Seasonal Amount ]]*5</f>
        <v>3900000.0010919999</v>
      </c>
      <c r="H45" s="25"/>
      <c r="I45" s="25"/>
      <c r="J45" s="25"/>
      <c r="K45" s="25"/>
      <c r="L45" s="25"/>
    </row>
    <row r="46" spans="1:12" ht="43.5" hidden="1" outlineLevel="1">
      <c r="A46" s="19">
        <v>8.6</v>
      </c>
      <c r="B46" s="20" t="s">
        <v>50</v>
      </c>
      <c r="C46" s="21">
        <v>0.01</v>
      </c>
      <c r="D46" s="22">
        <f>Table_1[[#This Row],[Seasonal Amount ]]/12</f>
        <v>65000.0000182</v>
      </c>
      <c r="E46" s="22">
        <f>E42*Table_1[[#This Row],[Percentage]]*7.43494424</f>
        <v>780000.00021840003</v>
      </c>
      <c r="F46" s="23">
        <f>Table_1[[#This Row],[Seasonal Amount ]]*2</f>
        <v>1560000.0004368001</v>
      </c>
      <c r="G46" s="23">
        <f>Table_1[[#This Row],[Seasonal Amount ]]*5</f>
        <v>3900000.0010919999</v>
      </c>
      <c r="H46" s="25"/>
      <c r="I46" s="25"/>
      <c r="J46" s="25"/>
      <c r="K46" s="25"/>
      <c r="L46" s="25"/>
    </row>
    <row r="47" spans="1:12" ht="43.5" hidden="1" outlineLevel="1">
      <c r="A47" s="19">
        <v>8.6999999999999993</v>
      </c>
      <c r="B47" s="20" t="s">
        <v>51</v>
      </c>
      <c r="C47" s="21">
        <v>5.0000000000000001E-3</v>
      </c>
      <c r="D47" s="22">
        <f>Table_1[[#This Row],[Seasonal Amount ]]/12</f>
        <v>32500.0000091</v>
      </c>
      <c r="E47" s="22">
        <f>E42*Table_1[[#This Row],[Percentage]]*7.43494424</f>
        <v>390000.00010920002</v>
      </c>
      <c r="F47" s="23">
        <f>Table_1[[#This Row],[Seasonal Amount ]]*2</f>
        <v>780000.00021840003</v>
      </c>
      <c r="G47" s="23">
        <f>Table_1[[#This Row],[Seasonal Amount ]]*5</f>
        <v>1950000.000546</v>
      </c>
      <c r="H47" s="25"/>
      <c r="I47" s="25"/>
      <c r="J47" s="25"/>
      <c r="K47" s="25"/>
      <c r="L47" s="25"/>
    </row>
    <row r="48" spans="1:12" ht="29" hidden="1" outlineLevel="1">
      <c r="A48" s="19">
        <v>8.8000000000000007</v>
      </c>
      <c r="B48" s="20" t="s">
        <v>52</v>
      </c>
      <c r="C48" s="21">
        <v>0.01</v>
      </c>
      <c r="D48" s="22">
        <f>Table_1[[#This Row],[Seasonal Amount ]]/12</f>
        <v>65000.0000182</v>
      </c>
      <c r="E48" s="22">
        <f>E42*Table_1[[#This Row],[Percentage]]*7.43494424</f>
        <v>780000.00021840003</v>
      </c>
      <c r="F48" s="23">
        <f>Table_1[[#This Row],[Seasonal Amount ]]*2</f>
        <v>1560000.0004368001</v>
      </c>
      <c r="G48" s="23">
        <f>Table_1[[#This Row],[Seasonal Amount ]]*5</f>
        <v>3900000.0010919999</v>
      </c>
      <c r="H48" s="25"/>
      <c r="I48" s="25"/>
      <c r="J48" s="25"/>
      <c r="K48" s="25"/>
      <c r="L48" s="25"/>
    </row>
    <row r="49" spans="1:12" ht="43.5" hidden="1" outlineLevel="1">
      <c r="A49" s="19">
        <v>8.9</v>
      </c>
      <c r="B49" s="20" t="s">
        <v>53</v>
      </c>
      <c r="C49" s="21">
        <v>0.02</v>
      </c>
      <c r="D49" s="22">
        <f>Table_1[[#This Row],[Seasonal Amount ]]/12</f>
        <v>130000.0000364</v>
      </c>
      <c r="E49" s="22">
        <f>E42*Table_1[[#This Row],[Percentage]]*7.43494424</f>
        <v>1560000.0004368001</v>
      </c>
      <c r="F49" s="23">
        <f>Table_1[[#This Row],[Seasonal Amount ]]*2</f>
        <v>3120000.0008736001</v>
      </c>
      <c r="G49" s="23">
        <f>Table_1[[#This Row],[Seasonal Amount ]]*5</f>
        <v>7800000.0021839999</v>
      </c>
      <c r="H49" s="25"/>
      <c r="I49" s="25"/>
      <c r="J49" s="25"/>
      <c r="K49" s="25"/>
      <c r="L49" s="25"/>
    </row>
    <row r="50" spans="1:12" ht="43.5" hidden="1" outlineLevel="1">
      <c r="A50" s="33">
        <v>8.1</v>
      </c>
      <c r="B50" s="20" t="s">
        <v>54</v>
      </c>
      <c r="C50" s="21">
        <v>0.01</v>
      </c>
      <c r="D50" s="22">
        <f>Table_1[[#This Row],[Seasonal Amount ]]/12</f>
        <v>65000.0000182</v>
      </c>
      <c r="E50" s="22">
        <f>E42*Table_1[[#This Row],[Percentage]]*7.43494424</f>
        <v>780000.00021840003</v>
      </c>
      <c r="F50" s="23">
        <f>Table_1[[#This Row],[Seasonal Amount ]]*2</f>
        <v>1560000.0004368001</v>
      </c>
      <c r="G50" s="23">
        <f>Table_1[[#This Row],[Seasonal Amount ]]*5</f>
        <v>3900000.0010919999</v>
      </c>
      <c r="H50" s="25"/>
      <c r="I50" s="25"/>
      <c r="J50" s="25"/>
      <c r="K50" s="25"/>
      <c r="L50" s="25"/>
    </row>
    <row r="51" spans="1:12" s="14" customFormat="1" ht="15.5" collapsed="1">
      <c r="A51" s="15">
        <v>9</v>
      </c>
      <c r="B51" s="16" t="s">
        <v>55</v>
      </c>
      <c r="C51" s="17">
        <f>SUM(C52:C54)</f>
        <v>6.0499999999999998E-2</v>
      </c>
      <c r="D51" s="11">
        <f>Table_1[[#This Row],[Seasonal Amount ]]/12</f>
        <v>393250</v>
      </c>
      <c r="E51" s="18">
        <f>E2*Table_1[[#This Row],[Percentage]]</f>
        <v>4719000</v>
      </c>
      <c r="F51" s="12">
        <f>Table_1[[#This Row],[Seasonal Amount ]]*2</f>
        <v>9438000</v>
      </c>
      <c r="G51" s="12">
        <f>Table_1[[#This Row],[Seasonal Amount ]]*5</f>
        <v>23595000</v>
      </c>
      <c r="H51" s="13"/>
      <c r="I51" s="13"/>
      <c r="J51" s="13"/>
      <c r="K51" s="13"/>
      <c r="L51" s="13"/>
    </row>
    <row r="52" spans="1:12" ht="43.5" hidden="1" outlineLevel="1">
      <c r="A52" s="19">
        <v>9.3000000000000007</v>
      </c>
      <c r="B52" s="20" t="s">
        <v>56</v>
      </c>
      <c r="C52" s="21">
        <v>5.2999999999999999E-2</v>
      </c>
      <c r="D52" s="22">
        <f>Table_1[[#This Row],[Seasonal Amount ]]/12</f>
        <v>344499.99958660005</v>
      </c>
      <c r="E52" s="22">
        <f>E51*Table_1[[#This Row],[Percentage]]*16.5289256</f>
        <v>4133999.9950392004</v>
      </c>
      <c r="F52" s="23">
        <f>Table_1[[#This Row],[Seasonal Amount ]]*2</f>
        <v>8267999.9900784008</v>
      </c>
      <c r="G52" s="23">
        <f>Table_1[[#This Row],[Seasonal Amount ]]*5</f>
        <v>20669999.975196004</v>
      </c>
      <c r="H52" s="25"/>
      <c r="I52" s="25"/>
      <c r="J52" s="25"/>
      <c r="K52" s="25"/>
      <c r="L52" s="25"/>
    </row>
    <row r="53" spans="1:12" ht="58" hidden="1" outlineLevel="1">
      <c r="A53" s="19">
        <v>9.4</v>
      </c>
      <c r="B53" s="20" t="s">
        <v>57</v>
      </c>
      <c r="C53" s="21">
        <v>5.0000000000000001E-3</v>
      </c>
      <c r="D53" s="22">
        <f>Table_1[[#This Row],[Seasonal Amount ]]/12</f>
        <v>32499.999961000005</v>
      </c>
      <c r="E53" s="22">
        <f>E51*Table_1[[#This Row],[Percentage]]*16.5289256</f>
        <v>389999.99953200005</v>
      </c>
      <c r="F53" s="23">
        <f>Table_1[[#This Row],[Seasonal Amount ]]*2</f>
        <v>779999.99906400009</v>
      </c>
      <c r="G53" s="23">
        <f>Table_1[[#This Row],[Seasonal Amount ]]*5</f>
        <v>1949999.9976600003</v>
      </c>
      <c r="H53" s="25"/>
      <c r="I53" s="25"/>
      <c r="J53" s="25"/>
      <c r="K53" s="25"/>
      <c r="L53" s="25"/>
    </row>
    <row r="54" spans="1:12" ht="29" hidden="1" outlineLevel="1">
      <c r="A54" s="19">
        <v>9.8000000000000007</v>
      </c>
      <c r="B54" s="20" t="s">
        <v>58</v>
      </c>
      <c r="C54" s="21">
        <v>2.5000000000000001E-3</v>
      </c>
      <c r="D54" s="22">
        <f>Table_1[[#This Row],[Seasonal Amount ]]/12</f>
        <v>16249.999980500002</v>
      </c>
      <c r="E54" s="22">
        <f>E51*Table_1[[#This Row],[Percentage]]*16.5289256</f>
        <v>194999.99976600002</v>
      </c>
      <c r="F54" s="23">
        <f>Table_1[[#This Row],[Seasonal Amount ]]*2</f>
        <v>389999.99953200005</v>
      </c>
      <c r="G54" s="23">
        <f>Table_1[[#This Row],[Seasonal Amount ]]*5</f>
        <v>974999.99883000017</v>
      </c>
      <c r="H54" s="25"/>
      <c r="I54" s="25"/>
      <c r="J54" s="25"/>
      <c r="K54" s="25"/>
      <c r="L54" s="25"/>
    </row>
    <row r="55" spans="1:12" s="14" customFormat="1" ht="15.5" collapsed="1">
      <c r="A55" s="15">
        <v>10</v>
      </c>
      <c r="B55" s="16" t="s">
        <v>59</v>
      </c>
      <c r="C55" s="17">
        <f>SUM(C56:C57)</f>
        <v>1.9999999999999997E-2</v>
      </c>
      <c r="D55" s="11">
        <f>Table_1[[#This Row],[Seasonal Amount ]]/12</f>
        <v>129999.99999999999</v>
      </c>
      <c r="E55" s="18">
        <f>E2*Table_1[[#This Row],[Percentage]]</f>
        <v>1559999.9999999998</v>
      </c>
      <c r="F55" s="12">
        <f>Table_1[[#This Row],[Seasonal Amount ]]*2</f>
        <v>3119999.9999999995</v>
      </c>
      <c r="G55" s="12">
        <f>Table_1[[#This Row],[Seasonal Amount ]]*5</f>
        <v>7799999.9999999991</v>
      </c>
      <c r="H55" s="13"/>
      <c r="I55" s="13"/>
      <c r="J55" s="13"/>
      <c r="K55" s="13"/>
      <c r="L55" s="13"/>
    </row>
    <row r="56" spans="1:12" ht="58" hidden="1" outlineLevel="1">
      <c r="A56" s="19">
        <v>10.4</v>
      </c>
      <c r="B56" s="20" t="s">
        <v>60</v>
      </c>
      <c r="C56" s="21">
        <v>1.7999999999999999E-2</v>
      </c>
      <c r="D56" s="22">
        <f>Table_1[[#This Row],[Seasonal Amount ]]/12</f>
        <v>116999.99999999996</v>
      </c>
      <c r="E56" s="22">
        <f>E55*Table_1[[#This Row],[Percentage]]*50</f>
        <v>1403999.9999999995</v>
      </c>
      <c r="F56" s="23">
        <f>Table_1[[#This Row],[Seasonal Amount ]]*2</f>
        <v>2807999.9999999991</v>
      </c>
      <c r="G56" s="23">
        <f>Table_1[[#This Row],[Seasonal Amount ]]*5</f>
        <v>7019999.9999999981</v>
      </c>
      <c r="H56" s="25"/>
      <c r="I56" s="25"/>
      <c r="J56" s="25"/>
      <c r="K56" s="25"/>
      <c r="L56" s="25"/>
    </row>
    <row r="57" spans="1:12" ht="43.5" hidden="1" outlineLevel="1">
      <c r="A57" s="31">
        <v>10.5</v>
      </c>
      <c r="B57" s="20" t="s">
        <v>61</v>
      </c>
      <c r="C57" s="21">
        <v>2E-3</v>
      </c>
      <c r="D57" s="22">
        <f>Table_1[[#This Row],[Seasonal Amount ]]/12</f>
        <v>12999.999999999998</v>
      </c>
      <c r="E57" s="22">
        <f>E55*Table_1[[#This Row],[Percentage]]*50</f>
        <v>155999.99999999997</v>
      </c>
      <c r="F57" s="23">
        <f>Table_1[[#This Row],[Seasonal Amount ]]*2</f>
        <v>311999.99999999994</v>
      </c>
      <c r="G57" s="23">
        <f>Table_1[[#This Row],[Seasonal Amount ]]*5</f>
        <v>779999.99999999988</v>
      </c>
      <c r="H57" s="25"/>
      <c r="I57" s="25"/>
      <c r="J57" s="25"/>
      <c r="K57" s="25"/>
      <c r="L57" s="25"/>
    </row>
    <row r="58" spans="1:12" s="14" customFormat="1" ht="15.5" collapsed="1">
      <c r="A58" s="15">
        <v>11</v>
      </c>
      <c r="B58" s="16" t="s">
        <v>62</v>
      </c>
      <c r="C58" s="17">
        <f>SUM(C59:C61)</f>
        <v>0.01</v>
      </c>
      <c r="D58" s="11">
        <f>Table_1[[#This Row],[Seasonal Amount ]]/12</f>
        <v>65000</v>
      </c>
      <c r="E58" s="18">
        <f>E2*Table_1[[#This Row],[Percentage]]</f>
        <v>780000</v>
      </c>
      <c r="F58" s="12">
        <f>Table_1[[#This Row],[Seasonal Amount ]]*2</f>
        <v>1560000</v>
      </c>
      <c r="G58" s="12">
        <f>Table_1[[#This Row],[Seasonal Amount ]]*5</f>
        <v>3900000</v>
      </c>
      <c r="H58" s="13"/>
      <c r="I58" s="13"/>
      <c r="J58" s="13"/>
      <c r="K58" s="13"/>
      <c r="L58" s="13"/>
    </row>
    <row r="59" spans="1:12" ht="43.5" hidden="1" outlineLevel="1">
      <c r="A59" s="19">
        <v>11.2</v>
      </c>
      <c r="B59" s="20" t="s">
        <v>63</v>
      </c>
      <c r="C59" s="21">
        <v>2.5000000000000001E-3</v>
      </c>
      <c r="D59" s="22">
        <f>Table_1[[#This Row],[Seasonal Amount ]]/12</f>
        <v>16250</v>
      </c>
      <c r="E59" s="22">
        <f>E58*Table_1[[#This Row],[Percentage]]*100</f>
        <v>195000</v>
      </c>
      <c r="F59" s="23">
        <f>Table_1[[#This Row],[Seasonal Amount ]]*2</f>
        <v>390000</v>
      </c>
      <c r="G59" s="23">
        <f>Table_1[[#This Row],[Seasonal Amount ]]*5</f>
        <v>975000</v>
      </c>
      <c r="H59" s="25"/>
      <c r="I59" s="25"/>
      <c r="J59" s="25"/>
      <c r="K59" s="25"/>
      <c r="L59" s="25"/>
    </row>
    <row r="60" spans="1:12" ht="58" hidden="1" outlineLevel="1">
      <c r="A60" s="19">
        <v>11.3</v>
      </c>
      <c r="B60" s="20" t="s">
        <v>64</v>
      </c>
      <c r="C60" s="21">
        <v>6.0000000000000001E-3</v>
      </c>
      <c r="D60" s="22">
        <f>Table_1[[#This Row],[Seasonal Amount ]]/12</f>
        <v>39000</v>
      </c>
      <c r="E60" s="22">
        <f>E58*Table_1[[#This Row],[Percentage]]*100</f>
        <v>468000</v>
      </c>
      <c r="F60" s="23">
        <f>Table_1[[#This Row],[Seasonal Amount ]]*2</f>
        <v>936000</v>
      </c>
      <c r="G60" s="23">
        <f>Table_1[[#This Row],[Seasonal Amount ]]*5</f>
        <v>2340000</v>
      </c>
      <c r="H60" s="25"/>
      <c r="I60" s="25"/>
      <c r="J60" s="25"/>
      <c r="K60" s="25"/>
      <c r="L60" s="25"/>
    </row>
    <row r="61" spans="1:12" ht="43.5" hidden="1" outlineLevel="1">
      <c r="A61" s="19">
        <v>11.4</v>
      </c>
      <c r="B61" s="20" t="s">
        <v>65</v>
      </c>
      <c r="C61" s="21">
        <v>1.5E-3</v>
      </c>
      <c r="D61" s="22">
        <f>Table_1[[#This Row],[Seasonal Amount ]]/12</f>
        <v>9750</v>
      </c>
      <c r="E61" s="22">
        <f>E58*Table_1[[#This Row],[Percentage]]*100</f>
        <v>117000</v>
      </c>
      <c r="F61" s="23">
        <f>Table_1[[#This Row],[Seasonal Amount ]]*2</f>
        <v>234000</v>
      </c>
      <c r="G61" s="23">
        <f>Table_1[[#This Row],[Seasonal Amount ]]*5</f>
        <v>585000</v>
      </c>
      <c r="H61" s="25"/>
      <c r="I61" s="25"/>
      <c r="J61" s="25"/>
      <c r="K61" s="25"/>
      <c r="L61" s="25"/>
    </row>
    <row r="62" spans="1:12" s="14" customFormat="1" ht="15.5" collapsed="1">
      <c r="A62" s="15">
        <v>12</v>
      </c>
      <c r="B62" s="16" t="s">
        <v>66</v>
      </c>
      <c r="C62" s="17">
        <f>SUM(C63:C64)</f>
        <v>2.9000000000000001E-2</v>
      </c>
      <c r="D62" s="11">
        <f>Table_1[[#This Row],[Seasonal Amount ]]/12</f>
        <v>188500</v>
      </c>
      <c r="E62" s="18">
        <f>E2*Table_1[[#This Row],[Percentage]]</f>
        <v>2262000</v>
      </c>
      <c r="F62" s="12">
        <f>Table_1[[#This Row],[Seasonal Amount ]]*2</f>
        <v>4524000</v>
      </c>
      <c r="G62" s="12">
        <f>Table_1[[#This Row],[Seasonal Amount ]]*5</f>
        <v>11310000</v>
      </c>
      <c r="H62" s="13"/>
      <c r="I62" s="13"/>
      <c r="J62" s="13"/>
      <c r="K62" s="13"/>
      <c r="L62" s="13"/>
    </row>
    <row r="63" spans="1:12" ht="58" hidden="1" outlineLevel="1">
      <c r="A63" s="19">
        <v>12.2</v>
      </c>
      <c r="B63" s="20" t="s">
        <v>67</v>
      </c>
      <c r="C63" s="21">
        <v>1.5E-3</v>
      </c>
      <c r="D63" s="22">
        <f>Table_1[[#This Row],[Seasonal Amount ]]/12</f>
        <v>9749.9999941499991</v>
      </c>
      <c r="E63" s="22">
        <f>E62*Table_1[[#This Row],[Percentage]]*34.4827586</f>
        <v>116999.99992979999</v>
      </c>
      <c r="F63" s="23">
        <f>Table_1[[#This Row],[Seasonal Amount ]]*2</f>
        <v>233999.99985959998</v>
      </c>
      <c r="G63" s="23">
        <f>Table_1[[#This Row],[Seasonal Amount ]]*5</f>
        <v>584999.99964899989</v>
      </c>
      <c r="H63" s="25"/>
      <c r="I63" s="25"/>
      <c r="J63" s="25"/>
      <c r="K63" s="25"/>
      <c r="L63" s="25"/>
    </row>
    <row r="64" spans="1:12" ht="58" hidden="1" outlineLevel="1">
      <c r="A64" s="19">
        <v>12.6</v>
      </c>
      <c r="B64" s="20" t="s">
        <v>68</v>
      </c>
      <c r="C64" s="21">
        <v>2.75E-2</v>
      </c>
      <c r="D64" s="22">
        <f>Table_1[[#This Row],[Seasonal Amount ]]/12</f>
        <v>178749.99989274997</v>
      </c>
      <c r="E64" s="22">
        <f>E62*Table_1[[#This Row],[Percentage]]*34.4827586</f>
        <v>2144999.9987129997</v>
      </c>
      <c r="F64" s="23">
        <f>Table_1[[#This Row],[Seasonal Amount ]]*2</f>
        <v>4289999.9974259995</v>
      </c>
      <c r="G64" s="23">
        <f>Table_1[[#This Row],[Seasonal Amount ]]*5</f>
        <v>10724999.993564999</v>
      </c>
      <c r="H64" s="25"/>
      <c r="I64" s="25"/>
      <c r="J64" s="25"/>
      <c r="K64" s="25"/>
      <c r="L64" s="25"/>
    </row>
    <row r="65" spans="1:12" s="14" customFormat="1" ht="15.5" collapsed="1">
      <c r="A65" s="15">
        <v>13</v>
      </c>
      <c r="B65" s="16" t="s">
        <v>69</v>
      </c>
      <c r="C65" s="17">
        <f>SUM(C66:C68)</f>
        <v>1.0500000000000001E-2</v>
      </c>
      <c r="D65" s="11">
        <f>Table_1[[#This Row],[Seasonal Amount ]]/12</f>
        <v>68250</v>
      </c>
      <c r="E65" s="18">
        <f>E2*Table_1[[#This Row],[Percentage]]</f>
        <v>819000</v>
      </c>
      <c r="F65" s="12">
        <f>Table_1[[#This Row],[Seasonal Amount ]]*2</f>
        <v>1638000</v>
      </c>
      <c r="G65" s="12">
        <f>Table_1[[#This Row],[Seasonal Amount ]]*5</f>
        <v>4095000</v>
      </c>
      <c r="H65" s="13"/>
      <c r="I65" s="13"/>
      <c r="J65" s="13"/>
      <c r="K65" s="13"/>
      <c r="L65" s="13"/>
    </row>
    <row r="66" spans="1:12" ht="43.5" hidden="1" outlineLevel="1">
      <c r="A66" s="19">
        <v>13.2</v>
      </c>
      <c r="B66" s="20" t="s">
        <v>70</v>
      </c>
      <c r="C66" s="21">
        <v>7.4000000000000003E-3</v>
      </c>
      <c r="D66" s="22">
        <f>Table_1[[#This Row],[Seasonal Amount ]]/12</f>
        <v>48099.999980760003</v>
      </c>
      <c r="E66" s="22">
        <f>E65*Table_1[[#This Row],[Percentage]]*95.2380952</f>
        <v>577199.99976912001</v>
      </c>
      <c r="F66" s="23">
        <f>Table_1[[#This Row],[Seasonal Amount ]]*2</f>
        <v>1154399.99953824</v>
      </c>
      <c r="G66" s="23">
        <f>Table_1[[#This Row],[Seasonal Amount ]]*5</f>
        <v>2885999.9988456001</v>
      </c>
      <c r="H66" s="25"/>
      <c r="I66" s="25"/>
      <c r="J66" s="25"/>
      <c r="K66" s="25"/>
      <c r="L66" s="25"/>
    </row>
    <row r="67" spans="1:12" ht="29" hidden="1" outlineLevel="1">
      <c r="A67" s="19">
        <v>13.6</v>
      </c>
      <c r="B67" s="20" t="s">
        <v>71</v>
      </c>
      <c r="C67" s="21">
        <v>1E-4</v>
      </c>
      <c r="D67" s="22">
        <f>Table_1[[#This Row],[Seasonal Amount ]]/12</f>
        <v>649.99999974000013</v>
      </c>
      <c r="E67" s="22">
        <f>E65*Table_1[[#This Row],[Percentage]]*95.2380952</f>
        <v>7799.9999968800012</v>
      </c>
      <c r="F67" s="23">
        <f>Table_1[[#This Row],[Seasonal Amount ]]*2</f>
        <v>15599.999993760002</v>
      </c>
      <c r="G67" s="23">
        <f>Table_1[[#This Row],[Seasonal Amount ]]*5</f>
        <v>38999.999984400005</v>
      </c>
      <c r="H67" s="25"/>
      <c r="I67" s="25"/>
      <c r="J67" s="25"/>
      <c r="K67" s="25"/>
      <c r="L67" s="25"/>
    </row>
    <row r="68" spans="1:12" ht="29" hidden="1" outlineLevel="1">
      <c r="A68" s="19">
        <v>13.7</v>
      </c>
      <c r="B68" s="20" t="s">
        <v>72</v>
      </c>
      <c r="C68" s="21">
        <v>3.0000000000000001E-3</v>
      </c>
      <c r="D68" s="22">
        <f>Table_1[[#This Row],[Seasonal Amount ]]/12</f>
        <v>19499.999992200002</v>
      </c>
      <c r="E68" s="22">
        <f>E65*Table_1[[#This Row],[Percentage]]*95.2380952</f>
        <v>233999.99990640001</v>
      </c>
      <c r="F68" s="23">
        <f>Table_1[[#This Row],[Seasonal Amount ]]*2</f>
        <v>467999.99981280003</v>
      </c>
      <c r="G68" s="23">
        <f>Table_1[[#This Row],[Seasonal Amount ]]*5</f>
        <v>1169999.9995320002</v>
      </c>
      <c r="H68" s="25"/>
      <c r="I68" s="25"/>
      <c r="J68" s="25"/>
      <c r="K68" s="25"/>
      <c r="L68" s="25"/>
    </row>
    <row r="69" spans="1:12" s="14" customFormat="1" ht="15.5" collapsed="1">
      <c r="A69" s="15">
        <v>14</v>
      </c>
      <c r="B69" s="16" t="s">
        <v>73</v>
      </c>
      <c r="C69" s="17">
        <f>SUM(C70:C72)</f>
        <v>3.2000000000000001E-2</v>
      </c>
      <c r="D69" s="11">
        <f>Table_1[[#This Row],[Seasonal Amount ]]/12</f>
        <v>208000</v>
      </c>
      <c r="E69" s="18">
        <f>E2*Table_1[[#This Row],[Percentage]]</f>
        <v>2496000</v>
      </c>
      <c r="F69" s="12">
        <f>Table_1[[#This Row],[Seasonal Amount ]]*2</f>
        <v>4992000</v>
      </c>
      <c r="G69" s="12">
        <f>Table_1[[#This Row],[Seasonal Amount ]]*5</f>
        <v>12480000</v>
      </c>
      <c r="H69" s="13"/>
      <c r="I69" s="13"/>
      <c r="J69" s="13"/>
      <c r="K69" s="13"/>
      <c r="L69" s="13"/>
    </row>
    <row r="70" spans="1:12" ht="72.5" hidden="1" outlineLevel="1">
      <c r="A70" s="19">
        <v>14.1</v>
      </c>
      <c r="B70" s="20" t="s">
        <v>74</v>
      </c>
      <c r="C70" s="21">
        <v>3.1E-2</v>
      </c>
      <c r="D70" s="22">
        <f>Table_1[[#This Row],[Seasonal Amount ]]/12</f>
        <v>201500</v>
      </c>
      <c r="E70" s="22">
        <f>E69*Table_1[[#This Row],[Percentage]]*31.25</f>
        <v>2418000</v>
      </c>
      <c r="F70" s="23">
        <f>Table_1[[#This Row],[Seasonal Amount ]]*2</f>
        <v>4836000</v>
      </c>
      <c r="G70" s="23">
        <f>Table_1[[#This Row],[Seasonal Amount ]]*5</f>
        <v>12090000</v>
      </c>
      <c r="H70" s="25"/>
      <c r="I70" s="25"/>
      <c r="J70" s="25"/>
      <c r="K70" s="25"/>
      <c r="L70" s="25"/>
    </row>
    <row r="71" spans="1:12" ht="29" hidden="1" outlineLevel="1">
      <c r="A71" s="19">
        <v>14.2</v>
      </c>
      <c r="B71" s="20" t="s">
        <v>75</v>
      </c>
      <c r="C71" s="21">
        <v>5.0000000000000001E-4</v>
      </c>
      <c r="D71" s="22">
        <f>Table_1[[#This Row],[Seasonal Amount ]]/12</f>
        <v>3250</v>
      </c>
      <c r="E71" s="22">
        <f>E69*Table_1[[#This Row],[Percentage]]*31.25</f>
        <v>39000</v>
      </c>
      <c r="F71" s="23">
        <f>Table_1[[#This Row],[Seasonal Amount ]]*2</f>
        <v>78000</v>
      </c>
      <c r="G71" s="23">
        <f>Table_1[[#This Row],[Seasonal Amount ]]*5</f>
        <v>195000</v>
      </c>
      <c r="H71" s="25"/>
      <c r="I71" s="25"/>
      <c r="J71" s="25"/>
      <c r="K71" s="25"/>
      <c r="L71" s="25"/>
    </row>
    <row r="72" spans="1:12" ht="43.5" hidden="1" outlineLevel="1">
      <c r="A72" s="19">
        <v>14.3</v>
      </c>
      <c r="B72" s="20" t="s">
        <v>76</v>
      </c>
      <c r="C72" s="21">
        <v>5.0000000000000001E-4</v>
      </c>
      <c r="D72" s="22">
        <f>Table_1[[#This Row],[Seasonal Amount ]]/12</f>
        <v>3250</v>
      </c>
      <c r="E72" s="22">
        <f>E69*Table_1[[#This Row],[Percentage]]*31.25</f>
        <v>39000</v>
      </c>
      <c r="F72" s="23">
        <f>Table_1[[#This Row],[Seasonal Amount ]]*2</f>
        <v>78000</v>
      </c>
      <c r="G72" s="23">
        <f>Table_1[[#This Row],[Seasonal Amount ]]*5</f>
        <v>195000</v>
      </c>
      <c r="H72" s="25"/>
      <c r="I72" s="25"/>
      <c r="J72" s="25"/>
      <c r="K72" s="25"/>
      <c r="L72" s="25"/>
    </row>
    <row r="73" spans="1:12" s="14" customFormat="1" ht="15.5" collapsed="1">
      <c r="A73" s="15">
        <v>15</v>
      </c>
      <c r="B73" s="16" t="s">
        <v>77</v>
      </c>
      <c r="C73" s="17">
        <f>SUM(C74:C83)</f>
        <v>1.2000000000000004E-2</v>
      </c>
      <c r="D73" s="11">
        <f>Table_1[[#This Row],[Seasonal Amount ]]/12</f>
        <v>78000.000000000015</v>
      </c>
      <c r="E73" s="18">
        <f>E2*Table_1[[#This Row],[Percentage]]</f>
        <v>936000.00000000023</v>
      </c>
      <c r="F73" s="12">
        <f>Table_1[[#This Row],[Seasonal Amount ]]*2</f>
        <v>1872000.0000000005</v>
      </c>
      <c r="G73" s="12">
        <f>Table_1[[#This Row],[Seasonal Amount ]]*5</f>
        <v>4680000.0000000009</v>
      </c>
      <c r="H73" s="13"/>
      <c r="I73" s="13"/>
      <c r="J73" s="13"/>
      <c r="K73" s="13"/>
      <c r="L73" s="13"/>
    </row>
    <row r="74" spans="1:12" ht="29" hidden="1" outlineLevel="1">
      <c r="A74" s="19">
        <v>15.2</v>
      </c>
      <c r="B74" s="20" t="s">
        <v>78</v>
      </c>
      <c r="C74" s="21">
        <v>1E-3</v>
      </c>
      <c r="D74" s="22">
        <f>Table_1[[#This Row],[Seasonal Amount ]]/12</f>
        <v>6499.999997400002</v>
      </c>
      <c r="E74" s="22">
        <f>E73*Table_1[[#This Row],[Percentage]]*83.3333333</f>
        <v>77999.999968800024</v>
      </c>
      <c r="F74" s="23">
        <f>Table_1[[#This Row],[Seasonal Amount ]]*2</f>
        <v>155999.99993760005</v>
      </c>
      <c r="G74" s="23">
        <f>Table_1[[#This Row],[Seasonal Amount ]]*5</f>
        <v>389999.99984400009</v>
      </c>
      <c r="H74" s="25"/>
      <c r="I74" s="25"/>
      <c r="J74" s="25"/>
      <c r="K74" s="25"/>
      <c r="L74" s="25"/>
    </row>
    <row r="75" spans="1:12" ht="43.5" hidden="1" outlineLevel="1">
      <c r="A75" s="19">
        <v>15.3</v>
      </c>
      <c r="B75" s="20" t="s">
        <v>79</v>
      </c>
      <c r="C75" s="21">
        <v>1E-3</v>
      </c>
      <c r="D75" s="22">
        <f>Table_1[[#This Row],[Seasonal Amount ]]/12</f>
        <v>6499.999997400002</v>
      </c>
      <c r="E75" s="22">
        <f>E73*Table_1[[#This Row],[Percentage]]*83.3333333</f>
        <v>77999.999968800024</v>
      </c>
      <c r="F75" s="23">
        <f>Table_1[[#This Row],[Seasonal Amount ]]*2</f>
        <v>155999.99993760005</v>
      </c>
      <c r="G75" s="23">
        <f>Table_1[[#This Row],[Seasonal Amount ]]*5</f>
        <v>389999.99984400009</v>
      </c>
      <c r="H75" s="25"/>
      <c r="I75" s="25"/>
      <c r="J75" s="25"/>
      <c r="K75" s="25"/>
      <c r="L75" s="25"/>
    </row>
    <row r="76" spans="1:12" ht="72.5" hidden="1" outlineLevel="1">
      <c r="A76" s="19">
        <v>15.4</v>
      </c>
      <c r="B76" s="20" t="s">
        <v>80</v>
      </c>
      <c r="C76" s="21">
        <v>5.4999999999999997E-3</v>
      </c>
      <c r="D76" s="22">
        <f>Table_1[[#This Row],[Seasonal Amount ]]/12</f>
        <v>35749.999985700008</v>
      </c>
      <c r="E76" s="22">
        <f>E73*Table_1[[#This Row],[Percentage]]*83.3333333</f>
        <v>428999.99982840009</v>
      </c>
      <c r="F76" s="23">
        <f>Table_1[[#This Row],[Seasonal Amount ]]*2</f>
        <v>857999.99965680018</v>
      </c>
      <c r="G76" s="23">
        <f>Table_1[[#This Row],[Seasonal Amount ]]*5</f>
        <v>2144999.9991420005</v>
      </c>
      <c r="H76" s="25"/>
      <c r="I76" s="25"/>
      <c r="J76" s="25"/>
      <c r="K76" s="25"/>
      <c r="L76" s="25"/>
    </row>
    <row r="77" spans="1:12" ht="43.5" hidden="1" outlineLevel="1">
      <c r="A77" s="19">
        <v>15.5</v>
      </c>
      <c r="B77" s="20" t="s">
        <v>81</v>
      </c>
      <c r="C77" s="21">
        <v>5.0000000000000001E-4</v>
      </c>
      <c r="D77" s="22">
        <f>Table_1[[#This Row],[Seasonal Amount ]]/12</f>
        <v>3249.999998700001</v>
      </c>
      <c r="E77" s="22">
        <f>E73*Table_1[[#This Row],[Percentage]]*83.3333333</f>
        <v>38999.999984400012</v>
      </c>
      <c r="F77" s="23">
        <f>Table_1[[#This Row],[Seasonal Amount ]]*2</f>
        <v>77999.999968800024</v>
      </c>
      <c r="G77" s="23">
        <f>Table_1[[#This Row],[Seasonal Amount ]]*5</f>
        <v>194999.99992200005</v>
      </c>
      <c r="H77" s="25"/>
      <c r="I77" s="25"/>
      <c r="J77" s="25"/>
      <c r="K77" s="25"/>
      <c r="L77" s="25"/>
    </row>
    <row r="78" spans="1:12" ht="72.5" hidden="1" outlineLevel="1">
      <c r="A78" s="19">
        <v>15.6</v>
      </c>
      <c r="B78" s="20" t="s">
        <v>82</v>
      </c>
      <c r="C78" s="21">
        <v>1E-3</v>
      </c>
      <c r="D78" s="22">
        <f>Table_1[[#This Row],[Seasonal Amount ]]/12</f>
        <v>6499.999997400002</v>
      </c>
      <c r="E78" s="22">
        <f>E73*Table_1[[#This Row],[Percentage]]*83.3333333</f>
        <v>77999.999968800024</v>
      </c>
      <c r="F78" s="23">
        <f>Table_1[[#This Row],[Seasonal Amount ]]*2</f>
        <v>155999.99993760005</v>
      </c>
      <c r="G78" s="23">
        <f>Table_1[[#This Row],[Seasonal Amount ]]*5</f>
        <v>389999.99984400009</v>
      </c>
      <c r="H78" s="25"/>
      <c r="I78" s="25"/>
      <c r="J78" s="25"/>
      <c r="K78" s="25"/>
      <c r="L78" s="25"/>
    </row>
    <row r="79" spans="1:12" ht="101.5" hidden="1" outlineLevel="1">
      <c r="A79" s="19">
        <v>15.7</v>
      </c>
      <c r="B79" s="20" t="s">
        <v>83</v>
      </c>
      <c r="C79" s="21">
        <v>1E-3</v>
      </c>
      <c r="D79" s="22">
        <f>Table_1[[#This Row],[Seasonal Amount ]]/12</f>
        <v>6499.999997400002</v>
      </c>
      <c r="E79" s="22">
        <f>E73*Table_1[[#This Row],[Percentage]]*83.3333333</f>
        <v>77999.999968800024</v>
      </c>
      <c r="F79" s="23">
        <f>Table_1[[#This Row],[Seasonal Amount ]]*2</f>
        <v>155999.99993760005</v>
      </c>
      <c r="G79" s="23">
        <f>Table_1[[#This Row],[Seasonal Amount ]]*5</f>
        <v>389999.99984400009</v>
      </c>
      <c r="H79" s="25"/>
      <c r="I79" s="25"/>
      <c r="J79" s="25"/>
      <c r="K79" s="25"/>
      <c r="L79" s="25"/>
    </row>
    <row r="80" spans="1:12" ht="58" hidden="1" outlineLevel="1">
      <c r="A80" s="19">
        <v>15.8</v>
      </c>
      <c r="B80" s="20" t="s">
        <v>84</v>
      </c>
      <c r="C80" s="21">
        <v>5.0000000000000001E-4</v>
      </c>
      <c r="D80" s="22">
        <f>Table_1[[#This Row],[Seasonal Amount ]]/12</f>
        <v>3249.999998700001</v>
      </c>
      <c r="E80" s="22">
        <f>E73*Table_1[[#This Row],[Percentage]]*83.3333333</f>
        <v>38999.999984400012</v>
      </c>
      <c r="F80" s="23">
        <f>Table_1[[#This Row],[Seasonal Amount ]]*2</f>
        <v>77999.999968800024</v>
      </c>
      <c r="G80" s="23">
        <f>Table_1[[#This Row],[Seasonal Amount ]]*5</f>
        <v>194999.99992200005</v>
      </c>
      <c r="H80" s="25"/>
      <c r="I80" s="25"/>
      <c r="J80" s="25"/>
      <c r="K80" s="25"/>
      <c r="L80" s="25"/>
    </row>
    <row r="81" spans="1:12" ht="58" hidden="1" outlineLevel="1">
      <c r="A81" s="19">
        <v>15.9</v>
      </c>
      <c r="B81" s="20" t="s">
        <v>85</v>
      </c>
      <c r="C81" s="21">
        <v>5.0000000000000001E-4</v>
      </c>
      <c r="D81" s="22">
        <f>Table_1[[#This Row],[Seasonal Amount ]]/12</f>
        <v>3249.999998700001</v>
      </c>
      <c r="E81" s="22">
        <f>E73*Table_1[[#This Row],[Percentage]]*83.3333333</f>
        <v>38999.999984400012</v>
      </c>
      <c r="F81" s="23">
        <f>Table_1[[#This Row],[Seasonal Amount ]]*2</f>
        <v>77999.999968800024</v>
      </c>
      <c r="G81" s="23">
        <f>Table_1[[#This Row],[Seasonal Amount ]]*5</f>
        <v>194999.99992200005</v>
      </c>
      <c r="H81" s="25"/>
      <c r="I81" s="25"/>
      <c r="J81" s="25"/>
      <c r="K81" s="25"/>
      <c r="L81" s="25"/>
    </row>
    <row r="82" spans="1:12" ht="72.5" hidden="1" outlineLevel="1">
      <c r="A82" s="33">
        <v>15.1</v>
      </c>
      <c r="B82" s="20" t="s">
        <v>86</v>
      </c>
      <c r="C82" s="21">
        <v>5.0000000000000001E-4</v>
      </c>
      <c r="D82" s="22">
        <f>Table_1[[#This Row],[Seasonal Amount ]]/12</f>
        <v>3249.999998700001</v>
      </c>
      <c r="E82" s="22">
        <f>E73*Table_1[[#This Row],[Percentage]]*83.3333333</f>
        <v>38999.999984400012</v>
      </c>
      <c r="F82" s="23">
        <f>Table_1[[#This Row],[Seasonal Amount ]]*2</f>
        <v>77999.999968800024</v>
      </c>
      <c r="G82" s="23">
        <f>Table_1[[#This Row],[Seasonal Amount ]]*5</f>
        <v>194999.99992200005</v>
      </c>
      <c r="H82" s="25"/>
      <c r="I82" s="25"/>
      <c r="J82" s="25"/>
      <c r="K82" s="25"/>
      <c r="L82" s="25"/>
    </row>
    <row r="83" spans="1:12" ht="72.5" hidden="1" outlineLevel="1">
      <c r="A83" s="33">
        <v>15.11</v>
      </c>
      <c r="B83" s="20" t="s">
        <v>87</v>
      </c>
      <c r="C83" s="21">
        <v>5.0000000000000001E-4</v>
      </c>
      <c r="D83" s="22">
        <f>Table_1[[#This Row],[Seasonal Amount ]]/12</f>
        <v>3249.999998700001</v>
      </c>
      <c r="E83" s="22">
        <f>E73*Table_1[[#This Row],[Percentage]]*83.3333333</f>
        <v>38999.999984400012</v>
      </c>
      <c r="F83" s="23">
        <f>Table_1[[#This Row],[Seasonal Amount ]]*2</f>
        <v>77999.999968800024</v>
      </c>
      <c r="G83" s="23">
        <f>Table_1[[#This Row],[Seasonal Amount ]]*5</f>
        <v>194999.99992200005</v>
      </c>
      <c r="H83" s="25"/>
      <c r="I83" s="25"/>
      <c r="J83" s="25"/>
      <c r="K83" s="25"/>
      <c r="L83" s="25"/>
    </row>
    <row r="84" spans="1:12" s="14" customFormat="1" ht="15.5" collapsed="1">
      <c r="A84" s="15">
        <v>16</v>
      </c>
      <c r="B84" s="16" t="s">
        <v>88</v>
      </c>
      <c r="C84" s="17">
        <f>SUM(C85)</f>
        <v>1.0500000000000001E-2</v>
      </c>
      <c r="D84" s="11">
        <f>Table_1[[#This Row],[Seasonal Amount ]]/12</f>
        <v>68250</v>
      </c>
      <c r="E84" s="18">
        <f>E2*Table_1[[#This Row],[Percentage]]</f>
        <v>819000</v>
      </c>
      <c r="F84" s="12">
        <f>Table_1[[#This Row],[Seasonal Amount ]]*2</f>
        <v>1638000</v>
      </c>
      <c r="G84" s="12">
        <f>Table_1[[#This Row],[Seasonal Amount ]]*5</f>
        <v>4095000</v>
      </c>
      <c r="H84" s="13"/>
      <c r="I84" s="13"/>
      <c r="J84" s="13"/>
      <c r="K84" s="13"/>
      <c r="L84" s="13"/>
    </row>
    <row r="85" spans="1:12" ht="43.5" hidden="1" outlineLevel="1">
      <c r="A85" s="19">
        <v>16.2</v>
      </c>
      <c r="B85" s="20" t="s">
        <v>89</v>
      </c>
      <c r="C85" s="21">
        <v>1.0500000000000001E-2</v>
      </c>
      <c r="D85" s="22">
        <f>Table_1[[#This Row],[Seasonal Amount ]]/12</f>
        <v>68249.99997270001</v>
      </c>
      <c r="E85" s="22">
        <f>E84*Table_1[[#This Row],[Percentage]]*95.2380952</f>
        <v>818999.99967240007</v>
      </c>
      <c r="F85" s="23">
        <f>Table_1[[#This Row],[Seasonal Amount ]]*2</f>
        <v>1637999.9993448001</v>
      </c>
      <c r="G85" s="23">
        <f>Table_1[[#This Row],[Seasonal Amount ]]*5</f>
        <v>4094999.9983620001</v>
      </c>
      <c r="H85" s="25"/>
      <c r="I85" s="25"/>
      <c r="J85" s="25"/>
      <c r="K85" s="25"/>
      <c r="L85" s="25"/>
    </row>
    <row r="86" spans="1:12" s="14" customFormat="1" ht="15.5" collapsed="1">
      <c r="A86" s="15">
        <v>17</v>
      </c>
      <c r="B86" s="34" t="s">
        <v>90</v>
      </c>
      <c r="C86" s="17" t="s">
        <v>91</v>
      </c>
      <c r="D86" s="11" t="s">
        <v>92</v>
      </c>
      <c r="E86" s="11" t="s">
        <v>92</v>
      </c>
      <c r="F86" s="11" t="s">
        <v>92</v>
      </c>
      <c r="G86" s="11" t="s">
        <v>92</v>
      </c>
      <c r="H86" s="13"/>
      <c r="I86" s="13"/>
      <c r="J86" s="13"/>
      <c r="K86" s="13"/>
      <c r="L86" s="13"/>
    </row>
    <row r="87" spans="1:12" s="14" customFormat="1" ht="15.5">
      <c r="A87" s="35"/>
      <c r="B87" s="36" t="s">
        <v>93</v>
      </c>
      <c r="C87" s="17"/>
      <c r="D87" s="37">
        <f>SUM(D3,D8,D22,D17,D25,D34,D38,D42,D51,D55,D58,D62,D65,D69,D73,D84)</f>
        <v>6500000</v>
      </c>
      <c r="E87" s="37">
        <f t="shared" ref="E87:G87" si="1">SUM(E3,E8,E22,E17,E25,E34,E38,E42,E51,E55,E58,E62,E65,E69,E73,E84)</f>
        <v>78000000</v>
      </c>
      <c r="F87" s="37">
        <f t="shared" si="1"/>
        <v>156000000</v>
      </c>
      <c r="G87" s="37">
        <f t="shared" si="1"/>
        <v>390000000</v>
      </c>
      <c r="H87" s="13"/>
      <c r="I87" s="13"/>
      <c r="J87" s="13"/>
      <c r="K87" s="13"/>
      <c r="L87" s="13"/>
    </row>
    <row r="88" spans="1:12" s="14" customFormat="1" ht="18.5">
      <c r="A88" s="38"/>
      <c r="B88" s="34" t="s">
        <v>94</v>
      </c>
      <c r="C88" s="39"/>
      <c r="D88" s="18">
        <f>PRODUCT(0.15,SUM(D84,D73,D69,D65,D62,D58,D55,D51,D42,D38,D34,D25,D22,D17,D8,D3))</f>
        <v>975000</v>
      </c>
      <c r="E88" s="18">
        <f>E2*15%</f>
        <v>11700000</v>
      </c>
      <c r="F88" s="12">
        <f>Table_1[[#This Row],[Seasonal Amount ]]*2</f>
        <v>23400000</v>
      </c>
      <c r="G88" s="12">
        <f>Table_1[[#This Row],[Seasonal Amount ]]*5</f>
        <v>58500000</v>
      </c>
      <c r="H88" s="13"/>
      <c r="I88" s="13"/>
      <c r="J88" s="13"/>
      <c r="K88" s="13"/>
      <c r="L88" s="13"/>
    </row>
    <row r="89" spans="1:12" s="14" customFormat="1" ht="15.5">
      <c r="A89" s="40"/>
      <c r="B89" s="36" t="s">
        <v>95</v>
      </c>
      <c r="C89" s="17">
        <f>SUM(C84,C73,C69,C65,C62,C58,C55,C51,C42,C38,C34,C25,C22,C17,C8,C3)</f>
        <v>1</v>
      </c>
      <c r="D89" s="18">
        <f>SUM(D84,D73,D69,D65,D62,D58,D55,D51,D42,D38,D34,D25,D22,D17,D8,D3,D88)</f>
        <v>7475000</v>
      </c>
      <c r="E89" s="18">
        <f>E2+E88</f>
        <v>89700000</v>
      </c>
      <c r="F89" s="12">
        <f>Table_1[[#This Row],[Seasonal Amount ]]*2</f>
        <v>179400000</v>
      </c>
      <c r="G89" s="12">
        <f>Table_1[[#This Row],[Seasonal Amount ]]*5</f>
        <v>448500000</v>
      </c>
      <c r="H89" s="41"/>
      <c r="I89" s="13"/>
      <c r="J89" s="13"/>
      <c r="K89" s="13"/>
      <c r="L89" s="13"/>
    </row>
  </sheetData>
  <hyperlinks>
    <hyperlink ref="B20" location="'Penalization Form'!A1" display="The contractor must finalize salaries payment for the crowd management staff in no later than 15th of Muharram for each season. If there is a delay in finalizing the salaries payment, the contractor will be penalized. (Refer to item # 16.31)" xr:uid="{53330978-1E46-4695-A797-3516E66C1472}"/>
    <hyperlink ref="B21" location="'Num. of Seasonal Staff'!A1" display="The contractor shall refer to the particular conditions/requirements stated within the scope of work for the required number of crowd staff to be selected/hired. (Refer to # 16.32)" xr:uid="{28286B67-CAF6-4E2F-9A41-6C183F08B7D8}"/>
  </hyperlinks>
  <pageMargins left="0.7" right="0.7" top="0.75" bottom="0.75" header="0" footer="0"/>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02E4B3-C9D7-439E-86A4-77B6C3862236}">
  <dimension ref="A1:L90"/>
  <sheetViews>
    <sheetView topLeftCell="B1" zoomScale="90" zoomScaleNormal="90" workbookViewId="0">
      <pane ySplit="1" topLeftCell="A2" activePane="bottomLeft" state="frozen"/>
      <selection pane="bottomLeft" activeCell="E68" sqref="E68"/>
    </sheetView>
  </sheetViews>
  <sheetFormatPr defaultColWidth="14.453125" defaultRowHeight="14.5" outlineLevelRow="1"/>
  <cols>
    <col min="1" max="1" width="5.36328125" style="42" bestFit="1" customWidth="1"/>
    <col min="2" max="2" width="64" style="26" customWidth="1"/>
    <col min="3" max="3" width="10" style="43" bestFit="1" customWidth="1"/>
    <col min="4" max="4" width="16.36328125" style="44" bestFit="1" customWidth="1"/>
    <col min="5" max="5" width="17.26953125" style="44" bestFit="1" customWidth="1"/>
    <col min="6" max="6" width="14.81640625" style="26" bestFit="1" customWidth="1"/>
    <col min="7" max="7" width="14.54296875" style="26" bestFit="1" customWidth="1"/>
    <col min="8" max="12" width="9.08984375" style="26" customWidth="1"/>
    <col min="13" max="16384" width="14.453125" style="26"/>
  </cols>
  <sheetData>
    <row r="1" spans="1:12" s="7" customFormat="1">
      <c r="A1" s="1" t="s">
        <v>0</v>
      </c>
      <c r="B1" s="2" t="s">
        <v>1</v>
      </c>
      <c r="C1" s="3" t="s">
        <v>2</v>
      </c>
      <c r="D1" s="4" t="s">
        <v>3</v>
      </c>
      <c r="E1" s="4" t="s">
        <v>4</v>
      </c>
      <c r="F1" s="5" t="s">
        <v>5</v>
      </c>
      <c r="G1" s="5" t="s">
        <v>6</v>
      </c>
      <c r="H1" s="6"/>
      <c r="I1" s="6"/>
      <c r="J1" s="6"/>
      <c r="K1" s="6"/>
      <c r="L1" s="6"/>
    </row>
    <row r="2" spans="1:12">
      <c r="A2" s="19"/>
      <c r="B2" s="20"/>
      <c r="C2" s="10">
        <v>1</v>
      </c>
      <c r="D2" s="11">
        <f>Table_14[[#This Row],[Seasonal Amount ]]/12</f>
        <v>6500000</v>
      </c>
      <c r="E2" s="11">
        <v>78000000</v>
      </c>
      <c r="F2" s="12">
        <f>Table_14[[#This Row],[Seasonal Amount ]]*2</f>
        <v>156000000</v>
      </c>
      <c r="G2" s="12">
        <f>Table_14[[#This Row],[Seasonal Amount ]]*5</f>
        <v>390000000</v>
      </c>
      <c r="H2" s="25"/>
      <c r="I2" s="25"/>
      <c r="J2" s="25"/>
      <c r="K2" s="25"/>
      <c r="L2" s="25"/>
    </row>
    <row r="3" spans="1:12" ht="15.5">
      <c r="A3" s="15">
        <v>1</v>
      </c>
      <c r="B3" s="16" t="s">
        <v>7</v>
      </c>
      <c r="C3" s="17">
        <f>SUM(C4:C7)</f>
        <v>7.1999999999999995E-2</v>
      </c>
      <c r="D3" s="11">
        <f>Table_14[[#This Row],[Seasonal Amount ]]/12</f>
        <v>468000</v>
      </c>
      <c r="E3" s="18">
        <f>E2*Table_14[[#This Row],[Percentage]]</f>
        <v>5616000</v>
      </c>
      <c r="F3" s="12">
        <f>Table_14[[#This Row],[Seasonal Amount ]]*2</f>
        <v>11232000</v>
      </c>
      <c r="G3" s="12">
        <f>Table_14[[#This Row],[Seasonal Amount ]]*5</f>
        <v>28080000</v>
      </c>
      <c r="H3" s="25"/>
      <c r="I3" s="25"/>
      <c r="J3" s="25"/>
      <c r="K3" s="25"/>
      <c r="L3" s="25"/>
    </row>
    <row r="4" spans="1:12" ht="58" hidden="1" outlineLevel="1">
      <c r="A4" s="19">
        <v>1.2</v>
      </c>
      <c r="B4" s="20" t="s">
        <v>8</v>
      </c>
      <c r="C4" s="21">
        <v>0.02</v>
      </c>
      <c r="D4" s="22">
        <f>Table_14[[#This Row],[Seasonal Amount ]]/12</f>
        <v>130000</v>
      </c>
      <c r="E4" s="22">
        <f>E3*Table_14[[#This Row],[Percentage]]*(100%/C3)</f>
        <v>1560000</v>
      </c>
      <c r="F4" s="23">
        <f>Table_14[[#This Row],[Seasonal Amount ]]*2</f>
        <v>3120000</v>
      </c>
      <c r="G4" s="23">
        <f>Table_14[[#This Row],[Seasonal Amount ]]*5</f>
        <v>7800000</v>
      </c>
      <c r="H4" s="25"/>
      <c r="I4" s="25"/>
      <c r="J4" s="25"/>
      <c r="K4" s="25"/>
      <c r="L4" s="25"/>
    </row>
    <row r="5" spans="1:12" ht="43.5" hidden="1" outlineLevel="1">
      <c r="A5" s="19">
        <v>1.3</v>
      </c>
      <c r="B5" s="20" t="s">
        <v>9</v>
      </c>
      <c r="C5" s="21">
        <v>2.5000000000000001E-2</v>
      </c>
      <c r="D5" s="22">
        <f>Table_14[[#This Row],[Seasonal Amount ]]/12</f>
        <v>162500</v>
      </c>
      <c r="E5" s="22">
        <f>E3*Table_14[[#This Row],[Percentage]]*(100%/C3)</f>
        <v>1950000</v>
      </c>
      <c r="F5" s="23">
        <f>Table_14[[#This Row],[Seasonal Amount ]]*2</f>
        <v>3900000</v>
      </c>
      <c r="G5" s="23">
        <f>Table_14[[#This Row],[Seasonal Amount ]]*5</f>
        <v>9750000</v>
      </c>
      <c r="H5" s="25"/>
      <c r="I5" s="25"/>
      <c r="J5" s="25"/>
      <c r="K5" s="25"/>
      <c r="L5" s="25"/>
    </row>
    <row r="6" spans="1:12" ht="43.5" hidden="1" outlineLevel="1">
      <c r="A6" s="19">
        <v>1.7</v>
      </c>
      <c r="B6" s="20" t="s">
        <v>10</v>
      </c>
      <c r="C6" s="21">
        <v>1.2999999999999999E-2</v>
      </c>
      <c r="D6" s="22">
        <f>Table_14[[#This Row],[Seasonal Amount ]]/12</f>
        <v>84500</v>
      </c>
      <c r="E6" s="22">
        <f>E3*Table_14[[#This Row],[Percentage]]*(100%/C3)</f>
        <v>1014000</v>
      </c>
      <c r="F6" s="23">
        <f>Table_14[[#This Row],[Seasonal Amount ]]*2</f>
        <v>2028000</v>
      </c>
      <c r="G6" s="23">
        <f>Table_14[[#This Row],[Seasonal Amount ]]*5</f>
        <v>5070000</v>
      </c>
      <c r="H6" s="25"/>
      <c r="I6" s="25"/>
      <c r="J6" s="25"/>
      <c r="K6" s="25"/>
      <c r="L6" s="25"/>
    </row>
    <row r="7" spans="1:12" ht="29" hidden="1" outlineLevel="1">
      <c r="A7" s="19">
        <v>1.8</v>
      </c>
      <c r="B7" s="20" t="s">
        <v>11</v>
      </c>
      <c r="C7" s="21">
        <v>1.4E-2</v>
      </c>
      <c r="D7" s="22">
        <f>Table_14[[#This Row],[Seasonal Amount ]]/12</f>
        <v>91000</v>
      </c>
      <c r="E7" s="22">
        <f>E3*Table_14[[#This Row],[Percentage]]*(100%/C3)</f>
        <v>1092000</v>
      </c>
      <c r="F7" s="23">
        <f>Table_14[[#This Row],[Seasonal Amount ]]*2</f>
        <v>2184000</v>
      </c>
      <c r="G7" s="23">
        <f>Table_14[[#This Row],[Seasonal Amount ]]*5</f>
        <v>5460000</v>
      </c>
      <c r="H7" s="25"/>
      <c r="I7" s="25"/>
      <c r="J7" s="25"/>
      <c r="K7" s="25"/>
      <c r="L7" s="25"/>
    </row>
    <row r="8" spans="1:12" ht="15.5" collapsed="1">
      <c r="A8" s="15">
        <v>2</v>
      </c>
      <c r="B8" s="16" t="s">
        <v>12</v>
      </c>
      <c r="C8" s="46">
        <f t="shared" ref="C8" si="0">SUM(C9:C16)</f>
        <v>1.7000000000000001E-2</v>
      </c>
      <c r="D8" s="11">
        <f>Table_14[[#This Row],[Seasonal Amount ]]/12</f>
        <v>110500</v>
      </c>
      <c r="E8" s="18">
        <f>E2*Table_14[[#This Row],[Percentage]]</f>
        <v>1326000</v>
      </c>
      <c r="F8" s="12">
        <f>Table_14[[#This Row],[Seasonal Amount ]]*2</f>
        <v>2652000</v>
      </c>
      <c r="G8" s="12">
        <f>Table_14[[#This Row],[Seasonal Amount ]]*5</f>
        <v>6630000</v>
      </c>
      <c r="H8" s="25"/>
      <c r="I8" s="25"/>
      <c r="J8" s="25"/>
      <c r="K8" s="25"/>
      <c r="L8" s="25"/>
    </row>
    <row r="9" spans="1:12" ht="43.5" hidden="1" outlineLevel="1">
      <c r="A9" s="19">
        <v>2.2000000000000002</v>
      </c>
      <c r="B9" s="20" t="s">
        <v>13</v>
      </c>
      <c r="C9" s="28">
        <v>6.0000000000000001E-3</v>
      </c>
      <c r="D9" s="22">
        <f>Table_14[[#This Row],[Seasonal Amount ]]/12</f>
        <v>39000</v>
      </c>
      <c r="E9" s="22">
        <f>E8*Table_14[[#This Row],[Percentage]]*(100%/C8)</f>
        <v>468000</v>
      </c>
      <c r="F9" s="23">
        <f>Table_14[[#This Row],[Seasonal Amount ]]*2</f>
        <v>936000</v>
      </c>
      <c r="G9" s="23">
        <f>Table_14[[#This Row],[Seasonal Amount ]]*5</f>
        <v>2340000</v>
      </c>
      <c r="H9" s="25"/>
      <c r="I9" s="25"/>
      <c r="J9" s="25"/>
      <c r="K9" s="25"/>
      <c r="L9" s="25"/>
    </row>
    <row r="10" spans="1:12" ht="43.5" hidden="1" outlineLevel="1">
      <c r="A10" s="19">
        <v>2.2999999999999998</v>
      </c>
      <c r="B10" s="20" t="s">
        <v>14</v>
      </c>
      <c r="C10" s="28">
        <v>1E-3</v>
      </c>
      <c r="D10" s="22">
        <f>Table_14[[#This Row],[Seasonal Amount ]]/12</f>
        <v>6500</v>
      </c>
      <c r="E10" s="22">
        <f>E8*Table_14[[#This Row],[Percentage]]*(100%/C8)</f>
        <v>78000</v>
      </c>
      <c r="F10" s="23">
        <f>Table_14[[#This Row],[Seasonal Amount ]]*2</f>
        <v>156000</v>
      </c>
      <c r="G10" s="23">
        <f>Table_14[[#This Row],[Seasonal Amount ]]*5</f>
        <v>390000</v>
      </c>
      <c r="H10" s="25"/>
      <c r="I10" s="25"/>
      <c r="J10" s="25"/>
      <c r="K10" s="25"/>
      <c r="L10" s="25"/>
    </row>
    <row r="11" spans="1:12" ht="29" hidden="1" outlineLevel="1">
      <c r="A11" s="19">
        <v>2.4</v>
      </c>
      <c r="B11" s="20" t="s">
        <v>15</v>
      </c>
      <c r="C11" s="28">
        <v>1E-3</v>
      </c>
      <c r="D11" s="22">
        <f>Table_14[[#This Row],[Seasonal Amount ]]/12</f>
        <v>6500</v>
      </c>
      <c r="E11" s="22">
        <f>E8*Table_14[[#This Row],[Percentage]]*(100%/C8)</f>
        <v>78000</v>
      </c>
      <c r="F11" s="23">
        <f>Table_14[[#This Row],[Seasonal Amount ]]*2</f>
        <v>156000</v>
      </c>
      <c r="G11" s="23">
        <f>Table_14[[#This Row],[Seasonal Amount ]]*5</f>
        <v>390000</v>
      </c>
      <c r="H11" s="25"/>
      <c r="I11" s="25"/>
      <c r="J11" s="25"/>
      <c r="K11" s="25"/>
      <c r="L11" s="25"/>
    </row>
    <row r="12" spans="1:12" hidden="1" outlineLevel="1">
      <c r="A12" s="19">
        <v>2.5</v>
      </c>
      <c r="B12" s="20" t="s">
        <v>16</v>
      </c>
      <c r="C12" s="28">
        <v>2E-3</v>
      </c>
      <c r="D12" s="22">
        <f>Table_14[[#This Row],[Seasonal Amount ]]/12</f>
        <v>13000</v>
      </c>
      <c r="E12" s="22">
        <f>E8*Table_14[[#This Row],[Percentage]]*(100%/C8)</f>
        <v>156000</v>
      </c>
      <c r="F12" s="23">
        <f>Table_14[[#This Row],[Seasonal Amount ]]*2</f>
        <v>312000</v>
      </c>
      <c r="G12" s="23">
        <f>Table_14[[#This Row],[Seasonal Amount ]]*5</f>
        <v>780000</v>
      </c>
      <c r="H12" s="25"/>
      <c r="I12" s="25"/>
      <c r="J12" s="25"/>
      <c r="K12" s="25"/>
      <c r="L12" s="25"/>
    </row>
    <row r="13" spans="1:12" ht="43.5" hidden="1" outlineLevel="1">
      <c r="A13" s="19">
        <v>2.6</v>
      </c>
      <c r="B13" s="20" t="s">
        <v>17</v>
      </c>
      <c r="C13" s="28">
        <v>1E-3</v>
      </c>
      <c r="D13" s="22">
        <f>Table_14[[#This Row],[Seasonal Amount ]]/12</f>
        <v>6500</v>
      </c>
      <c r="E13" s="22">
        <f>E12*Table_14[[#This Row],[Percentage]]*(100%/C12)</f>
        <v>78000</v>
      </c>
      <c r="F13" s="23">
        <f>Table_14[[#This Row],[Seasonal Amount ]]*2</f>
        <v>156000</v>
      </c>
      <c r="G13" s="23">
        <f>Table_14[[#This Row],[Seasonal Amount ]]*5</f>
        <v>390000</v>
      </c>
      <c r="H13" s="25"/>
      <c r="I13" s="25"/>
      <c r="J13" s="25"/>
      <c r="K13" s="25"/>
      <c r="L13" s="25"/>
    </row>
    <row r="14" spans="1:12" ht="43.5" hidden="1" outlineLevel="1">
      <c r="A14" s="19">
        <v>2.7</v>
      </c>
      <c r="B14" s="20" t="s">
        <v>18</v>
      </c>
      <c r="C14" s="28">
        <v>5.0000000000000001E-4</v>
      </c>
      <c r="D14" s="22">
        <f>Table_14[[#This Row],[Seasonal Amount ]]/12</f>
        <v>3250</v>
      </c>
      <c r="E14" s="22">
        <f>E13*Table_14[[#This Row],[Percentage]]*(100%/C13)</f>
        <v>39000</v>
      </c>
      <c r="F14" s="23">
        <f>Table_14[[#This Row],[Seasonal Amount ]]*2</f>
        <v>78000</v>
      </c>
      <c r="G14" s="23">
        <f>Table_14[[#This Row],[Seasonal Amount ]]*5</f>
        <v>195000</v>
      </c>
      <c r="H14" s="25"/>
      <c r="I14" s="25"/>
      <c r="J14" s="25"/>
      <c r="K14" s="25"/>
      <c r="L14" s="25"/>
    </row>
    <row r="15" spans="1:12" ht="43.5" hidden="1" outlineLevel="1">
      <c r="A15" s="19">
        <v>2.8</v>
      </c>
      <c r="B15" s="20" t="s">
        <v>19</v>
      </c>
      <c r="C15" s="28">
        <v>5.0000000000000001E-4</v>
      </c>
      <c r="D15" s="22">
        <f>Table_14[[#This Row],[Seasonal Amount ]]/12</f>
        <v>3250</v>
      </c>
      <c r="E15" s="22">
        <f>E14*Table_14[[#This Row],[Percentage]]*(100%/C14)</f>
        <v>39000</v>
      </c>
      <c r="F15" s="23">
        <f>Table_14[[#This Row],[Seasonal Amount ]]*2</f>
        <v>78000</v>
      </c>
      <c r="G15" s="23">
        <f>Table_14[[#This Row],[Seasonal Amount ]]*5</f>
        <v>195000</v>
      </c>
      <c r="H15" s="25"/>
      <c r="I15" s="25"/>
      <c r="J15" s="25"/>
      <c r="K15" s="25"/>
      <c r="L15" s="25"/>
    </row>
    <row r="16" spans="1:12" ht="43.5" hidden="1" outlineLevel="1">
      <c r="A16" s="19">
        <v>2.9</v>
      </c>
      <c r="B16" s="20" t="s">
        <v>20</v>
      </c>
      <c r="C16" s="28">
        <v>5.0000000000000001E-3</v>
      </c>
      <c r="D16" s="22">
        <f>Table_14[[#This Row],[Seasonal Amount ]]/12</f>
        <v>32500</v>
      </c>
      <c r="E16" s="22">
        <f>E15*Table_14[[#This Row],[Percentage]]*(100%/C15)</f>
        <v>390000</v>
      </c>
      <c r="F16" s="23">
        <f>Table_14[[#This Row],[Seasonal Amount ]]*2</f>
        <v>780000</v>
      </c>
      <c r="G16" s="23">
        <f>Table_14[[#This Row],[Seasonal Amount ]]*5</f>
        <v>1950000</v>
      </c>
      <c r="H16" s="25"/>
      <c r="I16" s="25"/>
      <c r="J16" s="25"/>
      <c r="K16" s="25"/>
      <c r="L16" s="25"/>
    </row>
    <row r="17" spans="1:12" ht="15.5" collapsed="1">
      <c r="A17" s="15">
        <v>3</v>
      </c>
      <c r="B17" s="16" t="s">
        <v>21</v>
      </c>
      <c r="C17" s="17">
        <f>SUM(C18:C21)</f>
        <v>0.50249999999999995</v>
      </c>
      <c r="D17" s="11">
        <f>Table_14[[#This Row],[Seasonal Amount ]]/12</f>
        <v>3266249.9999999995</v>
      </c>
      <c r="E17" s="11">
        <f>E2*Table_14[[#This Row],[Percentage]]</f>
        <v>39194999.999999993</v>
      </c>
      <c r="F17" s="12">
        <f>Table_14[[#This Row],[Seasonal Amount ]]*2</f>
        <v>78389999.999999985</v>
      </c>
      <c r="G17" s="12">
        <f>Table_14[[#This Row],[Seasonal Amount ]]*5</f>
        <v>195974999.99999997</v>
      </c>
      <c r="H17" s="25"/>
      <c r="I17" s="25"/>
      <c r="J17" s="25"/>
      <c r="K17" s="25"/>
      <c r="L17" s="25"/>
    </row>
    <row r="18" spans="1:12" ht="29" hidden="1" outlineLevel="1">
      <c r="A18" s="19">
        <v>3.1</v>
      </c>
      <c r="B18" s="20" t="s">
        <v>22</v>
      </c>
      <c r="C18" s="28">
        <v>5.0000000000000001E-4</v>
      </c>
      <c r="D18" s="22">
        <f>Table_14[[#This Row],[Seasonal Amount ]]/12</f>
        <v>3250</v>
      </c>
      <c r="E18" s="22">
        <f>E17*Table_14[[#This Row],[Percentage]]*(100%/C17)</f>
        <v>39000</v>
      </c>
      <c r="F18" s="23">
        <f>Table_14[[#This Row],[Seasonal Amount ]]*2</f>
        <v>78000</v>
      </c>
      <c r="G18" s="23">
        <f>Table_14[[#This Row],[Seasonal Amount ]]*5</f>
        <v>195000</v>
      </c>
      <c r="H18" s="25"/>
      <c r="I18" s="25"/>
      <c r="J18" s="25"/>
      <c r="K18" s="25"/>
      <c r="L18" s="25"/>
    </row>
    <row r="19" spans="1:12" ht="72.5" hidden="1" outlineLevel="1">
      <c r="A19" s="19">
        <v>3.2</v>
      </c>
      <c r="B19" s="20" t="s">
        <v>23</v>
      </c>
      <c r="C19" s="28">
        <v>1E-3</v>
      </c>
      <c r="D19" s="22">
        <f>Table_14[[#This Row],[Seasonal Amount ]]/12</f>
        <v>6500</v>
      </c>
      <c r="E19" s="22">
        <f>E18*Table_14[[#This Row],[Percentage]]*(100%/C18)</f>
        <v>78000</v>
      </c>
      <c r="F19" s="23">
        <f>Table_14[[#This Row],[Seasonal Amount ]]*2</f>
        <v>156000</v>
      </c>
      <c r="G19" s="23">
        <f>Table_14[[#This Row],[Seasonal Amount ]]*5</f>
        <v>390000</v>
      </c>
      <c r="H19" s="25"/>
      <c r="I19" s="25"/>
      <c r="J19" s="25"/>
      <c r="K19" s="25"/>
      <c r="L19" s="25"/>
    </row>
    <row r="20" spans="1:12" ht="58" hidden="1" outlineLevel="1">
      <c r="A20" s="19">
        <v>3.3</v>
      </c>
      <c r="B20" s="29" t="s">
        <v>24</v>
      </c>
      <c r="C20" s="28">
        <v>1E-3</v>
      </c>
      <c r="D20" s="22">
        <f>Table_14[[#This Row],[Seasonal Amount ]]/12</f>
        <v>6500</v>
      </c>
      <c r="E20" s="22">
        <f>E19*Table_14[[#This Row],[Percentage]]*(100%/C19)</f>
        <v>78000</v>
      </c>
      <c r="F20" s="23">
        <f>Table_14[[#This Row],[Seasonal Amount ]]*2</f>
        <v>156000</v>
      </c>
      <c r="G20" s="23">
        <f>Table_14[[#This Row],[Seasonal Amount ]]*5</f>
        <v>390000</v>
      </c>
      <c r="H20" s="25"/>
      <c r="I20" s="25"/>
      <c r="J20" s="25"/>
      <c r="K20" s="25"/>
      <c r="L20" s="25"/>
    </row>
    <row r="21" spans="1:12" ht="43.5" hidden="1" outlineLevel="1">
      <c r="A21" s="19">
        <v>3.4</v>
      </c>
      <c r="B21" s="29" t="s">
        <v>25</v>
      </c>
      <c r="C21" s="28">
        <v>0.5</v>
      </c>
      <c r="D21" s="22">
        <f>Table_14[[#This Row],[Seasonal Amount ]]/12</f>
        <v>3250000</v>
      </c>
      <c r="E21" s="22">
        <f>E20*Table_14[[#This Row],[Percentage]]*(100%/C20)</f>
        <v>39000000</v>
      </c>
      <c r="F21" s="23">
        <f>Table_14[[#This Row],[Seasonal Amount ]]*2</f>
        <v>78000000</v>
      </c>
      <c r="G21" s="23">
        <f>Table_14[[#This Row],[Seasonal Amount ]]*5</f>
        <v>195000000</v>
      </c>
      <c r="H21" s="25"/>
      <c r="I21" s="25"/>
      <c r="J21" s="25"/>
      <c r="K21" s="25"/>
      <c r="L21" s="25"/>
    </row>
    <row r="22" spans="1:12" ht="15.5" collapsed="1">
      <c r="A22" s="15">
        <v>4</v>
      </c>
      <c r="B22" s="16" t="s">
        <v>26</v>
      </c>
      <c r="C22" s="17">
        <f>SUM(C23:C24)</f>
        <v>5.0000000000000001E-3</v>
      </c>
      <c r="D22" s="11">
        <f>Table_14[[#This Row],[Seasonal Amount ]]/12</f>
        <v>32500</v>
      </c>
      <c r="E22" s="18">
        <f>E2*Table_14[[#This Row],[Percentage]]</f>
        <v>390000</v>
      </c>
      <c r="F22" s="12">
        <f>Table_14[[#This Row],[Seasonal Amount ]]*2</f>
        <v>780000</v>
      </c>
      <c r="G22" s="12">
        <f>Table_14[[#This Row],[Seasonal Amount ]]*5</f>
        <v>1950000</v>
      </c>
      <c r="H22" s="25"/>
      <c r="I22" s="25"/>
      <c r="J22" s="25"/>
      <c r="K22" s="25"/>
      <c r="L22" s="25"/>
    </row>
    <row r="23" spans="1:12" ht="72.5" hidden="1" outlineLevel="1">
      <c r="A23" s="19">
        <v>4.2</v>
      </c>
      <c r="B23" s="20" t="s">
        <v>27</v>
      </c>
      <c r="C23" s="21">
        <v>2E-3</v>
      </c>
      <c r="D23" s="22">
        <f>Table_14[[#This Row],[Seasonal Amount ]]/12</f>
        <v>13000</v>
      </c>
      <c r="E23" s="22">
        <f>E22*Table_14[[#This Row],[Percentage]]*(100%/C22)</f>
        <v>156000</v>
      </c>
      <c r="F23" s="23">
        <f>Table_14[[#This Row],[Seasonal Amount ]]*2</f>
        <v>312000</v>
      </c>
      <c r="G23" s="23">
        <f>Table_14[[#This Row],[Seasonal Amount ]]*5</f>
        <v>780000</v>
      </c>
      <c r="H23" s="25"/>
      <c r="I23" s="25"/>
      <c r="J23" s="25"/>
      <c r="K23" s="25"/>
      <c r="L23" s="25"/>
    </row>
    <row r="24" spans="1:12" ht="58" hidden="1" outlineLevel="1">
      <c r="A24" s="19">
        <v>4.3</v>
      </c>
      <c r="B24" s="20" t="s">
        <v>28</v>
      </c>
      <c r="C24" s="21">
        <v>3.0000000000000001E-3</v>
      </c>
      <c r="D24" s="22">
        <f>Table_14[[#This Row],[Seasonal Amount ]]/12</f>
        <v>19500</v>
      </c>
      <c r="E24" s="22">
        <f>E23*Table_14[[#This Row],[Percentage]]*(100%/C23)</f>
        <v>234000</v>
      </c>
      <c r="F24" s="23">
        <f>Table_14[[#This Row],[Seasonal Amount ]]*2</f>
        <v>468000</v>
      </c>
      <c r="G24" s="23">
        <f>Table_14[[#This Row],[Seasonal Amount ]]*5</f>
        <v>1170000</v>
      </c>
      <c r="H24" s="25"/>
      <c r="I24" s="25"/>
      <c r="J24" s="25"/>
      <c r="K24" s="25"/>
      <c r="L24" s="25"/>
    </row>
    <row r="25" spans="1:12" ht="15.5" collapsed="1">
      <c r="A25" s="15">
        <v>5</v>
      </c>
      <c r="B25" s="16" t="s">
        <v>29</v>
      </c>
      <c r="C25" s="17">
        <f>SUM(C26:C33)</f>
        <v>3.95E-2</v>
      </c>
      <c r="D25" s="11">
        <f>Table_14[[#This Row],[Seasonal Amount ]]/12</f>
        <v>256750</v>
      </c>
      <c r="E25" s="18">
        <f>E2*Table_14[[#This Row],[Percentage]]</f>
        <v>3081000</v>
      </c>
      <c r="F25" s="12">
        <f>Table_14[[#This Row],[Seasonal Amount ]]*2</f>
        <v>6162000</v>
      </c>
      <c r="G25" s="12">
        <f>Table_14[[#This Row],[Seasonal Amount ]]*5</f>
        <v>15405000</v>
      </c>
      <c r="H25" s="25"/>
      <c r="I25" s="25"/>
      <c r="J25" s="25"/>
      <c r="K25" s="25"/>
      <c r="L25" s="47"/>
    </row>
    <row r="26" spans="1:12" ht="43.5" hidden="1" outlineLevel="1">
      <c r="A26" s="31">
        <v>5.2</v>
      </c>
      <c r="B26" s="20" t="s">
        <v>30</v>
      </c>
      <c r="C26" s="21">
        <v>2E-3</v>
      </c>
      <c r="D26" s="22">
        <f>Table_14[[#This Row],[Seasonal Amount ]]/12</f>
        <v>13000</v>
      </c>
      <c r="E26" s="32">
        <f>E25*Table_14[[#This Row],[Percentage]]*(100%/C25)</f>
        <v>156000</v>
      </c>
      <c r="F26" s="23">
        <f>Table_14[[#This Row],[Seasonal Amount ]]*2</f>
        <v>312000</v>
      </c>
      <c r="G26" s="23">
        <f>Table_14[[#This Row],[Seasonal Amount ]]*5</f>
        <v>780000</v>
      </c>
      <c r="H26" s="25"/>
      <c r="I26" s="25"/>
      <c r="J26" s="25"/>
      <c r="K26" s="25"/>
      <c r="L26" s="25"/>
    </row>
    <row r="27" spans="1:12" ht="29" hidden="1" outlineLevel="1">
      <c r="A27" s="31">
        <v>5.3</v>
      </c>
      <c r="B27" s="20" t="s">
        <v>31</v>
      </c>
      <c r="C27" s="21">
        <v>1E-3</v>
      </c>
      <c r="D27" s="22">
        <f>Table_14[[#This Row],[Seasonal Amount ]]/12</f>
        <v>6500</v>
      </c>
      <c r="E27" s="32">
        <f>E26*Table_14[[#This Row],[Percentage]]*(100%/C26)</f>
        <v>78000</v>
      </c>
      <c r="F27" s="23">
        <f>Table_14[[#This Row],[Seasonal Amount ]]*2</f>
        <v>156000</v>
      </c>
      <c r="G27" s="23">
        <f>Table_14[[#This Row],[Seasonal Amount ]]*5</f>
        <v>390000</v>
      </c>
      <c r="H27" s="25"/>
      <c r="I27" s="25"/>
      <c r="J27" s="25"/>
      <c r="K27" s="25"/>
      <c r="L27" s="25"/>
    </row>
    <row r="28" spans="1:12" ht="87" hidden="1" outlineLevel="1">
      <c r="A28" s="31">
        <v>5.4</v>
      </c>
      <c r="B28" s="20" t="s">
        <v>32</v>
      </c>
      <c r="C28" s="21">
        <v>5.4999999999999997E-3</v>
      </c>
      <c r="D28" s="22">
        <f>Table_14[[#This Row],[Seasonal Amount ]]/12</f>
        <v>35750</v>
      </c>
      <c r="E28" s="32">
        <f>E27*Table_14[[#This Row],[Percentage]]*(100%/C27)</f>
        <v>429000</v>
      </c>
      <c r="F28" s="23">
        <f>Table_14[[#This Row],[Seasonal Amount ]]*2</f>
        <v>858000</v>
      </c>
      <c r="G28" s="23">
        <f>Table_14[[#This Row],[Seasonal Amount ]]*5</f>
        <v>2145000</v>
      </c>
      <c r="H28" s="25"/>
      <c r="I28" s="25"/>
      <c r="J28" s="25"/>
      <c r="K28" s="25"/>
      <c r="L28" s="25"/>
    </row>
    <row r="29" spans="1:12" ht="29" hidden="1" outlineLevel="1">
      <c r="A29" s="31">
        <v>5.5</v>
      </c>
      <c r="B29" s="20" t="s">
        <v>33</v>
      </c>
      <c r="C29" s="21">
        <v>2.2499999999999999E-2</v>
      </c>
      <c r="D29" s="22">
        <f>Table_14[[#This Row],[Seasonal Amount ]]/12</f>
        <v>146250.00000000003</v>
      </c>
      <c r="E29" s="32">
        <f>E28*Table_14[[#This Row],[Percentage]]*(100%/C28)</f>
        <v>1755000.0000000002</v>
      </c>
      <c r="F29" s="23">
        <f>Table_14[[#This Row],[Seasonal Amount ]]*2</f>
        <v>3510000.0000000005</v>
      </c>
      <c r="G29" s="23">
        <f>Table_14[[#This Row],[Seasonal Amount ]]*5</f>
        <v>8775000.0000000019</v>
      </c>
      <c r="H29" s="25"/>
      <c r="I29" s="25"/>
      <c r="J29" s="25"/>
      <c r="K29" s="25"/>
      <c r="L29" s="25"/>
    </row>
    <row r="30" spans="1:12" ht="29" hidden="1" outlineLevel="1">
      <c r="A30" s="31">
        <v>5.6</v>
      </c>
      <c r="B30" s="20" t="s">
        <v>34</v>
      </c>
      <c r="C30" s="21">
        <v>1E-3</v>
      </c>
      <c r="D30" s="22">
        <f>Table_14[[#This Row],[Seasonal Amount ]]/12</f>
        <v>6500.0000000000009</v>
      </c>
      <c r="E30" s="32">
        <f>E29*Table_14[[#This Row],[Percentage]]*(100%/C29)</f>
        <v>78000.000000000015</v>
      </c>
      <c r="F30" s="23">
        <f>Table_14[[#This Row],[Seasonal Amount ]]*2</f>
        <v>156000.00000000003</v>
      </c>
      <c r="G30" s="23">
        <f>Table_14[[#This Row],[Seasonal Amount ]]*5</f>
        <v>390000.00000000006</v>
      </c>
      <c r="H30" s="25"/>
      <c r="I30" s="25"/>
      <c r="J30" s="25"/>
      <c r="K30" s="25"/>
      <c r="L30" s="25"/>
    </row>
    <row r="31" spans="1:12" ht="101.5" hidden="1" outlineLevel="1">
      <c r="A31" s="31">
        <v>5.7</v>
      </c>
      <c r="B31" s="20" t="s">
        <v>35</v>
      </c>
      <c r="C31" s="21">
        <v>6.0000000000000001E-3</v>
      </c>
      <c r="D31" s="22">
        <f>Table_14[[#This Row],[Seasonal Amount ]]/12</f>
        <v>39000.000000000007</v>
      </c>
      <c r="E31" s="32">
        <f>E30*Table_14[[#This Row],[Percentage]]*(100%/C30)</f>
        <v>468000.00000000012</v>
      </c>
      <c r="F31" s="23">
        <f>Table_14[[#This Row],[Seasonal Amount ]]*2</f>
        <v>936000.00000000023</v>
      </c>
      <c r="G31" s="23">
        <f>Table_14[[#This Row],[Seasonal Amount ]]*5</f>
        <v>2340000.0000000005</v>
      </c>
      <c r="H31" s="25"/>
      <c r="I31" s="25"/>
      <c r="J31" s="25"/>
      <c r="K31" s="25"/>
      <c r="L31" s="25"/>
    </row>
    <row r="32" spans="1:12" ht="29" hidden="1" outlineLevel="1">
      <c r="A32" s="31">
        <v>5.8</v>
      </c>
      <c r="B32" s="20" t="s">
        <v>36</v>
      </c>
      <c r="C32" s="21">
        <v>1E-3</v>
      </c>
      <c r="D32" s="22">
        <f>Table_14[[#This Row],[Seasonal Amount ]]/12</f>
        <v>6500.0000000000009</v>
      </c>
      <c r="E32" s="32">
        <f>E31*Table_14[[#This Row],[Percentage]]*(100%/C31)</f>
        <v>78000.000000000015</v>
      </c>
      <c r="F32" s="23">
        <f>Table_14[[#This Row],[Seasonal Amount ]]*2</f>
        <v>156000.00000000003</v>
      </c>
      <c r="G32" s="23">
        <f>Table_14[[#This Row],[Seasonal Amount ]]*5</f>
        <v>390000.00000000006</v>
      </c>
      <c r="H32" s="25"/>
      <c r="I32" s="25"/>
      <c r="J32" s="25"/>
      <c r="K32" s="25"/>
      <c r="L32" s="25"/>
    </row>
    <row r="33" spans="1:12" ht="43.5" hidden="1" outlineLevel="1">
      <c r="A33" s="33">
        <v>5.1100000000000003</v>
      </c>
      <c r="B33" s="20" t="s">
        <v>37</v>
      </c>
      <c r="C33" s="21">
        <v>5.0000000000000001E-4</v>
      </c>
      <c r="D33" s="22">
        <f>Table_14[[#This Row],[Seasonal Amount ]]/12</f>
        <v>3250.0000000000005</v>
      </c>
      <c r="E33" s="32">
        <f>E32*Table_14[[#This Row],[Percentage]]*(100%/C32)</f>
        <v>39000.000000000007</v>
      </c>
      <c r="F33" s="23">
        <f>Table_14[[#This Row],[Seasonal Amount ]]*2</f>
        <v>78000.000000000015</v>
      </c>
      <c r="G33" s="23">
        <f>Table_14[[#This Row],[Seasonal Amount ]]*5</f>
        <v>195000.00000000003</v>
      </c>
      <c r="H33" s="25"/>
      <c r="I33" s="25"/>
      <c r="J33" s="25"/>
      <c r="K33" s="25"/>
      <c r="L33" s="25"/>
    </row>
    <row r="34" spans="1:12" ht="15.5" collapsed="1">
      <c r="A34" s="15">
        <v>6</v>
      </c>
      <c r="B34" s="16" t="s">
        <v>38</v>
      </c>
      <c r="C34" s="17">
        <f>SUM(C35:C37)</f>
        <v>1.0999999999999999E-2</v>
      </c>
      <c r="D34" s="11">
        <f>Table_14[[#This Row],[Seasonal Amount ]]/12</f>
        <v>71500</v>
      </c>
      <c r="E34" s="18">
        <f>E2*Table_14[[#This Row],[Percentage]]</f>
        <v>858000</v>
      </c>
      <c r="F34" s="12">
        <f>Table_14[[#This Row],[Seasonal Amount ]]*2</f>
        <v>1716000</v>
      </c>
      <c r="G34" s="12">
        <f>Table_14[[#This Row],[Seasonal Amount ]]*5</f>
        <v>4290000</v>
      </c>
      <c r="H34" s="25"/>
      <c r="I34" s="25"/>
      <c r="J34" s="25"/>
      <c r="K34" s="25"/>
      <c r="L34" s="25"/>
    </row>
    <row r="35" spans="1:12" ht="58" hidden="1" outlineLevel="1">
      <c r="A35" s="19">
        <v>6.2</v>
      </c>
      <c r="B35" s="20" t="s">
        <v>39</v>
      </c>
      <c r="C35" s="21">
        <v>4.4999999999999997E-3</v>
      </c>
      <c r="D35" s="22">
        <f>Table_14[[#This Row],[Seasonal Amount ]]/12</f>
        <v>29250</v>
      </c>
      <c r="E35" s="22">
        <f>E34*Table_14[[#This Row],[Percentage]]*(100%/C34)</f>
        <v>351000</v>
      </c>
      <c r="F35" s="23">
        <f>Table_14[[#This Row],[Seasonal Amount ]]*2</f>
        <v>702000</v>
      </c>
      <c r="G35" s="23">
        <f>Table_14[[#This Row],[Seasonal Amount ]]*5</f>
        <v>1755000</v>
      </c>
      <c r="H35" s="25"/>
      <c r="I35" s="25"/>
      <c r="J35" s="25"/>
      <c r="K35" s="25"/>
      <c r="L35" s="25"/>
    </row>
    <row r="36" spans="1:12" ht="43.5" hidden="1" outlineLevel="1">
      <c r="A36" s="19">
        <v>6.3</v>
      </c>
      <c r="B36" s="20" t="s">
        <v>40</v>
      </c>
      <c r="C36" s="21">
        <v>4.4999999999999997E-3</v>
      </c>
      <c r="D36" s="22">
        <f>Table_14[[#This Row],[Seasonal Amount ]]/12</f>
        <v>29250</v>
      </c>
      <c r="E36" s="22">
        <f>E34*Table_14[[#This Row],[Percentage]]*(100%/C34)</f>
        <v>351000</v>
      </c>
      <c r="F36" s="23">
        <f>Table_14[[#This Row],[Seasonal Amount ]]*2</f>
        <v>702000</v>
      </c>
      <c r="G36" s="23">
        <f>Table_14[[#This Row],[Seasonal Amount ]]*5</f>
        <v>1755000</v>
      </c>
      <c r="H36" s="25"/>
      <c r="I36" s="25"/>
      <c r="J36" s="25"/>
      <c r="K36" s="25"/>
      <c r="L36" s="25"/>
    </row>
    <row r="37" spans="1:12" ht="29" hidden="1" outlineLevel="1">
      <c r="A37" s="19">
        <v>6.5</v>
      </c>
      <c r="B37" s="20" t="s">
        <v>41</v>
      </c>
      <c r="C37" s="21">
        <v>2E-3</v>
      </c>
      <c r="D37" s="22">
        <f>Table_14[[#This Row],[Seasonal Amount ]]/12</f>
        <v>13000.000000000002</v>
      </c>
      <c r="E37" s="22">
        <f>E34*Table_14[[#This Row],[Percentage]]*(100%/C34)</f>
        <v>156000.00000000003</v>
      </c>
      <c r="F37" s="23">
        <f>Table_14[[#This Row],[Seasonal Amount ]]*2</f>
        <v>312000.00000000006</v>
      </c>
      <c r="G37" s="23">
        <f>Table_14[[#This Row],[Seasonal Amount ]]*5</f>
        <v>780000.00000000012</v>
      </c>
      <c r="H37" s="25"/>
      <c r="I37" s="25"/>
      <c r="J37" s="25"/>
      <c r="K37" s="25"/>
      <c r="L37" s="25"/>
    </row>
    <row r="38" spans="1:12" ht="15.5" collapsed="1">
      <c r="A38" s="15">
        <v>7</v>
      </c>
      <c r="B38" s="16" t="s">
        <v>42</v>
      </c>
      <c r="C38" s="17">
        <f>SUM(C39:C41)</f>
        <v>1.4E-2</v>
      </c>
      <c r="D38" s="11">
        <f>Table_14[[#This Row],[Seasonal Amount ]]/12</f>
        <v>91000</v>
      </c>
      <c r="E38" s="18">
        <f>E2*Table_14[[#This Row],[Percentage]]</f>
        <v>1092000</v>
      </c>
      <c r="F38" s="12">
        <f>Table_14[[#This Row],[Seasonal Amount ]]*2</f>
        <v>2184000</v>
      </c>
      <c r="G38" s="12">
        <f>Table_14[[#This Row],[Seasonal Amount ]]*5</f>
        <v>5460000</v>
      </c>
      <c r="H38" s="25"/>
      <c r="I38" s="25"/>
      <c r="J38" s="25"/>
      <c r="K38" s="25"/>
      <c r="L38" s="25"/>
    </row>
    <row r="39" spans="1:12" ht="43.5" hidden="1" outlineLevel="1">
      <c r="A39" s="19">
        <v>7.2</v>
      </c>
      <c r="B39" s="20" t="s">
        <v>43</v>
      </c>
      <c r="C39" s="21">
        <v>5.0000000000000001E-4</v>
      </c>
      <c r="D39" s="22">
        <f>Table_14[[#This Row],[Seasonal Amount ]]/12</f>
        <v>3250</v>
      </c>
      <c r="E39" s="22">
        <f>E38*Table_14[[#This Row],[Percentage]]*(100%/C38)</f>
        <v>39000</v>
      </c>
      <c r="F39" s="23">
        <f>Table_14[[#This Row],[Seasonal Amount ]]*2</f>
        <v>78000</v>
      </c>
      <c r="G39" s="23">
        <f>Table_14[[#This Row],[Seasonal Amount ]]*5</f>
        <v>195000</v>
      </c>
      <c r="H39" s="25"/>
      <c r="I39" s="25"/>
      <c r="J39" s="25"/>
      <c r="K39" s="25"/>
      <c r="L39" s="25"/>
    </row>
    <row r="40" spans="1:12" ht="43.5" hidden="1" outlineLevel="1">
      <c r="A40" s="19">
        <v>7.5</v>
      </c>
      <c r="B40" s="20" t="s">
        <v>44</v>
      </c>
      <c r="C40" s="21">
        <v>1.2999999999999999E-2</v>
      </c>
      <c r="D40" s="22">
        <f>Table_14[[#This Row],[Seasonal Amount ]]/12</f>
        <v>84500</v>
      </c>
      <c r="E40" s="22">
        <f>E39*Table_14[[#This Row],[Percentage]]*(100%/C39)</f>
        <v>1014000</v>
      </c>
      <c r="F40" s="23">
        <f>Table_14[[#This Row],[Seasonal Amount ]]*2</f>
        <v>2028000</v>
      </c>
      <c r="G40" s="23">
        <f>Table_14[[#This Row],[Seasonal Amount ]]*5</f>
        <v>5070000</v>
      </c>
      <c r="H40" s="25"/>
      <c r="I40" s="25"/>
      <c r="J40" s="25"/>
      <c r="K40" s="25"/>
      <c r="L40" s="25"/>
    </row>
    <row r="41" spans="1:12" ht="29" hidden="1" outlineLevel="1">
      <c r="A41" s="19">
        <v>7.6</v>
      </c>
      <c r="B41" s="20" t="s">
        <v>45</v>
      </c>
      <c r="C41" s="21">
        <v>5.0000000000000001E-4</v>
      </c>
      <c r="D41" s="22">
        <f>Table_14[[#This Row],[Seasonal Amount ]]/12</f>
        <v>3250</v>
      </c>
      <c r="E41" s="22">
        <f>E40*Table_14[[#This Row],[Percentage]]*(100%/C40)</f>
        <v>39000</v>
      </c>
      <c r="F41" s="23">
        <f>Table_14[[#This Row],[Seasonal Amount ]]*2</f>
        <v>78000</v>
      </c>
      <c r="G41" s="23">
        <f>Table_14[[#This Row],[Seasonal Amount ]]*5</f>
        <v>195000</v>
      </c>
      <c r="H41" s="25"/>
      <c r="I41" s="25"/>
      <c r="J41" s="25"/>
      <c r="K41" s="25"/>
      <c r="L41" s="25"/>
    </row>
    <row r="42" spans="1:12" ht="15.5" collapsed="1">
      <c r="A42" s="15">
        <v>8</v>
      </c>
      <c r="B42" s="16" t="s">
        <v>46</v>
      </c>
      <c r="C42" s="17">
        <f>SUM(C43:C50)</f>
        <v>0.13450000000000001</v>
      </c>
      <c r="D42" s="11">
        <f>Table_14[[#This Row],[Seasonal Amount ]]/12</f>
        <v>874250</v>
      </c>
      <c r="E42" s="18">
        <f>E2*Table_14[[#This Row],[Percentage]]</f>
        <v>10491000</v>
      </c>
      <c r="F42" s="12">
        <f>Table_14[[#This Row],[Seasonal Amount ]]*2</f>
        <v>20982000</v>
      </c>
      <c r="G42" s="12">
        <f>Table_14[[#This Row],[Seasonal Amount ]]*5</f>
        <v>52455000</v>
      </c>
      <c r="H42" s="25"/>
      <c r="I42" s="25"/>
      <c r="J42" s="25"/>
      <c r="K42" s="25"/>
      <c r="L42" s="25"/>
    </row>
    <row r="43" spans="1:12" ht="58" hidden="1" outlineLevel="1">
      <c r="A43" s="19">
        <v>8.1999999999999993</v>
      </c>
      <c r="B43" s="20" t="s">
        <v>47</v>
      </c>
      <c r="C43" s="21">
        <v>4.9500000000000002E-2</v>
      </c>
      <c r="D43" s="22">
        <f>Table_14[[#This Row],[Seasonal Amount ]]/12</f>
        <v>321750</v>
      </c>
      <c r="E43" s="22">
        <f>E42*Table_14[[#This Row],[Percentage]]*(100%/C42)</f>
        <v>3861000</v>
      </c>
      <c r="F43" s="23">
        <f>Table_14[[#This Row],[Seasonal Amount ]]*2</f>
        <v>7722000</v>
      </c>
      <c r="G43" s="23">
        <f>Table_14[[#This Row],[Seasonal Amount ]]*5</f>
        <v>19305000</v>
      </c>
      <c r="H43" s="25"/>
      <c r="I43" s="25"/>
      <c r="J43" s="25"/>
      <c r="K43" s="25"/>
      <c r="L43" s="25"/>
    </row>
    <row r="44" spans="1:12" ht="58" hidden="1" outlineLevel="1">
      <c r="A44" s="19">
        <v>8.3000000000000007</v>
      </c>
      <c r="B44" s="20" t="s">
        <v>48</v>
      </c>
      <c r="C44" s="21">
        <v>0.02</v>
      </c>
      <c r="D44" s="22">
        <f>Table_14[[#This Row],[Seasonal Amount ]]/12</f>
        <v>130000</v>
      </c>
      <c r="E44" s="22">
        <f>E43*Table_14[[#This Row],[Percentage]]*(100%/C43)</f>
        <v>1560000</v>
      </c>
      <c r="F44" s="23">
        <f>Table_14[[#This Row],[Seasonal Amount ]]*2</f>
        <v>3120000</v>
      </c>
      <c r="G44" s="23">
        <f>Table_14[[#This Row],[Seasonal Amount ]]*5</f>
        <v>7800000</v>
      </c>
      <c r="H44" s="25"/>
      <c r="I44" s="25"/>
      <c r="J44" s="25"/>
      <c r="K44" s="25"/>
      <c r="L44" s="25"/>
    </row>
    <row r="45" spans="1:12" ht="29" hidden="1" outlineLevel="1">
      <c r="A45" s="19">
        <v>8.5</v>
      </c>
      <c r="B45" s="20" t="s">
        <v>49</v>
      </c>
      <c r="C45" s="21">
        <v>0.01</v>
      </c>
      <c r="D45" s="22">
        <f>Table_14[[#This Row],[Seasonal Amount ]]/12</f>
        <v>65000</v>
      </c>
      <c r="E45" s="22">
        <f>E44*Table_14[[#This Row],[Percentage]]*(100%/C44)</f>
        <v>780000</v>
      </c>
      <c r="F45" s="23">
        <f>Table_14[[#This Row],[Seasonal Amount ]]*2</f>
        <v>1560000</v>
      </c>
      <c r="G45" s="23">
        <f>Table_14[[#This Row],[Seasonal Amount ]]*5</f>
        <v>3900000</v>
      </c>
      <c r="H45" s="25"/>
      <c r="I45" s="25"/>
      <c r="J45" s="25"/>
      <c r="K45" s="25"/>
      <c r="L45" s="25"/>
    </row>
    <row r="46" spans="1:12" ht="43.5" hidden="1" outlineLevel="1">
      <c r="A46" s="19">
        <v>8.6</v>
      </c>
      <c r="B46" s="20" t="s">
        <v>50</v>
      </c>
      <c r="C46" s="21">
        <v>0.01</v>
      </c>
      <c r="D46" s="22">
        <f>Table_14[[#This Row],[Seasonal Amount ]]/12</f>
        <v>65000</v>
      </c>
      <c r="E46" s="22">
        <f>E45*Table_14[[#This Row],[Percentage]]*(100%/C45)</f>
        <v>780000</v>
      </c>
      <c r="F46" s="23">
        <f>Table_14[[#This Row],[Seasonal Amount ]]*2</f>
        <v>1560000</v>
      </c>
      <c r="G46" s="23">
        <f>Table_14[[#This Row],[Seasonal Amount ]]*5</f>
        <v>3900000</v>
      </c>
      <c r="H46" s="25"/>
      <c r="I46" s="25"/>
      <c r="J46" s="25"/>
      <c r="K46" s="25"/>
      <c r="L46" s="25"/>
    </row>
    <row r="47" spans="1:12" ht="43.5" hidden="1" outlineLevel="1">
      <c r="A47" s="19">
        <v>8.6999999999999993</v>
      </c>
      <c r="B47" s="20" t="s">
        <v>51</v>
      </c>
      <c r="C47" s="21">
        <v>5.0000000000000001E-3</v>
      </c>
      <c r="D47" s="22">
        <f>Table_14[[#This Row],[Seasonal Amount ]]/12</f>
        <v>32500</v>
      </c>
      <c r="E47" s="22">
        <f>E46*Table_14[[#This Row],[Percentage]]*(100%/C46)</f>
        <v>390000</v>
      </c>
      <c r="F47" s="23">
        <f>Table_14[[#This Row],[Seasonal Amount ]]*2</f>
        <v>780000</v>
      </c>
      <c r="G47" s="23">
        <f>Table_14[[#This Row],[Seasonal Amount ]]*5</f>
        <v>1950000</v>
      </c>
      <c r="H47" s="25"/>
      <c r="I47" s="25"/>
      <c r="J47" s="25"/>
      <c r="K47" s="25"/>
      <c r="L47" s="25"/>
    </row>
    <row r="48" spans="1:12" ht="29" hidden="1" outlineLevel="1">
      <c r="A48" s="19">
        <v>8.8000000000000007</v>
      </c>
      <c r="B48" s="20" t="s">
        <v>52</v>
      </c>
      <c r="C48" s="21">
        <v>0.01</v>
      </c>
      <c r="D48" s="22">
        <f>Table_14[[#This Row],[Seasonal Amount ]]/12</f>
        <v>65000</v>
      </c>
      <c r="E48" s="22">
        <f>E47*Table_14[[#This Row],[Percentage]]*(100%/C47)</f>
        <v>780000</v>
      </c>
      <c r="F48" s="23">
        <f>Table_14[[#This Row],[Seasonal Amount ]]*2</f>
        <v>1560000</v>
      </c>
      <c r="G48" s="23">
        <f>Table_14[[#This Row],[Seasonal Amount ]]*5</f>
        <v>3900000</v>
      </c>
      <c r="H48" s="25"/>
      <c r="I48" s="25"/>
      <c r="J48" s="25"/>
      <c r="K48" s="25"/>
      <c r="L48" s="25"/>
    </row>
    <row r="49" spans="1:12" ht="43.5" hidden="1" outlineLevel="1">
      <c r="A49" s="19">
        <v>8.9</v>
      </c>
      <c r="B49" s="20" t="s">
        <v>53</v>
      </c>
      <c r="C49" s="21">
        <v>0.02</v>
      </c>
      <c r="D49" s="22">
        <f>Table_14[[#This Row],[Seasonal Amount ]]/12</f>
        <v>130000</v>
      </c>
      <c r="E49" s="22">
        <f>E48*Table_14[[#This Row],[Percentage]]*(100%/C48)</f>
        <v>1560000</v>
      </c>
      <c r="F49" s="23">
        <f>Table_14[[#This Row],[Seasonal Amount ]]*2</f>
        <v>3120000</v>
      </c>
      <c r="G49" s="23">
        <f>Table_14[[#This Row],[Seasonal Amount ]]*5</f>
        <v>7800000</v>
      </c>
      <c r="H49" s="25"/>
      <c r="I49" s="25"/>
      <c r="J49" s="25"/>
      <c r="K49" s="25"/>
      <c r="L49" s="25"/>
    </row>
    <row r="50" spans="1:12" ht="43.5" hidden="1" outlineLevel="1">
      <c r="A50" s="33">
        <v>8.1</v>
      </c>
      <c r="B50" s="20" t="s">
        <v>54</v>
      </c>
      <c r="C50" s="21">
        <v>0.01</v>
      </c>
      <c r="D50" s="22">
        <f>Table_14[[#This Row],[Seasonal Amount ]]/12</f>
        <v>65000</v>
      </c>
      <c r="E50" s="22">
        <f>E49*Table_14[[#This Row],[Percentage]]*(100%/C49)</f>
        <v>780000</v>
      </c>
      <c r="F50" s="23">
        <f>Table_14[[#This Row],[Seasonal Amount ]]*2</f>
        <v>1560000</v>
      </c>
      <c r="G50" s="23">
        <f>Table_14[[#This Row],[Seasonal Amount ]]*5</f>
        <v>3900000</v>
      </c>
      <c r="H50" s="25"/>
      <c r="I50" s="25"/>
      <c r="J50" s="25"/>
      <c r="K50" s="25"/>
      <c r="L50" s="25"/>
    </row>
    <row r="51" spans="1:12" ht="15.5" collapsed="1">
      <c r="A51" s="15">
        <v>9</v>
      </c>
      <c r="B51" s="16" t="s">
        <v>55</v>
      </c>
      <c r="C51" s="17">
        <f>SUM(C52:C54)</f>
        <v>9.1500000000000012E-2</v>
      </c>
      <c r="D51" s="11">
        <f>Table_14[[#This Row],[Seasonal Amount ]]/12</f>
        <v>594750.00000000012</v>
      </c>
      <c r="E51" s="18">
        <f>E2*Table_14[[#This Row],[Percentage]]</f>
        <v>7137000.0000000009</v>
      </c>
      <c r="F51" s="12">
        <f>Table_14[[#This Row],[Seasonal Amount ]]*2</f>
        <v>14274000.000000002</v>
      </c>
      <c r="G51" s="12">
        <f>Table_14[[#This Row],[Seasonal Amount ]]*5</f>
        <v>35685000.000000007</v>
      </c>
      <c r="H51" s="25"/>
      <c r="I51" s="25"/>
      <c r="J51" s="25"/>
      <c r="K51" s="25"/>
      <c r="L51" s="25"/>
    </row>
    <row r="52" spans="1:12" ht="43.5" hidden="1" outlineLevel="1">
      <c r="A52" s="19">
        <v>9.3000000000000007</v>
      </c>
      <c r="B52" s="20" t="s">
        <v>56</v>
      </c>
      <c r="C52" s="21">
        <v>8.1500000000000003E-2</v>
      </c>
      <c r="D52" s="22">
        <f>Table_14[[#This Row],[Seasonal Amount ]]/12</f>
        <v>529750</v>
      </c>
      <c r="E52" s="22">
        <f>E51*Table_14[[#This Row],[Percentage]]*(100%/C51)</f>
        <v>6357000</v>
      </c>
      <c r="F52" s="23">
        <f>Table_14[[#This Row],[Seasonal Amount ]]*2</f>
        <v>12714000</v>
      </c>
      <c r="G52" s="23">
        <f>Table_14[[#This Row],[Seasonal Amount ]]*5</f>
        <v>31785000</v>
      </c>
      <c r="H52" s="25"/>
      <c r="I52" s="25"/>
      <c r="J52" s="25"/>
      <c r="K52" s="25"/>
      <c r="L52" s="25"/>
    </row>
    <row r="53" spans="1:12" ht="58" hidden="1" outlineLevel="1">
      <c r="A53" s="19">
        <v>9.4</v>
      </c>
      <c r="B53" s="20" t="s">
        <v>57</v>
      </c>
      <c r="C53" s="21">
        <v>5.0000000000000001E-3</v>
      </c>
      <c r="D53" s="22">
        <f>Table_14[[#This Row],[Seasonal Amount ]]/12</f>
        <v>32500</v>
      </c>
      <c r="E53" s="22">
        <f>E52*Table_14[[#This Row],[Percentage]]*(100%/C52)</f>
        <v>390000</v>
      </c>
      <c r="F53" s="23">
        <f>Table_14[[#This Row],[Seasonal Amount ]]*2</f>
        <v>780000</v>
      </c>
      <c r="G53" s="23">
        <f>Table_14[[#This Row],[Seasonal Amount ]]*5</f>
        <v>1950000</v>
      </c>
      <c r="H53" s="25"/>
      <c r="I53" s="25"/>
      <c r="J53" s="25"/>
      <c r="K53" s="25"/>
      <c r="L53" s="25"/>
    </row>
    <row r="54" spans="1:12" ht="29" hidden="1" outlineLevel="1">
      <c r="A54" s="19">
        <v>9.8000000000000007</v>
      </c>
      <c r="B54" s="20" t="s">
        <v>58</v>
      </c>
      <c r="C54" s="21">
        <v>5.0000000000000001E-3</v>
      </c>
      <c r="D54" s="22">
        <f>Table_14[[#This Row],[Seasonal Amount ]]/12</f>
        <v>32500</v>
      </c>
      <c r="E54" s="22">
        <f>E53*Table_14[[#This Row],[Percentage]]*(100%/C53)</f>
        <v>390000</v>
      </c>
      <c r="F54" s="23">
        <f>Table_14[[#This Row],[Seasonal Amount ]]*2</f>
        <v>780000</v>
      </c>
      <c r="G54" s="23">
        <f>Table_14[[#This Row],[Seasonal Amount ]]*5</f>
        <v>1950000</v>
      </c>
      <c r="H54" s="25"/>
      <c r="I54" s="25"/>
      <c r="J54" s="25"/>
      <c r="K54" s="25"/>
      <c r="L54" s="25"/>
    </row>
    <row r="55" spans="1:12" ht="15.5" collapsed="1">
      <c r="A55" s="15">
        <v>10</v>
      </c>
      <c r="B55" s="16" t="s">
        <v>59</v>
      </c>
      <c r="C55" s="17">
        <f>SUM(C56:C57)</f>
        <v>1.4999999999999999E-2</v>
      </c>
      <c r="D55" s="11">
        <f>Table_14[[#This Row],[Seasonal Amount ]]/12</f>
        <v>97500</v>
      </c>
      <c r="E55" s="18">
        <f>E2*Table_14[[#This Row],[Percentage]]</f>
        <v>1170000</v>
      </c>
      <c r="F55" s="12">
        <f>Table_14[[#This Row],[Seasonal Amount ]]*2</f>
        <v>2340000</v>
      </c>
      <c r="G55" s="12">
        <f>Table_14[[#This Row],[Seasonal Amount ]]*5</f>
        <v>5850000</v>
      </c>
      <c r="H55" s="25"/>
      <c r="I55" s="25"/>
      <c r="J55" s="25"/>
      <c r="K55" s="25"/>
      <c r="L55" s="25"/>
    </row>
    <row r="56" spans="1:12" ht="58" hidden="1" outlineLevel="1">
      <c r="A56" s="19">
        <v>10.4</v>
      </c>
      <c r="B56" s="20" t="s">
        <v>60</v>
      </c>
      <c r="C56" s="21">
        <v>1.2999999999999999E-2</v>
      </c>
      <c r="D56" s="22">
        <f>Table_14[[#This Row],[Seasonal Amount ]]/12</f>
        <v>84500.000000000015</v>
      </c>
      <c r="E56" s="22">
        <f>E55*Table_14[[#This Row],[Percentage]]*(100%/C55)</f>
        <v>1014000.0000000001</v>
      </c>
      <c r="F56" s="23">
        <f>Table_14[[#This Row],[Seasonal Amount ]]*2</f>
        <v>2028000.0000000002</v>
      </c>
      <c r="G56" s="23">
        <f>Table_14[[#This Row],[Seasonal Amount ]]*5</f>
        <v>5070000.0000000009</v>
      </c>
      <c r="H56" s="25"/>
      <c r="I56" s="25"/>
      <c r="J56" s="25"/>
      <c r="K56" s="25"/>
      <c r="L56" s="25"/>
    </row>
    <row r="57" spans="1:12" ht="43.5" hidden="1" outlineLevel="1">
      <c r="A57" s="31">
        <v>10.5</v>
      </c>
      <c r="B57" s="20" t="s">
        <v>61</v>
      </c>
      <c r="C57" s="21">
        <v>2E-3</v>
      </c>
      <c r="D57" s="22">
        <f>Table_14[[#This Row],[Seasonal Amount ]]/12</f>
        <v>13000</v>
      </c>
      <c r="E57" s="22">
        <f>E56*Table_14[[#This Row],[Percentage]]*(100%/C56)</f>
        <v>156000</v>
      </c>
      <c r="F57" s="23">
        <f>Table_14[[#This Row],[Seasonal Amount ]]*2</f>
        <v>312000</v>
      </c>
      <c r="G57" s="23">
        <f>Table_14[[#This Row],[Seasonal Amount ]]*5</f>
        <v>780000</v>
      </c>
      <c r="H57" s="25"/>
      <c r="I57" s="25"/>
      <c r="J57" s="25"/>
      <c r="K57" s="25"/>
      <c r="L57" s="25"/>
    </row>
    <row r="58" spans="1:12" ht="15.5" collapsed="1">
      <c r="A58" s="15">
        <v>11</v>
      </c>
      <c r="B58" s="16" t="s">
        <v>62</v>
      </c>
      <c r="C58" s="17">
        <f>SUM(C59:C61)</f>
        <v>1.2E-2</v>
      </c>
      <c r="D58" s="11">
        <f>Table_14[[#This Row],[Seasonal Amount ]]/12</f>
        <v>78000</v>
      </c>
      <c r="E58" s="18">
        <f>E2*Table_14[[#This Row],[Percentage]]</f>
        <v>936000</v>
      </c>
      <c r="F58" s="12">
        <f>Table_14[[#This Row],[Seasonal Amount ]]*2</f>
        <v>1872000</v>
      </c>
      <c r="G58" s="12">
        <f>Table_14[[#This Row],[Seasonal Amount ]]*5</f>
        <v>4680000</v>
      </c>
      <c r="H58" s="25"/>
      <c r="I58" s="25"/>
      <c r="J58" s="25"/>
      <c r="K58" s="25"/>
      <c r="L58" s="25"/>
    </row>
    <row r="59" spans="1:12" ht="43.5" hidden="1" outlineLevel="1">
      <c r="A59" s="19">
        <v>11.2</v>
      </c>
      <c r="B59" s="20" t="s">
        <v>63</v>
      </c>
      <c r="C59" s="21">
        <v>3.0000000000000001E-3</v>
      </c>
      <c r="D59" s="22">
        <f>Table_14[[#This Row],[Seasonal Amount ]]/12</f>
        <v>19500</v>
      </c>
      <c r="E59" s="22">
        <f>E58*Table_14[[#This Row],[Percentage]]*(100%/C58)</f>
        <v>234000</v>
      </c>
      <c r="F59" s="23">
        <f>Table_14[[#This Row],[Seasonal Amount ]]*2</f>
        <v>468000</v>
      </c>
      <c r="G59" s="23">
        <f>Table_14[[#This Row],[Seasonal Amount ]]*5</f>
        <v>1170000</v>
      </c>
      <c r="H59" s="25"/>
      <c r="I59" s="25"/>
      <c r="J59" s="25"/>
      <c r="K59" s="25"/>
      <c r="L59" s="25"/>
    </row>
    <row r="60" spans="1:12" ht="58" hidden="1" outlineLevel="1">
      <c r="A60" s="19">
        <v>11.3</v>
      </c>
      <c r="B60" s="20" t="s">
        <v>64</v>
      </c>
      <c r="C60" s="21">
        <v>7.0000000000000001E-3</v>
      </c>
      <c r="D60" s="22">
        <f>Table_14[[#This Row],[Seasonal Amount ]]/12</f>
        <v>45500</v>
      </c>
      <c r="E60" s="22">
        <f>E59*Table_14[[#This Row],[Percentage]]*(100%/C59)</f>
        <v>546000</v>
      </c>
      <c r="F60" s="23">
        <f>Table_14[[#This Row],[Seasonal Amount ]]*2</f>
        <v>1092000</v>
      </c>
      <c r="G60" s="23">
        <f>Table_14[[#This Row],[Seasonal Amount ]]*5</f>
        <v>2730000</v>
      </c>
      <c r="H60" s="25"/>
      <c r="I60" s="25"/>
      <c r="J60" s="25"/>
      <c r="K60" s="25"/>
      <c r="L60" s="25"/>
    </row>
    <row r="61" spans="1:12" ht="43.5" hidden="1" outlineLevel="1">
      <c r="A61" s="19">
        <v>11.4</v>
      </c>
      <c r="B61" s="20" t="s">
        <v>65</v>
      </c>
      <c r="C61" s="21">
        <v>2E-3</v>
      </c>
      <c r="D61" s="22">
        <f>Table_14[[#This Row],[Seasonal Amount ]]/12</f>
        <v>13000</v>
      </c>
      <c r="E61" s="22">
        <f>E60*Table_14[[#This Row],[Percentage]]*(100%/C60)</f>
        <v>156000</v>
      </c>
      <c r="F61" s="23">
        <f>Table_14[[#This Row],[Seasonal Amount ]]*2</f>
        <v>312000</v>
      </c>
      <c r="G61" s="23">
        <f>Table_14[[#This Row],[Seasonal Amount ]]*5</f>
        <v>780000</v>
      </c>
      <c r="H61" s="25"/>
      <c r="I61" s="25"/>
      <c r="J61" s="25"/>
      <c r="K61" s="25"/>
      <c r="L61" s="25"/>
    </row>
    <row r="62" spans="1:12" ht="18.5" customHeight="1" collapsed="1">
      <c r="A62" s="15">
        <v>12</v>
      </c>
      <c r="B62" s="16" t="s">
        <v>66</v>
      </c>
      <c r="C62" s="17">
        <f>SUM(C63:C64)</f>
        <v>2.1500000000000002E-2</v>
      </c>
      <c r="D62" s="11">
        <f>Table_14[[#This Row],[Seasonal Amount ]]/12</f>
        <v>139750.00000000003</v>
      </c>
      <c r="E62" s="18">
        <f>E2*Table_14[[#This Row],[Percentage]]</f>
        <v>1677000.0000000002</v>
      </c>
      <c r="F62" s="12">
        <f>Table_14[[#This Row],[Seasonal Amount ]]*2</f>
        <v>3354000.0000000005</v>
      </c>
      <c r="G62" s="12">
        <f>Table_14[[#This Row],[Seasonal Amount ]]*5</f>
        <v>8385000.0000000009</v>
      </c>
      <c r="H62" s="25"/>
      <c r="I62" s="25"/>
      <c r="J62" s="25"/>
      <c r="K62" s="25"/>
      <c r="L62" s="25"/>
    </row>
    <row r="63" spans="1:12" ht="58" hidden="1" outlineLevel="1">
      <c r="A63" s="19">
        <v>12.2</v>
      </c>
      <c r="B63" s="20" t="s">
        <v>67</v>
      </c>
      <c r="C63" s="21">
        <v>1.5E-3</v>
      </c>
      <c r="D63" s="22">
        <f>Table_14[[#This Row],[Seasonal Amount ]]/12</f>
        <v>9750.0000000000018</v>
      </c>
      <c r="E63" s="22">
        <f>E62*Table_14[[#This Row],[Percentage]]*(100%/C62)</f>
        <v>117000.00000000001</v>
      </c>
      <c r="F63" s="23">
        <f>Table_14[[#This Row],[Seasonal Amount ]]*2</f>
        <v>234000.00000000003</v>
      </c>
      <c r="G63" s="23">
        <f>Table_14[[#This Row],[Seasonal Amount ]]*5</f>
        <v>585000.00000000012</v>
      </c>
      <c r="H63" s="25"/>
      <c r="I63" s="25"/>
      <c r="J63" s="25"/>
      <c r="K63" s="25"/>
      <c r="L63" s="25"/>
    </row>
    <row r="64" spans="1:12" ht="58" hidden="1" outlineLevel="1">
      <c r="A64" s="19">
        <v>12.6</v>
      </c>
      <c r="B64" s="20" t="s">
        <v>68</v>
      </c>
      <c r="C64" s="21">
        <v>0.02</v>
      </c>
      <c r="D64" s="22">
        <f>Table_14[[#This Row],[Seasonal Amount ]]/12</f>
        <v>130000.00000000001</v>
      </c>
      <c r="E64" s="22">
        <f>E63*Table_14[[#This Row],[Percentage]]*(100%/C63)</f>
        <v>1560000.0000000002</v>
      </c>
      <c r="F64" s="23">
        <f>Table_14[[#This Row],[Seasonal Amount ]]*2</f>
        <v>3120000.0000000005</v>
      </c>
      <c r="G64" s="23">
        <f>Table_14[[#This Row],[Seasonal Amount ]]*5</f>
        <v>7800000.0000000009</v>
      </c>
      <c r="H64" s="25"/>
      <c r="I64" s="25"/>
      <c r="J64" s="25"/>
      <c r="K64" s="25"/>
      <c r="L64" s="25"/>
    </row>
    <row r="65" spans="1:12" ht="15.5" collapsed="1">
      <c r="A65" s="15">
        <v>13</v>
      </c>
      <c r="B65" s="16" t="s">
        <v>69</v>
      </c>
      <c r="C65" s="17">
        <f>SUM(C66:C68)</f>
        <v>2.1000000000000001E-2</v>
      </c>
      <c r="D65" s="11">
        <f>Table_14[[#This Row],[Seasonal Amount ]]/12</f>
        <v>136500</v>
      </c>
      <c r="E65" s="18">
        <f>E2*Table_14[[#This Row],[Percentage]]</f>
        <v>1638000</v>
      </c>
      <c r="F65" s="12">
        <f>Table_14[[#This Row],[Seasonal Amount ]]*2</f>
        <v>3276000</v>
      </c>
      <c r="G65" s="12">
        <f>Table_14[[#This Row],[Seasonal Amount ]]*5</f>
        <v>8190000</v>
      </c>
      <c r="H65" s="25"/>
      <c r="I65" s="25"/>
      <c r="J65" s="25"/>
      <c r="K65" s="25"/>
      <c r="L65" s="25"/>
    </row>
    <row r="66" spans="1:12" ht="43.5" hidden="1" outlineLevel="1">
      <c r="A66" s="19">
        <v>13.2</v>
      </c>
      <c r="B66" s="20" t="s">
        <v>70</v>
      </c>
      <c r="C66" s="21">
        <v>1.7000000000000001E-2</v>
      </c>
      <c r="D66" s="22">
        <f>Table_14[[#This Row],[Seasonal Amount ]]/12</f>
        <v>110500</v>
      </c>
      <c r="E66" s="22">
        <f>E65*Table_14[[#This Row],[Percentage]]*(100%/C65)</f>
        <v>1326000</v>
      </c>
      <c r="F66" s="23">
        <f>Table_14[[#This Row],[Seasonal Amount ]]*2</f>
        <v>2652000</v>
      </c>
      <c r="G66" s="23">
        <f>Table_14[[#This Row],[Seasonal Amount ]]*5</f>
        <v>6630000</v>
      </c>
      <c r="H66" s="25"/>
      <c r="I66" s="25"/>
      <c r="J66" s="25"/>
      <c r="K66" s="25"/>
      <c r="L66" s="25"/>
    </row>
    <row r="67" spans="1:12" ht="29" hidden="1" outlineLevel="1">
      <c r="A67" s="19">
        <v>13.6</v>
      </c>
      <c r="B67" s="20" t="s">
        <v>71</v>
      </c>
      <c r="C67" s="21">
        <v>1E-3</v>
      </c>
      <c r="D67" s="22">
        <f>Table_14[[#This Row],[Seasonal Amount ]]/12</f>
        <v>6500</v>
      </c>
      <c r="E67" s="22">
        <f>E66*Table_14[[#This Row],[Percentage]]*(100%/C66)</f>
        <v>78000</v>
      </c>
      <c r="F67" s="23">
        <f>Table_14[[#This Row],[Seasonal Amount ]]*2</f>
        <v>156000</v>
      </c>
      <c r="G67" s="23">
        <f>Table_14[[#This Row],[Seasonal Amount ]]*5</f>
        <v>390000</v>
      </c>
      <c r="H67" s="25"/>
      <c r="I67" s="25"/>
      <c r="J67" s="25"/>
      <c r="K67" s="25"/>
      <c r="L67" s="25"/>
    </row>
    <row r="68" spans="1:12" ht="29" hidden="1" outlineLevel="1">
      <c r="A68" s="19">
        <v>13.7</v>
      </c>
      <c r="B68" s="20" t="s">
        <v>72</v>
      </c>
      <c r="C68" s="21">
        <v>3.0000000000000001E-3</v>
      </c>
      <c r="D68" s="22">
        <f>Table_14[[#This Row],[Seasonal Amount ]]/12</f>
        <v>19500</v>
      </c>
      <c r="E68" s="22">
        <f>E67*Table_14[[#This Row],[Percentage]]*(100%/C67)</f>
        <v>234000</v>
      </c>
      <c r="F68" s="23">
        <f>Table_14[[#This Row],[Seasonal Amount ]]*2</f>
        <v>468000</v>
      </c>
      <c r="G68" s="23">
        <f>Table_14[[#This Row],[Seasonal Amount ]]*5</f>
        <v>1170000</v>
      </c>
      <c r="H68" s="25"/>
      <c r="I68" s="25"/>
      <c r="J68" s="25"/>
      <c r="K68" s="25"/>
      <c r="L68" s="25"/>
    </row>
    <row r="69" spans="1:12" ht="15.5" collapsed="1">
      <c r="A69" s="15">
        <v>14</v>
      </c>
      <c r="B69" s="16" t="s">
        <v>73</v>
      </c>
      <c r="C69" s="17">
        <f>SUM(C70:C72)</f>
        <v>2.1000000000000001E-2</v>
      </c>
      <c r="D69" s="11">
        <f>Table_14[[#This Row],[Seasonal Amount ]]/12</f>
        <v>136500</v>
      </c>
      <c r="E69" s="18">
        <f>E2*Table_14[[#This Row],[Percentage]]</f>
        <v>1638000</v>
      </c>
      <c r="F69" s="12">
        <f>Table_14[[#This Row],[Seasonal Amount ]]*2</f>
        <v>3276000</v>
      </c>
      <c r="G69" s="12">
        <f>Table_14[[#This Row],[Seasonal Amount ]]*5</f>
        <v>8190000</v>
      </c>
      <c r="H69" s="25"/>
      <c r="I69" s="25"/>
      <c r="J69" s="25"/>
      <c r="K69" s="25"/>
      <c r="L69" s="25"/>
    </row>
    <row r="70" spans="1:12" ht="72.5" hidden="1" outlineLevel="1">
      <c r="A70" s="19">
        <v>14.1</v>
      </c>
      <c r="B70" s="20" t="s">
        <v>74</v>
      </c>
      <c r="C70" s="21">
        <v>0.02</v>
      </c>
      <c r="D70" s="22">
        <f>Table_14[[#This Row],[Seasonal Amount ]]/12</f>
        <v>129999.99999999999</v>
      </c>
      <c r="E70" s="22">
        <f>E69*Table_14[[#This Row],[Percentage]]*(100%/C69)</f>
        <v>1559999.9999999998</v>
      </c>
      <c r="F70" s="23">
        <f>Table_14[[#This Row],[Seasonal Amount ]]*2</f>
        <v>3119999.9999999995</v>
      </c>
      <c r="G70" s="23">
        <f>Table_14[[#This Row],[Seasonal Amount ]]*5</f>
        <v>7799999.9999999991</v>
      </c>
      <c r="H70" s="25"/>
      <c r="I70" s="25"/>
      <c r="J70" s="25"/>
      <c r="K70" s="25"/>
      <c r="L70" s="25"/>
    </row>
    <row r="71" spans="1:12" ht="29" hidden="1" outlineLevel="1">
      <c r="A71" s="19">
        <v>14.2</v>
      </c>
      <c r="B71" s="20" t="s">
        <v>75</v>
      </c>
      <c r="C71" s="21">
        <v>5.0000000000000001E-4</v>
      </c>
      <c r="D71" s="22">
        <f>Table_14[[#This Row],[Seasonal Amount ]]/12</f>
        <v>3249.9999999999995</v>
      </c>
      <c r="E71" s="22">
        <f>E70*Table_14[[#This Row],[Percentage]]*(100%/C70)</f>
        <v>38999.999999999993</v>
      </c>
      <c r="F71" s="23">
        <f>Table_14[[#This Row],[Seasonal Amount ]]*2</f>
        <v>77999.999999999985</v>
      </c>
      <c r="G71" s="23">
        <f>Table_14[[#This Row],[Seasonal Amount ]]*5</f>
        <v>194999.99999999997</v>
      </c>
      <c r="H71" s="25"/>
      <c r="I71" s="25"/>
      <c r="J71" s="25"/>
      <c r="K71" s="25"/>
      <c r="L71" s="25"/>
    </row>
    <row r="72" spans="1:12" ht="43.5" hidden="1" outlineLevel="1">
      <c r="A72" s="19">
        <v>14.3</v>
      </c>
      <c r="B72" s="20" t="s">
        <v>76</v>
      </c>
      <c r="C72" s="21">
        <v>5.0000000000000001E-4</v>
      </c>
      <c r="D72" s="22">
        <f>Table_14[[#This Row],[Seasonal Amount ]]/12</f>
        <v>3249.9999999999995</v>
      </c>
      <c r="E72" s="22">
        <f>E71*Table_14[[#This Row],[Percentage]]*(100%/C71)</f>
        <v>38999.999999999993</v>
      </c>
      <c r="F72" s="23">
        <f>Table_14[[#This Row],[Seasonal Amount ]]*2</f>
        <v>77999.999999999985</v>
      </c>
      <c r="G72" s="23">
        <f>Table_14[[#This Row],[Seasonal Amount ]]*5</f>
        <v>194999.99999999997</v>
      </c>
      <c r="H72" s="25"/>
      <c r="I72" s="25"/>
      <c r="J72" s="25"/>
      <c r="K72" s="25"/>
      <c r="L72" s="25"/>
    </row>
    <row r="73" spans="1:12" ht="15.5" collapsed="1">
      <c r="A73" s="15">
        <v>15</v>
      </c>
      <c r="B73" s="16" t="s">
        <v>77</v>
      </c>
      <c r="C73" s="17">
        <f>SUM(C74:C83)</f>
        <v>1.1500000000000003E-2</v>
      </c>
      <c r="D73" s="11">
        <f>Table_14[[#This Row],[Seasonal Amount ]]/12</f>
        <v>74750.000000000015</v>
      </c>
      <c r="E73" s="18">
        <f>E2*Table_14[[#This Row],[Percentage]]</f>
        <v>897000.00000000023</v>
      </c>
      <c r="F73" s="12">
        <f>Table_14[[#This Row],[Seasonal Amount ]]*2</f>
        <v>1794000.0000000005</v>
      </c>
      <c r="G73" s="12">
        <f>Table_14[[#This Row],[Seasonal Amount ]]*5</f>
        <v>4485000.0000000009</v>
      </c>
      <c r="H73" s="25"/>
      <c r="I73" s="25"/>
      <c r="J73" s="25"/>
      <c r="K73" s="25"/>
      <c r="L73" s="25"/>
    </row>
    <row r="74" spans="1:12" ht="29" hidden="1" outlineLevel="1">
      <c r="A74" s="19">
        <v>15.2</v>
      </c>
      <c r="B74" s="20" t="s">
        <v>78</v>
      </c>
      <c r="C74" s="21">
        <v>1E-3</v>
      </c>
      <c r="D74" s="22">
        <f>Table_14[[#This Row],[Seasonal Amount ]]/12</f>
        <v>6500</v>
      </c>
      <c r="E74" s="22">
        <f>E73*Table_14[[#This Row],[Percentage]]*(100%/C73)</f>
        <v>78000</v>
      </c>
      <c r="F74" s="23">
        <f>Table_14[[#This Row],[Seasonal Amount ]]*2</f>
        <v>156000</v>
      </c>
      <c r="G74" s="23">
        <f>Table_14[[#This Row],[Seasonal Amount ]]*5</f>
        <v>390000</v>
      </c>
      <c r="H74" s="25"/>
      <c r="I74" s="25"/>
      <c r="J74" s="25"/>
      <c r="K74" s="25"/>
      <c r="L74" s="25"/>
    </row>
    <row r="75" spans="1:12" ht="43.5" hidden="1" outlineLevel="1">
      <c r="A75" s="19">
        <v>15.3</v>
      </c>
      <c r="B75" s="20" t="s">
        <v>79</v>
      </c>
      <c r="C75" s="21">
        <v>1E-3</v>
      </c>
      <c r="D75" s="22">
        <f>Table_14[[#This Row],[Seasonal Amount ]]/12</f>
        <v>6500</v>
      </c>
      <c r="E75" s="22">
        <f>E74*Table_14[[#This Row],[Percentage]]*(100%/C74)</f>
        <v>78000</v>
      </c>
      <c r="F75" s="23">
        <f>Table_14[[#This Row],[Seasonal Amount ]]*2</f>
        <v>156000</v>
      </c>
      <c r="G75" s="23">
        <f>Table_14[[#This Row],[Seasonal Amount ]]*5</f>
        <v>390000</v>
      </c>
      <c r="H75" s="25"/>
      <c r="I75" s="25"/>
      <c r="J75" s="25"/>
      <c r="K75" s="25"/>
      <c r="L75" s="25"/>
    </row>
    <row r="76" spans="1:12" ht="72.5" hidden="1" outlineLevel="1">
      <c r="A76" s="19">
        <v>15.4</v>
      </c>
      <c r="B76" s="20" t="s">
        <v>80</v>
      </c>
      <c r="C76" s="21">
        <v>5.0000000000000001E-3</v>
      </c>
      <c r="D76" s="22">
        <f>Table_14[[#This Row],[Seasonal Amount ]]/12</f>
        <v>32500</v>
      </c>
      <c r="E76" s="22">
        <f>E75*Table_14[[#This Row],[Percentage]]*(100%/C75)</f>
        <v>390000</v>
      </c>
      <c r="F76" s="23">
        <f>Table_14[[#This Row],[Seasonal Amount ]]*2</f>
        <v>780000</v>
      </c>
      <c r="G76" s="23">
        <f>Table_14[[#This Row],[Seasonal Amount ]]*5</f>
        <v>1950000</v>
      </c>
      <c r="H76" s="25"/>
      <c r="I76" s="25"/>
      <c r="J76" s="25"/>
      <c r="K76" s="25"/>
      <c r="L76" s="25"/>
    </row>
    <row r="77" spans="1:12" ht="43.5" hidden="1" outlineLevel="1">
      <c r="A77" s="19">
        <v>15.5</v>
      </c>
      <c r="B77" s="20" t="s">
        <v>81</v>
      </c>
      <c r="C77" s="21">
        <v>5.0000000000000001E-4</v>
      </c>
      <c r="D77" s="22">
        <f>Table_14[[#This Row],[Seasonal Amount ]]/12</f>
        <v>3250</v>
      </c>
      <c r="E77" s="22">
        <f>E76*Table_14[[#This Row],[Percentage]]*(100%/C76)</f>
        <v>39000</v>
      </c>
      <c r="F77" s="23">
        <f>Table_14[[#This Row],[Seasonal Amount ]]*2</f>
        <v>78000</v>
      </c>
      <c r="G77" s="23">
        <f>Table_14[[#This Row],[Seasonal Amount ]]*5</f>
        <v>195000</v>
      </c>
      <c r="H77" s="25"/>
      <c r="I77" s="25"/>
      <c r="J77" s="25"/>
      <c r="K77" s="25"/>
      <c r="L77" s="25"/>
    </row>
    <row r="78" spans="1:12" ht="72.5" hidden="1" outlineLevel="1">
      <c r="A78" s="19">
        <v>15.6</v>
      </c>
      <c r="B78" s="20" t="s">
        <v>82</v>
      </c>
      <c r="C78" s="21">
        <v>1E-3</v>
      </c>
      <c r="D78" s="22">
        <f>Table_14[[#This Row],[Seasonal Amount ]]/12</f>
        <v>6500</v>
      </c>
      <c r="E78" s="22">
        <f>E77*Table_14[[#This Row],[Percentage]]*(100%/C77)</f>
        <v>78000</v>
      </c>
      <c r="F78" s="23">
        <f>Table_14[[#This Row],[Seasonal Amount ]]*2</f>
        <v>156000</v>
      </c>
      <c r="G78" s="23">
        <f>Table_14[[#This Row],[Seasonal Amount ]]*5</f>
        <v>390000</v>
      </c>
      <c r="H78" s="25"/>
      <c r="I78" s="25"/>
      <c r="J78" s="25"/>
      <c r="K78" s="25"/>
      <c r="L78" s="25"/>
    </row>
    <row r="79" spans="1:12" ht="101.5" hidden="1" outlineLevel="1">
      <c r="A79" s="19">
        <v>15.7</v>
      </c>
      <c r="B79" s="20" t="s">
        <v>83</v>
      </c>
      <c r="C79" s="21">
        <v>1E-3</v>
      </c>
      <c r="D79" s="22">
        <f>Table_14[[#This Row],[Seasonal Amount ]]/12</f>
        <v>6500</v>
      </c>
      <c r="E79" s="22">
        <f>E78*Table_14[[#This Row],[Percentage]]*(100%/C78)</f>
        <v>78000</v>
      </c>
      <c r="F79" s="23">
        <f>Table_14[[#This Row],[Seasonal Amount ]]*2</f>
        <v>156000</v>
      </c>
      <c r="G79" s="23">
        <f>Table_14[[#This Row],[Seasonal Amount ]]*5</f>
        <v>390000</v>
      </c>
      <c r="H79" s="25"/>
      <c r="I79" s="25"/>
      <c r="J79" s="25"/>
      <c r="K79" s="25"/>
      <c r="L79" s="25"/>
    </row>
    <row r="80" spans="1:12" ht="58" hidden="1" outlineLevel="1">
      <c r="A80" s="19">
        <v>15.8</v>
      </c>
      <c r="B80" s="20" t="s">
        <v>84</v>
      </c>
      <c r="C80" s="21">
        <v>5.0000000000000001E-4</v>
      </c>
      <c r="D80" s="22">
        <f>Table_14[[#This Row],[Seasonal Amount ]]/12</f>
        <v>3250</v>
      </c>
      <c r="E80" s="22">
        <f>E79*Table_14[[#This Row],[Percentage]]*(100%/C79)</f>
        <v>39000</v>
      </c>
      <c r="F80" s="23">
        <f>Table_14[[#This Row],[Seasonal Amount ]]*2</f>
        <v>78000</v>
      </c>
      <c r="G80" s="23">
        <f>Table_14[[#This Row],[Seasonal Amount ]]*5</f>
        <v>195000</v>
      </c>
      <c r="H80" s="25"/>
      <c r="I80" s="25"/>
      <c r="J80" s="25"/>
      <c r="K80" s="25"/>
      <c r="L80" s="25"/>
    </row>
    <row r="81" spans="1:12" ht="58" hidden="1" outlineLevel="1">
      <c r="A81" s="19">
        <v>15.9</v>
      </c>
      <c r="B81" s="20" t="s">
        <v>85</v>
      </c>
      <c r="C81" s="21">
        <v>5.0000000000000001E-4</v>
      </c>
      <c r="D81" s="22">
        <f>Table_14[[#This Row],[Seasonal Amount ]]/12</f>
        <v>3250</v>
      </c>
      <c r="E81" s="22">
        <f>E80*Table_14[[#This Row],[Percentage]]*(100%/C80)</f>
        <v>39000</v>
      </c>
      <c r="F81" s="23">
        <f>Table_14[[#This Row],[Seasonal Amount ]]*2</f>
        <v>78000</v>
      </c>
      <c r="G81" s="23">
        <f>Table_14[[#This Row],[Seasonal Amount ]]*5</f>
        <v>195000</v>
      </c>
      <c r="H81" s="25"/>
      <c r="I81" s="25"/>
      <c r="J81" s="25"/>
      <c r="K81" s="25"/>
      <c r="L81" s="25"/>
    </row>
    <row r="82" spans="1:12" ht="72.5" hidden="1" outlineLevel="1">
      <c r="A82" s="33">
        <v>15.1</v>
      </c>
      <c r="B82" s="20" t="s">
        <v>86</v>
      </c>
      <c r="C82" s="21">
        <v>5.0000000000000001E-4</v>
      </c>
      <c r="D82" s="22">
        <f>Table_14[[#This Row],[Seasonal Amount ]]/12</f>
        <v>3250</v>
      </c>
      <c r="E82" s="22">
        <f>E81*Table_14[[#This Row],[Percentage]]*(100%/C81)</f>
        <v>39000</v>
      </c>
      <c r="F82" s="23">
        <f>Table_14[[#This Row],[Seasonal Amount ]]*2</f>
        <v>78000</v>
      </c>
      <c r="G82" s="23">
        <f>Table_14[[#This Row],[Seasonal Amount ]]*5</f>
        <v>195000</v>
      </c>
      <c r="H82" s="25"/>
      <c r="I82" s="25"/>
      <c r="J82" s="25"/>
      <c r="K82" s="25"/>
      <c r="L82" s="25"/>
    </row>
    <row r="83" spans="1:12" ht="58" hidden="1" outlineLevel="1">
      <c r="A83" s="33">
        <v>15.11</v>
      </c>
      <c r="B83" s="20" t="s">
        <v>87</v>
      </c>
      <c r="C83" s="21">
        <v>5.0000000000000001E-4</v>
      </c>
      <c r="D83" s="22">
        <f>Table_14[[#This Row],[Seasonal Amount ]]/12</f>
        <v>3250</v>
      </c>
      <c r="E83" s="22">
        <f>E82*Table_14[[#This Row],[Percentage]]*(100%/C82)</f>
        <v>39000</v>
      </c>
      <c r="F83" s="23">
        <f>Table_14[[#This Row],[Seasonal Amount ]]*2</f>
        <v>78000</v>
      </c>
      <c r="G83" s="23">
        <f>Table_14[[#This Row],[Seasonal Amount ]]*5</f>
        <v>195000</v>
      </c>
      <c r="H83" s="25"/>
      <c r="I83" s="25"/>
      <c r="J83" s="25"/>
      <c r="K83" s="25"/>
      <c r="L83" s="25"/>
    </row>
    <row r="84" spans="1:12" ht="15.5" collapsed="1">
      <c r="A84" s="15">
        <v>16</v>
      </c>
      <c r="B84" s="16" t="s">
        <v>88</v>
      </c>
      <c r="C84" s="17">
        <f>SUM(C85)</f>
        <v>1.0999999999999999E-2</v>
      </c>
      <c r="D84" s="11">
        <f>Table_14[[#This Row],[Seasonal Amount ]]/12</f>
        <v>71500</v>
      </c>
      <c r="E84" s="18">
        <f>E2*Table_14[[#This Row],[Percentage]]</f>
        <v>858000</v>
      </c>
      <c r="F84" s="12">
        <f>Table_14[[#This Row],[Seasonal Amount ]]*2</f>
        <v>1716000</v>
      </c>
      <c r="G84" s="12">
        <f>Table_14[[#This Row],[Seasonal Amount ]]*5</f>
        <v>4290000</v>
      </c>
      <c r="H84" s="25"/>
      <c r="I84" s="25"/>
      <c r="J84" s="25"/>
      <c r="K84" s="25"/>
      <c r="L84" s="25"/>
    </row>
    <row r="85" spans="1:12" ht="43.5" hidden="1" outlineLevel="1">
      <c r="A85" s="19">
        <v>16.2</v>
      </c>
      <c r="B85" s="20" t="s">
        <v>89</v>
      </c>
      <c r="C85" s="21">
        <v>1.0999999999999999E-2</v>
      </c>
      <c r="D85" s="22">
        <f>Table_14[[#This Row],[Seasonal Amount ]]/12</f>
        <v>71500.000000000015</v>
      </c>
      <c r="E85" s="22">
        <f>E84*Table_14[[#This Row],[Percentage]]*(100%/C84)</f>
        <v>858000.00000000012</v>
      </c>
      <c r="F85" s="23">
        <f>Table_14[[#This Row],[Seasonal Amount ]]*2</f>
        <v>1716000.0000000002</v>
      </c>
      <c r="G85" s="23">
        <f>Table_14[[#This Row],[Seasonal Amount ]]*5</f>
        <v>4290000.0000000009</v>
      </c>
      <c r="H85" s="25"/>
      <c r="I85" s="25"/>
      <c r="J85" s="25"/>
      <c r="K85" s="25"/>
      <c r="L85" s="25"/>
    </row>
    <row r="86" spans="1:12" ht="15.5" collapsed="1">
      <c r="A86" s="15">
        <v>17</v>
      </c>
      <c r="B86" s="34" t="s">
        <v>90</v>
      </c>
      <c r="C86" s="17" t="s">
        <v>91</v>
      </c>
      <c r="D86" s="11" t="s">
        <v>92</v>
      </c>
      <c r="E86" s="11" t="s">
        <v>92</v>
      </c>
      <c r="F86" s="11" t="s">
        <v>92</v>
      </c>
      <c r="G86" s="11" t="s">
        <v>92</v>
      </c>
      <c r="H86" s="25"/>
      <c r="I86" s="25"/>
      <c r="J86" s="25"/>
      <c r="K86" s="25"/>
      <c r="L86" s="25"/>
    </row>
    <row r="87" spans="1:12" ht="15.5">
      <c r="B87" s="36" t="s">
        <v>96</v>
      </c>
      <c r="C87" s="48"/>
      <c r="D87" s="48">
        <f>D2</f>
        <v>6500000</v>
      </c>
      <c r="E87" s="48">
        <f>SUM(E84,E73,E69,E65,E62,E58,E55,E51,E42,E38,E34,E25,E22,E17,E8,E3)</f>
        <v>78000000</v>
      </c>
      <c r="F87" s="48">
        <f>F2</f>
        <v>156000000</v>
      </c>
      <c r="G87" s="48">
        <f>G2</f>
        <v>390000000</v>
      </c>
      <c r="H87" s="25"/>
      <c r="I87" s="25"/>
      <c r="J87" s="25"/>
      <c r="K87" s="25"/>
      <c r="L87" s="25"/>
    </row>
    <row r="88" spans="1:12" ht="18.5">
      <c r="A88" s="38"/>
      <c r="B88" s="34" t="s">
        <v>94</v>
      </c>
      <c r="C88" s="39"/>
      <c r="D88" s="18">
        <f>PRODUCT(0.15,SUM(D84,D73,D69,D65,D62,D58,D55,D51,D42,D38,D34,D25,D22,D17,D8,D3))</f>
        <v>975000</v>
      </c>
      <c r="E88" s="18">
        <f>E2*15%</f>
        <v>11700000</v>
      </c>
      <c r="F88" s="12">
        <f>Table_14[[#This Row],[Seasonal Amount ]]*2</f>
        <v>23400000</v>
      </c>
      <c r="G88" s="12">
        <f>Table_14[[#This Row],[Seasonal Amount ]]*5</f>
        <v>58500000</v>
      </c>
      <c r="H88" s="24"/>
      <c r="I88" s="25"/>
      <c r="J88" s="25"/>
      <c r="K88" s="25"/>
      <c r="L88" s="25"/>
    </row>
    <row r="89" spans="1:12" ht="15.5">
      <c r="A89" s="49"/>
      <c r="B89" s="36" t="s">
        <v>95</v>
      </c>
      <c r="C89" s="17">
        <f>SUM(C84,C73,C69,C65,C62,C58,C55,C51,C42,C38,C34,C25,C22,C17,C8,C3)</f>
        <v>1</v>
      </c>
      <c r="D89" s="18">
        <f>SUM(D84,D73,D69,D65,D62,D58,D55,D51,D42,D38,D34,D25,D22,D17,D8,D3,D88)</f>
        <v>7475000</v>
      </c>
      <c r="E89" s="18">
        <f>E2+E88</f>
        <v>89700000</v>
      </c>
      <c r="F89" s="12">
        <f>Table_14[[#This Row],[Seasonal Amount ]]*2</f>
        <v>179400000</v>
      </c>
      <c r="G89" s="12">
        <f>Table_14[[#This Row],[Seasonal Amount ]]*5</f>
        <v>448500000</v>
      </c>
    </row>
    <row r="90" spans="1:12">
      <c r="C90" s="43">
        <f>C89-100%</f>
        <v>0</v>
      </c>
    </row>
  </sheetData>
  <hyperlinks>
    <hyperlink ref="B20" location="'Penalization Form'!A1" display="The contractor must finalize salaries payment for the crowd management staff in no later than 15th of Muharram for each season. If there is a delay in finalizing the salaries payment, the contractor will be penalized. (Refer to item # 16.31)" xr:uid="{B2B6E3FE-D4C0-4BBD-806F-B93C49E37A57}"/>
    <hyperlink ref="B21" location="'Num. of Seasonal Staff'!A1" display="The contractor shall refer to the particular conditions/requirements stated within the scope of work for the required number of crowd staff to be selected/hired. (Refer to # 16.32)" xr:uid="{526C7202-DC34-4E20-BBA2-D3055D23C5DD}"/>
  </hyperlinks>
  <pageMargins left="0.7" right="0.7" top="0.75" bottom="0.75" header="0" footer="0"/>
  <pageSetup orientation="portrait" r:id="rId1"/>
  <ignoredErrors>
    <ignoredError sqref="E87 E62:E84 E17:E58" formula="1"/>
  </ignoredErrors>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755713-2036-459C-850A-03E745CEA94E}">
  <dimension ref="A1:K100"/>
  <sheetViews>
    <sheetView zoomScale="90" zoomScaleNormal="90" workbookViewId="0"/>
  </sheetViews>
  <sheetFormatPr defaultColWidth="14.453125" defaultRowHeight="15" customHeight="1"/>
  <cols>
    <col min="1" max="1" width="78.81640625" customWidth="1"/>
    <col min="2" max="2" width="47.7265625" customWidth="1"/>
    <col min="3" max="3" width="64.453125" customWidth="1"/>
    <col min="4" max="6" width="9.08984375" customWidth="1"/>
    <col min="7" max="11" width="8.7265625" customWidth="1"/>
  </cols>
  <sheetData>
    <row r="1" spans="1:11" ht="18.5" thickBot="1">
      <c r="A1" s="50" t="s">
        <v>97</v>
      </c>
      <c r="B1" s="50" t="s">
        <v>98</v>
      </c>
      <c r="C1" s="51" t="s">
        <v>99</v>
      </c>
      <c r="D1" s="52"/>
      <c r="E1" s="52"/>
      <c r="F1" s="52"/>
      <c r="G1" s="52"/>
      <c r="H1" s="52"/>
      <c r="I1" s="52"/>
      <c r="J1" s="52"/>
      <c r="K1" s="52"/>
    </row>
    <row r="2" spans="1:11" ht="16" thickBot="1">
      <c r="A2" s="53" t="s">
        <v>100</v>
      </c>
      <c r="B2" s="54" t="s">
        <v>101</v>
      </c>
      <c r="C2" s="54" t="s">
        <v>102</v>
      </c>
      <c r="D2" s="52"/>
      <c r="E2" s="52"/>
      <c r="F2" s="52"/>
      <c r="G2" s="52"/>
      <c r="H2" s="52"/>
      <c r="I2" s="52"/>
      <c r="J2" s="52"/>
      <c r="K2" s="52"/>
    </row>
    <row r="3" spans="1:11" ht="16" thickBot="1">
      <c r="A3" s="55" t="s">
        <v>103</v>
      </c>
      <c r="B3" s="56" t="s">
        <v>101</v>
      </c>
      <c r="C3" s="56" t="s">
        <v>104</v>
      </c>
      <c r="D3" s="52"/>
      <c r="E3" s="52"/>
      <c r="F3" s="52"/>
      <c r="G3" s="52"/>
      <c r="H3" s="52"/>
      <c r="I3" s="52"/>
      <c r="J3" s="52"/>
      <c r="K3" s="52"/>
    </row>
    <row r="4" spans="1:11" ht="16" thickBot="1">
      <c r="A4" s="53" t="s">
        <v>105</v>
      </c>
      <c r="B4" s="54" t="s">
        <v>101</v>
      </c>
      <c r="C4" s="54" t="s">
        <v>106</v>
      </c>
      <c r="D4" s="52"/>
      <c r="E4" s="52"/>
      <c r="F4" s="52"/>
      <c r="G4" s="52"/>
      <c r="H4" s="52"/>
      <c r="I4" s="52"/>
      <c r="J4" s="52"/>
      <c r="K4" s="52"/>
    </row>
    <row r="5" spans="1:11" ht="16" thickBot="1">
      <c r="A5" s="55" t="s">
        <v>107</v>
      </c>
      <c r="B5" s="56" t="s">
        <v>108</v>
      </c>
      <c r="C5" s="56" t="s">
        <v>109</v>
      </c>
      <c r="D5" s="52"/>
      <c r="E5" s="52"/>
      <c r="F5" s="52"/>
      <c r="G5" s="52"/>
      <c r="H5" s="52"/>
      <c r="I5" s="52"/>
      <c r="J5" s="52"/>
      <c r="K5" s="52"/>
    </row>
    <row r="6" spans="1:11" ht="28.5" thickBot="1">
      <c r="A6" s="53" t="s">
        <v>110</v>
      </c>
      <c r="B6" s="54" t="s">
        <v>111</v>
      </c>
      <c r="C6" s="54" t="s">
        <v>112</v>
      </c>
      <c r="D6" s="52"/>
      <c r="E6" s="52"/>
      <c r="F6" s="52"/>
      <c r="G6" s="52"/>
      <c r="H6" s="52"/>
      <c r="I6" s="52"/>
      <c r="J6" s="52"/>
      <c r="K6" s="52"/>
    </row>
    <row r="7" spans="1:11" ht="16" thickBot="1">
      <c r="A7" s="55" t="s">
        <v>113</v>
      </c>
      <c r="B7" s="56" t="s">
        <v>114</v>
      </c>
      <c r="C7" s="56" t="s">
        <v>115</v>
      </c>
      <c r="D7" s="52"/>
      <c r="E7" s="52"/>
      <c r="F7" s="52"/>
      <c r="G7" s="52"/>
      <c r="H7" s="52"/>
      <c r="I7" s="52"/>
      <c r="J7" s="52"/>
      <c r="K7" s="52"/>
    </row>
    <row r="8" spans="1:11" ht="16" thickBot="1">
      <c r="A8" s="53" t="s">
        <v>116</v>
      </c>
      <c r="B8" s="54" t="s">
        <v>117</v>
      </c>
      <c r="C8" s="54" t="s">
        <v>118</v>
      </c>
      <c r="D8" s="52"/>
      <c r="E8" s="52"/>
      <c r="F8" s="52"/>
      <c r="G8" s="52"/>
      <c r="H8" s="52"/>
      <c r="I8" s="52"/>
      <c r="J8" s="52"/>
      <c r="K8" s="52"/>
    </row>
    <row r="9" spans="1:11" ht="16" thickBot="1">
      <c r="A9" s="55" t="s">
        <v>119</v>
      </c>
      <c r="B9" s="56" t="s">
        <v>117</v>
      </c>
      <c r="C9" s="56" t="s">
        <v>120</v>
      </c>
      <c r="D9" s="52"/>
      <c r="E9" s="52"/>
      <c r="F9" s="52"/>
      <c r="G9" s="52"/>
      <c r="H9" s="52"/>
      <c r="I9" s="52"/>
      <c r="J9" s="52"/>
      <c r="K9" s="52"/>
    </row>
    <row r="10" spans="1:11" ht="16" thickBot="1">
      <c r="A10" s="53" t="s">
        <v>121</v>
      </c>
      <c r="B10" s="54" t="s">
        <v>122</v>
      </c>
      <c r="C10" s="54" t="s">
        <v>123</v>
      </c>
      <c r="D10" s="52"/>
      <c r="E10" s="52"/>
      <c r="F10" s="52"/>
      <c r="G10" s="52"/>
      <c r="H10" s="52"/>
      <c r="I10" s="52"/>
      <c r="J10" s="52"/>
      <c r="K10" s="52"/>
    </row>
    <row r="11" spans="1:11" ht="15.5">
      <c r="A11" s="57" t="s">
        <v>124</v>
      </c>
      <c r="B11" s="58" t="s">
        <v>125</v>
      </c>
      <c r="C11" s="58" t="s">
        <v>126</v>
      </c>
      <c r="D11" s="52"/>
      <c r="E11" s="52"/>
      <c r="F11" s="52"/>
      <c r="G11" s="52"/>
      <c r="H11" s="52"/>
      <c r="I11" s="52"/>
      <c r="J11" s="52"/>
      <c r="K11" s="52"/>
    </row>
    <row r="12" spans="1:11" ht="14.5">
      <c r="A12" s="52"/>
      <c r="B12" s="52"/>
      <c r="C12" s="52"/>
      <c r="D12" s="52"/>
      <c r="E12" s="52"/>
      <c r="F12" s="52"/>
      <c r="G12" s="52"/>
      <c r="H12" s="52"/>
      <c r="I12" s="52"/>
      <c r="J12" s="52"/>
      <c r="K12" s="52"/>
    </row>
    <row r="13" spans="1:11" ht="14.5">
      <c r="A13" s="52"/>
      <c r="B13" s="52"/>
      <c r="C13" s="52"/>
      <c r="D13" s="52"/>
      <c r="E13" s="52"/>
      <c r="F13" s="52"/>
      <c r="G13" s="52"/>
      <c r="H13" s="52"/>
      <c r="I13" s="52"/>
      <c r="J13" s="52"/>
      <c r="K13" s="52"/>
    </row>
    <row r="14" spans="1:11" ht="14.5">
      <c r="A14" s="52"/>
      <c r="B14" s="52"/>
      <c r="C14" s="52"/>
      <c r="D14" s="52"/>
      <c r="E14" s="52"/>
      <c r="F14" s="52"/>
      <c r="G14" s="52"/>
      <c r="H14" s="52"/>
      <c r="I14" s="52"/>
      <c r="J14" s="52"/>
      <c r="K14" s="52"/>
    </row>
    <row r="15" spans="1:11" ht="14.5">
      <c r="A15" s="52"/>
      <c r="B15" s="52"/>
      <c r="C15" s="52"/>
      <c r="D15" s="52"/>
      <c r="E15" s="52"/>
      <c r="F15" s="52"/>
      <c r="G15" s="52"/>
      <c r="H15" s="52"/>
      <c r="I15" s="52"/>
      <c r="J15" s="52"/>
      <c r="K15" s="52"/>
    </row>
    <row r="16" spans="1:11" ht="14.5">
      <c r="A16" s="52"/>
      <c r="B16" s="52"/>
      <c r="C16" s="52"/>
      <c r="D16" s="52"/>
      <c r="E16" s="52"/>
      <c r="F16" s="52"/>
      <c r="G16" s="52"/>
      <c r="H16" s="52"/>
      <c r="I16" s="52"/>
      <c r="J16" s="52"/>
      <c r="K16" s="52"/>
    </row>
    <row r="17" spans="1:11" ht="14.5">
      <c r="A17" s="52"/>
      <c r="B17" s="52"/>
      <c r="C17" s="52"/>
      <c r="D17" s="52"/>
      <c r="E17" s="52"/>
      <c r="F17" s="52"/>
      <c r="G17" s="52"/>
      <c r="H17" s="52"/>
      <c r="I17" s="52"/>
      <c r="J17" s="52"/>
      <c r="K17" s="52"/>
    </row>
    <row r="18" spans="1:11" ht="14.5">
      <c r="A18" s="52"/>
      <c r="B18" s="52"/>
      <c r="C18" s="52"/>
      <c r="D18" s="52"/>
      <c r="E18" s="52"/>
      <c r="F18" s="52"/>
      <c r="G18" s="52"/>
      <c r="H18" s="52"/>
      <c r="I18" s="52"/>
      <c r="J18" s="52"/>
      <c r="K18" s="52"/>
    </row>
    <row r="19" spans="1:11" ht="14.5">
      <c r="A19" s="52"/>
      <c r="B19" s="52"/>
      <c r="C19" s="52"/>
      <c r="D19" s="52"/>
      <c r="E19" s="52"/>
      <c r="F19" s="52"/>
      <c r="G19" s="52"/>
      <c r="H19" s="52"/>
      <c r="I19" s="52"/>
      <c r="J19" s="52"/>
      <c r="K19" s="52"/>
    </row>
    <row r="20" spans="1:11" ht="14.5">
      <c r="A20" s="52"/>
      <c r="B20" s="52"/>
      <c r="C20" s="52"/>
      <c r="D20" s="52"/>
      <c r="E20" s="52"/>
      <c r="F20" s="52"/>
      <c r="G20" s="52"/>
      <c r="H20" s="52"/>
      <c r="I20" s="52"/>
      <c r="J20" s="52"/>
      <c r="K20" s="52"/>
    </row>
    <row r="21" spans="1:11" ht="15.75" customHeight="1">
      <c r="A21" s="52"/>
      <c r="B21" s="52"/>
      <c r="C21" s="52"/>
      <c r="D21" s="52"/>
      <c r="E21" s="52"/>
      <c r="F21" s="52"/>
      <c r="G21" s="52"/>
      <c r="H21" s="52"/>
      <c r="I21" s="52"/>
      <c r="J21" s="52"/>
      <c r="K21" s="52"/>
    </row>
    <row r="22" spans="1:11" ht="15.75" customHeight="1">
      <c r="A22" s="52"/>
      <c r="B22" s="52"/>
      <c r="C22" s="52"/>
      <c r="D22" s="52"/>
      <c r="E22" s="52"/>
      <c r="F22" s="52"/>
      <c r="G22" s="52"/>
      <c r="H22" s="52"/>
      <c r="I22" s="52"/>
      <c r="J22" s="52"/>
      <c r="K22" s="52"/>
    </row>
    <row r="23" spans="1:11" ht="15.75" customHeight="1">
      <c r="A23" s="52"/>
      <c r="B23" s="52"/>
      <c r="C23" s="52"/>
      <c r="D23" s="52"/>
      <c r="E23" s="52"/>
      <c r="F23" s="52"/>
      <c r="G23" s="52"/>
      <c r="H23" s="52"/>
      <c r="I23" s="52"/>
      <c r="J23" s="52"/>
      <c r="K23" s="52"/>
    </row>
    <row r="24" spans="1:11" ht="15.75" customHeight="1">
      <c r="A24" s="52"/>
      <c r="B24" s="52"/>
      <c r="C24" s="52"/>
      <c r="D24" s="52"/>
      <c r="E24" s="52"/>
      <c r="F24" s="52"/>
      <c r="G24" s="52"/>
      <c r="H24" s="52"/>
      <c r="I24" s="52"/>
      <c r="J24" s="52"/>
      <c r="K24" s="52"/>
    </row>
    <row r="25" spans="1:11" ht="15.75" customHeight="1">
      <c r="A25" s="52"/>
      <c r="B25" s="52"/>
      <c r="C25" s="52"/>
      <c r="D25" s="52"/>
      <c r="E25" s="52"/>
      <c r="F25" s="52"/>
      <c r="G25" s="52"/>
      <c r="H25" s="52"/>
      <c r="I25" s="52"/>
      <c r="J25" s="52"/>
      <c r="K25" s="52"/>
    </row>
    <row r="26" spans="1:11" ht="15.75" customHeight="1">
      <c r="A26" s="52"/>
      <c r="B26" s="52"/>
      <c r="C26" s="52"/>
      <c r="D26" s="52"/>
      <c r="E26" s="52"/>
      <c r="F26" s="52"/>
      <c r="G26" s="52"/>
      <c r="H26" s="52"/>
      <c r="I26" s="52"/>
      <c r="J26" s="52"/>
      <c r="K26" s="52"/>
    </row>
    <row r="27" spans="1:11" ht="15.75" customHeight="1">
      <c r="A27" s="52"/>
      <c r="B27" s="52"/>
      <c r="C27" s="52"/>
      <c r="D27" s="52"/>
      <c r="E27" s="52"/>
      <c r="F27" s="52"/>
      <c r="G27" s="52"/>
      <c r="H27" s="52"/>
      <c r="I27" s="52"/>
      <c r="J27" s="52"/>
      <c r="K27" s="52"/>
    </row>
    <row r="28" spans="1:11" ht="15.75" customHeight="1">
      <c r="A28" s="52"/>
      <c r="B28" s="52"/>
      <c r="C28" s="52"/>
      <c r="D28" s="52"/>
      <c r="E28" s="52"/>
      <c r="F28" s="52"/>
      <c r="G28" s="52"/>
      <c r="H28" s="52"/>
      <c r="I28" s="52"/>
      <c r="J28" s="52"/>
      <c r="K28" s="52"/>
    </row>
    <row r="29" spans="1:11" ht="15.75" customHeight="1">
      <c r="A29" s="52"/>
      <c r="B29" s="52"/>
      <c r="C29" s="52"/>
      <c r="D29" s="52"/>
      <c r="E29" s="52"/>
      <c r="F29" s="52"/>
      <c r="G29" s="52"/>
      <c r="H29" s="52"/>
      <c r="I29" s="52"/>
      <c r="J29" s="52"/>
      <c r="K29" s="52"/>
    </row>
    <row r="30" spans="1:11" ht="15.75" customHeight="1">
      <c r="A30" s="52"/>
      <c r="B30" s="52"/>
      <c r="C30" s="52"/>
      <c r="D30" s="52"/>
      <c r="E30" s="52"/>
      <c r="F30" s="52"/>
      <c r="G30" s="52"/>
      <c r="H30" s="52"/>
      <c r="I30" s="52"/>
      <c r="J30" s="52"/>
      <c r="K30" s="52"/>
    </row>
    <row r="31" spans="1:11" ht="15.75" customHeight="1">
      <c r="A31" s="52"/>
      <c r="B31" s="52"/>
      <c r="C31" s="52"/>
      <c r="D31" s="52"/>
      <c r="E31" s="52"/>
      <c r="F31" s="52"/>
      <c r="G31" s="52"/>
      <c r="H31" s="52"/>
      <c r="I31" s="52"/>
      <c r="J31" s="52"/>
      <c r="K31" s="52"/>
    </row>
    <row r="32" spans="1:11" ht="15.75" customHeight="1">
      <c r="A32" s="52"/>
      <c r="B32" s="52"/>
      <c r="C32" s="52"/>
      <c r="D32" s="52"/>
      <c r="E32" s="52"/>
      <c r="F32" s="52"/>
      <c r="G32" s="52"/>
      <c r="H32" s="52"/>
      <c r="I32" s="52"/>
      <c r="J32" s="52"/>
      <c r="K32" s="52"/>
    </row>
    <row r="33" spans="1:11" ht="15.75" customHeight="1">
      <c r="A33" s="52"/>
      <c r="B33" s="52"/>
      <c r="C33" s="52"/>
      <c r="D33" s="52"/>
      <c r="E33" s="52"/>
      <c r="F33" s="52"/>
      <c r="G33" s="52"/>
      <c r="H33" s="52"/>
      <c r="I33" s="52"/>
      <c r="J33" s="52"/>
      <c r="K33" s="52"/>
    </row>
    <row r="34" spans="1:11" ht="15.75" customHeight="1">
      <c r="A34" s="52"/>
      <c r="B34" s="52"/>
      <c r="C34" s="52"/>
      <c r="D34" s="52"/>
      <c r="E34" s="52"/>
      <c r="F34" s="52"/>
      <c r="G34" s="52"/>
      <c r="H34" s="52"/>
      <c r="I34" s="52"/>
      <c r="J34" s="52"/>
      <c r="K34" s="52"/>
    </row>
    <row r="35" spans="1:11" ht="15.75" customHeight="1">
      <c r="A35" s="52"/>
      <c r="B35" s="52"/>
      <c r="C35" s="52"/>
      <c r="D35" s="52"/>
      <c r="E35" s="52"/>
      <c r="F35" s="52"/>
      <c r="G35" s="52"/>
      <c r="H35" s="52"/>
      <c r="I35" s="52"/>
      <c r="J35" s="52"/>
      <c r="K35" s="52"/>
    </row>
    <row r="36" spans="1:11" ht="15.75" customHeight="1">
      <c r="A36" s="52"/>
      <c r="B36" s="52"/>
      <c r="C36" s="52"/>
      <c r="D36" s="52"/>
      <c r="E36" s="52"/>
      <c r="F36" s="52"/>
      <c r="G36" s="52"/>
      <c r="H36" s="52"/>
      <c r="I36" s="52"/>
      <c r="J36" s="52"/>
      <c r="K36" s="52"/>
    </row>
    <row r="37" spans="1:11" ht="15.75" customHeight="1">
      <c r="A37" s="52"/>
      <c r="B37" s="52"/>
      <c r="C37" s="52"/>
      <c r="D37" s="52"/>
      <c r="E37" s="52"/>
      <c r="F37" s="52"/>
      <c r="G37" s="52"/>
      <c r="H37" s="52"/>
      <c r="I37" s="52"/>
      <c r="J37" s="52"/>
      <c r="K37" s="52"/>
    </row>
    <row r="38" spans="1:11" ht="15.75" customHeight="1">
      <c r="A38" s="52"/>
      <c r="B38" s="52"/>
      <c r="C38" s="52"/>
      <c r="D38" s="52"/>
      <c r="E38" s="52"/>
      <c r="F38" s="52"/>
      <c r="G38" s="52"/>
      <c r="H38" s="52"/>
      <c r="I38" s="52"/>
      <c r="J38" s="52"/>
      <c r="K38" s="52"/>
    </row>
    <row r="39" spans="1:11" ht="15.75" customHeight="1">
      <c r="A39" s="52"/>
      <c r="B39" s="52"/>
      <c r="C39" s="52"/>
      <c r="D39" s="52"/>
      <c r="E39" s="52"/>
      <c r="F39" s="52"/>
      <c r="G39" s="52"/>
      <c r="H39" s="52"/>
      <c r="I39" s="52"/>
      <c r="J39" s="52"/>
      <c r="K39" s="52"/>
    </row>
    <row r="40" spans="1:11" ht="15.75" customHeight="1">
      <c r="A40" s="52"/>
      <c r="B40" s="52"/>
      <c r="C40" s="52"/>
      <c r="D40" s="52"/>
      <c r="E40" s="52"/>
      <c r="F40" s="52"/>
      <c r="G40" s="52"/>
      <c r="H40" s="52"/>
      <c r="I40" s="52"/>
      <c r="J40" s="52"/>
      <c r="K40" s="52"/>
    </row>
    <row r="41" spans="1:11" ht="15.75" customHeight="1">
      <c r="A41" s="52"/>
      <c r="B41" s="52"/>
      <c r="C41" s="52"/>
      <c r="D41" s="52"/>
      <c r="E41" s="52"/>
      <c r="F41" s="52"/>
      <c r="G41" s="52"/>
      <c r="H41" s="52"/>
      <c r="I41" s="52"/>
      <c r="J41" s="52"/>
      <c r="K41" s="52"/>
    </row>
    <row r="42" spans="1:11" ht="15.75" customHeight="1">
      <c r="A42" s="52"/>
      <c r="B42" s="52"/>
      <c r="C42" s="52"/>
      <c r="D42" s="52"/>
      <c r="E42" s="52"/>
      <c r="F42" s="52"/>
      <c r="G42" s="52"/>
      <c r="H42" s="52"/>
      <c r="I42" s="52"/>
      <c r="J42" s="52"/>
      <c r="K42" s="52"/>
    </row>
    <row r="43" spans="1:11" ht="15.75" customHeight="1">
      <c r="A43" s="52"/>
      <c r="B43" s="52"/>
      <c r="C43" s="52"/>
      <c r="D43" s="52"/>
      <c r="E43" s="52"/>
      <c r="F43" s="52"/>
      <c r="G43" s="52"/>
      <c r="H43" s="52"/>
      <c r="I43" s="52"/>
      <c r="J43" s="52"/>
      <c r="K43" s="52"/>
    </row>
    <row r="44" spans="1:11" ht="15.75" customHeight="1">
      <c r="A44" s="52"/>
      <c r="B44" s="52"/>
      <c r="C44" s="52"/>
      <c r="D44" s="52"/>
      <c r="E44" s="52"/>
      <c r="F44" s="52"/>
      <c r="G44" s="52"/>
      <c r="H44" s="52"/>
      <c r="I44" s="52"/>
      <c r="J44" s="52"/>
      <c r="K44" s="52"/>
    </row>
    <row r="45" spans="1:11" ht="15.75" customHeight="1">
      <c r="A45" s="52"/>
      <c r="B45" s="52"/>
      <c r="C45" s="52"/>
      <c r="D45" s="52"/>
      <c r="E45" s="52"/>
      <c r="F45" s="52"/>
      <c r="G45" s="52"/>
      <c r="H45" s="52"/>
      <c r="I45" s="52"/>
      <c r="J45" s="52"/>
      <c r="K45" s="52"/>
    </row>
    <row r="46" spans="1:11" ht="15.75" customHeight="1">
      <c r="A46" s="52"/>
      <c r="B46" s="52"/>
      <c r="C46" s="52"/>
      <c r="D46" s="52"/>
      <c r="E46" s="52"/>
      <c r="F46" s="52"/>
      <c r="G46" s="52"/>
      <c r="H46" s="52"/>
      <c r="I46" s="52"/>
      <c r="J46" s="52"/>
      <c r="K46" s="52"/>
    </row>
    <row r="47" spans="1:11" ht="15.75" customHeight="1">
      <c r="A47" s="52"/>
      <c r="B47" s="52"/>
      <c r="C47" s="52"/>
      <c r="D47" s="52"/>
      <c r="E47" s="52"/>
      <c r="F47" s="52"/>
      <c r="G47" s="52"/>
      <c r="H47" s="52"/>
      <c r="I47" s="52"/>
      <c r="J47" s="52"/>
      <c r="K47" s="52"/>
    </row>
    <row r="48" spans="1:11" ht="15.75" customHeight="1">
      <c r="A48" s="52"/>
      <c r="B48" s="52"/>
      <c r="C48" s="52"/>
      <c r="D48" s="52"/>
      <c r="E48" s="52"/>
      <c r="F48" s="52"/>
      <c r="G48" s="52"/>
      <c r="H48" s="52"/>
      <c r="I48" s="52"/>
      <c r="J48" s="52"/>
      <c r="K48" s="52"/>
    </row>
    <row r="49" spans="1:11" ht="15.75" customHeight="1">
      <c r="A49" s="52"/>
      <c r="B49" s="52"/>
      <c r="C49" s="52"/>
      <c r="D49" s="52"/>
      <c r="E49" s="52"/>
      <c r="F49" s="52"/>
      <c r="G49" s="52"/>
      <c r="H49" s="52"/>
      <c r="I49" s="52"/>
      <c r="J49" s="52"/>
      <c r="K49" s="52"/>
    </row>
    <row r="50" spans="1:11" ht="15.75" customHeight="1">
      <c r="A50" s="52"/>
      <c r="B50" s="52"/>
      <c r="C50" s="52"/>
      <c r="D50" s="52"/>
      <c r="E50" s="52"/>
      <c r="F50" s="52"/>
      <c r="G50" s="52"/>
      <c r="H50" s="52"/>
      <c r="I50" s="52"/>
      <c r="J50" s="52"/>
      <c r="K50" s="52"/>
    </row>
    <row r="51" spans="1:11" ht="15.75" customHeight="1">
      <c r="A51" s="52"/>
      <c r="B51" s="52"/>
      <c r="C51" s="52"/>
      <c r="D51" s="52"/>
      <c r="E51" s="52"/>
      <c r="F51" s="52"/>
      <c r="G51" s="52"/>
      <c r="H51" s="52"/>
      <c r="I51" s="52"/>
      <c r="J51" s="52"/>
      <c r="K51" s="52"/>
    </row>
    <row r="52" spans="1:11" ht="15.75" customHeight="1">
      <c r="A52" s="52"/>
      <c r="B52" s="52"/>
      <c r="C52" s="52"/>
      <c r="D52" s="52"/>
      <c r="E52" s="52"/>
      <c r="F52" s="52"/>
      <c r="G52" s="52"/>
      <c r="H52" s="52"/>
      <c r="I52" s="52"/>
      <c r="J52" s="52"/>
      <c r="K52" s="52"/>
    </row>
    <row r="53" spans="1:11" ht="15.75" customHeight="1">
      <c r="A53" s="52"/>
      <c r="B53" s="52"/>
      <c r="C53" s="52"/>
      <c r="D53" s="52"/>
      <c r="E53" s="52"/>
      <c r="F53" s="52"/>
      <c r="G53" s="52"/>
      <c r="H53" s="52"/>
      <c r="I53" s="52"/>
      <c r="J53" s="52"/>
      <c r="K53" s="52"/>
    </row>
    <row r="54" spans="1:11" ht="15.75" customHeight="1">
      <c r="A54" s="52"/>
      <c r="B54" s="52"/>
      <c r="C54" s="52"/>
      <c r="D54" s="52"/>
      <c r="E54" s="52"/>
      <c r="F54" s="52"/>
      <c r="G54" s="52"/>
      <c r="H54" s="52"/>
      <c r="I54" s="52"/>
      <c r="J54" s="52"/>
      <c r="K54" s="52"/>
    </row>
    <row r="55" spans="1:11" ht="15.75" customHeight="1">
      <c r="A55" s="52"/>
      <c r="B55" s="52"/>
      <c r="C55" s="52"/>
      <c r="D55" s="52"/>
      <c r="E55" s="52"/>
      <c r="F55" s="52"/>
      <c r="G55" s="52"/>
      <c r="H55" s="52"/>
      <c r="I55" s="52"/>
      <c r="J55" s="52"/>
      <c r="K55" s="52"/>
    </row>
    <row r="56" spans="1:11" ht="15.75" customHeight="1">
      <c r="A56" s="52"/>
      <c r="B56" s="52"/>
      <c r="C56" s="52"/>
      <c r="D56" s="52"/>
      <c r="E56" s="52"/>
      <c r="F56" s="52"/>
      <c r="G56" s="52"/>
      <c r="H56" s="52"/>
      <c r="I56" s="52"/>
      <c r="J56" s="52"/>
      <c r="K56" s="52"/>
    </row>
    <row r="57" spans="1:11" ht="15.75" customHeight="1">
      <c r="A57" s="52"/>
      <c r="B57" s="52"/>
      <c r="C57" s="52"/>
      <c r="D57" s="52"/>
      <c r="E57" s="52"/>
      <c r="F57" s="52"/>
      <c r="G57" s="52"/>
      <c r="H57" s="52"/>
      <c r="I57" s="52"/>
      <c r="J57" s="52"/>
      <c r="K57" s="52"/>
    </row>
    <row r="58" spans="1:11" ht="15.75" customHeight="1">
      <c r="A58" s="52"/>
      <c r="B58" s="52"/>
      <c r="C58" s="52"/>
      <c r="D58" s="52"/>
      <c r="E58" s="52"/>
      <c r="F58" s="52"/>
      <c r="G58" s="52"/>
      <c r="H58" s="52"/>
      <c r="I58" s="52"/>
      <c r="J58" s="52"/>
      <c r="K58" s="52"/>
    </row>
    <row r="59" spans="1:11" ht="15.75" customHeight="1">
      <c r="A59" s="52"/>
      <c r="B59" s="52"/>
      <c r="C59" s="52"/>
      <c r="D59" s="52"/>
      <c r="E59" s="52"/>
      <c r="F59" s="52"/>
      <c r="G59" s="52"/>
      <c r="H59" s="52"/>
      <c r="I59" s="52"/>
      <c r="J59" s="52"/>
      <c r="K59" s="52"/>
    </row>
    <row r="60" spans="1:11" ht="15.75" customHeight="1">
      <c r="A60" s="52"/>
      <c r="B60" s="52"/>
      <c r="C60" s="52"/>
      <c r="D60" s="52"/>
      <c r="E60" s="52"/>
      <c r="F60" s="52"/>
      <c r="G60" s="52"/>
      <c r="H60" s="52"/>
      <c r="I60" s="52"/>
      <c r="J60" s="52"/>
      <c r="K60" s="52"/>
    </row>
    <row r="61" spans="1:11" ht="15.75" customHeight="1">
      <c r="A61" s="52"/>
      <c r="B61" s="52"/>
      <c r="C61" s="52"/>
      <c r="D61" s="52"/>
      <c r="E61" s="52"/>
      <c r="F61" s="52"/>
      <c r="G61" s="52"/>
      <c r="H61" s="52"/>
      <c r="I61" s="52"/>
      <c r="J61" s="52"/>
      <c r="K61" s="52"/>
    </row>
    <row r="62" spans="1:11" ht="15.75" customHeight="1">
      <c r="A62" s="52"/>
      <c r="B62" s="52"/>
      <c r="C62" s="52"/>
      <c r="D62" s="52"/>
      <c r="E62" s="52"/>
      <c r="F62" s="52"/>
      <c r="G62" s="52"/>
      <c r="H62" s="52"/>
      <c r="I62" s="52"/>
      <c r="J62" s="52"/>
      <c r="K62" s="52"/>
    </row>
    <row r="63" spans="1:11" ht="15.75" customHeight="1">
      <c r="A63" s="52"/>
      <c r="B63" s="52"/>
      <c r="C63" s="52"/>
      <c r="D63" s="52"/>
      <c r="E63" s="52"/>
      <c r="F63" s="52"/>
      <c r="G63" s="52"/>
      <c r="H63" s="52"/>
      <c r="I63" s="52"/>
      <c r="J63" s="52"/>
      <c r="K63" s="52"/>
    </row>
    <row r="64" spans="1:11" ht="15.75" customHeight="1">
      <c r="A64" s="52"/>
      <c r="B64" s="52"/>
      <c r="C64" s="52"/>
      <c r="D64" s="52"/>
      <c r="E64" s="52"/>
      <c r="F64" s="52"/>
      <c r="G64" s="52"/>
      <c r="H64" s="52"/>
      <c r="I64" s="52"/>
      <c r="J64" s="52"/>
      <c r="K64" s="52"/>
    </row>
    <row r="65" spans="1:11" ht="15.75" customHeight="1">
      <c r="A65" s="52"/>
      <c r="B65" s="52"/>
      <c r="C65" s="52"/>
      <c r="D65" s="52"/>
      <c r="E65" s="52"/>
      <c r="F65" s="52"/>
      <c r="G65" s="52"/>
      <c r="H65" s="52"/>
      <c r="I65" s="52"/>
      <c r="J65" s="52"/>
      <c r="K65" s="52"/>
    </row>
    <row r="66" spans="1:11" ht="15.75" customHeight="1">
      <c r="A66" s="52"/>
      <c r="B66" s="52"/>
      <c r="C66" s="52"/>
      <c r="D66" s="52"/>
      <c r="E66" s="52"/>
      <c r="F66" s="52"/>
      <c r="G66" s="52"/>
      <c r="H66" s="52"/>
      <c r="I66" s="52"/>
      <c r="J66" s="52"/>
      <c r="K66" s="52"/>
    </row>
    <row r="67" spans="1:11" ht="15.75" customHeight="1">
      <c r="A67" s="52"/>
      <c r="B67" s="52"/>
      <c r="C67" s="52"/>
      <c r="D67" s="52"/>
      <c r="E67" s="52"/>
      <c r="F67" s="52"/>
      <c r="G67" s="52"/>
      <c r="H67" s="52"/>
      <c r="I67" s="52"/>
      <c r="J67" s="52"/>
      <c r="K67" s="52"/>
    </row>
    <row r="68" spans="1:11" ht="15.75" customHeight="1">
      <c r="A68" s="52"/>
      <c r="B68" s="52"/>
      <c r="C68" s="52"/>
      <c r="D68" s="52"/>
      <c r="E68" s="52"/>
      <c r="F68" s="52"/>
      <c r="G68" s="52"/>
      <c r="H68" s="52"/>
      <c r="I68" s="52"/>
      <c r="J68" s="52"/>
      <c r="K68" s="52"/>
    </row>
    <row r="69" spans="1:11" ht="15.75" customHeight="1">
      <c r="A69" s="52"/>
      <c r="B69" s="52"/>
      <c r="C69" s="52"/>
      <c r="D69" s="52"/>
      <c r="E69" s="52"/>
      <c r="F69" s="52"/>
      <c r="G69" s="52"/>
      <c r="H69" s="52"/>
      <c r="I69" s="52"/>
      <c r="J69" s="52"/>
      <c r="K69" s="52"/>
    </row>
    <row r="70" spans="1:11" ht="15.75" customHeight="1">
      <c r="A70" s="52"/>
      <c r="B70" s="52"/>
      <c r="C70" s="52"/>
      <c r="D70" s="52"/>
      <c r="E70" s="52"/>
      <c r="F70" s="52"/>
      <c r="G70" s="52"/>
      <c r="H70" s="52"/>
      <c r="I70" s="52"/>
      <c r="J70" s="52"/>
      <c r="K70" s="52"/>
    </row>
    <row r="71" spans="1:11" ht="15.75" customHeight="1">
      <c r="A71" s="52"/>
      <c r="B71" s="52"/>
      <c r="C71" s="52"/>
      <c r="D71" s="52"/>
      <c r="E71" s="52"/>
      <c r="F71" s="52"/>
      <c r="G71" s="52"/>
      <c r="H71" s="52"/>
      <c r="I71" s="52"/>
      <c r="J71" s="52"/>
      <c r="K71" s="52"/>
    </row>
    <row r="72" spans="1:11" ht="15.75" customHeight="1">
      <c r="A72" s="52"/>
      <c r="B72" s="52"/>
      <c r="C72" s="52"/>
      <c r="D72" s="52"/>
      <c r="E72" s="52"/>
      <c r="F72" s="52"/>
      <c r="G72" s="52"/>
      <c r="H72" s="52"/>
      <c r="I72" s="52"/>
      <c r="J72" s="52"/>
      <c r="K72" s="52"/>
    </row>
    <row r="73" spans="1:11" ht="15.75" customHeight="1">
      <c r="A73" s="52"/>
      <c r="B73" s="52"/>
      <c r="C73" s="52"/>
      <c r="D73" s="52"/>
      <c r="E73" s="52"/>
      <c r="F73" s="52"/>
      <c r="G73" s="52"/>
      <c r="H73" s="52"/>
      <c r="I73" s="52"/>
      <c r="J73" s="52"/>
      <c r="K73" s="52"/>
    </row>
    <row r="74" spans="1:11" ht="15.75" customHeight="1">
      <c r="A74" s="52"/>
      <c r="B74" s="52"/>
      <c r="C74" s="52"/>
      <c r="D74" s="52"/>
      <c r="E74" s="52"/>
      <c r="F74" s="52"/>
      <c r="G74" s="52"/>
      <c r="H74" s="52"/>
      <c r="I74" s="52"/>
      <c r="J74" s="52"/>
      <c r="K74" s="52"/>
    </row>
    <row r="75" spans="1:11" ht="15.75" customHeight="1">
      <c r="A75" s="52"/>
      <c r="B75" s="52"/>
      <c r="C75" s="52"/>
      <c r="D75" s="52"/>
      <c r="E75" s="52"/>
      <c r="F75" s="52"/>
      <c r="G75" s="52"/>
      <c r="H75" s="52"/>
      <c r="I75" s="52"/>
      <c r="J75" s="52"/>
      <c r="K75" s="52"/>
    </row>
    <row r="76" spans="1:11" ht="15.75" customHeight="1">
      <c r="A76" s="52"/>
      <c r="B76" s="52"/>
      <c r="C76" s="52"/>
      <c r="D76" s="52"/>
      <c r="E76" s="52"/>
      <c r="F76" s="52"/>
      <c r="G76" s="52"/>
      <c r="H76" s="52"/>
      <c r="I76" s="52"/>
      <c r="J76" s="52"/>
      <c r="K76" s="52"/>
    </row>
    <row r="77" spans="1:11" ht="15.75" customHeight="1">
      <c r="A77" s="52"/>
      <c r="B77" s="52"/>
      <c r="C77" s="52"/>
      <c r="D77" s="52"/>
      <c r="E77" s="52"/>
      <c r="F77" s="52"/>
      <c r="G77" s="52"/>
      <c r="H77" s="52"/>
      <c r="I77" s="52"/>
      <c r="J77" s="52"/>
      <c r="K77" s="52"/>
    </row>
    <row r="78" spans="1:11" ht="15.75" customHeight="1">
      <c r="A78" s="52"/>
      <c r="B78" s="52"/>
      <c r="C78" s="52"/>
      <c r="D78" s="52"/>
      <c r="E78" s="52"/>
      <c r="F78" s="52"/>
      <c r="G78" s="52"/>
      <c r="H78" s="52"/>
      <c r="I78" s="52"/>
      <c r="J78" s="52"/>
      <c r="K78" s="52"/>
    </row>
    <row r="79" spans="1:11" ht="15.75" customHeight="1">
      <c r="A79" s="52"/>
      <c r="B79" s="52"/>
      <c r="C79" s="52"/>
      <c r="D79" s="52"/>
      <c r="E79" s="52"/>
      <c r="F79" s="52"/>
      <c r="G79" s="52"/>
      <c r="H79" s="52"/>
      <c r="I79" s="52"/>
      <c r="J79" s="52"/>
      <c r="K79" s="52"/>
    </row>
    <row r="80" spans="1:11" ht="15.75" customHeight="1">
      <c r="A80" s="52"/>
      <c r="B80" s="52"/>
      <c r="C80" s="52"/>
      <c r="D80" s="52"/>
      <c r="E80" s="52"/>
      <c r="F80" s="52"/>
      <c r="G80" s="52"/>
      <c r="H80" s="52"/>
      <c r="I80" s="52"/>
      <c r="J80" s="52"/>
      <c r="K80" s="52"/>
    </row>
    <row r="81" spans="1:11" ht="15.75" customHeight="1">
      <c r="A81" s="52"/>
      <c r="B81" s="52"/>
      <c r="C81" s="52"/>
      <c r="D81" s="52"/>
      <c r="E81" s="52"/>
      <c r="F81" s="52"/>
      <c r="G81" s="52"/>
      <c r="H81" s="52"/>
      <c r="I81" s="52"/>
      <c r="J81" s="52"/>
      <c r="K81" s="52"/>
    </row>
    <row r="82" spans="1:11" ht="15.75" customHeight="1">
      <c r="A82" s="52"/>
      <c r="B82" s="52"/>
      <c r="C82" s="52"/>
      <c r="D82" s="52"/>
      <c r="E82" s="52"/>
      <c r="F82" s="52"/>
      <c r="G82" s="52"/>
      <c r="H82" s="52"/>
      <c r="I82" s="52"/>
      <c r="J82" s="52"/>
      <c r="K82" s="52"/>
    </row>
    <row r="83" spans="1:11" ht="15.75" customHeight="1">
      <c r="A83" s="52"/>
      <c r="B83" s="52"/>
      <c r="C83" s="52"/>
      <c r="D83" s="52"/>
      <c r="E83" s="52"/>
      <c r="F83" s="52"/>
      <c r="G83" s="52"/>
      <c r="H83" s="52"/>
      <c r="I83" s="52"/>
      <c r="J83" s="52"/>
      <c r="K83" s="52"/>
    </row>
    <row r="84" spans="1:11" ht="15.75" customHeight="1">
      <c r="A84" s="52"/>
      <c r="B84" s="52"/>
      <c r="C84" s="52"/>
      <c r="D84" s="52"/>
      <c r="E84" s="52"/>
      <c r="F84" s="52"/>
      <c r="G84" s="52"/>
      <c r="H84" s="52"/>
      <c r="I84" s="52"/>
      <c r="J84" s="52"/>
      <c r="K84" s="52"/>
    </row>
    <row r="85" spans="1:11" ht="15.75" customHeight="1">
      <c r="A85" s="52"/>
      <c r="B85" s="52"/>
      <c r="C85" s="52"/>
      <c r="D85" s="52"/>
      <c r="E85" s="52"/>
      <c r="F85" s="52"/>
      <c r="G85" s="52"/>
      <c r="H85" s="52"/>
      <c r="I85" s="52"/>
      <c r="J85" s="52"/>
      <c r="K85" s="52"/>
    </row>
    <row r="86" spans="1:11" ht="15.75" customHeight="1">
      <c r="A86" s="52"/>
      <c r="B86" s="52"/>
      <c r="C86" s="52"/>
      <c r="D86" s="52"/>
      <c r="E86" s="52"/>
      <c r="F86" s="52"/>
      <c r="G86" s="52"/>
      <c r="H86" s="52"/>
      <c r="I86" s="52"/>
      <c r="J86" s="52"/>
      <c r="K86" s="52"/>
    </row>
    <row r="87" spans="1:11" ht="15.75" customHeight="1">
      <c r="A87" s="52"/>
      <c r="B87" s="52"/>
      <c r="C87" s="52"/>
      <c r="D87" s="52"/>
      <c r="E87" s="52"/>
      <c r="F87" s="52"/>
      <c r="G87" s="52"/>
      <c r="H87" s="52"/>
      <c r="I87" s="52"/>
      <c r="J87" s="52"/>
      <c r="K87" s="52"/>
    </row>
    <row r="88" spans="1:11" ht="15.75" customHeight="1">
      <c r="A88" s="52"/>
      <c r="B88" s="52"/>
      <c r="C88" s="52"/>
      <c r="D88" s="52"/>
      <c r="E88" s="52"/>
      <c r="F88" s="52"/>
      <c r="G88" s="52"/>
      <c r="H88" s="52"/>
      <c r="I88" s="52"/>
      <c r="J88" s="52"/>
      <c r="K88" s="52"/>
    </row>
    <row r="89" spans="1:11" ht="15.75" customHeight="1">
      <c r="A89" s="52"/>
      <c r="B89" s="52"/>
      <c r="C89" s="52"/>
      <c r="D89" s="52"/>
      <c r="E89" s="52"/>
      <c r="F89" s="52"/>
      <c r="G89" s="52"/>
      <c r="H89" s="52"/>
      <c r="I89" s="52"/>
      <c r="J89" s="52"/>
      <c r="K89" s="52"/>
    </row>
    <row r="90" spans="1:11" ht="15.75" customHeight="1">
      <c r="A90" s="52"/>
      <c r="B90" s="52"/>
      <c r="C90" s="52"/>
      <c r="D90" s="52"/>
      <c r="E90" s="52"/>
      <c r="F90" s="52"/>
      <c r="G90" s="52"/>
      <c r="H90" s="52"/>
      <c r="I90" s="52"/>
      <c r="J90" s="52"/>
      <c r="K90" s="52"/>
    </row>
    <row r="91" spans="1:11" ht="15.75" customHeight="1">
      <c r="A91" s="52"/>
      <c r="B91" s="52"/>
      <c r="C91" s="52"/>
      <c r="D91" s="52"/>
      <c r="E91" s="52"/>
      <c r="F91" s="52"/>
      <c r="G91" s="52"/>
      <c r="H91" s="52"/>
      <c r="I91" s="52"/>
      <c r="J91" s="52"/>
      <c r="K91" s="52"/>
    </row>
    <row r="92" spans="1:11" ht="15.75" customHeight="1">
      <c r="A92" s="52"/>
      <c r="B92" s="52"/>
      <c r="C92" s="52"/>
      <c r="D92" s="52"/>
      <c r="E92" s="52"/>
      <c r="F92" s="52"/>
      <c r="G92" s="52"/>
      <c r="H92" s="52"/>
      <c r="I92" s="52"/>
      <c r="J92" s="52"/>
      <c r="K92" s="52"/>
    </row>
    <row r="93" spans="1:11" ht="15.75" customHeight="1">
      <c r="A93" s="52"/>
      <c r="B93" s="52"/>
      <c r="C93" s="52"/>
      <c r="D93" s="52"/>
      <c r="E93" s="52"/>
      <c r="F93" s="52"/>
      <c r="G93" s="52"/>
      <c r="H93" s="52"/>
      <c r="I93" s="52"/>
      <c r="J93" s="52"/>
      <c r="K93" s="52"/>
    </row>
    <row r="94" spans="1:11" ht="15.75" customHeight="1">
      <c r="A94" s="52"/>
      <c r="B94" s="52"/>
      <c r="C94" s="52"/>
      <c r="D94" s="52"/>
      <c r="E94" s="52"/>
      <c r="F94" s="52"/>
      <c r="G94" s="52"/>
      <c r="H94" s="52"/>
      <c r="I94" s="52"/>
      <c r="J94" s="52"/>
      <c r="K94" s="52"/>
    </row>
    <row r="95" spans="1:11" ht="15.75" customHeight="1">
      <c r="A95" s="52"/>
      <c r="B95" s="52"/>
      <c r="C95" s="52"/>
      <c r="D95" s="52"/>
      <c r="E95" s="52"/>
      <c r="F95" s="52"/>
      <c r="G95" s="52"/>
      <c r="H95" s="52"/>
      <c r="I95" s="52"/>
      <c r="J95" s="52"/>
      <c r="K95" s="52"/>
    </row>
    <row r="96" spans="1:11" ht="15.75" customHeight="1">
      <c r="A96" s="52"/>
      <c r="B96" s="52"/>
      <c r="C96" s="52"/>
      <c r="D96" s="52"/>
      <c r="E96" s="52"/>
      <c r="F96" s="52"/>
      <c r="G96" s="52"/>
      <c r="H96" s="52"/>
      <c r="I96" s="52"/>
      <c r="J96" s="52"/>
      <c r="K96" s="52"/>
    </row>
    <row r="97" spans="1:11" ht="15.75" customHeight="1">
      <c r="A97" s="52"/>
      <c r="B97" s="52"/>
      <c r="C97" s="52"/>
      <c r="D97" s="52"/>
      <c r="E97" s="52"/>
      <c r="F97" s="52"/>
      <c r="G97" s="52"/>
      <c r="H97" s="52"/>
      <c r="I97" s="52"/>
      <c r="J97" s="52"/>
      <c r="K97" s="52"/>
    </row>
    <row r="98" spans="1:11" ht="15.75" customHeight="1">
      <c r="A98" s="52"/>
      <c r="B98" s="52"/>
      <c r="C98" s="52"/>
      <c r="D98" s="52"/>
      <c r="E98" s="52"/>
      <c r="F98" s="52"/>
      <c r="G98" s="52"/>
      <c r="H98" s="52"/>
      <c r="I98" s="52"/>
      <c r="J98" s="52"/>
      <c r="K98" s="52"/>
    </row>
    <row r="99" spans="1:11" ht="15.75" customHeight="1">
      <c r="A99" s="52"/>
      <c r="B99" s="52"/>
      <c r="C99" s="52"/>
      <c r="D99" s="52"/>
      <c r="E99" s="52"/>
      <c r="F99" s="52"/>
      <c r="G99" s="52"/>
      <c r="H99" s="52"/>
      <c r="I99" s="52"/>
      <c r="J99" s="52"/>
      <c r="K99" s="52"/>
    </row>
    <row r="100" spans="1:11" ht="15.75" customHeight="1">
      <c r="A100" s="52"/>
      <c r="B100" s="52"/>
      <c r="C100" s="52"/>
      <c r="D100" s="52"/>
      <c r="E100" s="52"/>
      <c r="F100" s="52"/>
      <c r="G100" s="52"/>
      <c r="H100" s="52"/>
      <c r="I100" s="52"/>
      <c r="J100" s="52"/>
      <c r="K100" s="52"/>
    </row>
  </sheetData>
  <pageMargins left="0.7" right="0.7" top="0.75" bottom="0.75" header="0" footer="0"/>
  <pageSetup orientation="landscape"/>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F79547-4107-4FC7-BB3F-FF7C04DD09B5}">
  <dimension ref="A1:K100"/>
  <sheetViews>
    <sheetView zoomScale="90" zoomScaleNormal="90" workbookViewId="0">
      <selection activeCell="A10" sqref="A10"/>
    </sheetView>
  </sheetViews>
  <sheetFormatPr defaultColWidth="14.453125" defaultRowHeight="15" customHeight="1"/>
  <cols>
    <col min="1" max="1" width="64.453125" customWidth="1"/>
    <col min="2" max="2" width="26.54296875" customWidth="1"/>
    <col min="3" max="3" width="41.54296875" customWidth="1"/>
    <col min="4" max="4" width="25.08984375" customWidth="1"/>
    <col min="5" max="6" width="9.08984375" customWidth="1"/>
    <col min="7" max="11" width="8.7265625" customWidth="1"/>
  </cols>
  <sheetData>
    <row r="1" spans="1:11" ht="18.5" thickBot="1">
      <c r="A1" s="59" t="s">
        <v>127</v>
      </c>
      <c r="B1" s="60" t="s">
        <v>128</v>
      </c>
      <c r="C1" s="60" t="s">
        <v>129</v>
      </c>
      <c r="D1" s="61" t="s">
        <v>130</v>
      </c>
      <c r="E1" s="52"/>
      <c r="F1" s="52"/>
      <c r="G1" s="52"/>
      <c r="H1" s="52"/>
      <c r="I1" s="52"/>
      <c r="J1" s="52"/>
      <c r="K1" s="52"/>
    </row>
    <row r="2" spans="1:11" ht="66" customHeight="1">
      <c r="A2" s="75" t="s">
        <v>131</v>
      </c>
      <c r="B2" s="76"/>
      <c r="C2" s="76"/>
      <c r="D2" s="76"/>
      <c r="E2" s="52"/>
      <c r="F2" s="52"/>
      <c r="G2" s="52"/>
      <c r="H2" s="52"/>
      <c r="I2" s="52"/>
      <c r="J2" s="52"/>
      <c r="K2" s="52"/>
    </row>
    <row r="3" spans="1:11" thickBot="1">
      <c r="A3" s="62" t="s">
        <v>132</v>
      </c>
      <c r="B3" s="63" t="s">
        <v>133</v>
      </c>
      <c r="C3" s="63" t="s">
        <v>134</v>
      </c>
      <c r="D3" s="63" t="s">
        <v>135</v>
      </c>
      <c r="E3" s="52"/>
      <c r="F3" s="52"/>
      <c r="G3" s="52"/>
      <c r="H3" s="52"/>
      <c r="I3" s="52"/>
      <c r="J3" s="52"/>
      <c r="K3" s="52"/>
    </row>
    <row r="4" spans="1:11" thickBot="1">
      <c r="A4" s="64" t="s">
        <v>136</v>
      </c>
      <c r="B4" s="65" t="s">
        <v>137</v>
      </c>
      <c r="C4" s="65" t="s">
        <v>134</v>
      </c>
      <c r="D4" s="65" t="s">
        <v>135</v>
      </c>
      <c r="E4" s="52"/>
      <c r="F4" s="52"/>
      <c r="G4" s="52"/>
      <c r="H4" s="52"/>
      <c r="I4" s="52"/>
      <c r="J4" s="52"/>
      <c r="K4" s="52"/>
    </row>
    <row r="5" spans="1:11" thickBot="1">
      <c r="A5" s="62" t="s">
        <v>138</v>
      </c>
      <c r="B5" s="63" t="s">
        <v>139</v>
      </c>
      <c r="C5" s="63" t="s">
        <v>134</v>
      </c>
      <c r="D5" s="63" t="s">
        <v>135</v>
      </c>
      <c r="E5" s="52"/>
      <c r="F5" s="52"/>
      <c r="G5" s="52"/>
      <c r="H5" s="52"/>
      <c r="I5" s="52"/>
      <c r="J5" s="52"/>
      <c r="K5" s="52"/>
    </row>
    <row r="6" spans="1:11" thickBot="1">
      <c r="A6" s="64" t="s">
        <v>140</v>
      </c>
      <c r="B6" s="65" t="s">
        <v>141</v>
      </c>
      <c r="C6" s="65" t="s">
        <v>142</v>
      </c>
      <c r="D6" s="65" t="s">
        <v>143</v>
      </c>
      <c r="E6" s="52"/>
      <c r="F6" s="52"/>
      <c r="G6" s="52"/>
      <c r="H6" s="52"/>
      <c r="I6" s="52"/>
      <c r="J6" s="52"/>
      <c r="K6" s="52"/>
    </row>
    <row r="7" spans="1:11" thickBot="1">
      <c r="A7" s="62" t="s">
        <v>144</v>
      </c>
      <c r="B7" s="63" t="s">
        <v>145</v>
      </c>
      <c r="C7" s="63">
        <v>8</v>
      </c>
      <c r="D7" s="63" t="s">
        <v>135</v>
      </c>
      <c r="E7" s="52"/>
      <c r="F7" s="52"/>
      <c r="G7" s="52"/>
      <c r="H7" s="52"/>
      <c r="I7" s="52"/>
      <c r="J7" s="52"/>
      <c r="K7" s="52"/>
    </row>
    <row r="8" spans="1:11" thickBot="1">
      <c r="A8" s="64" t="s">
        <v>146</v>
      </c>
      <c r="B8" s="65">
        <v>65</v>
      </c>
      <c r="C8" s="65" t="s">
        <v>147</v>
      </c>
      <c r="D8" s="65" t="s">
        <v>147</v>
      </c>
      <c r="E8" s="52"/>
      <c r="F8" s="52"/>
      <c r="G8" s="52"/>
      <c r="H8" s="52"/>
      <c r="I8" s="52"/>
      <c r="J8" s="52"/>
      <c r="K8" s="52"/>
    </row>
    <row r="9" spans="1:11" thickBot="1">
      <c r="A9" s="62" t="s">
        <v>148</v>
      </c>
      <c r="B9" s="63" t="s">
        <v>149</v>
      </c>
      <c r="C9" s="63" t="s">
        <v>134</v>
      </c>
      <c r="D9" s="63" t="s">
        <v>135</v>
      </c>
      <c r="E9" s="52"/>
      <c r="F9" s="52"/>
      <c r="G9" s="52"/>
      <c r="H9" s="52"/>
      <c r="I9" s="52"/>
      <c r="J9" s="52"/>
      <c r="K9" s="52"/>
    </row>
    <row r="10" spans="1:11" thickBot="1">
      <c r="A10" s="64" t="s">
        <v>150</v>
      </c>
      <c r="B10" s="65" t="s">
        <v>151</v>
      </c>
      <c r="C10" s="65" t="s">
        <v>134</v>
      </c>
      <c r="D10" s="65" t="s">
        <v>135</v>
      </c>
      <c r="E10" s="52"/>
      <c r="F10" s="52"/>
      <c r="G10" s="52"/>
      <c r="H10" s="52"/>
      <c r="I10" s="52"/>
      <c r="J10" s="52"/>
      <c r="K10" s="52"/>
    </row>
    <row r="11" spans="1:11" thickBot="1">
      <c r="A11" s="62" t="s">
        <v>152</v>
      </c>
      <c r="B11" s="63" t="s">
        <v>153</v>
      </c>
      <c r="C11" s="63" t="s">
        <v>142</v>
      </c>
      <c r="D11" s="63" t="s">
        <v>143</v>
      </c>
      <c r="E11" s="52"/>
      <c r="F11" s="52"/>
      <c r="G11" s="52"/>
      <c r="H11" s="52"/>
      <c r="I11" s="52"/>
      <c r="J11" s="52"/>
      <c r="K11" s="52"/>
    </row>
    <row r="12" spans="1:11" ht="18.5" thickBot="1">
      <c r="A12" s="66" t="s">
        <v>95</v>
      </c>
      <c r="B12" s="77" t="s">
        <v>154</v>
      </c>
      <c r="C12" s="78"/>
      <c r="D12" s="79"/>
      <c r="E12" s="52"/>
      <c r="F12" s="52"/>
      <c r="G12" s="52"/>
      <c r="H12" s="52"/>
      <c r="I12" s="52"/>
      <c r="J12" s="52"/>
      <c r="K12" s="52"/>
    </row>
    <row r="13" spans="1:11" ht="14.5">
      <c r="A13" s="52"/>
      <c r="B13" s="52"/>
      <c r="C13" s="52"/>
      <c r="D13" s="52"/>
      <c r="E13" s="52"/>
      <c r="F13" s="52"/>
      <c r="G13" s="52"/>
      <c r="H13" s="52"/>
      <c r="I13" s="52"/>
      <c r="J13" s="52"/>
      <c r="K13" s="52"/>
    </row>
    <row r="14" spans="1:11" ht="14.5">
      <c r="A14" s="52"/>
      <c r="B14" s="52"/>
      <c r="C14" s="52"/>
      <c r="D14" s="52"/>
      <c r="E14" s="52"/>
      <c r="F14" s="52"/>
      <c r="G14" s="52"/>
      <c r="H14" s="52"/>
      <c r="I14" s="52"/>
      <c r="J14" s="52"/>
      <c r="K14" s="52"/>
    </row>
    <row r="15" spans="1:11" ht="14.5">
      <c r="A15" s="52"/>
      <c r="B15" s="52"/>
      <c r="C15" s="52"/>
      <c r="D15" s="52"/>
      <c r="E15" s="52"/>
      <c r="F15" s="52"/>
      <c r="G15" s="52"/>
      <c r="H15" s="52"/>
      <c r="I15" s="52"/>
      <c r="J15" s="52"/>
      <c r="K15" s="52"/>
    </row>
    <row r="16" spans="1:11" ht="14.5">
      <c r="A16" s="52"/>
      <c r="B16" s="52"/>
      <c r="C16" s="52"/>
      <c r="D16" s="52"/>
      <c r="E16" s="52"/>
      <c r="F16" s="52"/>
      <c r="G16" s="52"/>
      <c r="H16" s="52"/>
      <c r="I16" s="52"/>
      <c r="J16" s="52"/>
      <c r="K16" s="52"/>
    </row>
    <row r="17" spans="1:11" ht="14.5">
      <c r="A17" s="52"/>
      <c r="B17" s="52"/>
      <c r="C17" s="52"/>
      <c r="D17" s="52"/>
      <c r="E17" s="52"/>
      <c r="F17" s="52"/>
      <c r="G17" s="52"/>
      <c r="H17" s="52"/>
      <c r="I17" s="52"/>
      <c r="J17" s="52"/>
      <c r="K17" s="52"/>
    </row>
    <row r="18" spans="1:11" ht="14.5">
      <c r="A18" s="52"/>
      <c r="B18" s="52"/>
      <c r="C18" s="52"/>
      <c r="D18" s="52"/>
      <c r="E18" s="52"/>
      <c r="F18" s="52"/>
      <c r="G18" s="52"/>
      <c r="H18" s="52"/>
      <c r="I18" s="52"/>
      <c r="J18" s="52"/>
      <c r="K18" s="52"/>
    </row>
    <row r="19" spans="1:11" ht="14.5">
      <c r="A19" s="52"/>
      <c r="B19" s="52"/>
      <c r="C19" s="52"/>
      <c r="D19" s="52"/>
      <c r="E19" s="52"/>
      <c r="F19" s="52"/>
      <c r="G19" s="52"/>
      <c r="H19" s="52"/>
      <c r="I19" s="52"/>
      <c r="J19" s="52"/>
      <c r="K19" s="52"/>
    </row>
    <row r="20" spans="1:11" ht="14.5">
      <c r="A20" s="52"/>
      <c r="B20" s="52"/>
      <c r="C20" s="52"/>
      <c r="D20" s="52"/>
      <c r="E20" s="52"/>
      <c r="F20" s="52"/>
      <c r="G20" s="52"/>
      <c r="H20" s="52"/>
      <c r="I20" s="52"/>
      <c r="J20" s="52"/>
      <c r="K20" s="52"/>
    </row>
    <row r="21" spans="1:11" ht="15.75" customHeight="1">
      <c r="A21" s="52"/>
      <c r="B21" s="52"/>
      <c r="C21" s="52"/>
      <c r="D21" s="52"/>
      <c r="E21" s="52"/>
      <c r="F21" s="52"/>
      <c r="G21" s="52"/>
      <c r="H21" s="52"/>
      <c r="I21" s="52"/>
      <c r="J21" s="52"/>
      <c r="K21" s="52"/>
    </row>
    <row r="22" spans="1:11" ht="15.75" customHeight="1">
      <c r="A22" s="52"/>
      <c r="B22" s="52"/>
      <c r="C22" s="52"/>
      <c r="D22" s="52"/>
      <c r="E22" s="52"/>
      <c r="F22" s="52"/>
      <c r="G22" s="52"/>
      <c r="H22" s="52"/>
      <c r="I22" s="52"/>
      <c r="J22" s="52"/>
      <c r="K22" s="52"/>
    </row>
    <row r="23" spans="1:11" ht="15.75" customHeight="1">
      <c r="A23" s="52"/>
      <c r="B23" s="52"/>
      <c r="C23" s="52"/>
      <c r="D23" s="52"/>
      <c r="E23" s="52"/>
      <c r="F23" s="52"/>
      <c r="G23" s="52"/>
      <c r="H23" s="52"/>
      <c r="I23" s="52"/>
      <c r="J23" s="52"/>
      <c r="K23" s="52"/>
    </row>
    <row r="24" spans="1:11" ht="15.75" customHeight="1">
      <c r="A24" s="52"/>
      <c r="B24" s="52"/>
      <c r="C24" s="52"/>
      <c r="D24" s="52"/>
      <c r="E24" s="52"/>
      <c r="F24" s="52"/>
      <c r="G24" s="52"/>
      <c r="H24" s="52"/>
      <c r="I24" s="52"/>
      <c r="J24" s="52"/>
      <c r="K24" s="52"/>
    </row>
    <row r="25" spans="1:11" ht="15.75" customHeight="1">
      <c r="A25" s="52"/>
      <c r="B25" s="52"/>
      <c r="C25" s="52"/>
      <c r="D25" s="52"/>
      <c r="E25" s="52"/>
      <c r="F25" s="52"/>
      <c r="G25" s="52"/>
      <c r="H25" s="52"/>
      <c r="I25" s="52"/>
      <c r="J25" s="52"/>
      <c r="K25" s="52"/>
    </row>
    <row r="26" spans="1:11" ht="15.75" customHeight="1">
      <c r="A26" s="52"/>
      <c r="B26" s="52"/>
      <c r="C26" s="52"/>
      <c r="D26" s="52"/>
      <c r="E26" s="52"/>
      <c r="F26" s="52"/>
      <c r="G26" s="52"/>
      <c r="H26" s="52"/>
      <c r="I26" s="52"/>
      <c r="J26" s="52"/>
      <c r="K26" s="52"/>
    </row>
    <row r="27" spans="1:11" ht="15.75" customHeight="1">
      <c r="A27" s="52"/>
      <c r="B27" s="52"/>
      <c r="C27" s="52"/>
      <c r="D27" s="52"/>
      <c r="E27" s="52"/>
      <c r="F27" s="52"/>
      <c r="G27" s="52"/>
      <c r="H27" s="52"/>
      <c r="I27" s="52"/>
      <c r="J27" s="52"/>
      <c r="K27" s="52"/>
    </row>
    <row r="28" spans="1:11" ht="15.75" customHeight="1">
      <c r="A28" s="52"/>
      <c r="B28" s="52"/>
      <c r="C28" s="52"/>
      <c r="D28" s="52"/>
      <c r="E28" s="52"/>
      <c r="F28" s="52"/>
      <c r="G28" s="52"/>
      <c r="H28" s="52"/>
      <c r="I28" s="52"/>
      <c r="J28" s="52"/>
      <c r="K28" s="52"/>
    </row>
    <row r="29" spans="1:11" ht="15.75" customHeight="1">
      <c r="A29" s="52"/>
      <c r="B29" s="52"/>
      <c r="C29" s="52"/>
      <c r="D29" s="52"/>
      <c r="E29" s="52"/>
      <c r="F29" s="52"/>
      <c r="G29" s="52"/>
      <c r="H29" s="52"/>
      <c r="I29" s="52"/>
      <c r="J29" s="52"/>
      <c r="K29" s="52"/>
    </row>
    <row r="30" spans="1:11" ht="15.75" customHeight="1">
      <c r="A30" s="52"/>
      <c r="B30" s="52"/>
      <c r="C30" s="52"/>
      <c r="D30" s="52"/>
      <c r="E30" s="52"/>
      <c r="F30" s="52"/>
      <c r="G30" s="52"/>
      <c r="H30" s="52"/>
      <c r="I30" s="52"/>
      <c r="J30" s="52"/>
      <c r="K30" s="52"/>
    </row>
    <row r="31" spans="1:11" ht="15.75" customHeight="1">
      <c r="A31" s="52"/>
      <c r="B31" s="52"/>
      <c r="C31" s="52"/>
      <c r="D31" s="52"/>
      <c r="E31" s="52"/>
      <c r="F31" s="52"/>
      <c r="G31" s="52"/>
      <c r="H31" s="52"/>
      <c r="I31" s="52"/>
      <c r="J31" s="52"/>
      <c r="K31" s="52"/>
    </row>
    <row r="32" spans="1:11" ht="15.75" customHeight="1">
      <c r="A32" s="52"/>
      <c r="B32" s="52"/>
      <c r="C32" s="52"/>
      <c r="D32" s="52"/>
      <c r="E32" s="52"/>
      <c r="F32" s="52"/>
      <c r="G32" s="52"/>
      <c r="H32" s="52"/>
      <c r="I32" s="52"/>
      <c r="J32" s="52"/>
      <c r="K32" s="52"/>
    </row>
    <row r="33" spans="1:11" ht="15.75" customHeight="1">
      <c r="A33" s="52"/>
      <c r="B33" s="52"/>
      <c r="C33" s="52"/>
      <c r="D33" s="52"/>
      <c r="E33" s="52"/>
      <c r="F33" s="52"/>
      <c r="G33" s="52"/>
      <c r="H33" s="52"/>
      <c r="I33" s="52"/>
      <c r="J33" s="52"/>
      <c r="K33" s="52"/>
    </row>
    <row r="34" spans="1:11" ht="15.75" customHeight="1">
      <c r="A34" s="52"/>
      <c r="B34" s="52"/>
      <c r="C34" s="52"/>
      <c r="D34" s="52"/>
      <c r="E34" s="52"/>
      <c r="F34" s="52"/>
      <c r="G34" s="52"/>
      <c r="H34" s="52"/>
      <c r="I34" s="52"/>
      <c r="J34" s="52"/>
      <c r="K34" s="52"/>
    </row>
    <row r="35" spans="1:11" ht="15.75" customHeight="1">
      <c r="A35" s="52"/>
      <c r="B35" s="52"/>
      <c r="C35" s="52"/>
      <c r="D35" s="52"/>
      <c r="E35" s="52"/>
      <c r="F35" s="52"/>
      <c r="G35" s="52"/>
      <c r="H35" s="52"/>
      <c r="I35" s="52"/>
      <c r="J35" s="52"/>
      <c r="K35" s="52"/>
    </row>
    <row r="36" spans="1:11" ht="15.75" customHeight="1">
      <c r="A36" s="52"/>
      <c r="B36" s="52"/>
      <c r="C36" s="52"/>
      <c r="D36" s="52"/>
      <c r="E36" s="52"/>
      <c r="F36" s="52"/>
      <c r="G36" s="52"/>
      <c r="H36" s="52"/>
      <c r="I36" s="52"/>
      <c r="J36" s="52"/>
      <c r="K36" s="52"/>
    </row>
    <row r="37" spans="1:11" ht="15.75" customHeight="1">
      <c r="A37" s="52"/>
      <c r="B37" s="52"/>
      <c r="C37" s="52"/>
      <c r="D37" s="52"/>
      <c r="E37" s="52"/>
      <c r="F37" s="52"/>
      <c r="G37" s="52"/>
      <c r="H37" s="52"/>
      <c r="I37" s="52"/>
      <c r="J37" s="52"/>
      <c r="K37" s="52"/>
    </row>
    <row r="38" spans="1:11" ht="15.75" customHeight="1">
      <c r="A38" s="52"/>
      <c r="B38" s="52"/>
      <c r="C38" s="52"/>
      <c r="D38" s="52"/>
      <c r="E38" s="52"/>
      <c r="F38" s="52"/>
      <c r="G38" s="52"/>
      <c r="H38" s="52"/>
      <c r="I38" s="52"/>
      <c r="J38" s="52"/>
      <c r="K38" s="52"/>
    </row>
    <row r="39" spans="1:11" ht="15.75" customHeight="1">
      <c r="A39" s="52"/>
      <c r="B39" s="52"/>
      <c r="C39" s="52"/>
      <c r="D39" s="52"/>
      <c r="E39" s="52"/>
      <c r="F39" s="52"/>
      <c r="G39" s="52"/>
      <c r="H39" s="52"/>
      <c r="I39" s="52"/>
      <c r="J39" s="52"/>
      <c r="K39" s="52"/>
    </row>
    <row r="40" spans="1:11" ht="15.75" customHeight="1">
      <c r="A40" s="52"/>
      <c r="B40" s="52"/>
      <c r="C40" s="52"/>
      <c r="D40" s="52"/>
      <c r="E40" s="52"/>
      <c r="F40" s="52"/>
      <c r="G40" s="52"/>
      <c r="H40" s="52"/>
      <c r="I40" s="52"/>
      <c r="J40" s="52"/>
      <c r="K40" s="52"/>
    </row>
    <row r="41" spans="1:11" ht="15.75" customHeight="1">
      <c r="A41" s="52"/>
      <c r="B41" s="52"/>
      <c r="C41" s="52"/>
      <c r="D41" s="52"/>
      <c r="E41" s="52"/>
      <c r="F41" s="52"/>
      <c r="G41" s="52"/>
      <c r="H41" s="52"/>
      <c r="I41" s="52"/>
      <c r="J41" s="52"/>
      <c r="K41" s="52"/>
    </row>
    <row r="42" spans="1:11" ht="15.75" customHeight="1">
      <c r="A42" s="52"/>
      <c r="B42" s="52"/>
      <c r="C42" s="52"/>
      <c r="D42" s="52"/>
      <c r="E42" s="52"/>
      <c r="F42" s="52"/>
      <c r="G42" s="52"/>
      <c r="H42" s="52"/>
      <c r="I42" s="52"/>
      <c r="J42" s="52"/>
      <c r="K42" s="52"/>
    </row>
    <row r="43" spans="1:11" ht="15.75" customHeight="1">
      <c r="A43" s="52"/>
      <c r="B43" s="52"/>
      <c r="C43" s="52"/>
      <c r="D43" s="52"/>
      <c r="E43" s="52"/>
      <c r="F43" s="52"/>
      <c r="G43" s="52"/>
      <c r="H43" s="52"/>
      <c r="I43" s="52"/>
      <c r="J43" s="52"/>
      <c r="K43" s="52"/>
    </row>
    <row r="44" spans="1:11" ht="15.75" customHeight="1">
      <c r="A44" s="52"/>
      <c r="B44" s="52"/>
      <c r="C44" s="52"/>
      <c r="D44" s="52"/>
      <c r="E44" s="52"/>
      <c r="F44" s="52"/>
      <c r="G44" s="52"/>
      <c r="H44" s="52"/>
      <c r="I44" s="52"/>
      <c r="J44" s="52"/>
      <c r="K44" s="52"/>
    </row>
    <row r="45" spans="1:11" ht="15.75" customHeight="1">
      <c r="A45" s="52"/>
      <c r="B45" s="52"/>
      <c r="C45" s="52"/>
      <c r="D45" s="52"/>
      <c r="E45" s="52"/>
      <c r="F45" s="52"/>
      <c r="G45" s="52"/>
      <c r="H45" s="52"/>
      <c r="I45" s="52"/>
      <c r="J45" s="52"/>
      <c r="K45" s="52"/>
    </row>
    <row r="46" spans="1:11" ht="15.75" customHeight="1">
      <c r="A46" s="52"/>
      <c r="B46" s="52"/>
      <c r="C46" s="52"/>
      <c r="D46" s="52"/>
      <c r="E46" s="52"/>
      <c r="F46" s="52"/>
      <c r="G46" s="52"/>
      <c r="H46" s="52"/>
      <c r="I46" s="52"/>
      <c r="J46" s="52"/>
      <c r="K46" s="52"/>
    </row>
    <row r="47" spans="1:11" ht="15.75" customHeight="1">
      <c r="A47" s="52"/>
      <c r="B47" s="52"/>
      <c r="C47" s="52"/>
      <c r="D47" s="52"/>
      <c r="E47" s="52"/>
      <c r="F47" s="52"/>
      <c r="G47" s="52"/>
      <c r="H47" s="52"/>
      <c r="I47" s="52"/>
      <c r="J47" s="52"/>
      <c r="K47" s="52"/>
    </row>
    <row r="48" spans="1:11" ht="15.75" customHeight="1">
      <c r="A48" s="52"/>
      <c r="B48" s="52"/>
      <c r="C48" s="52"/>
      <c r="D48" s="52"/>
      <c r="E48" s="52"/>
      <c r="F48" s="52"/>
      <c r="G48" s="52"/>
      <c r="H48" s="52"/>
      <c r="I48" s="52"/>
      <c r="J48" s="52"/>
      <c r="K48" s="52"/>
    </row>
    <row r="49" spans="1:11" ht="15.75" customHeight="1">
      <c r="A49" s="52"/>
      <c r="B49" s="52"/>
      <c r="C49" s="52"/>
      <c r="D49" s="52"/>
      <c r="E49" s="52"/>
      <c r="F49" s="52"/>
      <c r="G49" s="52"/>
      <c r="H49" s="52"/>
      <c r="I49" s="52"/>
      <c r="J49" s="52"/>
      <c r="K49" s="52"/>
    </row>
    <row r="50" spans="1:11" ht="15.75" customHeight="1">
      <c r="A50" s="52"/>
      <c r="B50" s="52"/>
      <c r="C50" s="52"/>
      <c r="D50" s="52"/>
      <c r="E50" s="52"/>
      <c r="F50" s="52"/>
      <c r="G50" s="52"/>
      <c r="H50" s="52"/>
      <c r="I50" s="52"/>
      <c r="J50" s="52"/>
      <c r="K50" s="52"/>
    </row>
    <row r="51" spans="1:11" ht="15.75" customHeight="1">
      <c r="A51" s="52"/>
      <c r="B51" s="52"/>
      <c r="C51" s="52"/>
      <c r="D51" s="52"/>
      <c r="E51" s="52"/>
      <c r="F51" s="52"/>
      <c r="G51" s="52"/>
      <c r="H51" s="52"/>
      <c r="I51" s="52"/>
      <c r="J51" s="52"/>
      <c r="K51" s="52"/>
    </row>
    <row r="52" spans="1:11" ht="15.75" customHeight="1">
      <c r="A52" s="52"/>
      <c r="B52" s="52"/>
      <c r="C52" s="52"/>
      <c r="D52" s="52"/>
      <c r="E52" s="52"/>
      <c r="F52" s="52"/>
      <c r="G52" s="52"/>
      <c r="H52" s="52"/>
      <c r="I52" s="52"/>
      <c r="J52" s="52"/>
      <c r="K52" s="52"/>
    </row>
    <row r="53" spans="1:11" ht="15.75" customHeight="1">
      <c r="A53" s="52"/>
      <c r="B53" s="52"/>
      <c r="C53" s="52"/>
      <c r="D53" s="52"/>
      <c r="E53" s="52"/>
      <c r="F53" s="52"/>
      <c r="G53" s="52"/>
      <c r="H53" s="52"/>
      <c r="I53" s="52"/>
      <c r="J53" s="52"/>
      <c r="K53" s="52"/>
    </row>
    <row r="54" spans="1:11" ht="15.75" customHeight="1">
      <c r="A54" s="52"/>
      <c r="B54" s="52"/>
      <c r="C54" s="52"/>
      <c r="D54" s="52"/>
      <c r="E54" s="52"/>
      <c r="F54" s="52"/>
      <c r="G54" s="52"/>
      <c r="H54" s="52"/>
      <c r="I54" s="52"/>
      <c r="J54" s="52"/>
      <c r="K54" s="52"/>
    </row>
    <row r="55" spans="1:11" ht="15.75" customHeight="1">
      <c r="A55" s="52"/>
      <c r="B55" s="52"/>
      <c r="C55" s="52"/>
      <c r="D55" s="52"/>
      <c r="E55" s="52"/>
      <c r="F55" s="52"/>
      <c r="G55" s="52"/>
      <c r="H55" s="52"/>
      <c r="I55" s="52"/>
      <c r="J55" s="52"/>
      <c r="K55" s="52"/>
    </row>
    <row r="56" spans="1:11" ht="15.75" customHeight="1">
      <c r="A56" s="52"/>
      <c r="B56" s="52"/>
      <c r="C56" s="52"/>
      <c r="D56" s="52"/>
      <c r="E56" s="52"/>
      <c r="F56" s="52"/>
      <c r="G56" s="52"/>
      <c r="H56" s="52"/>
      <c r="I56" s="52"/>
      <c r="J56" s="52"/>
      <c r="K56" s="52"/>
    </row>
    <row r="57" spans="1:11" ht="15.75" customHeight="1">
      <c r="A57" s="52"/>
      <c r="B57" s="52"/>
      <c r="C57" s="52"/>
      <c r="D57" s="52"/>
      <c r="E57" s="52"/>
      <c r="F57" s="52"/>
      <c r="G57" s="52"/>
      <c r="H57" s="52"/>
      <c r="I57" s="52"/>
      <c r="J57" s="52"/>
      <c r="K57" s="52"/>
    </row>
    <row r="58" spans="1:11" ht="15.75" customHeight="1">
      <c r="A58" s="52"/>
      <c r="B58" s="52"/>
      <c r="C58" s="52"/>
      <c r="D58" s="52"/>
      <c r="E58" s="52"/>
      <c r="F58" s="52"/>
      <c r="G58" s="52"/>
      <c r="H58" s="52"/>
      <c r="I58" s="52"/>
      <c r="J58" s="52"/>
      <c r="K58" s="52"/>
    </row>
    <row r="59" spans="1:11" ht="15.75" customHeight="1">
      <c r="A59" s="52"/>
      <c r="B59" s="52"/>
      <c r="C59" s="52"/>
      <c r="D59" s="52"/>
      <c r="E59" s="52"/>
      <c r="F59" s="52"/>
      <c r="G59" s="52"/>
      <c r="H59" s="52"/>
      <c r="I59" s="52"/>
      <c r="J59" s="52"/>
      <c r="K59" s="52"/>
    </row>
    <row r="60" spans="1:11" ht="15.75" customHeight="1">
      <c r="A60" s="52"/>
      <c r="B60" s="52"/>
      <c r="C60" s="52"/>
      <c r="D60" s="52"/>
      <c r="E60" s="52"/>
      <c r="F60" s="52"/>
      <c r="G60" s="52"/>
      <c r="H60" s="52"/>
      <c r="I60" s="52"/>
      <c r="J60" s="52"/>
      <c r="K60" s="52"/>
    </row>
    <row r="61" spans="1:11" ht="15.75" customHeight="1">
      <c r="A61" s="52"/>
      <c r="B61" s="52"/>
      <c r="C61" s="52"/>
      <c r="D61" s="52"/>
      <c r="E61" s="52"/>
      <c r="F61" s="52"/>
      <c r="G61" s="52"/>
      <c r="H61" s="52"/>
      <c r="I61" s="52"/>
      <c r="J61" s="52"/>
      <c r="K61" s="52"/>
    </row>
    <row r="62" spans="1:11" ht="15.75" customHeight="1">
      <c r="A62" s="52"/>
      <c r="B62" s="52"/>
      <c r="C62" s="52"/>
      <c r="D62" s="52"/>
      <c r="E62" s="52"/>
      <c r="F62" s="52"/>
      <c r="G62" s="52"/>
      <c r="H62" s="52"/>
      <c r="I62" s="52"/>
      <c r="J62" s="52"/>
      <c r="K62" s="52"/>
    </row>
    <row r="63" spans="1:11" ht="15.75" customHeight="1">
      <c r="A63" s="52"/>
      <c r="B63" s="52"/>
      <c r="C63" s="52"/>
      <c r="D63" s="52"/>
      <c r="E63" s="52"/>
      <c r="F63" s="52"/>
      <c r="G63" s="52"/>
      <c r="H63" s="52"/>
      <c r="I63" s="52"/>
      <c r="J63" s="52"/>
      <c r="K63" s="52"/>
    </row>
    <row r="64" spans="1:11" ht="15.75" customHeight="1">
      <c r="A64" s="52"/>
      <c r="B64" s="52"/>
      <c r="C64" s="52"/>
      <c r="D64" s="52"/>
      <c r="E64" s="52"/>
      <c r="F64" s="52"/>
      <c r="G64" s="52"/>
      <c r="H64" s="52"/>
      <c r="I64" s="52"/>
      <c r="J64" s="52"/>
      <c r="K64" s="52"/>
    </row>
    <row r="65" spans="1:11" ht="15.75" customHeight="1">
      <c r="A65" s="52"/>
      <c r="B65" s="52"/>
      <c r="C65" s="52"/>
      <c r="D65" s="52"/>
      <c r="E65" s="52"/>
      <c r="F65" s="52"/>
      <c r="G65" s="52"/>
      <c r="H65" s="52"/>
      <c r="I65" s="52"/>
      <c r="J65" s="52"/>
      <c r="K65" s="52"/>
    </row>
    <row r="66" spans="1:11" ht="15.75" customHeight="1">
      <c r="A66" s="52"/>
      <c r="B66" s="52"/>
      <c r="C66" s="52"/>
      <c r="D66" s="52"/>
      <c r="E66" s="52"/>
      <c r="F66" s="52"/>
      <c r="G66" s="52"/>
      <c r="H66" s="52"/>
      <c r="I66" s="52"/>
      <c r="J66" s="52"/>
      <c r="K66" s="52"/>
    </row>
    <row r="67" spans="1:11" ht="15.75" customHeight="1">
      <c r="A67" s="52"/>
      <c r="B67" s="52"/>
      <c r="C67" s="52"/>
      <c r="D67" s="52"/>
      <c r="E67" s="52"/>
      <c r="F67" s="52"/>
      <c r="G67" s="52"/>
      <c r="H67" s="52"/>
      <c r="I67" s="52"/>
      <c r="J67" s="52"/>
      <c r="K67" s="52"/>
    </row>
    <row r="68" spans="1:11" ht="15.75" customHeight="1">
      <c r="A68" s="52"/>
      <c r="B68" s="52"/>
      <c r="C68" s="52"/>
      <c r="D68" s="52"/>
      <c r="E68" s="52"/>
      <c r="F68" s="52"/>
      <c r="G68" s="52"/>
      <c r="H68" s="52"/>
      <c r="I68" s="52"/>
      <c r="J68" s="52"/>
      <c r="K68" s="52"/>
    </row>
    <row r="69" spans="1:11" ht="15.75" customHeight="1">
      <c r="A69" s="52"/>
      <c r="B69" s="52"/>
      <c r="C69" s="52"/>
      <c r="D69" s="52"/>
      <c r="E69" s="52"/>
      <c r="F69" s="52"/>
      <c r="G69" s="52"/>
      <c r="H69" s="52"/>
      <c r="I69" s="52"/>
      <c r="J69" s="52"/>
      <c r="K69" s="52"/>
    </row>
    <row r="70" spans="1:11" ht="15.75" customHeight="1">
      <c r="A70" s="52"/>
      <c r="B70" s="52"/>
      <c r="C70" s="52"/>
      <c r="D70" s="52"/>
      <c r="E70" s="52"/>
      <c r="F70" s="52"/>
      <c r="G70" s="52"/>
      <c r="H70" s="52"/>
      <c r="I70" s="52"/>
      <c r="J70" s="52"/>
      <c r="K70" s="52"/>
    </row>
    <row r="71" spans="1:11" ht="15.75" customHeight="1">
      <c r="A71" s="52"/>
      <c r="B71" s="52"/>
      <c r="C71" s="52"/>
      <c r="D71" s="52"/>
      <c r="E71" s="52"/>
      <c r="F71" s="52"/>
      <c r="G71" s="52"/>
      <c r="H71" s="52"/>
      <c r="I71" s="52"/>
      <c r="J71" s="52"/>
      <c r="K71" s="52"/>
    </row>
    <row r="72" spans="1:11" ht="15.75" customHeight="1">
      <c r="A72" s="52"/>
      <c r="B72" s="52"/>
      <c r="C72" s="52"/>
      <c r="D72" s="52"/>
      <c r="E72" s="52"/>
      <c r="F72" s="52"/>
      <c r="G72" s="52"/>
      <c r="H72" s="52"/>
      <c r="I72" s="52"/>
      <c r="J72" s="52"/>
      <c r="K72" s="52"/>
    </row>
    <row r="73" spans="1:11" ht="15.75" customHeight="1">
      <c r="A73" s="52"/>
      <c r="B73" s="52"/>
      <c r="C73" s="52"/>
      <c r="D73" s="52"/>
      <c r="E73" s="52"/>
      <c r="F73" s="52"/>
      <c r="G73" s="52"/>
      <c r="H73" s="52"/>
      <c r="I73" s="52"/>
      <c r="J73" s="52"/>
      <c r="K73" s="52"/>
    </row>
    <row r="74" spans="1:11" ht="15.75" customHeight="1">
      <c r="A74" s="52"/>
      <c r="B74" s="52"/>
      <c r="C74" s="52"/>
      <c r="D74" s="52"/>
      <c r="E74" s="52"/>
      <c r="F74" s="52"/>
      <c r="G74" s="52"/>
      <c r="H74" s="52"/>
      <c r="I74" s="52"/>
      <c r="J74" s="52"/>
      <c r="K74" s="52"/>
    </row>
    <row r="75" spans="1:11" ht="15.75" customHeight="1">
      <c r="A75" s="52"/>
      <c r="B75" s="52"/>
      <c r="C75" s="52"/>
      <c r="D75" s="52"/>
      <c r="E75" s="52"/>
      <c r="F75" s="52"/>
      <c r="G75" s="52"/>
      <c r="H75" s="52"/>
      <c r="I75" s="52"/>
      <c r="J75" s="52"/>
      <c r="K75" s="52"/>
    </row>
    <row r="76" spans="1:11" ht="15.75" customHeight="1">
      <c r="A76" s="52"/>
      <c r="B76" s="52"/>
      <c r="C76" s="52"/>
      <c r="D76" s="52"/>
      <c r="E76" s="52"/>
      <c r="F76" s="52"/>
      <c r="G76" s="52"/>
      <c r="H76" s="52"/>
      <c r="I76" s="52"/>
      <c r="J76" s="52"/>
      <c r="K76" s="52"/>
    </row>
    <row r="77" spans="1:11" ht="15.75" customHeight="1">
      <c r="A77" s="52"/>
      <c r="B77" s="52"/>
      <c r="C77" s="52"/>
      <c r="D77" s="52"/>
      <c r="E77" s="52"/>
      <c r="F77" s="52"/>
      <c r="G77" s="52"/>
      <c r="H77" s="52"/>
      <c r="I77" s="52"/>
      <c r="J77" s="52"/>
      <c r="K77" s="52"/>
    </row>
    <row r="78" spans="1:11" ht="15.75" customHeight="1">
      <c r="A78" s="52"/>
      <c r="B78" s="52"/>
      <c r="C78" s="52"/>
      <c r="D78" s="52"/>
      <c r="E78" s="52"/>
      <c r="F78" s="52"/>
      <c r="G78" s="52"/>
      <c r="H78" s="52"/>
      <c r="I78" s="52"/>
      <c r="J78" s="52"/>
      <c r="K78" s="52"/>
    </row>
    <row r="79" spans="1:11" ht="15.75" customHeight="1">
      <c r="A79" s="52"/>
      <c r="B79" s="52"/>
      <c r="C79" s="52"/>
      <c r="D79" s="52"/>
      <c r="E79" s="52"/>
      <c r="F79" s="52"/>
      <c r="G79" s="52"/>
      <c r="H79" s="52"/>
      <c r="I79" s="52"/>
      <c r="J79" s="52"/>
      <c r="K79" s="52"/>
    </row>
    <row r="80" spans="1:11" ht="15.75" customHeight="1">
      <c r="A80" s="52"/>
      <c r="B80" s="52"/>
      <c r="C80" s="52"/>
      <c r="D80" s="52"/>
      <c r="E80" s="52"/>
      <c r="F80" s="52"/>
      <c r="G80" s="52"/>
      <c r="H80" s="52"/>
      <c r="I80" s="52"/>
      <c r="J80" s="52"/>
      <c r="K80" s="52"/>
    </row>
    <row r="81" spans="1:11" ht="15.75" customHeight="1">
      <c r="A81" s="52"/>
      <c r="B81" s="52"/>
      <c r="C81" s="52"/>
      <c r="D81" s="52"/>
      <c r="E81" s="52"/>
      <c r="F81" s="52"/>
      <c r="G81" s="52"/>
      <c r="H81" s="52"/>
      <c r="I81" s="52"/>
      <c r="J81" s="52"/>
      <c r="K81" s="52"/>
    </row>
    <row r="82" spans="1:11" ht="15.75" customHeight="1">
      <c r="A82" s="52"/>
      <c r="B82" s="52"/>
      <c r="C82" s="52"/>
      <c r="D82" s="52"/>
      <c r="E82" s="52"/>
      <c r="F82" s="52"/>
      <c r="G82" s="52"/>
      <c r="H82" s="52"/>
      <c r="I82" s="52"/>
      <c r="J82" s="52"/>
      <c r="K82" s="52"/>
    </row>
    <row r="83" spans="1:11" ht="15.75" customHeight="1">
      <c r="A83" s="52"/>
      <c r="B83" s="52"/>
      <c r="C83" s="52"/>
      <c r="D83" s="52"/>
      <c r="E83" s="52"/>
      <c r="F83" s="52"/>
      <c r="G83" s="52"/>
      <c r="H83" s="52"/>
      <c r="I83" s="52"/>
      <c r="J83" s="52"/>
      <c r="K83" s="52"/>
    </row>
    <row r="84" spans="1:11" ht="15.75" customHeight="1">
      <c r="A84" s="52"/>
      <c r="B84" s="52"/>
      <c r="C84" s="52"/>
      <c r="D84" s="52"/>
      <c r="E84" s="52"/>
      <c r="F84" s="52"/>
      <c r="G84" s="52"/>
      <c r="H84" s="52"/>
      <c r="I84" s="52"/>
      <c r="J84" s="52"/>
      <c r="K84" s="52"/>
    </row>
    <row r="85" spans="1:11" ht="15.75" customHeight="1">
      <c r="A85" s="52"/>
      <c r="B85" s="52"/>
      <c r="C85" s="52"/>
      <c r="D85" s="52"/>
      <c r="E85" s="52"/>
      <c r="F85" s="52"/>
      <c r="G85" s="52"/>
      <c r="H85" s="52"/>
      <c r="I85" s="52"/>
      <c r="J85" s="52"/>
      <c r="K85" s="52"/>
    </row>
    <row r="86" spans="1:11" ht="15.75" customHeight="1">
      <c r="A86" s="52"/>
      <c r="B86" s="52"/>
      <c r="C86" s="52"/>
      <c r="D86" s="52"/>
      <c r="E86" s="52"/>
      <c r="F86" s="52"/>
      <c r="G86" s="52"/>
      <c r="H86" s="52"/>
      <c r="I86" s="52"/>
      <c r="J86" s="52"/>
      <c r="K86" s="52"/>
    </row>
    <row r="87" spans="1:11" ht="15.75" customHeight="1">
      <c r="A87" s="52"/>
      <c r="B87" s="52"/>
      <c r="C87" s="52"/>
      <c r="D87" s="52"/>
      <c r="E87" s="52"/>
      <c r="F87" s="52"/>
      <c r="G87" s="52"/>
      <c r="H87" s="52"/>
      <c r="I87" s="52"/>
      <c r="J87" s="52"/>
      <c r="K87" s="52"/>
    </row>
    <row r="88" spans="1:11" ht="15.75" customHeight="1">
      <c r="A88" s="52"/>
      <c r="B88" s="52"/>
      <c r="C88" s="52"/>
      <c r="D88" s="52"/>
      <c r="E88" s="52"/>
      <c r="F88" s="52"/>
      <c r="G88" s="52"/>
      <c r="H88" s="52"/>
      <c r="I88" s="52"/>
      <c r="J88" s="52"/>
      <c r="K88" s="52"/>
    </row>
    <row r="89" spans="1:11" ht="15.75" customHeight="1">
      <c r="A89" s="52"/>
      <c r="B89" s="52"/>
      <c r="C89" s="52"/>
      <c r="D89" s="52"/>
      <c r="E89" s="52"/>
      <c r="F89" s="52"/>
      <c r="G89" s="52"/>
      <c r="H89" s="52"/>
      <c r="I89" s="52"/>
      <c r="J89" s="52"/>
      <c r="K89" s="52"/>
    </row>
    <row r="90" spans="1:11" ht="15.75" customHeight="1">
      <c r="A90" s="52"/>
      <c r="B90" s="52"/>
      <c r="C90" s="52"/>
      <c r="D90" s="52"/>
      <c r="E90" s="52"/>
      <c r="F90" s="52"/>
      <c r="G90" s="52"/>
      <c r="H90" s="52"/>
      <c r="I90" s="52"/>
      <c r="J90" s="52"/>
      <c r="K90" s="52"/>
    </row>
    <row r="91" spans="1:11" ht="15.75" customHeight="1">
      <c r="A91" s="52"/>
      <c r="B91" s="52"/>
      <c r="C91" s="52"/>
      <c r="D91" s="52"/>
      <c r="E91" s="52"/>
      <c r="F91" s="52"/>
      <c r="G91" s="52"/>
      <c r="H91" s="52"/>
      <c r="I91" s="52"/>
      <c r="J91" s="52"/>
      <c r="K91" s="52"/>
    </row>
    <row r="92" spans="1:11" ht="15.75" customHeight="1">
      <c r="A92" s="52"/>
      <c r="B92" s="52"/>
      <c r="C92" s="52"/>
      <c r="D92" s="52"/>
      <c r="E92" s="52"/>
      <c r="F92" s="52"/>
      <c r="G92" s="52"/>
      <c r="H92" s="52"/>
      <c r="I92" s="52"/>
      <c r="J92" s="52"/>
      <c r="K92" s="52"/>
    </row>
    <row r="93" spans="1:11" ht="15.75" customHeight="1">
      <c r="A93" s="52"/>
      <c r="B93" s="52"/>
      <c r="C93" s="52"/>
      <c r="D93" s="52"/>
      <c r="E93" s="52"/>
      <c r="F93" s="52"/>
      <c r="G93" s="52"/>
      <c r="H93" s="52"/>
      <c r="I93" s="52"/>
      <c r="J93" s="52"/>
      <c r="K93" s="52"/>
    </row>
    <row r="94" spans="1:11" ht="15.75" customHeight="1">
      <c r="A94" s="52"/>
      <c r="B94" s="52"/>
      <c r="C94" s="52"/>
      <c r="D94" s="52"/>
      <c r="E94" s="52"/>
      <c r="F94" s="52"/>
      <c r="G94" s="52"/>
      <c r="H94" s="52"/>
      <c r="I94" s="52"/>
      <c r="J94" s="52"/>
      <c r="K94" s="52"/>
    </row>
    <row r="95" spans="1:11" ht="15.75" customHeight="1">
      <c r="A95" s="52"/>
      <c r="B95" s="52"/>
      <c r="C95" s="52"/>
      <c r="D95" s="52"/>
      <c r="E95" s="52"/>
      <c r="F95" s="52"/>
      <c r="G95" s="52"/>
      <c r="H95" s="52"/>
      <c r="I95" s="52"/>
      <c r="J95" s="52"/>
      <c r="K95" s="52"/>
    </row>
    <row r="96" spans="1:11" ht="15.75" customHeight="1">
      <c r="A96" s="52"/>
      <c r="B96" s="52"/>
      <c r="C96" s="52"/>
      <c r="D96" s="52"/>
      <c r="E96" s="52"/>
      <c r="F96" s="52"/>
      <c r="G96" s="52"/>
      <c r="H96" s="52"/>
      <c r="I96" s="52"/>
      <c r="J96" s="52"/>
      <c r="K96" s="52"/>
    </row>
    <row r="97" spans="1:11" ht="15.75" customHeight="1">
      <c r="A97" s="52"/>
      <c r="B97" s="52"/>
      <c r="C97" s="52"/>
      <c r="D97" s="52"/>
      <c r="E97" s="52"/>
      <c r="F97" s="52"/>
      <c r="G97" s="52"/>
      <c r="H97" s="52"/>
      <c r="I97" s="52"/>
      <c r="J97" s="52"/>
      <c r="K97" s="52"/>
    </row>
    <row r="98" spans="1:11" ht="15.75" customHeight="1">
      <c r="A98" s="52"/>
      <c r="B98" s="52"/>
      <c r="C98" s="52"/>
      <c r="D98" s="52"/>
      <c r="E98" s="52"/>
      <c r="F98" s="52"/>
      <c r="G98" s="52"/>
      <c r="H98" s="52"/>
      <c r="I98" s="52"/>
      <c r="J98" s="52"/>
      <c r="K98" s="52"/>
    </row>
    <row r="99" spans="1:11" ht="15.75" customHeight="1">
      <c r="A99" s="52"/>
      <c r="B99" s="52"/>
      <c r="C99" s="52"/>
      <c r="D99" s="52"/>
      <c r="E99" s="52"/>
      <c r="F99" s="52"/>
      <c r="G99" s="52"/>
      <c r="H99" s="52"/>
      <c r="I99" s="52"/>
      <c r="J99" s="52"/>
      <c r="K99" s="52"/>
    </row>
    <row r="100" spans="1:11" ht="15.75" customHeight="1">
      <c r="A100" s="52"/>
      <c r="B100" s="52"/>
      <c r="C100" s="52"/>
      <c r="D100" s="52"/>
      <c r="E100" s="52"/>
      <c r="F100" s="52"/>
      <c r="G100" s="52"/>
      <c r="H100" s="52"/>
      <c r="I100" s="52"/>
      <c r="J100" s="52"/>
      <c r="K100" s="52"/>
    </row>
  </sheetData>
  <mergeCells count="2">
    <mergeCell ref="A2:D2"/>
    <mergeCell ref="B12:D12"/>
  </mergeCells>
  <pageMargins left="0.7" right="0.7" top="0.75" bottom="0.75"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DEA9F0-BEDC-4477-9160-9530A2EB5EFE}">
  <dimension ref="A1:K100"/>
  <sheetViews>
    <sheetView zoomScale="90" zoomScaleNormal="90" workbookViewId="0">
      <selection activeCell="A4" sqref="A4"/>
    </sheetView>
  </sheetViews>
  <sheetFormatPr defaultColWidth="14.453125" defaultRowHeight="15" customHeight="1"/>
  <cols>
    <col min="1" max="1" width="51.08984375" bestFit="1" customWidth="1"/>
    <col min="2" max="2" width="19.6328125" bestFit="1" customWidth="1"/>
    <col min="3" max="6" width="9.08984375" customWidth="1"/>
    <col min="7" max="11" width="8.7265625" customWidth="1"/>
  </cols>
  <sheetData>
    <row r="1" spans="1:11" ht="31.5" customHeight="1" thickBot="1">
      <c r="A1" s="59" t="s">
        <v>155</v>
      </c>
      <c r="B1" s="61" t="s">
        <v>156</v>
      </c>
      <c r="C1" s="52"/>
      <c r="D1" s="52"/>
      <c r="E1" s="52"/>
      <c r="F1" s="52"/>
      <c r="G1" s="52"/>
      <c r="H1" s="52"/>
      <c r="I1" s="52"/>
      <c r="J1" s="52"/>
      <c r="K1" s="52"/>
    </row>
    <row r="2" spans="1:11" ht="33.75" customHeight="1">
      <c r="A2" s="67" t="s">
        <v>157</v>
      </c>
      <c r="B2" s="80" t="s">
        <v>158</v>
      </c>
      <c r="C2" s="52"/>
      <c r="D2" s="52"/>
      <c r="E2" s="52"/>
      <c r="F2" s="52"/>
      <c r="G2" s="52"/>
      <c r="H2" s="52"/>
      <c r="I2" s="52"/>
      <c r="J2" s="52"/>
      <c r="K2" s="52"/>
    </row>
    <row r="3" spans="1:11" ht="33.75" customHeight="1" thickBot="1">
      <c r="A3" s="64" t="s">
        <v>159</v>
      </c>
      <c r="B3" s="81"/>
      <c r="C3" s="52"/>
      <c r="D3" s="52"/>
      <c r="E3" s="52"/>
      <c r="F3" s="52"/>
      <c r="G3" s="52"/>
      <c r="H3" s="52"/>
      <c r="I3" s="52"/>
      <c r="J3" s="52"/>
      <c r="K3" s="52"/>
    </row>
    <row r="4" spans="1:11" ht="33.75" customHeight="1">
      <c r="A4" s="68" t="s">
        <v>160</v>
      </c>
      <c r="B4" s="82" t="s">
        <v>161</v>
      </c>
      <c r="C4" s="52"/>
      <c r="D4" s="52"/>
      <c r="E4" s="52"/>
      <c r="F4" s="52"/>
      <c r="G4" s="52"/>
      <c r="H4" s="52"/>
      <c r="I4" s="52"/>
      <c r="J4" s="52"/>
      <c r="K4" s="52"/>
    </row>
    <row r="5" spans="1:11" ht="33.75" customHeight="1" thickBot="1">
      <c r="A5" s="62" t="s">
        <v>162</v>
      </c>
      <c r="B5" s="81"/>
      <c r="C5" s="52"/>
      <c r="D5" s="52"/>
      <c r="E5" s="52"/>
      <c r="F5" s="52"/>
      <c r="G5" s="52"/>
      <c r="H5" s="52"/>
      <c r="I5" s="52"/>
      <c r="J5" s="52"/>
      <c r="K5" s="52"/>
    </row>
    <row r="6" spans="1:11" ht="33.75" customHeight="1" thickBot="1">
      <c r="A6" s="64" t="s">
        <v>163</v>
      </c>
      <c r="B6" s="54" t="s">
        <v>158</v>
      </c>
      <c r="C6" s="52"/>
      <c r="D6" s="52"/>
      <c r="E6" s="52"/>
      <c r="F6" s="52"/>
      <c r="G6" s="52"/>
      <c r="H6" s="52"/>
      <c r="I6" s="52"/>
      <c r="J6" s="52"/>
      <c r="K6" s="52"/>
    </row>
    <row r="7" spans="1:11" ht="33.75" customHeight="1" thickBot="1">
      <c r="A7" s="62" t="s">
        <v>164</v>
      </c>
      <c r="B7" s="56" t="s">
        <v>158</v>
      </c>
      <c r="C7" s="52"/>
      <c r="D7" s="52"/>
      <c r="E7" s="52"/>
      <c r="F7" s="52"/>
      <c r="G7" s="52"/>
      <c r="H7" s="52"/>
      <c r="I7" s="52"/>
      <c r="J7" s="52"/>
      <c r="K7" s="52"/>
    </row>
    <row r="8" spans="1:11" ht="33.75" customHeight="1" thickBot="1">
      <c r="A8" s="64" t="s">
        <v>165</v>
      </c>
      <c r="B8" s="54" t="s">
        <v>166</v>
      </c>
      <c r="C8" s="52"/>
      <c r="D8" s="52"/>
      <c r="E8" s="52"/>
      <c r="F8" s="52"/>
      <c r="G8" s="52"/>
      <c r="H8" s="52"/>
      <c r="I8" s="52"/>
      <c r="J8" s="52"/>
      <c r="K8" s="52"/>
    </row>
    <row r="9" spans="1:11" ht="33.75" customHeight="1" thickBot="1">
      <c r="A9" s="62" t="s">
        <v>152</v>
      </c>
      <c r="B9" s="56" t="s">
        <v>167</v>
      </c>
      <c r="C9" s="52"/>
      <c r="D9" s="52"/>
      <c r="E9" s="52"/>
      <c r="F9" s="52"/>
      <c r="G9" s="52"/>
      <c r="H9" s="52"/>
      <c r="I9" s="52"/>
      <c r="J9" s="52"/>
      <c r="K9" s="52"/>
    </row>
    <row r="10" spans="1:11" ht="33.75" customHeight="1" thickBot="1">
      <c r="A10" s="64" t="s">
        <v>168</v>
      </c>
      <c r="B10" s="54" t="s">
        <v>161</v>
      </c>
      <c r="C10" s="52"/>
      <c r="D10" s="52"/>
      <c r="E10" s="52"/>
      <c r="F10" s="52"/>
      <c r="G10" s="52"/>
      <c r="H10" s="52"/>
      <c r="I10" s="52"/>
      <c r="J10" s="52"/>
      <c r="K10" s="52"/>
    </row>
    <row r="11" spans="1:11" ht="33.75" customHeight="1" thickBot="1">
      <c r="A11" s="62" t="s">
        <v>169</v>
      </c>
      <c r="B11" s="56" t="s">
        <v>170</v>
      </c>
      <c r="C11" s="52"/>
      <c r="D11" s="52"/>
      <c r="E11" s="52"/>
      <c r="F11" s="52"/>
      <c r="G11" s="52"/>
      <c r="H11" s="52"/>
      <c r="I11" s="52"/>
      <c r="J11" s="52"/>
      <c r="K11" s="52"/>
    </row>
    <row r="12" spans="1:11" ht="33.75" customHeight="1" thickBot="1">
      <c r="A12" s="64" t="s">
        <v>171</v>
      </c>
      <c r="B12" s="54" t="s">
        <v>172</v>
      </c>
      <c r="C12" s="52"/>
      <c r="D12" s="52"/>
      <c r="E12" s="52"/>
      <c r="F12" s="52"/>
      <c r="G12" s="52"/>
      <c r="H12" s="52"/>
      <c r="I12" s="52"/>
      <c r="J12" s="52"/>
      <c r="K12" s="52"/>
    </row>
    <row r="13" spans="1:11" ht="33.75" customHeight="1" thickBot="1">
      <c r="A13" s="62" t="s">
        <v>173</v>
      </c>
      <c r="B13" s="56" t="s">
        <v>174</v>
      </c>
      <c r="C13" s="52"/>
      <c r="D13" s="52"/>
      <c r="E13" s="52"/>
      <c r="F13" s="52"/>
      <c r="G13" s="52"/>
      <c r="H13" s="52"/>
      <c r="I13" s="52"/>
      <c r="J13" s="52"/>
      <c r="K13" s="52"/>
    </row>
    <row r="14" spans="1:11" ht="31.5" customHeight="1">
      <c r="A14" s="52"/>
      <c r="B14" s="52"/>
      <c r="C14" s="52"/>
      <c r="D14" s="52"/>
      <c r="E14" s="52"/>
      <c r="F14" s="52"/>
      <c r="G14" s="52"/>
      <c r="H14" s="52"/>
      <c r="I14" s="52"/>
      <c r="J14" s="52"/>
      <c r="K14" s="52"/>
    </row>
    <row r="15" spans="1:11" ht="31.5" customHeight="1">
      <c r="A15" s="52"/>
      <c r="B15" s="52"/>
      <c r="C15" s="52"/>
      <c r="D15" s="52"/>
      <c r="E15" s="52"/>
      <c r="F15" s="52"/>
      <c r="G15" s="52"/>
      <c r="H15" s="52"/>
      <c r="I15" s="52"/>
      <c r="J15" s="52"/>
      <c r="K15" s="52"/>
    </row>
    <row r="16" spans="1:11" ht="31.5" customHeight="1">
      <c r="A16" s="52"/>
      <c r="B16" s="52"/>
      <c r="C16" s="52"/>
      <c r="D16" s="52"/>
      <c r="E16" s="52"/>
      <c r="F16" s="52"/>
      <c r="G16" s="52"/>
      <c r="H16" s="52"/>
      <c r="I16" s="52"/>
      <c r="J16" s="52"/>
      <c r="K16" s="52"/>
    </row>
    <row r="17" spans="1:11" ht="31.5" customHeight="1">
      <c r="A17" s="52"/>
      <c r="B17" s="52"/>
      <c r="C17" s="52"/>
      <c r="D17" s="52"/>
      <c r="E17" s="52"/>
      <c r="F17" s="52"/>
      <c r="G17" s="52"/>
      <c r="H17" s="52"/>
      <c r="I17" s="52"/>
      <c r="J17" s="52"/>
      <c r="K17" s="52"/>
    </row>
    <row r="18" spans="1:11" ht="31.5" customHeight="1">
      <c r="A18" s="52"/>
      <c r="B18" s="52"/>
      <c r="C18" s="52"/>
      <c r="D18" s="52"/>
      <c r="E18" s="52"/>
      <c r="F18" s="52"/>
      <c r="G18" s="52"/>
      <c r="H18" s="52"/>
      <c r="I18" s="52"/>
      <c r="J18" s="52"/>
      <c r="K18" s="52"/>
    </row>
    <row r="19" spans="1:11" ht="31.5" customHeight="1">
      <c r="A19" s="52"/>
      <c r="B19" s="52"/>
      <c r="C19" s="52"/>
      <c r="D19" s="52"/>
      <c r="E19" s="52"/>
      <c r="F19" s="52"/>
      <c r="G19" s="52"/>
      <c r="H19" s="52"/>
      <c r="I19" s="52"/>
      <c r="J19" s="52"/>
      <c r="K19" s="52"/>
    </row>
    <row r="20" spans="1:11" ht="31.5" customHeight="1">
      <c r="A20" s="52"/>
      <c r="B20" s="52"/>
      <c r="C20" s="52"/>
      <c r="D20" s="52"/>
      <c r="E20" s="52"/>
      <c r="F20" s="52"/>
      <c r="G20" s="52"/>
      <c r="H20" s="52"/>
      <c r="I20" s="52"/>
      <c r="J20" s="52"/>
      <c r="K20" s="52"/>
    </row>
    <row r="21" spans="1:11" ht="31.5" customHeight="1">
      <c r="A21" s="52"/>
      <c r="B21" s="52"/>
      <c r="C21" s="52"/>
      <c r="D21" s="52"/>
      <c r="E21" s="52"/>
      <c r="F21" s="52"/>
      <c r="G21" s="52"/>
      <c r="H21" s="52"/>
      <c r="I21" s="52"/>
      <c r="J21" s="52"/>
      <c r="K21" s="52"/>
    </row>
    <row r="22" spans="1:11" ht="31.5" customHeight="1">
      <c r="A22" s="52"/>
      <c r="B22" s="52"/>
      <c r="C22" s="52"/>
      <c r="D22" s="52"/>
      <c r="E22" s="52"/>
      <c r="F22" s="52"/>
      <c r="G22" s="52"/>
      <c r="H22" s="52"/>
      <c r="I22" s="52"/>
      <c r="J22" s="52"/>
      <c r="K22" s="52"/>
    </row>
    <row r="23" spans="1:11" ht="31.5" customHeight="1">
      <c r="A23" s="52"/>
      <c r="B23" s="52"/>
      <c r="C23" s="52"/>
      <c r="D23" s="52"/>
      <c r="E23" s="52"/>
      <c r="F23" s="52"/>
      <c r="G23" s="52"/>
      <c r="H23" s="52"/>
      <c r="I23" s="52"/>
      <c r="J23" s="52"/>
      <c r="K23" s="52"/>
    </row>
    <row r="24" spans="1:11" ht="31.5" customHeight="1">
      <c r="A24" s="52"/>
      <c r="B24" s="52"/>
      <c r="C24" s="52"/>
      <c r="D24" s="52"/>
      <c r="E24" s="52"/>
      <c r="F24" s="52"/>
      <c r="G24" s="52"/>
      <c r="H24" s="52"/>
      <c r="I24" s="52"/>
      <c r="J24" s="52"/>
      <c r="K24" s="52"/>
    </row>
    <row r="25" spans="1:11" ht="31.5" customHeight="1">
      <c r="A25" s="52"/>
      <c r="B25" s="52"/>
      <c r="C25" s="52"/>
      <c r="D25" s="52"/>
      <c r="E25" s="52"/>
      <c r="F25" s="52"/>
      <c r="G25" s="52"/>
      <c r="H25" s="52"/>
      <c r="I25" s="52"/>
      <c r="J25" s="52"/>
      <c r="K25" s="52"/>
    </row>
    <row r="26" spans="1:11" ht="31.5" customHeight="1">
      <c r="A26" s="52"/>
      <c r="B26" s="52"/>
      <c r="C26" s="52"/>
      <c r="D26" s="52"/>
      <c r="E26" s="52"/>
      <c r="F26" s="52"/>
      <c r="G26" s="52"/>
      <c r="H26" s="52"/>
      <c r="I26" s="52"/>
      <c r="J26" s="52"/>
      <c r="K26" s="52"/>
    </row>
    <row r="27" spans="1:11" ht="31.5" customHeight="1">
      <c r="A27" s="52"/>
      <c r="B27" s="52"/>
      <c r="C27" s="52"/>
      <c r="D27" s="52"/>
      <c r="E27" s="52"/>
      <c r="F27" s="52"/>
      <c r="G27" s="52"/>
      <c r="H27" s="52"/>
      <c r="I27" s="52"/>
      <c r="J27" s="52"/>
      <c r="K27" s="52"/>
    </row>
    <row r="28" spans="1:11" ht="31.5" customHeight="1">
      <c r="A28" s="52"/>
      <c r="B28" s="52"/>
      <c r="C28" s="52"/>
      <c r="D28" s="52"/>
      <c r="E28" s="52"/>
      <c r="F28" s="52"/>
      <c r="G28" s="52"/>
      <c r="H28" s="52"/>
      <c r="I28" s="52"/>
      <c r="J28" s="52"/>
      <c r="K28" s="52"/>
    </row>
    <row r="29" spans="1:11" ht="31.5" customHeight="1">
      <c r="A29" s="52"/>
      <c r="B29" s="52"/>
      <c r="C29" s="52"/>
      <c r="D29" s="52"/>
      <c r="E29" s="52"/>
      <c r="F29" s="52"/>
      <c r="G29" s="52"/>
      <c r="H29" s="52"/>
      <c r="I29" s="52"/>
      <c r="J29" s="52"/>
      <c r="K29" s="52"/>
    </row>
    <row r="30" spans="1:11" ht="31.5" customHeight="1">
      <c r="A30" s="52"/>
      <c r="B30" s="52"/>
      <c r="C30" s="52"/>
      <c r="D30" s="52"/>
      <c r="E30" s="52"/>
      <c r="F30" s="52"/>
      <c r="G30" s="52"/>
      <c r="H30" s="52"/>
      <c r="I30" s="52"/>
      <c r="J30" s="52"/>
      <c r="K30" s="52"/>
    </row>
    <row r="31" spans="1:11" ht="31.5" customHeight="1">
      <c r="A31" s="52"/>
      <c r="B31" s="52"/>
      <c r="C31" s="52"/>
      <c r="D31" s="52"/>
      <c r="E31" s="52"/>
      <c r="F31" s="52"/>
      <c r="G31" s="52"/>
      <c r="H31" s="52"/>
      <c r="I31" s="52"/>
      <c r="J31" s="52"/>
      <c r="K31" s="52"/>
    </row>
    <row r="32" spans="1:11" ht="31.5" customHeight="1">
      <c r="A32" s="52"/>
      <c r="B32" s="52"/>
      <c r="C32" s="52"/>
      <c r="D32" s="52"/>
      <c r="E32" s="52"/>
      <c r="F32" s="52"/>
      <c r="G32" s="52"/>
      <c r="H32" s="52"/>
      <c r="I32" s="52"/>
      <c r="J32" s="52"/>
      <c r="K32" s="52"/>
    </row>
    <row r="33" spans="1:11" ht="31.5" customHeight="1">
      <c r="A33" s="52"/>
      <c r="B33" s="52"/>
      <c r="C33" s="52"/>
      <c r="D33" s="52"/>
      <c r="E33" s="52"/>
      <c r="F33" s="52"/>
      <c r="G33" s="52"/>
      <c r="H33" s="52"/>
      <c r="I33" s="52"/>
      <c r="J33" s="52"/>
      <c r="K33" s="52"/>
    </row>
    <row r="34" spans="1:11" ht="31.5" customHeight="1">
      <c r="A34" s="52"/>
      <c r="B34" s="52"/>
      <c r="C34" s="52"/>
      <c r="D34" s="52"/>
      <c r="E34" s="52"/>
      <c r="F34" s="52"/>
      <c r="G34" s="52"/>
      <c r="H34" s="52"/>
      <c r="I34" s="52"/>
      <c r="J34" s="52"/>
      <c r="K34" s="52"/>
    </row>
    <row r="35" spans="1:11" ht="31.5" customHeight="1">
      <c r="A35" s="52"/>
      <c r="B35" s="52"/>
      <c r="C35" s="52"/>
      <c r="D35" s="52"/>
      <c r="E35" s="52"/>
      <c r="F35" s="52"/>
      <c r="G35" s="52"/>
      <c r="H35" s="52"/>
      <c r="I35" s="52"/>
      <c r="J35" s="52"/>
      <c r="K35" s="52"/>
    </row>
    <row r="36" spans="1:11" ht="31.5" customHeight="1">
      <c r="A36" s="52"/>
      <c r="B36" s="52"/>
      <c r="C36" s="52"/>
      <c r="D36" s="52"/>
      <c r="E36" s="52"/>
      <c r="F36" s="52"/>
      <c r="G36" s="52"/>
      <c r="H36" s="52"/>
      <c r="I36" s="52"/>
      <c r="J36" s="52"/>
      <c r="K36" s="52"/>
    </row>
    <row r="37" spans="1:11" ht="31.5" customHeight="1">
      <c r="A37" s="52"/>
      <c r="B37" s="52"/>
      <c r="C37" s="52"/>
      <c r="D37" s="52"/>
      <c r="E37" s="52"/>
      <c r="F37" s="52"/>
      <c r="G37" s="52"/>
      <c r="H37" s="52"/>
      <c r="I37" s="52"/>
      <c r="J37" s="52"/>
      <c r="K37" s="52"/>
    </row>
    <row r="38" spans="1:11" ht="31.5" customHeight="1">
      <c r="A38" s="52"/>
      <c r="B38" s="52"/>
      <c r="C38" s="52"/>
      <c r="D38" s="52"/>
      <c r="E38" s="52"/>
      <c r="F38" s="52"/>
      <c r="G38" s="52"/>
      <c r="H38" s="52"/>
      <c r="I38" s="52"/>
      <c r="J38" s="52"/>
      <c r="K38" s="52"/>
    </row>
    <row r="39" spans="1:11" ht="31.5" customHeight="1">
      <c r="A39" s="52"/>
      <c r="B39" s="52"/>
      <c r="C39" s="52"/>
      <c r="D39" s="52"/>
      <c r="E39" s="52"/>
      <c r="F39" s="52"/>
      <c r="G39" s="52"/>
      <c r="H39" s="52"/>
      <c r="I39" s="52"/>
      <c r="J39" s="52"/>
      <c r="K39" s="52"/>
    </row>
    <row r="40" spans="1:11" ht="31.5" customHeight="1">
      <c r="A40" s="52"/>
      <c r="B40" s="52"/>
      <c r="C40" s="52"/>
      <c r="D40" s="52"/>
      <c r="E40" s="52"/>
      <c r="F40" s="52"/>
      <c r="G40" s="52"/>
      <c r="H40" s="52"/>
      <c r="I40" s="52"/>
      <c r="J40" s="52"/>
      <c r="K40" s="52"/>
    </row>
    <row r="41" spans="1:11" ht="31.5" customHeight="1">
      <c r="A41" s="52"/>
      <c r="B41" s="52"/>
      <c r="C41" s="52"/>
      <c r="D41" s="52"/>
      <c r="E41" s="52"/>
      <c r="F41" s="52"/>
      <c r="G41" s="52"/>
      <c r="H41" s="52"/>
      <c r="I41" s="52"/>
      <c r="J41" s="52"/>
      <c r="K41" s="52"/>
    </row>
    <row r="42" spans="1:11" ht="31.5" customHeight="1">
      <c r="A42" s="52"/>
      <c r="B42" s="52"/>
      <c r="C42" s="52"/>
      <c r="D42" s="52"/>
      <c r="E42" s="52"/>
      <c r="F42" s="52"/>
      <c r="G42" s="52"/>
      <c r="H42" s="52"/>
      <c r="I42" s="52"/>
      <c r="J42" s="52"/>
      <c r="K42" s="52"/>
    </row>
    <row r="43" spans="1:11" ht="31.5" customHeight="1">
      <c r="A43" s="52"/>
      <c r="B43" s="52"/>
      <c r="C43" s="52"/>
      <c r="D43" s="52"/>
      <c r="E43" s="52"/>
      <c r="F43" s="52"/>
      <c r="G43" s="52"/>
      <c r="H43" s="52"/>
      <c r="I43" s="52"/>
      <c r="J43" s="52"/>
      <c r="K43" s="52"/>
    </row>
    <row r="44" spans="1:11" ht="31.5" customHeight="1">
      <c r="A44" s="52"/>
      <c r="B44" s="52"/>
      <c r="C44" s="52"/>
      <c r="D44" s="52"/>
      <c r="E44" s="52"/>
      <c r="F44" s="52"/>
      <c r="G44" s="52"/>
      <c r="H44" s="52"/>
      <c r="I44" s="52"/>
      <c r="J44" s="52"/>
      <c r="K44" s="52"/>
    </row>
    <row r="45" spans="1:11" ht="31.5" customHeight="1">
      <c r="A45" s="52"/>
      <c r="B45" s="52"/>
      <c r="C45" s="52"/>
      <c r="D45" s="52"/>
      <c r="E45" s="52"/>
      <c r="F45" s="52"/>
      <c r="G45" s="52"/>
      <c r="H45" s="52"/>
      <c r="I45" s="52"/>
      <c r="J45" s="52"/>
      <c r="K45" s="52"/>
    </row>
    <row r="46" spans="1:11" ht="31.5" customHeight="1">
      <c r="A46" s="52"/>
      <c r="B46" s="52"/>
      <c r="C46" s="52"/>
      <c r="D46" s="52"/>
      <c r="E46" s="52"/>
      <c r="F46" s="52"/>
      <c r="G46" s="52"/>
      <c r="H46" s="52"/>
      <c r="I46" s="52"/>
      <c r="J46" s="52"/>
      <c r="K46" s="52"/>
    </row>
    <row r="47" spans="1:11" ht="31.5" customHeight="1">
      <c r="A47" s="52"/>
      <c r="B47" s="52"/>
      <c r="C47" s="52"/>
      <c r="D47" s="52"/>
      <c r="E47" s="52"/>
      <c r="F47" s="52"/>
      <c r="G47" s="52"/>
      <c r="H47" s="52"/>
      <c r="I47" s="52"/>
      <c r="J47" s="52"/>
      <c r="K47" s="52"/>
    </row>
    <row r="48" spans="1:11" ht="31.5" customHeight="1">
      <c r="A48" s="52"/>
      <c r="B48" s="52"/>
      <c r="C48" s="52"/>
      <c r="D48" s="52"/>
      <c r="E48" s="52"/>
      <c r="F48" s="52"/>
      <c r="G48" s="52"/>
      <c r="H48" s="52"/>
      <c r="I48" s="52"/>
      <c r="J48" s="52"/>
      <c r="K48" s="52"/>
    </row>
    <row r="49" spans="1:11" ht="31.5" customHeight="1">
      <c r="A49" s="52"/>
      <c r="B49" s="52"/>
      <c r="C49" s="52"/>
      <c r="D49" s="52"/>
      <c r="E49" s="52"/>
      <c r="F49" s="52"/>
      <c r="G49" s="52"/>
      <c r="H49" s="52"/>
      <c r="I49" s="52"/>
      <c r="J49" s="52"/>
      <c r="K49" s="52"/>
    </row>
    <row r="50" spans="1:11" ht="31.5" customHeight="1">
      <c r="A50" s="52"/>
      <c r="B50" s="52"/>
      <c r="C50" s="52"/>
      <c r="D50" s="52"/>
      <c r="E50" s="52"/>
      <c r="F50" s="52"/>
      <c r="G50" s="52"/>
      <c r="H50" s="52"/>
      <c r="I50" s="52"/>
      <c r="J50" s="52"/>
      <c r="K50" s="52"/>
    </row>
    <row r="51" spans="1:11" ht="31.5" customHeight="1">
      <c r="A51" s="52"/>
      <c r="B51" s="52"/>
      <c r="C51" s="52"/>
      <c r="D51" s="52"/>
      <c r="E51" s="52"/>
      <c r="F51" s="52"/>
      <c r="G51" s="52"/>
      <c r="H51" s="52"/>
      <c r="I51" s="52"/>
      <c r="J51" s="52"/>
      <c r="K51" s="52"/>
    </row>
    <row r="52" spans="1:11" ht="31.5" customHeight="1">
      <c r="A52" s="52"/>
      <c r="B52" s="52"/>
      <c r="C52" s="52"/>
      <c r="D52" s="52"/>
      <c r="E52" s="52"/>
      <c r="F52" s="52"/>
      <c r="G52" s="52"/>
      <c r="H52" s="52"/>
      <c r="I52" s="52"/>
      <c r="J52" s="52"/>
      <c r="K52" s="52"/>
    </row>
    <row r="53" spans="1:11" ht="31.5" customHeight="1">
      <c r="A53" s="52"/>
      <c r="B53" s="52"/>
      <c r="C53" s="52"/>
      <c r="D53" s="52"/>
      <c r="E53" s="52"/>
      <c r="F53" s="52"/>
      <c r="G53" s="52"/>
      <c r="H53" s="52"/>
      <c r="I53" s="52"/>
      <c r="J53" s="52"/>
      <c r="K53" s="52"/>
    </row>
    <row r="54" spans="1:11" ht="31.5" customHeight="1">
      <c r="A54" s="52"/>
      <c r="B54" s="52"/>
      <c r="C54" s="52"/>
      <c r="D54" s="52"/>
      <c r="E54" s="52"/>
      <c r="F54" s="52"/>
      <c r="G54" s="52"/>
      <c r="H54" s="52"/>
      <c r="I54" s="52"/>
      <c r="J54" s="52"/>
      <c r="K54" s="52"/>
    </row>
    <row r="55" spans="1:11" ht="31.5" customHeight="1">
      <c r="A55" s="52"/>
      <c r="B55" s="52"/>
      <c r="C55" s="52"/>
      <c r="D55" s="52"/>
      <c r="E55" s="52"/>
      <c r="F55" s="52"/>
      <c r="G55" s="52"/>
      <c r="H55" s="52"/>
      <c r="I55" s="52"/>
      <c r="J55" s="52"/>
      <c r="K55" s="52"/>
    </row>
    <row r="56" spans="1:11" ht="31.5" customHeight="1">
      <c r="A56" s="52"/>
      <c r="B56" s="52"/>
      <c r="C56" s="52"/>
      <c r="D56" s="52"/>
      <c r="E56" s="52"/>
      <c r="F56" s="52"/>
      <c r="G56" s="52"/>
      <c r="H56" s="52"/>
      <c r="I56" s="52"/>
      <c r="J56" s="52"/>
      <c r="K56" s="52"/>
    </row>
    <row r="57" spans="1:11" ht="31.5" customHeight="1">
      <c r="A57" s="52"/>
      <c r="B57" s="52"/>
      <c r="C57" s="52"/>
      <c r="D57" s="52"/>
      <c r="E57" s="52"/>
      <c r="F57" s="52"/>
      <c r="G57" s="52"/>
      <c r="H57" s="52"/>
      <c r="I57" s="52"/>
      <c r="J57" s="52"/>
      <c r="K57" s="52"/>
    </row>
    <row r="58" spans="1:11" ht="31.5" customHeight="1">
      <c r="A58" s="52"/>
      <c r="B58" s="52"/>
      <c r="C58" s="52"/>
      <c r="D58" s="52"/>
      <c r="E58" s="52"/>
      <c r="F58" s="52"/>
      <c r="G58" s="52"/>
      <c r="H58" s="52"/>
      <c r="I58" s="52"/>
      <c r="J58" s="52"/>
      <c r="K58" s="52"/>
    </row>
    <row r="59" spans="1:11" ht="31.5" customHeight="1">
      <c r="A59" s="52"/>
      <c r="B59" s="52"/>
      <c r="C59" s="52"/>
      <c r="D59" s="52"/>
      <c r="E59" s="52"/>
      <c r="F59" s="52"/>
      <c r="G59" s="52"/>
      <c r="H59" s="52"/>
      <c r="I59" s="52"/>
      <c r="J59" s="52"/>
      <c r="K59" s="52"/>
    </row>
    <row r="60" spans="1:11" ht="31.5" customHeight="1">
      <c r="A60" s="52"/>
      <c r="B60" s="52"/>
      <c r="C60" s="52"/>
      <c r="D60" s="52"/>
      <c r="E60" s="52"/>
      <c r="F60" s="52"/>
      <c r="G60" s="52"/>
      <c r="H60" s="52"/>
      <c r="I60" s="52"/>
      <c r="J60" s="52"/>
      <c r="K60" s="52"/>
    </row>
    <row r="61" spans="1:11" ht="31.5" customHeight="1">
      <c r="A61" s="52"/>
      <c r="B61" s="52"/>
      <c r="C61" s="52"/>
      <c r="D61" s="52"/>
      <c r="E61" s="52"/>
      <c r="F61" s="52"/>
      <c r="G61" s="52"/>
      <c r="H61" s="52"/>
      <c r="I61" s="52"/>
      <c r="J61" s="52"/>
      <c r="K61" s="52"/>
    </row>
    <row r="62" spans="1:11" ht="31.5" customHeight="1">
      <c r="A62" s="52"/>
      <c r="B62" s="52"/>
      <c r="C62" s="52"/>
      <c r="D62" s="52"/>
      <c r="E62" s="52"/>
      <c r="F62" s="52"/>
      <c r="G62" s="52"/>
      <c r="H62" s="52"/>
      <c r="I62" s="52"/>
      <c r="J62" s="52"/>
      <c r="K62" s="52"/>
    </row>
    <row r="63" spans="1:11" ht="31.5" customHeight="1">
      <c r="A63" s="52"/>
      <c r="B63" s="52"/>
      <c r="C63" s="52"/>
      <c r="D63" s="52"/>
      <c r="E63" s="52"/>
      <c r="F63" s="52"/>
      <c r="G63" s="52"/>
      <c r="H63" s="52"/>
      <c r="I63" s="52"/>
      <c r="J63" s="52"/>
      <c r="K63" s="52"/>
    </row>
    <row r="64" spans="1:11" ht="31.5" customHeight="1">
      <c r="A64" s="52"/>
      <c r="B64" s="52"/>
      <c r="C64" s="52"/>
      <c r="D64" s="52"/>
      <c r="E64" s="52"/>
      <c r="F64" s="52"/>
      <c r="G64" s="52"/>
      <c r="H64" s="52"/>
      <c r="I64" s="52"/>
      <c r="J64" s="52"/>
      <c r="K64" s="52"/>
    </row>
    <row r="65" spans="1:11" ht="31.5" customHeight="1">
      <c r="A65" s="52"/>
      <c r="B65" s="52"/>
      <c r="C65" s="52"/>
      <c r="D65" s="52"/>
      <c r="E65" s="52"/>
      <c r="F65" s="52"/>
      <c r="G65" s="52"/>
      <c r="H65" s="52"/>
      <c r="I65" s="52"/>
      <c r="J65" s="52"/>
      <c r="K65" s="52"/>
    </row>
    <row r="66" spans="1:11" ht="31.5" customHeight="1">
      <c r="A66" s="52"/>
      <c r="B66" s="52"/>
      <c r="C66" s="52"/>
      <c r="D66" s="52"/>
      <c r="E66" s="52"/>
      <c r="F66" s="52"/>
      <c r="G66" s="52"/>
      <c r="H66" s="52"/>
      <c r="I66" s="52"/>
      <c r="J66" s="52"/>
      <c r="K66" s="52"/>
    </row>
    <row r="67" spans="1:11" ht="31.5" customHeight="1">
      <c r="A67" s="52"/>
      <c r="B67" s="52"/>
      <c r="C67" s="52"/>
      <c r="D67" s="52"/>
      <c r="E67" s="52"/>
      <c r="F67" s="52"/>
      <c r="G67" s="52"/>
      <c r="H67" s="52"/>
      <c r="I67" s="52"/>
      <c r="J67" s="52"/>
      <c r="K67" s="52"/>
    </row>
    <row r="68" spans="1:11" ht="31.5" customHeight="1">
      <c r="A68" s="52"/>
      <c r="B68" s="52"/>
      <c r="C68" s="52"/>
      <c r="D68" s="52"/>
      <c r="E68" s="52"/>
      <c r="F68" s="52"/>
      <c r="G68" s="52"/>
      <c r="H68" s="52"/>
      <c r="I68" s="52"/>
      <c r="J68" s="52"/>
      <c r="K68" s="52"/>
    </row>
    <row r="69" spans="1:11" ht="31.5" customHeight="1">
      <c r="A69" s="52"/>
      <c r="B69" s="52"/>
      <c r="C69" s="52"/>
      <c r="D69" s="52"/>
      <c r="E69" s="52"/>
      <c r="F69" s="52"/>
      <c r="G69" s="52"/>
      <c r="H69" s="52"/>
      <c r="I69" s="52"/>
      <c r="J69" s="52"/>
      <c r="K69" s="52"/>
    </row>
    <row r="70" spans="1:11" ht="31.5" customHeight="1">
      <c r="A70" s="52"/>
      <c r="B70" s="52"/>
      <c r="C70" s="52"/>
      <c r="D70" s="52"/>
      <c r="E70" s="52"/>
      <c r="F70" s="52"/>
      <c r="G70" s="52"/>
      <c r="H70" s="52"/>
      <c r="I70" s="52"/>
      <c r="J70" s="52"/>
      <c r="K70" s="52"/>
    </row>
    <row r="71" spans="1:11" ht="31.5" customHeight="1">
      <c r="A71" s="52"/>
      <c r="B71" s="52"/>
      <c r="C71" s="52"/>
      <c r="D71" s="52"/>
      <c r="E71" s="52"/>
      <c r="F71" s="52"/>
      <c r="G71" s="52"/>
      <c r="H71" s="52"/>
      <c r="I71" s="52"/>
      <c r="J71" s="52"/>
      <c r="K71" s="52"/>
    </row>
    <row r="72" spans="1:11" ht="31.5" customHeight="1">
      <c r="A72" s="52"/>
      <c r="B72" s="52"/>
      <c r="C72" s="52"/>
      <c r="D72" s="52"/>
      <c r="E72" s="52"/>
      <c r="F72" s="52"/>
      <c r="G72" s="52"/>
      <c r="H72" s="52"/>
      <c r="I72" s="52"/>
      <c r="J72" s="52"/>
      <c r="K72" s="52"/>
    </row>
    <row r="73" spans="1:11" ht="31.5" customHeight="1">
      <c r="A73" s="52"/>
      <c r="B73" s="52"/>
      <c r="C73" s="52"/>
      <c r="D73" s="52"/>
      <c r="E73" s="52"/>
      <c r="F73" s="52"/>
      <c r="G73" s="52"/>
      <c r="H73" s="52"/>
      <c r="I73" s="52"/>
      <c r="J73" s="52"/>
      <c r="K73" s="52"/>
    </row>
    <row r="74" spans="1:11" ht="31.5" customHeight="1">
      <c r="A74" s="52"/>
      <c r="B74" s="52"/>
      <c r="C74" s="52"/>
      <c r="D74" s="52"/>
      <c r="E74" s="52"/>
      <c r="F74" s="52"/>
      <c r="G74" s="52"/>
      <c r="H74" s="52"/>
      <c r="I74" s="52"/>
      <c r="J74" s="52"/>
      <c r="K74" s="52"/>
    </row>
    <row r="75" spans="1:11" ht="31.5" customHeight="1">
      <c r="A75" s="52"/>
      <c r="B75" s="52"/>
      <c r="C75" s="52"/>
      <c r="D75" s="52"/>
      <c r="E75" s="52"/>
      <c r="F75" s="52"/>
      <c r="G75" s="52"/>
      <c r="H75" s="52"/>
      <c r="I75" s="52"/>
      <c r="J75" s="52"/>
      <c r="K75" s="52"/>
    </row>
    <row r="76" spans="1:11" ht="31.5" customHeight="1">
      <c r="A76" s="52"/>
      <c r="B76" s="52"/>
      <c r="C76" s="52"/>
      <c r="D76" s="52"/>
      <c r="E76" s="52"/>
      <c r="F76" s="52"/>
      <c r="G76" s="52"/>
      <c r="H76" s="52"/>
      <c r="I76" s="52"/>
      <c r="J76" s="52"/>
      <c r="K76" s="52"/>
    </row>
    <row r="77" spans="1:11" ht="31.5" customHeight="1">
      <c r="A77" s="52"/>
      <c r="B77" s="52"/>
      <c r="C77" s="52"/>
      <c r="D77" s="52"/>
      <c r="E77" s="52"/>
      <c r="F77" s="52"/>
      <c r="G77" s="52"/>
      <c r="H77" s="52"/>
      <c r="I77" s="52"/>
      <c r="J77" s="52"/>
      <c r="K77" s="52"/>
    </row>
    <row r="78" spans="1:11" ht="31.5" customHeight="1">
      <c r="A78" s="52"/>
      <c r="B78" s="52"/>
      <c r="C78" s="52"/>
      <c r="D78" s="52"/>
      <c r="E78" s="52"/>
      <c r="F78" s="52"/>
      <c r="G78" s="52"/>
      <c r="H78" s="52"/>
      <c r="I78" s="52"/>
      <c r="J78" s="52"/>
      <c r="K78" s="52"/>
    </row>
    <row r="79" spans="1:11" ht="31.5" customHeight="1">
      <c r="A79" s="52"/>
      <c r="B79" s="52"/>
      <c r="C79" s="52"/>
      <c r="D79" s="52"/>
      <c r="E79" s="52"/>
      <c r="F79" s="52"/>
      <c r="G79" s="52"/>
      <c r="H79" s="52"/>
      <c r="I79" s="52"/>
      <c r="J79" s="52"/>
      <c r="K79" s="52"/>
    </row>
    <row r="80" spans="1:11" ht="31.5" customHeight="1">
      <c r="A80" s="52"/>
      <c r="B80" s="52"/>
      <c r="C80" s="52"/>
      <c r="D80" s="52"/>
      <c r="E80" s="52"/>
      <c r="F80" s="52"/>
      <c r="G80" s="52"/>
      <c r="H80" s="52"/>
      <c r="I80" s="52"/>
      <c r="J80" s="52"/>
      <c r="K80" s="52"/>
    </row>
    <row r="81" spans="1:11" ht="31.5" customHeight="1">
      <c r="A81" s="52"/>
      <c r="B81" s="52"/>
      <c r="C81" s="52"/>
      <c r="D81" s="52"/>
      <c r="E81" s="52"/>
      <c r="F81" s="52"/>
      <c r="G81" s="52"/>
      <c r="H81" s="52"/>
      <c r="I81" s="52"/>
      <c r="J81" s="52"/>
      <c r="K81" s="52"/>
    </row>
    <row r="82" spans="1:11" ht="31.5" customHeight="1">
      <c r="A82" s="52"/>
      <c r="B82" s="52"/>
      <c r="C82" s="52"/>
      <c r="D82" s="52"/>
      <c r="E82" s="52"/>
      <c r="F82" s="52"/>
      <c r="G82" s="52"/>
      <c r="H82" s="52"/>
      <c r="I82" s="52"/>
      <c r="J82" s="52"/>
      <c r="K82" s="52"/>
    </row>
    <row r="83" spans="1:11" ht="31.5" customHeight="1">
      <c r="A83" s="52"/>
      <c r="B83" s="52"/>
      <c r="C83" s="52"/>
      <c r="D83" s="52"/>
      <c r="E83" s="52"/>
      <c r="F83" s="52"/>
      <c r="G83" s="52"/>
      <c r="H83" s="52"/>
      <c r="I83" s="52"/>
      <c r="J83" s="52"/>
      <c r="K83" s="52"/>
    </row>
    <row r="84" spans="1:11" ht="31.5" customHeight="1">
      <c r="A84" s="52"/>
      <c r="B84" s="52"/>
      <c r="C84" s="52"/>
      <c r="D84" s="52"/>
      <c r="E84" s="52"/>
      <c r="F84" s="52"/>
      <c r="G84" s="52"/>
      <c r="H84" s="52"/>
      <c r="I84" s="52"/>
      <c r="J84" s="52"/>
      <c r="K84" s="52"/>
    </row>
    <row r="85" spans="1:11" ht="31.5" customHeight="1">
      <c r="A85" s="52"/>
      <c r="B85" s="52"/>
      <c r="C85" s="52"/>
      <c r="D85" s="52"/>
      <c r="E85" s="52"/>
      <c r="F85" s="52"/>
      <c r="G85" s="52"/>
      <c r="H85" s="52"/>
      <c r="I85" s="52"/>
      <c r="J85" s="52"/>
      <c r="K85" s="52"/>
    </row>
    <row r="86" spans="1:11" ht="31.5" customHeight="1">
      <c r="A86" s="52"/>
      <c r="B86" s="52"/>
      <c r="C86" s="52"/>
      <c r="D86" s="52"/>
      <c r="E86" s="52"/>
      <c r="F86" s="52"/>
      <c r="G86" s="52"/>
      <c r="H86" s="52"/>
      <c r="I86" s="52"/>
      <c r="J86" s="52"/>
      <c r="K86" s="52"/>
    </row>
    <row r="87" spans="1:11" ht="31.5" customHeight="1">
      <c r="A87" s="52"/>
      <c r="B87" s="52"/>
      <c r="C87" s="52"/>
      <c r="D87" s="52"/>
      <c r="E87" s="52"/>
      <c r="F87" s="52"/>
      <c r="G87" s="52"/>
      <c r="H87" s="52"/>
      <c r="I87" s="52"/>
      <c r="J87" s="52"/>
      <c r="K87" s="52"/>
    </row>
    <row r="88" spans="1:11" ht="31.5" customHeight="1">
      <c r="A88" s="52"/>
      <c r="B88" s="52"/>
      <c r="C88" s="52"/>
      <c r="D88" s="52"/>
      <c r="E88" s="52"/>
      <c r="F88" s="52"/>
      <c r="G88" s="52"/>
      <c r="H88" s="52"/>
      <c r="I88" s="52"/>
      <c r="J88" s="52"/>
      <c r="K88" s="52"/>
    </row>
    <row r="89" spans="1:11" ht="31.5" customHeight="1">
      <c r="A89" s="52"/>
      <c r="B89" s="52"/>
      <c r="C89" s="52"/>
      <c r="D89" s="52"/>
      <c r="E89" s="52"/>
      <c r="F89" s="52"/>
      <c r="G89" s="52"/>
      <c r="H89" s="52"/>
      <c r="I89" s="52"/>
      <c r="J89" s="52"/>
      <c r="K89" s="52"/>
    </row>
    <row r="90" spans="1:11" ht="31.5" customHeight="1">
      <c r="A90" s="52"/>
      <c r="B90" s="52"/>
      <c r="C90" s="52"/>
      <c r="D90" s="52"/>
      <c r="E90" s="52"/>
      <c r="F90" s="52"/>
      <c r="G90" s="52"/>
      <c r="H90" s="52"/>
      <c r="I90" s="52"/>
      <c r="J90" s="52"/>
      <c r="K90" s="52"/>
    </row>
    <row r="91" spans="1:11" ht="31.5" customHeight="1">
      <c r="A91" s="52"/>
      <c r="B91" s="52"/>
      <c r="C91" s="52"/>
      <c r="D91" s="52"/>
      <c r="E91" s="52"/>
      <c r="F91" s="52"/>
      <c r="G91" s="52"/>
      <c r="H91" s="52"/>
      <c r="I91" s="52"/>
      <c r="J91" s="52"/>
      <c r="K91" s="52"/>
    </row>
    <row r="92" spans="1:11" ht="31.5" customHeight="1">
      <c r="A92" s="52"/>
      <c r="B92" s="52"/>
      <c r="C92" s="52"/>
      <c r="D92" s="52"/>
      <c r="E92" s="52"/>
      <c r="F92" s="52"/>
      <c r="G92" s="52"/>
      <c r="H92" s="52"/>
      <c r="I92" s="52"/>
      <c r="J92" s="52"/>
      <c r="K92" s="52"/>
    </row>
    <row r="93" spans="1:11" ht="31.5" customHeight="1">
      <c r="A93" s="52"/>
      <c r="B93" s="52"/>
      <c r="C93" s="52"/>
      <c r="D93" s="52"/>
      <c r="E93" s="52"/>
      <c r="F93" s="52"/>
      <c r="G93" s="52"/>
      <c r="H93" s="52"/>
      <c r="I93" s="52"/>
      <c r="J93" s="52"/>
      <c r="K93" s="52"/>
    </row>
    <row r="94" spans="1:11" ht="31.5" customHeight="1">
      <c r="A94" s="52"/>
      <c r="B94" s="52"/>
      <c r="C94" s="52"/>
      <c r="D94" s="52"/>
      <c r="E94" s="52"/>
      <c r="F94" s="52"/>
      <c r="G94" s="52"/>
      <c r="H94" s="52"/>
      <c r="I94" s="52"/>
      <c r="J94" s="52"/>
      <c r="K94" s="52"/>
    </row>
    <row r="95" spans="1:11" ht="31.5" customHeight="1">
      <c r="A95" s="52"/>
      <c r="B95" s="52"/>
      <c r="C95" s="52"/>
      <c r="D95" s="52"/>
      <c r="E95" s="52"/>
      <c r="F95" s="52"/>
      <c r="G95" s="52"/>
      <c r="H95" s="52"/>
      <c r="I95" s="52"/>
      <c r="J95" s="52"/>
      <c r="K95" s="52"/>
    </row>
    <row r="96" spans="1:11" ht="31.5" customHeight="1">
      <c r="A96" s="52"/>
      <c r="B96" s="52"/>
      <c r="C96" s="52"/>
      <c r="D96" s="52"/>
      <c r="E96" s="52"/>
      <c r="F96" s="52"/>
      <c r="G96" s="52"/>
      <c r="H96" s="52"/>
      <c r="I96" s="52"/>
      <c r="J96" s="52"/>
      <c r="K96" s="52"/>
    </row>
    <row r="97" spans="1:11" ht="31.5" customHeight="1">
      <c r="A97" s="52"/>
      <c r="B97" s="52"/>
      <c r="C97" s="52"/>
      <c r="D97" s="52"/>
      <c r="E97" s="52"/>
      <c r="F97" s="52"/>
      <c r="G97" s="52"/>
      <c r="H97" s="52"/>
      <c r="I97" s="52"/>
      <c r="J97" s="52"/>
      <c r="K97" s="52"/>
    </row>
    <row r="98" spans="1:11" ht="31.5" customHeight="1">
      <c r="A98" s="52"/>
      <c r="B98" s="52"/>
      <c r="C98" s="52"/>
      <c r="D98" s="52"/>
      <c r="E98" s="52"/>
      <c r="F98" s="52"/>
      <c r="G98" s="52"/>
      <c r="H98" s="52"/>
      <c r="I98" s="52"/>
      <c r="J98" s="52"/>
      <c r="K98" s="52"/>
    </row>
    <row r="99" spans="1:11" ht="31.5" customHeight="1">
      <c r="A99" s="52"/>
      <c r="B99" s="52"/>
      <c r="C99" s="52"/>
      <c r="D99" s="52"/>
      <c r="E99" s="52"/>
      <c r="F99" s="52"/>
      <c r="G99" s="52"/>
      <c r="H99" s="52"/>
      <c r="I99" s="52"/>
      <c r="J99" s="52"/>
      <c r="K99" s="52"/>
    </row>
    <row r="100" spans="1:11" ht="31.5" customHeight="1">
      <c r="A100" s="52"/>
      <c r="B100" s="52"/>
      <c r="C100" s="52"/>
      <c r="D100" s="52"/>
      <c r="E100" s="52"/>
      <c r="F100" s="52"/>
      <c r="G100" s="52"/>
      <c r="H100" s="52"/>
      <c r="I100" s="52"/>
      <c r="J100" s="52"/>
      <c r="K100" s="52"/>
    </row>
  </sheetData>
  <mergeCells count="2">
    <mergeCell ref="B2:B3"/>
    <mergeCell ref="B4:B5"/>
  </mergeCell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412E93-E5F2-4017-A995-D1DD1C9A18B9}">
  <dimension ref="A1:K100"/>
  <sheetViews>
    <sheetView workbookViewId="0"/>
  </sheetViews>
  <sheetFormatPr defaultColWidth="14.453125" defaultRowHeight="15" customHeight="1"/>
  <cols>
    <col min="1" max="1" width="22.7265625" customWidth="1"/>
    <col min="2" max="2" width="72.7265625" customWidth="1"/>
    <col min="3" max="6" width="9.08984375" customWidth="1"/>
    <col min="7" max="11" width="8.7265625" customWidth="1"/>
  </cols>
  <sheetData>
    <row r="1" spans="1:11" ht="18.5" thickBot="1">
      <c r="A1" s="59" t="s">
        <v>155</v>
      </c>
      <c r="B1" s="61" t="s">
        <v>175</v>
      </c>
      <c r="C1" s="52"/>
      <c r="D1" s="52"/>
      <c r="E1" s="52"/>
      <c r="F1" s="52"/>
      <c r="G1" s="52"/>
      <c r="H1" s="52"/>
      <c r="I1" s="52"/>
      <c r="J1" s="52"/>
      <c r="K1" s="52"/>
    </row>
    <row r="2" spans="1:11" ht="14.5">
      <c r="A2" s="69" t="s">
        <v>132</v>
      </c>
      <c r="B2" s="70" t="s">
        <v>176</v>
      </c>
      <c r="C2" s="52"/>
      <c r="D2" s="52"/>
      <c r="E2" s="52"/>
      <c r="F2" s="52"/>
      <c r="G2" s="52"/>
      <c r="H2" s="52"/>
      <c r="I2" s="52"/>
      <c r="J2" s="52"/>
      <c r="K2" s="52"/>
    </row>
    <row r="3" spans="1:11" ht="14.5">
      <c r="A3" s="69" t="s">
        <v>136</v>
      </c>
      <c r="B3" s="70" t="s">
        <v>177</v>
      </c>
      <c r="C3" s="52"/>
      <c r="D3" s="52"/>
      <c r="E3" s="52"/>
      <c r="F3" s="52"/>
      <c r="G3" s="52"/>
      <c r="H3" s="52"/>
      <c r="I3" s="52"/>
      <c r="J3" s="52"/>
      <c r="K3" s="52"/>
    </row>
    <row r="4" spans="1:11" ht="14.5">
      <c r="A4" s="69" t="s">
        <v>178</v>
      </c>
      <c r="B4" s="70" t="s">
        <v>179</v>
      </c>
      <c r="C4" s="52"/>
      <c r="D4" s="52"/>
      <c r="E4" s="52"/>
      <c r="F4" s="52"/>
      <c r="G4" s="52"/>
      <c r="H4" s="52"/>
      <c r="I4" s="52"/>
      <c r="J4" s="52"/>
      <c r="K4" s="52"/>
    </row>
    <row r="5" spans="1:11" thickBot="1">
      <c r="A5" s="71" t="s">
        <v>150</v>
      </c>
      <c r="B5" s="72" t="s">
        <v>180</v>
      </c>
      <c r="C5" s="52"/>
      <c r="D5" s="52"/>
      <c r="E5" s="52"/>
      <c r="F5" s="52"/>
      <c r="G5" s="52"/>
      <c r="H5" s="52"/>
      <c r="I5" s="52"/>
      <c r="J5" s="52"/>
      <c r="K5" s="52"/>
    </row>
    <row r="6" spans="1:11" ht="14.5">
      <c r="A6" s="83" t="s">
        <v>181</v>
      </c>
      <c r="B6" s="73" t="s">
        <v>176</v>
      </c>
      <c r="C6" s="52"/>
      <c r="D6" s="52"/>
      <c r="E6" s="52"/>
      <c r="F6" s="52"/>
      <c r="G6" s="52"/>
      <c r="H6" s="52"/>
      <c r="I6" s="52"/>
      <c r="J6" s="52"/>
      <c r="K6" s="52"/>
    </row>
    <row r="7" spans="1:11" ht="14.5">
      <c r="A7" s="84"/>
      <c r="B7" s="73" t="s">
        <v>177</v>
      </c>
      <c r="C7" s="52"/>
      <c r="D7" s="52"/>
      <c r="E7" s="52"/>
      <c r="F7" s="52"/>
      <c r="G7" s="52"/>
      <c r="H7" s="52"/>
      <c r="I7" s="52"/>
      <c r="J7" s="52"/>
      <c r="K7" s="52"/>
    </row>
    <row r="8" spans="1:11" ht="14.5">
      <c r="A8" s="84"/>
      <c r="B8" s="73" t="s">
        <v>182</v>
      </c>
      <c r="C8" s="52"/>
      <c r="D8" s="52"/>
      <c r="E8" s="52"/>
      <c r="F8" s="52"/>
      <c r="G8" s="52"/>
      <c r="H8" s="52"/>
      <c r="I8" s="52"/>
      <c r="J8" s="52"/>
      <c r="K8" s="52"/>
    </row>
    <row r="9" spans="1:11" thickBot="1">
      <c r="A9" s="81"/>
      <c r="B9" s="74" t="s">
        <v>180</v>
      </c>
      <c r="C9" s="52"/>
      <c r="D9" s="52"/>
      <c r="E9" s="52"/>
      <c r="F9" s="52"/>
      <c r="G9" s="52"/>
      <c r="H9" s="52"/>
      <c r="I9" s="52"/>
      <c r="J9" s="52"/>
      <c r="K9" s="52"/>
    </row>
    <row r="10" spans="1:11" ht="14.5">
      <c r="A10" s="85" t="s">
        <v>183</v>
      </c>
      <c r="B10" s="70" t="s">
        <v>184</v>
      </c>
      <c r="C10" s="52"/>
      <c r="D10" s="52"/>
      <c r="E10" s="52"/>
      <c r="F10" s="52"/>
      <c r="G10" s="52"/>
      <c r="H10" s="52"/>
      <c r="I10" s="52"/>
      <c r="J10" s="52"/>
      <c r="K10" s="52"/>
    </row>
    <row r="11" spans="1:11" ht="14.5">
      <c r="A11" s="84"/>
      <c r="B11" s="70" t="s">
        <v>177</v>
      </c>
      <c r="C11" s="52"/>
      <c r="D11" s="52"/>
      <c r="E11" s="52"/>
      <c r="F11" s="52"/>
      <c r="G11" s="52"/>
      <c r="H11" s="52"/>
      <c r="I11" s="52"/>
      <c r="J11" s="52"/>
      <c r="K11" s="52"/>
    </row>
    <row r="12" spans="1:11" ht="14.5">
      <c r="A12" s="84"/>
      <c r="B12" s="70" t="s">
        <v>182</v>
      </c>
      <c r="C12" s="52"/>
      <c r="D12" s="52"/>
      <c r="E12" s="52"/>
      <c r="F12" s="52"/>
      <c r="G12" s="52"/>
      <c r="H12" s="52"/>
      <c r="I12" s="52"/>
      <c r="J12" s="52"/>
      <c r="K12" s="52"/>
    </row>
    <row r="13" spans="1:11" thickBot="1">
      <c r="A13" s="81"/>
      <c r="B13" s="72" t="s">
        <v>180</v>
      </c>
      <c r="C13" s="52"/>
      <c r="D13" s="52"/>
      <c r="E13" s="52"/>
      <c r="F13" s="52"/>
      <c r="G13" s="52"/>
      <c r="H13" s="52"/>
      <c r="I13" s="52"/>
      <c r="J13" s="52"/>
      <c r="K13" s="52"/>
    </row>
    <row r="14" spans="1:11" ht="14.5">
      <c r="A14" s="83" t="s">
        <v>185</v>
      </c>
      <c r="B14" s="73" t="s">
        <v>186</v>
      </c>
      <c r="C14" s="52"/>
      <c r="D14" s="52"/>
      <c r="E14" s="52"/>
      <c r="F14" s="52"/>
      <c r="G14" s="52"/>
      <c r="H14" s="52"/>
      <c r="I14" s="52"/>
      <c r="J14" s="52"/>
      <c r="K14" s="52"/>
    </row>
    <row r="15" spans="1:11" ht="14.5">
      <c r="A15" s="84"/>
      <c r="B15" s="73" t="s">
        <v>177</v>
      </c>
      <c r="C15" s="52"/>
      <c r="D15" s="52"/>
      <c r="E15" s="52"/>
      <c r="F15" s="52"/>
      <c r="G15" s="52"/>
      <c r="H15" s="52"/>
      <c r="I15" s="52"/>
      <c r="J15" s="52"/>
      <c r="K15" s="52"/>
    </row>
    <row r="16" spans="1:11" ht="14.5">
      <c r="A16" s="84"/>
      <c r="B16" s="73" t="s">
        <v>182</v>
      </c>
      <c r="C16" s="52"/>
      <c r="D16" s="52"/>
      <c r="E16" s="52"/>
      <c r="F16" s="52"/>
      <c r="G16" s="52"/>
      <c r="H16" s="52"/>
      <c r="I16" s="52"/>
      <c r="J16" s="52"/>
      <c r="K16" s="52"/>
    </row>
    <row r="17" spans="1:11" thickBot="1">
      <c r="A17" s="81"/>
      <c r="B17" s="74" t="s">
        <v>187</v>
      </c>
      <c r="C17" s="52"/>
      <c r="D17" s="52"/>
      <c r="E17" s="52"/>
      <c r="F17" s="52"/>
      <c r="G17" s="52"/>
      <c r="H17" s="52"/>
      <c r="I17" s="52"/>
      <c r="J17" s="52"/>
      <c r="K17" s="52"/>
    </row>
    <row r="18" spans="1:11" ht="14.5">
      <c r="A18" s="85" t="s">
        <v>188</v>
      </c>
      <c r="B18" s="70" t="s">
        <v>189</v>
      </c>
      <c r="C18" s="52"/>
      <c r="D18" s="52"/>
      <c r="E18" s="52"/>
      <c r="F18" s="52"/>
      <c r="G18" s="52"/>
      <c r="H18" s="52"/>
      <c r="I18" s="52"/>
      <c r="J18" s="52"/>
      <c r="K18" s="52"/>
    </row>
    <row r="19" spans="1:11" ht="14.5">
      <c r="A19" s="84"/>
      <c r="B19" s="70" t="s">
        <v>177</v>
      </c>
      <c r="C19" s="52"/>
      <c r="D19" s="52"/>
      <c r="E19" s="52"/>
      <c r="F19" s="52"/>
      <c r="G19" s="52"/>
      <c r="H19" s="52"/>
      <c r="I19" s="52"/>
      <c r="J19" s="52"/>
      <c r="K19" s="52"/>
    </row>
    <row r="20" spans="1:11" ht="14.5">
      <c r="A20" s="84"/>
      <c r="B20" s="70" t="s">
        <v>182</v>
      </c>
      <c r="C20" s="52"/>
      <c r="D20" s="52"/>
      <c r="E20" s="52"/>
      <c r="F20" s="52"/>
      <c r="G20" s="52"/>
      <c r="H20" s="52"/>
      <c r="I20" s="52"/>
      <c r="J20" s="52"/>
      <c r="K20" s="52"/>
    </row>
    <row r="21" spans="1:11" ht="15.75" customHeight="1" thickBot="1">
      <c r="A21" s="81"/>
      <c r="B21" s="72" t="s">
        <v>187</v>
      </c>
      <c r="C21" s="52"/>
      <c r="D21" s="52"/>
      <c r="E21" s="52"/>
      <c r="F21" s="52"/>
      <c r="G21" s="52"/>
      <c r="H21" s="52"/>
      <c r="I21" s="52"/>
      <c r="J21" s="52"/>
      <c r="K21" s="52"/>
    </row>
    <row r="22" spans="1:11" ht="15.75" customHeight="1">
      <c r="A22" s="83" t="s">
        <v>190</v>
      </c>
      <c r="B22" s="73" t="s">
        <v>191</v>
      </c>
      <c r="C22" s="52"/>
      <c r="D22" s="52"/>
      <c r="E22" s="52"/>
      <c r="F22" s="52"/>
      <c r="G22" s="52"/>
      <c r="H22" s="52"/>
      <c r="I22" s="52"/>
      <c r="J22" s="52"/>
      <c r="K22" s="52"/>
    </row>
    <row r="23" spans="1:11" ht="15.75" customHeight="1">
      <c r="A23" s="84"/>
      <c r="B23" s="73" t="s">
        <v>177</v>
      </c>
      <c r="C23" s="52"/>
      <c r="D23" s="52"/>
      <c r="E23" s="52"/>
      <c r="F23" s="52"/>
      <c r="G23" s="52"/>
      <c r="H23" s="52"/>
      <c r="I23" s="52"/>
      <c r="J23" s="52"/>
      <c r="K23" s="52"/>
    </row>
    <row r="24" spans="1:11" ht="15.75" customHeight="1">
      <c r="A24" s="84"/>
      <c r="B24" s="73" t="s">
        <v>182</v>
      </c>
      <c r="C24" s="52"/>
      <c r="D24" s="52"/>
      <c r="E24" s="52"/>
      <c r="F24" s="52"/>
      <c r="G24" s="52"/>
      <c r="H24" s="52"/>
      <c r="I24" s="52"/>
      <c r="J24" s="52"/>
      <c r="K24" s="52"/>
    </row>
    <row r="25" spans="1:11" ht="15.75" customHeight="1" thickBot="1">
      <c r="A25" s="81"/>
      <c r="B25" s="74" t="s">
        <v>180</v>
      </c>
      <c r="C25" s="52"/>
      <c r="D25" s="52"/>
      <c r="E25" s="52"/>
      <c r="F25" s="52"/>
      <c r="G25" s="52"/>
      <c r="H25" s="52"/>
      <c r="I25" s="52"/>
      <c r="J25" s="52"/>
      <c r="K25" s="52"/>
    </row>
    <row r="26" spans="1:11" ht="15.75" customHeight="1">
      <c r="A26" s="85" t="s">
        <v>192</v>
      </c>
      <c r="B26" s="70" t="s">
        <v>193</v>
      </c>
      <c r="C26" s="52"/>
      <c r="D26" s="52"/>
      <c r="E26" s="52"/>
      <c r="F26" s="52"/>
      <c r="G26" s="52"/>
      <c r="H26" s="52"/>
      <c r="I26" s="52"/>
      <c r="J26" s="52"/>
      <c r="K26" s="52"/>
    </row>
    <row r="27" spans="1:11" ht="15.75" customHeight="1">
      <c r="A27" s="84"/>
      <c r="B27" s="70" t="s">
        <v>177</v>
      </c>
      <c r="C27" s="52"/>
      <c r="D27" s="52"/>
      <c r="E27" s="52"/>
      <c r="F27" s="52"/>
      <c r="G27" s="52"/>
      <c r="H27" s="52"/>
      <c r="I27" s="52"/>
      <c r="J27" s="52"/>
      <c r="K27" s="52"/>
    </row>
    <row r="28" spans="1:11" ht="15.75" customHeight="1" thickBot="1">
      <c r="A28" s="81"/>
      <c r="B28" s="72" t="s">
        <v>180</v>
      </c>
      <c r="C28" s="52"/>
      <c r="D28" s="52"/>
      <c r="E28" s="52"/>
      <c r="F28" s="52"/>
      <c r="G28" s="52"/>
      <c r="H28" s="52"/>
      <c r="I28" s="52"/>
      <c r="J28" s="52"/>
      <c r="K28" s="52"/>
    </row>
    <row r="29" spans="1:11" ht="15.75" customHeight="1">
      <c r="A29" s="83" t="s">
        <v>194</v>
      </c>
      <c r="B29" s="73" t="s">
        <v>195</v>
      </c>
      <c r="C29" s="52"/>
      <c r="D29" s="52"/>
      <c r="E29" s="52"/>
      <c r="F29" s="52"/>
      <c r="G29" s="52"/>
      <c r="H29" s="52"/>
      <c r="I29" s="52"/>
      <c r="J29" s="52"/>
      <c r="K29" s="52"/>
    </row>
    <row r="30" spans="1:11" ht="15.75" customHeight="1">
      <c r="A30" s="84"/>
      <c r="B30" s="73" t="s">
        <v>196</v>
      </c>
      <c r="C30" s="52"/>
      <c r="D30" s="52"/>
      <c r="E30" s="52"/>
      <c r="F30" s="52"/>
      <c r="G30" s="52"/>
      <c r="H30" s="52"/>
      <c r="I30" s="52"/>
      <c r="J30" s="52"/>
      <c r="K30" s="52"/>
    </row>
    <row r="31" spans="1:11" ht="15.75" customHeight="1">
      <c r="A31" s="84"/>
      <c r="B31" s="73" t="s">
        <v>197</v>
      </c>
      <c r="C31" s="52"/>
      <c r="D31" s="52"/>
      <c r="E31" s="52"/>
      <c r="F31" s="52"/>
      <c r="G31" s="52"/>
      <c r="H31" s="52"/>
      <c r="I31" s="52"/>
      <c r="J31" s="52"/>
      <c r="K31" s="52"/>
    </row>
    <row r="32" spans="1:11" ht="15.75" customHeight="1">
      <c r="A32" s="84"/>
      <c r="B32" s="73" t="s">
        <v>182</v>
      </c>
      <c r="C32" s="52"/>
      <c r="D32" s="52"/>
      <c r="E32" s="52"/>
      <c r="F32" s="52"/>
      <c r="G32" s="52"/>
      <c r="H32" s="52"/>
      <c r="I32" s="52"/>
      <c r="J32" s="52"/>
      <c r="K32" s="52"/>
    </row>
    <row r="33" spans="1:11" ht="15.75" customHeight="1">
      <c r="A33" s="84"/>
      <c r="B33" s="73" t="s">
        <v>198</v>
      </c>
      <c r="C33" s="52"/>
      <c r="D33" s="52"/>
      <c r="E33" s="52"/>
      <c r="F33" s="52"/>
      <c r="G33" s="52"/>
      <c r="H33" s="52"/>
      <c r="I33" s="52"/>
      <c r="J33" s="52"/>
      <c r="K33" s="52"/>
    </row>
    <row r="34" spans="1:11" ht="15.75" customHeight="1" thickBot="1">
      <c r="A34" s="81"/>
      <c r="B34" s="74" t="s">
        <v>187</v>
      </c>
      <c r="C34" s="52"/>
      <c r="D34" s="52"/>
      <c r="E34" s="52"/>
      <c r="F34" s="52"/>
      <c r="G34" s="52"/>
      <c r="H34" s="52"/>
      <c r="I34" s="52"/>
      <c r="J34" s="52"/>
      <c r="K34" s="52"/>
    </row>
    <row r="35" spans="1:11" ht="15.75" customHeight="1">
      <c r="A35" s="52"/>
      <c r="B35" s="52"/>
      <c r="C35" s="52"/>
      <c r="D35" s="52"/>
      <c r="E35" s="52"/>
      <c r="F35" s="52"/>
      <c r="G35" s="52"/>
      <c r="H35" s="52"/>
      <c r="I35" s="52"/>
      <c r="J35" s="52"/>
      <c r="K35" s="52"/>
    </row>
    <row r="36" spans="1:11" ht="15.75" customHeight="1">
      <c r="A36" s="52"/>
      <c r="B36" s="52"/>
      <c r="C36" s="52"/>
      <c r="D36" s="52"/>
      <c r="E36" s="52"/>
      <c r="F36" s="52"/>
      <c r="G36" s="52"/>
      <c r="H36" s="52"/>
      <c r="I36" s="52"/>
      <c r="J36" s="52"/>
      <c r="K36" s="52"/>
    </row>
    <row r="37" spans="1:11" ht="15.75" customHeight="1">
      <c r="A37" s="52"/>
      <c r="B37" s="52"/>
      <c r="C37" s="52"/>
      <c r="D37" s="52"/>
      <c r="E37" s="52"/>
      <c r="F37" s="52"/>
      <c r="G37" s="52"/>
      <c r="H37" s="52"/>
      <c r="I37" s="52"/>
      <c r="J37" s="52"/>
      <c r="K37" s="52"/>
    </row>
    <row r="38" spans="1:11" ht="15.75" customHeight="1">
      <c r="A38" s="52"/>
      <c r="B38" s="52"/>
      <c r="C38" s="52"/>
      <c r="D38" s="52"/>
      <c r="E38" s="52"/>
      <c r="F38" s="52"/>
      <c r="G38" s="52"/>
      <c r="H38" s="52"/>
      <c r="I38" s="52"/>
      <c r="J38" s="52"/>
      <c r="K38" s="52"/>
    </row>
    <row r="39" spans="1:11" ht="15.75" customHeight="1">
      <c r="A39" s="52"/>
      <c r="B39" s="52"/>
      <c r="C39" s="52"/>
      <c r="D39" s="52"/>
      <c r="E39" s="52"/>
      <c r="F39" s="52"/>
      <c r="G39" s="52"/>
      <c r="H39" s="52"/>
      <c r="I39" s="52"/>
      <c r="J39" s="52"/>
      <c r="K39" s="52"/>
    </row>
    <row r="40" spans="1:11" ht="15.75" customHeight="1">
      <c r="A40" s="52"/>
      <c r="B40" s="52"/>
      <c r="C40" s="52"/>
      <c r="D40" s="52"/>
      <c r="E40" s="52"/>
      <c r="F40" s="52"/>
      <c r="G40" s="52"/>
      <c r="H40" s="52"/>
      <c r="I40" s="52"/>
      <c r="J40" s="52"/>
      <c r="K40" s="52"/>
    </row>
    <row r="41" spans="1:11" ht="15.75" customHeight="1">
      <c r="A41" s="52"/>
      <c r="B41" s="52"/>
      <c r="C41" s="52"/>
      <c r="D41" s="52"/>
      <c r="E41" s="52"/>
      <c r="F41" s="52"/>
      <c r="G41" s="52"/>
      <c r="H41" s="52"/>
      <c r="I41" s="52"/>
      <c r="J41" s="52"/>
      <c r="K41" s="52"/>
    </row>
    <row r="42" spans="1:11" ht="15.75" customHeight="1">
      <c r="A42" s="52"/>
      <c r="B42" s="52"/>
      <c r="C42" s="52"/>
      <c r="D42" s="52"/>
      <c r="E42" s="52"/>
      <c r="F42" s="52"/>
      <c r="G42" s="52"/>
      <c r="H42" s="52"/>
      <c r="I42" s="52"/>
      <c r="J42" s="52"/>
      <c r="K42" s="52"/>
    </row>
    <row r="43" spans="1:11" ht="15.75" customHeight="1">
      <c r="A43" s="52"/>
      <c r="B43" s="52"/>
      <c r="C43" s="52"/>
      <c r="D43" s="52"/>
      <c r="E43" s="52"/>
      <c r="F43" s="52"/>
      <c r="G43" s="52"/>
      <c r="H43" s="52"/>
      <c r="I43" s="52"/>
      <c r="J43" s="52"/>
      <c r="K43" s="52"/>
    </row>
    <row r="44" spans="1:11" ht="15.75" customHeight="1">
      <c r="A44" s="52"/>
      <c r="B44" s="52"/>
      <c r="C44" s="52"/>
      <c r="D44" s="52"/>
      <c r="E44" s="52"/>
      <c r="F44" s="52"/>
      <c r="G44" s="52"/>
      <c r="H44" s="52"/>
      <c r="I44" s="52"/>
      <c r="J44" s="52"/>
      <c r="K44" s="52"/>
    </row>
    <row r="45" spans="1:11" ht="15.75" customHeight="1">
      <c r="A45" s="52"/>
      <c r="B45" s="52"/>
      <c r="C45" s="52"/>
      <c r="D45" s="52"/>
      <c r="E45" s="52"/>
      <c r="F45" s="52"/>
      <c r="G45" s="52"/>
      <c r="H45" s="52"/>
      <c r="I45" s="52"/>
      <c r="J45" s="52"/>
      <c r="K45" s="52"/>
    </row>
    <row r="46" spans="1:11" ht="15.75" customHeight="1">
      <c r="A46" s="52"/>
      <c r="B46" s="52"/>
      <c r="C46" s="52"/>
      <c r="D46" s="52"/>
      <c r="E46" s="52"/>
      <c r="F46" s="52"/>
      <c r="G46" s="52"/>
      <c r="H46" s="52"/>
      <c r="I46" s="52"/>
      <c r="J46" s="52"/>
      <c r="K46" s="52"/>
    </row>
    <row r="47" spans="1:11" ht="15.75" customHeight="1">
      <c r="A47" s="52"/>
      <c r="B47" s="52"/>
      <c r="C47" s="52"/>
      <c r="D47" s="52"/>
      <c r="E47" s="52"/>
      <c r="F47" s="52"/>
      <c r="G47" s="52"/>
      <c r="H47" s="52"/>
      <c r="I47" s="52"/>
      <c r="J47" s="52"/>
      <c r="K47" s="52"/>
    </row>
    <row r="48" spans="1:11" ht="15.75" customHeight="1">
      <c r="A48" s="52"/>
      <c r="B48" s="52"/>
      <c r="C48" s="52"/>
      <c r="D48" s="52"/>
      <c r="E48" s="52"/>
      <c r="F48" s="52"/>
      <c r="G48" s="52"/>
      <c r="H48" s="52"/>
      <c r="I48" s="52"/>
      <c r="J48" s="52"/>
      <c r="K48" s="52"/>
    </row>
    <row r="49" spans="1:11" ht="15.75" customHeight="1">
      <c r="A49" s="52"/>
      <c r="B49" s="52"/>
      <c r="C49" s="52"/>
      <c r="D49" s="52"/>
      <c r="E49" s="52"/>
      <c r="F49" s="52"/>
      <c r="G49" s="52"/>
      <c r="H49" s="52"/>
      <c r="I49" s="52"/>
      <c r="J49" s="52"/>
      <c r="K49" s="52"/>
    </row>
    <row r="50" spans="1:11" ht="15.75" customHeight="1">
      <c r="A50" s="52"/>
      <c r="B50" s="52"/>
      <c r="C50" s="52"/>
      <c r="D50" s="52"/>
      <c r="E50" s="52"/>
      <c r="F50" s="52"/>
      <c r="G50" s="52"/>
      <c r="H50" s="52"/>
      <c r="I50" s="52"/>
      <c r="J50" s="52"/>
      <c r="K50" s="52"/>
    </row>
    <row r="51" spans="1:11" ht="15.75" customHeight="1">
      <c r="A51" s="52"/>
      <c r="B51" s="52"/>
      <c r="C51" s="52"/>
      <c r="D51" s="52"/>
      <c r="E51" s="52"/>
      <c r="F51" s="52"/>
      <c r="G51" s="52"/>
      <c r="H51" s="52"/>
      <c r="I51" s="52"/>
      <c r="J51" s="52"/>
      <c r="K51" s="52"/>
    </row>
    <row r="52" spans="1:11" ht="15.75" customHeight="1">
      <c r="A52" s="52"/>
      <c r="B52" s="52"/>
      <c r="C52" s="52"/>
      <c r="D52" s="52"/>
      <c r="E52" s="52"/>
      <c r="F52" s="52"/>
      <c r="G52" s="52"/>
      <c r="H52" s="52"/>
      <c r="I52" s="52"/>
      <c r="J52" s="52"/>
      <c r="K52" s="52"/>
    </row>
    <row r="53" spans="1:11" ht="15.75" customHeight="1">
      <c r="A53" s="52"/>
      <c r="B53" s="52"/>
      <c r="C53" s="52"/>
      <c r="D53" s="52"/>
      <c r="E53" s="52"/>
      <c r="F53" s="52"/>
      <c r="G53" s="52"/>
      <c r="H53" s="52"/>
      <c r="I53" s="52"/>
      <c r="J53" s="52"/>
      <c r="K53" s="52"/>
    </row>
    <row r="54" spans="1:11" ht="15.75" customHeight="1">
      <c r="A54" s="52"/>
      <c r="B54" s="52"/>
      <c r="C54" s="52"/>
      <c r="D54" s="52"/>
      <c r="E54" s="52"/>
      <c r="F54" s="52"/>
      <c r="G54" s="52"/>
      <c r="H54" s="52"/>
      <c r="I54" s="52"/>
      <c r="J54" s="52"/>
      <c r="K54" s="52"/>
    </row>
    <row r="55" spans="1:11" ht="15.75" customHeight="1">
      <c r="A55" s="52"/>
      <c r="B55" s="52"/>
      <c r="C55" s="52"/>
      <c r="D55" s="52"/>
      <c r="E55" s="52"/>
      <c r="F55" s="52"/>
      <c r="G55" s="52"/>
      <c r="H55" s="52"/>
      <c r="I55" s="52"/>
      <c r="J55" s="52"/>
      <c r="K55" s="52"/>
    </row>
    <row r="56" spans="1:11" ht="15.75" customHeight="1">
      <c r="A56" s="52"/>
      <c r="B56" s="52"/>
      <c r="C56" s="52"/>
      <c r="D56" s="52"/>
      <c r="E56" s="52"/>
      <c r="F56" s="52"/>
      <c r="G56" s="52"/>
      <c r="H56" s="52"/>
      <c r="I56" s="52"/>
      <c r="J56" s="52"/>
      <c r="K56" s="52"/>
    </row>
    <row r="57" spans="1:11" ht="15.75" customHeight="1">
      <c r="A57" s="52"/>
      <c r="B57" s="52"/>
      <c r="C57" s="52"/>
      <c r="D57" s="52"/>
      <c r="E57" s="52"/>
      <c r="F57" s="52"/>
      <c r="G57" s="52"/>
      <c r="H57" s="52"/>
      <c r="I57" s="52"/>
      <c r="J57" s="52"/>
      <c r="K57" s="52"/>
    </row>
    <row r="58" spans="1:11" ht="15.75" customHeight="1">
      <c r="A58" s="52"/>
      <c r="B58" s="52"/>
      <c r="C58" s="52"/>
      <c r="D58" s="52"/>
      <c r="E58" s="52"/>
      <c r="F58" s="52"/>
      <c r="G58" s="52"/>
      <c r="H58" s="52"/>
      <c r="I58" s="52"/>
      <c r="J58" s="52"/>
      <c r="K58" s="52"/>
    </row>
    <row r="59" spans="1:11" ht="15.75" customHeight="1">
      <c r="A59" s="52"/>
      <c r="B59" s="52"/>
      <c r="C59" s="52"/>
      <c r="D59" s="52"/>
      <c r="E59" s="52"/>
      <c r="F59" s="52"/>
      <c r="G59" s="52"/>
      <c r="H59" s="52"/>
      <c r="I59" s="52"/>
      <c r="J59" s="52"/>
      <c r="K59" s="52"/>
    </row>
    <row r="60" spans="1:11" ht="15.75" customHeight="1">
      <c r="A60" s="52"/>
      <c r="B60" s="52"/>
      <c r="C60" s="52"/>
      <c r="D60" s="52"/>
      <c r="E60" s="52"/>
      <c r="F60" s="52"/>
      <c r="G60" s="52"/>
      <c r="H60" s="52"/>
      <c r="I60" s="52"/>
      <c r="J60" s="52"/>
      <c r="K60" s="52"/>
    </row>
    <row r="61" spans="1:11" ht="15.75" customHeight="1">
      <c r="A61" s="52"/>
      <c r="B61" s="52"/>
      <c r="C61" s="52"/>
      <c r="D61" s="52"/>
      <c r="E61" s="52"/>
      <c r="F61" s="52"/>
      <c r="G61" s="52"/>
      <c r="H61" s="52"/>
      <c r="I61" s="52"/>
      <c r="J61" s="52"/>
      <c r="K61" s="52"/>
    </row>
    <row r="62" spans="1:11" ht="15.75" customHeight="1">
      <c r="A62" s="52"/>
      <c r="B62" s="52"/>
      <c r="C62" s="52"/>
      <c r="D62" s="52"/>
      <c r="E62" s="52"/>
      <c r="F62" s="52"/>
      <c r="G62" s="52"/>
      <c r="H62" s="52"/>
      <c r="I62" s="52"/>
      <c r="J62" s="52"/>
      <c r="K62" s="52"/>
    </row>
    <row r="63" spans="1:11" ht="15.75" customHeight="1">
      <c r="A63" s="52"/>
      <c r="B63" s="52"/>
      <c r="C63" s="52"/>
      <c r="D63" s="52"/>
      <c r="E63" s="52"/>
      <c r="F63" s="52"/>
      <c r="G63" s="52"/>
      <c r="H63" s="52"/>
      <c r="I63" s="52"/>
      <c r="J63" s="52"/>
      <c r="K63" s="52"/>
    </row>
    <row r="64" spans="1:11" ht="15.75" customHeight="1">
      <c r="A64" s="52"/>
      <c r="B64" s="52"/>
      <c r="C64" s="52"/>
      <c r="D64" s="52"/>
      <c r="E64" s="52"/>
      <c r="F64" s="52"/>
      <c r="G64" s="52"/>
      <c r="H64" s="52"/>
      <c r="I64" s="52"/>
      <c r="J64" s="52"/>
      <c r="K64" s="52"/>
    </row>
    <row r="65" spans="1:11" ht="15.75" customHeight="1">
      <c r="A65" s="52"/>
      <c r="B65" s="52"/>
      <c r="C65" s="52"/>
      <c r="D65" s="52"/>
      <c r="E65" s="52"/>
      <c r="F65" s="52"/>
      <c r="G65" s="52"/>
      <c r="H65" s="52"/>
      <c r="I65" s="52"/>
      <c r="J65" s="52"/>
      <c r="K65" s="52"/>
    </row>
    <row r="66" spans="1:11" ht="15.75" customHeight="1">
      <c r="A66" s="52"/>
      <c r="B66" s="52"/>
      <c r="C66" s="52"/>
      <c r="D66" s="52"/>
      <c r="E66" s="52"/>
      <c r="F66" s="52"/>
      <c r="G66" s="52"/>
      <c r="H66" s="52"/>
      <c r="I66" s="52"/>
      <c r="J66" s="52"/>
      <c r="K66" s="52"/>
    </row>
    <row r="67" spans="1:11" ht="15.75" customHeight="1">
      <c r="A67" s="52"/>
      <c r="B67" s="52"/>
      <c r="C67" s="52"/>
      <c r="D67" s="52"/>
      <c r="E67" s="52"/>
      <c r="F67" s="52"/>
      <c r="G67" s="52"/>
      <c r="H67" s="52"/>
      <c r="I67" s="52"/>
      <c r="J67" s="52"/>
      <c r="K67" s="52"/>
    </row>
    <row r="68" spans="1:11" ht="15.75" customHeight="1">
      <c r="A68" s="52"/>
      <c r="B68" s="52"/>
      <c r="C68" s="52"/>
      <c r="D68" s="52"/>
      <c r="E68" s="52"/>
      <c r="F68" s="52"/>
      <c r="G68" s="52"/>
      <c r="H68" s="52"/>
      <c r="I68" s="52"/>
      <c r="J68" s="52"/>
      <c r="K68" s="52"/>
    </row>
    <row r="69" spans="1:11" ht="15.75" customHeight="1">
      <c r="A69" s="52"/>
      <c r="B69" s="52"/>
      <c r="C69" s="52"/>
      <c r="D69" s="52"/>
      <c r="E69" s="52"/>
      <c r="F69" s="52"/>
      <c r="G69" s="52"/>
      <c r="H69" s="52"/>
      <c r="I69" s="52"/>
      <c r="J69" s="52"/>
      <c r="K69" s="52"/>
    </row>
    <row r="70" spans="1:11" ht="15.75" customHeight="1">
      <c r="A70" s="52"/>
      <c r="B70" s="52"/>
      <c r="C70" s="52"/>
      <c r="D70" s="52"/>
      <c r="E70" s="52"/>
      <c r="F70" s="52"/>
      <c r="G70" s="52"/>
      <c r="H70" s="52"/>
      <c r="I70" s="52"/>
      <c r="J70" s="52"/>
      <c r="K70" s="52"/>
    </row>
    <row r="71" spans="1:11" ht="15.75" customHeight="1">
      <c r="A71" s="52"/>
      <c r="B71" s="52"/>
      <c r="C71" s="52"/>
      <c r="D71" s="52"/>
      <c r="E71" s="52"/>
      <c r="F71" s="52"/>
      <c r="G71" s="52"/>
      <c r="H71" s="52"/>
      <c r="I71" s="52"/>
      <c r="J71" s="52"/>
      <c r="K71" s="52"/>
    </row>
    <row r="72" spans="1:11" ht="15.75" customHeight="1">
      <c r="A72" s="52"/>
      <c r="B72" s="52"/>
      <c r="C72" s="52"/>
      <c r="D72" s="52"/>
      <c r="E72" s="52"/>
      <c r="F72" s="52"/>
      <c r="G72" s="52"/>
      <c r="H72" s="52"/>
      <c r="I72" s="52"/>
      <c r="J72" s="52"/>
      <c r="K72" s="52"/>
    </row>
    <row r="73" spans="1:11" ht="15.75" customHeight="1">
      <c r="A73" s="52"/>
      <c r="B73" s="52"/>
      <c r="C73" s="52"/>
      <c r="D73" s="52"/>
      <c r="E73" s="52"/>
      <c r="F73" s="52"/>
      <c r="G73" s="52"/>
      <c r="H73" s="52"/>
      <c r="I73" s="52"/>
      <c r="J73" s="52"/>
      <c r="K73" s="52"/>
    </row>
    <row r="74" spans="1:11" ht="15.75" customHeight="1">
      <c r="A74" s="52"/>
      <c r="B74" s="52"/>
      <c r="C74" s="52"/>
      <c r="D74" s="52"/>
      <c r="E74" s="52"/>
      <c r="F74" s="52"/>
      <c r="G74" s="52"/>
      <c r="H74" s="52"/>
      <c r="I74" s="52"/>
      <c r="J74" s="52"/>
      <c r="K74" s="52"/>
    </row>
    <row r="75" spans="1:11" ht="15.75" customHeight="1">
      <c r="A75" s="52"/>
      <c r="B75" s="52"/>
      <c r="C75" s="52"/>
      <c r="D75" s="52"/>
      <c r="E75" s="52"/>
      <c r="F75" s="52"/>
      <c r="G75" s="52"/>
      <c r="H75" s="52"/>
      <c r="I75" s="52"/>
      <c r="J75" s="52"/>
      <c r="K75" s="52"/>
    </row>
    <row r="76" spans="1:11" ht="15.75" customHeight="1">
      <c r="A76" s="52"/>
      <c r="B76" s="52"/>
      <c r="C76" s="52"/>
      <c r="D76" s="52"/>
      <c r="E76" s="52"/>
      <c r="F76" s="52"/>
      <c r="G76" s="52"/>
      <c r="H76" s="52"/>
      <c r="I76" s="52"/>
      <c r="J76" s="52"/>
      <c r="K76" s="52"/>
    </row>
    <row r="77" spans="1:11" ht="15.75" customHeight="1">
      <c r="A77" s="52"/>
      <c r="B77" s="52"/>
      <c r="C77" s="52"/>
      <c r="D77" s="52"/>
      <c r="E77" s="52"/>
      <c r="F77" s="52"/>
      <c r="G77" s="52"/>
      <c r="H77" s="52"/>
      <c r="I77" s="52"/>
      <c r="J77" s="52"/>
      <c r="K77" s="52"/>
    </row>
    <row r="78" spans="1:11" ht="15.75" customHeight="1">
      <c r="A78" s="52"/>
      <c r="B78" s="52"/>
      <c r="C78" s="52"/>
      <c r="D78" s="52"/>
      <c r="E78" s="52"/>
      <c r="F78" s="52"/>
      <c r="G78" s="52"/>
      <c r="H78" s="52"/>
      <c r="I78" s="52"/>
      <c r="J78" s="52"/>
      <c r="K78" s="52"/>
    </row>
    <row r="79" spans="1:11" ht="15.75" customHeight="1">
      <c r="A79" s="52"/>
      <c r="B79" s="52"/>
      <c r="C79" s="52"/>
      <c r="D79" s="52"/>
      <c r="E79" s="52"/>
      <c r="F79" s="52"/>
      <c r="G79" s="52"/>
      <c r="H79" s="52"/>
      <c r="I79" s="52"/>
      <c r="J79" s="52"/>
      <c r="K79" s="52"/>
    </row>
    <row r="80" spans="1:11" ht="15.75" customHeight="1">
      <c r="A80" s="52"/>
      <c r="B80" s="52"/>
      <c r="C80" s="52"/>
      <c r="D80" s="52"/>
      <c r="E80" s="52"/>
      <c r="F80" s="52"/>
      <c r="G80" s="52"/>
      <c r="H80" s="52"/>
      <c r="I80" s="52"/>
      <c r="J80" s="52"/>
      <c r="K80" s="52"/>
    </row>
    <row r="81" spans="1:11" ht="15.75" customHeight="1">
      <c r="A81" s="52"/>
      <c r="B81" s="52"/>
      <c r="C81" s="52"/>
      <c r="D81" s="52"/>
      <c r="E81" s="52"/>
      <c r="F81" s="52"/>
      <c r="G81" s="52"/>
      <c r="H81" s="52"/>
      <c r="I81" s="52"/>
      <c r="J81" s="52"/>
      <c r="K81" s="52"/>
    </row>
    <row r="82" spans="1:11" ht="15.75" customHeight="1">
      <c r="A82" s="52"/>
      <c r="B82" s="52"/>
      <c r="C82" s="52"/>
      <c r="D82" s="52"/>
      <c r="E82" s="52"/>
      <c r="F82" s="52"/>
      <c r="G82" s="52"/>
      <c r="H82" s="52"/>
      <c r="I82" s="52"/>
      <c r="J82" s="52"/>
      <c r="K82" s="52"/>
    </row>
    <row r="83" spans="1:11" ht="15.75" customHeight="1">
      <c r="A83" s="52"/>
      <c r="B83" s="52"/>
      <c r="C83" s="52"/>
      <c r="D83" s="52"/>
      <c r="E83" s="52"/>
      <c r="F83" s="52"/>
      <c r="G83" s="52"/>
      <c r="H83" s="52"/>
      <c r="I83" s="52"/>
      <c r="J83" s="52"/>
      <c r="K83" s="52"/>
    </row>
    <row r="84" spans="1:11" ht="15.75" customHeight="1">
      <c r="A84" s="52"/>
      <c r="B84" s="52"/>
      <c r="C84" s="52"/>
      <c r="D84" s="52"/>
      <c r="E84" s="52"/>
      <c r="F84" s="52"/>
      <c r="G84" s="52"/>
      <c r="H84" s="52"/>
      <c r="I84" s="52"/>
      <c r="J84" s="52"/>
      <c r="K84" s="52"/>
    </row>
    <row r="85" spans="1:11" ht="15.75" customHeight="1">
      <c r="A85" s="52"/>
      <c r="B85" s="52"/>
      <c r="C85" s="52"/>
      <c r="D85" s="52"/>
      <c r="E85" s="52"/>
      <c r="F85" s="52"/>
      <c r="G85" s="52"/>
      <c r="H85" s="52"/>
      <c r="I85" s="52"/>
      <c r="J85" s="52"/>
      <c r="K85" s="52"/>
    </row>
    <row r="86" spans="1:11" ht="15.75" customHeight="1">
      <c r="A86" s="52"/>
      <c r="B86" s="52"/>
      <c r="C86" s="52"/>
      <c r="D86" s="52"/>
      <c r="E86" s="52"/>
      <c r="F86" s="52"/>
      <c r="G86" s="52"/>
      <c r="H86" s="52"/>
      <c r="I86" s="52"/>
      <c r="J86" s="52"/>
      <c r="K86" s="52"/>
    </row>
    <row r="87" spans="1:11" ht="15.75" customHeight="1">
      <c r="A87" s="52"/>
      <c r="B87" s="52"/>
      <c r="C87" s="52"/>
      <c r="D87" s="52"/>
      <c r="E87" s="52"/>
      <c r="F87" s="52"/>
      <c r="G87" s="52"/>
      <c r="H87" s="52"/>
      <c r="I87" s="52"/>
      <c r="J87" s="52"/>
      <c r="K87" s="52"/>
    </row>
    <row r="88" spans="1:11" ht="15.75" customHeight="1">
      <c r="A88" s="52"/>
      <c r="B88" s="52"/>
      <c r="C88" s="52"/>
      <c r="D88" s="52"/>
      <c r="E88" s="52"/>
      <c r="F88" s="52"/>
      <c r="G88" s="52"/>
      <c r="H88" s="52"/>
      <c r="I88" s="52"/>
      <c r="J88" s="52"/>
      <c r="K88" s="52"/>
    </row>
    <row r="89" spans="1:11" ht="15.75" customHeight="1">
      <c r="A89" s="52"/>
      <c r="B89" s="52"/>
      <c r="C89" s="52"/>
      <c r="D89" s="52"/>
      <c r="E89" s="52"/>
      <c r="F89" s="52"/>
      <c r="G89" s="52"/>
      <c r="H89" s="52"/>
      <c r="I89" s="52"/>
      <c r="J89" s="52"/>
      <c r="K89" s="52"/>
    </row>
    <row r="90" spans="1:11" ht="15.75" customHeight="1">
      <c r="A90" s="52"/>
      <c r="B90" s="52"/>
      <c r="C90" s="52"/>
      <c r="D90" s="52"/>
      <c r="E90" s="52"/>
      <c r="F90" s="52"/>
      <c r="G90" s="52"/>
      <c r="H90" s="52"/>
      <c r="I90" s="52"/>
      <c r="J90" s="52"/>
      <c r="K90" s="52"/>
    </row>
    <row r="91" spans="1:11" ht="15.75" customHeight="1">
      <c r="A91" s="52"/>
      <c r="B91" s="52"/>
      <c r="C91" s="52"/>
      <c r="D91" s="52"/>
      <c r="E91" s="52"/>
      <c r="F91" s="52"/>
      <c r="G91" s="52"/>
      <c r="H91" s="52"/>
      <c r="I91" s="52"/>
      <c r="J91" s="52"/>
      <c r="K91" s="52"/>
    </row>
    <row r="92" spans="1:11" ht="15.75" customHeight="1">
      <c r="A92" s="52"/>
      <c r="B92" s="52"/>
      <c r="C92" s="52"/>
      <c r="D92" s="52"/>
      <c r="E92" s="52"/>
      <c r="F92" s="52"/>
      <c r="G92" s="52"/>
      <c r="H92" s="52"/>
      <c r="I92" s="52"/>
      <c r="J92" s="52"/>
      <c r="K92" s="52"/>
    </row>
    <row r="93" spans="1:11" ht="15.75" customHeight="1">
      <c r="A93" s="52"/>
      <c r="B93" s="52"/>
      <c r="C93" s="52"/>
      <c r="D93" s="52"/>
      <c r="E93" s="52"/>
      <c r="F93" s="52"/>
      <c r="G93" s="52"/>
      <c r="H93" s="52"/>
      <c r="I93" s="52"/>
      <c r="J93" s="52"/>
      <c r="K93" s="52"/>
    </row>
    <row r="94" spans="1:11" ht="15.75" customHeight="1">
      <c r="A94" s="52"/>
      <c r="B94" s="52"/>
      <c r="C94" s="52"/>
      <c r="D94" s="52"/>
      <c r="E94" s="52"/>
      <c r="F94" s="52"/>
      <c r="G94" s="52"/>
      <c r="H94" s="52"/>
      <c r="I94" s="52"/>
      <c r="J94" s="52"/>
      <c r="K94" s="52"/>
    </row>
    <row r="95" spans="1:11" ht="15.75" customHeight="1">
      <c r="A95" s="52"/>
      <c r="B95" s="52"/>
      <c r="C95" s="52"/>
      <c r="D95" s="52"/>
      <c r="E95" s="52"/>
      <c r="F95" s="52"/>
      <c r="G95" s="52"/>
      <c r="H95" s="52"/>
      <c r="I95" s="52"/>
      <c r="J95" s="52"/>
      <c r="K95" s="52"/>
    </row>
    <row r="96" spans="1:11" ht="15.75" customHeight="1">
      <c r="A96" s="52"/>
      <c r="B96" s="52"/>
      <c r="C96" s="52"/>
      <c r="D96" s="52"/>
      <c r="E96" s="52"/>
      <c r="F96" s="52"/>
      <c r="G96" s="52"/>
      <c r="H96" s="52"/>
      <c r="I96" s="52"/>
      <c r="J96" s="52"/>
      <c r="K96" s="52"/>
    </row>
    <row r="97" spans="1:11" ht="15.75" customHeight="1">
      <c r="A97" s="52"/>
      <c r="B97" s="52"/>
      <c r="C97" s="52"/>
      <c r="D97" s="52"/>
      <c r="E97" s="52"/>
      <c r="F97" s="52"/>
      <c r="G97" s="52"/>
      <c r="H97" s="52"/>
      <c r="I97" s="52"/>
      <c r="J97" s="52"/>
      <c r="K97" s="52"/>
    </row>
    <row r="98" spans="1:11" ht="15.75" customHeight="1">
      <c r="A98" s="52"/>
      <c r="B98" s="52"/>
      <c r="C98" s="52"/>
      <c r="D98" s="52"/>
      <c r="E98" s="52"/>
      <c r="F98" s="52"/>
      <c r="G98" s="52"/>
      <c r="H98" s="52"/>
      <c r="I98" s="52"/>
      <c r="J98" s="52"/>
      <c r="K98" s="52"/>
    </row>
    <row r="99" spans="1:11" ht="15.75" customHeight="1">
      <c r="A99" s="52"/>
      <c r="B99" s="52"/>
      <c r="C99" s="52"/>
      <c r="D99" s="52"/>
      <c r="E99" s="52"/>
      <c r="F99" s="52"/>
      <c r="G99" s="52"/>
      <c r="H99" s="52"/>
      <c r="I99" s="52"/>
      <c r="J99" s="52"/>
      <c r="K99" s="52"/>
    </row>
    <row r="100" spans="1:11" ht="15.75" customHeight="1">
      <c r="A100" s="52"/>
      <c r="B100" s="52"/>
      <c r="C100" s="52"/>
      <c r="D100" s="52"/>
      <c r="E100" s="52"/>
      <c r="F100" s="52"/>
      <c r="G100" s="52"/>
      <c r="H100" s="52"/>
      <c r="I100" s="52"/>
      <c r="J100" s="52"/>
      <c r="K100" s="52"/>
    </row>
  </sheetData>
  <mergeCells count="7">
    <mergeCell ref="A29:A34"/>
    <mergeCell ref="A6:A9"/>
    <mergeCell ref="A10:A13"/>
    <mergeCell ref="A14:A17"/>
    <mergeCell ref="A18:A21"/>
    <mergeCell ref="A22:A25"/>
    <mergeCell ref="A26:A28"/>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SoW v1 SAR</vt:lpstr>
      <vt:lpstr>SoW al-mihwar </vt:lpstr>
      <vt:lpstr>Penalization Form</vt:lpstr>
      <vt:lpstr>Num. of Seasonal Staff</vt:lpstr>
      <vt:lpstr>Suggested Salaries </vt:lpstr>
      <vt:lpstr>Recruitment Criteria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Mohammad Attar</dc:creator>
  <cp:lastModifiedBy>Mohammad Attar</cp:lastModifiedBy>
  <dcterms:created xsi:type="dcterms:W3CDTF">2023-06-06T00:25:13Z</dcterms:created>
  <dcterms:modified xsi:type="dcterms:W3CDTF">2023-06-06T22:40:21Z</dcterms:modified>
</cp:coreProperties>
</file>