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codeName="ThisWorkbook"/>
  <mc:AlternateContent xmlns:mc="http://schemas.openxmlformats.org/markup-compatibility/2006">
    <mc:Choice Requires="x15">
      <x15ac:absPath xmlns:x15ac="http://schemas.microsoft.com/office/spreadsheetml/2010/11/ac" url="/Users/shreya/Downloads/"/>
    </mc:Choice>
  </mc:AlternateContent>
  <xr:revisionPtr revIDLastSave="0" documentId="13_ncr:11_{264ADF09-06CF-A24D-8696-6DC231274C58}" xr6:coauthVersionLast="47" xr6:coauthVersionMax="47" xr10:uidLastSave="{00000000-0000-0000-0000-000000000000}"/>
  <bookViews>
    <workbookView xWindow="0" yWindow="500" windowWidth="28800" windowHeight="1750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schedule'!$G1</definedName>
    <definedName name="task_progress" localSheetId="0">'Project schedule'!$E1</definedName>
    <definedName name="task_start" localSheetId="0">'Project schedule'!$F1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 i="11" l="1"/>
  <c r="F9" i="11" s="1"/>
  <c r="F8" i="11" l="1"/>
  <c r="G9" i="11"/>
  <c r="F10" i="11" s="1"/>
  <c r="G10" i="11" s="1"/>
  <c r="F12" i="11" s="1"/>
  <c r="G12" i="11" s="1"/>
  <c r="F13" i="11" s="1"/>
  <c r="G13" i="11" s="1"/>
  <c r="F15" i="11" s="1"/>
  <c r="F25" i="11"/>
  <c r="G25" i="11" s="1"/>
  <c r="F26" i="11" s="1"/>
  <c r="G26" i="11" l="1"/>
  <c r="F27" i="11"/>
  <c r="G27" i="11" s="1"/>
  <c r="F29" i="11" s="1"/>
  <c r="G29" i="11" s="1"/>
  <c r="F30" i="11" s="1"/>
  <c r="G30" i="11" s="1"/>
  <c r="F31" i="11" s="1"/>
  <c r="G15" i="11"/>
  <c r="F16" i="11" s="1"/>
  <c r="G16" i="11" s="1"/>
  <c r="F17" i="11"/>
  <c r="G17" i="11" s="1"/>
  <c r="F19" i="11" s="1"/>
  <c r="F20" i="11" l="1"/>
  <c r="G20" i="11" s="1"/>
  <c r="F22" i="11" s="1"/>
  <c r="G22" i="11" s="1"/>
  <c r="F23" i="11" s="1"/>
  <c r="G23" i="11" s="1"/>
  <c r="G19" i="11"/>
  <c r="H28" i="11" l="1"/>
  <c r="H32" i="11"/>
  <c r="H21" i="11"/>
  <c r="H7" i="11"/>
  <c r="T4" i="11" l="1"/>
  <c r="H39" i="11"/>
  <c r="H38" i="11"/>
  <c r="H24" i="11"/>
  <c r="H14" i="11"/>
  <c r="F33" i="11" l="1"/>
  <c r="H10" i="11"/>
  <c r="H25" i="11"/>
  <c r="H26" i="11"/>
  <c r="H9" i="11"/>
  <c r="T5" i="11"/>
  <c r="G31" i="11" l="1"/>
  <c r="H31" i="11" s="1"/>
  <c r="G33" i="11"/>
  <c r="H33" i="11" s="1"/>
  <c r="H27" i="11"/>
  <c r="U4" i="11"/>
  <c r="V4" i="11" s="1"/>
  <c r="W4" i="11" s="1"/>
  <c r="X4" i="11" s="1"/>
  <c r="Y4" i="11" s="1"/>
  <c r="Z4" i="11" s="1"/>
  <c r="AA4" i="11" s="1"/>
  <c r="T3" i="11"/>
  <c r="AA3" i="11" l="1"/>
  <c r="AB4" i="11"/>
  <c r="AC4" i="11" s="1"/>
  <c r="AD4" i="11" s="1"/>
  <c r="AE4" i="11" s="1"/>
  <c r="AF4" i="11" s="1"/>
  <c r="AG4" i="11" s="1"/>
  <c r="AH4" i="11" s="1"/>
  <c r="U5" i="11"/>
  <c r="H12" i="11" l="1"/>
  <c r="AH3" i="11"/>
  <c r="AI4" i="11"/>
  <c r="AJ4" i="11" s="1"/>
  <c r="AK4" i="11" s="1"/>
  <c r="AL4" i="11" s="1"/>
  <c r="AM4" i="11" s="1"/>
  <c r="AN4" i="11" s="1"/>
  <c r="AO4" i="11" s="1"/>
  <c r="V5" i="11"/>
  <c r="H13" i="11" l="1"/>
  <c r="AP4" i="11"/>
  <c r="AQ4" i="11" s="1"/>
  <c r="AR4" i="11" s="1"/>
  <c r="AS4" i="11" s="1"/>
  <c r="AT4" i="11" s="1"/>
  <c r="AU4" i="11" s="1"/>
  <c r="AO3" i="11"/>
  <c r="W5" i="11"/>
  <c r="F34" i="11" l="1"/>
  <c r="F37" i="11"/>
  <c r="G37" i="11" s="1"/>
  <c r="H37" i="11" s="1"/>
  <c r="F36" i="11"/>
  <c r="G36" i="11" s="1"/>
  <c r="H36" i="11" s="1"/>
  <c r="H15" i="11"/>
  <c r="AV4" i="11"/>
  <c r="AW4" i="11" s="1"/>
  <c r="AX4" i="11" s="1"/>
  <c r="AY4" i="11" s="1"/>
  <c r="AZ4" i="11" s="1"/>
  <c r="BA4" i="11" s="1"/>
  <c r="BB4" i="11" s="1"/>
  <c r="X5" i="11"/>
  <c r="G34" i="11" l="1"/>
  <c r="F35" i="11" s="1"/>
  <c r="G35" i="11" s="1"/>
  <c r="H35" i="11" s="1"/>
  <c r="H17" i="11"/>
  <c r="H18" i="11"/>
  <c r="BC4" i="11"/>
  <c r="BD4" i="11" s="1"/>
  <c r="AV3" i="11"/>
  <c r="Y5" i="11"/>
  <c r="H34" i="11" l="1"/>
  <c r="H19" i="11"/>
  <c r="BE4" i="11"/>
  <c r="BD5" i="11"/>
  <c r="BC3" i="11"/>
  <c r="Z5" i="11"/>
  <c r="BF4" i="11" l="1"/>
  <c r="BE5" i="11"/>
  <c r="BG4" i="11" l="1"/>
  <c r="BF5" i="11"/>
  <c r="AA5" i="11"/>
  <c r="AB5" i="11"/>
  <c r="BH4" i="11" l="1"/>
  <c r="BG5" i="11"/>
  <c r="AC5" i="11"/>
  <c r="BI4" i="11" l="1"/>
  <c r="BJ4" i="11" s="1"/>
  <c r="BH5" i="11"/>
  <c r="AD5" i="11"/>
  <c r="BJ5" i="11" l="1"/>
  <c r="BK4" i="11"/>
  <c r="BJ3" i="11"/>
  <c r="BI5" i="11"/>
  <c r="AE5" i="11"/>
  <c r="BL4" i="11" l="1"/>
  <c r="BK5" i="11"/>
  <c r="AF5" i="11"/>
  <c r="BL5" i="11" l="1"/>
  <c r="BM4" i="11"/>
  <c r="AG5" i="11"/>
  <c r="BM5" i="11" l="1"/>
  <c r="BN4" i="11"/>
  <c r="AH5" i="11"/>
  <c r="BN5" i="11" l="1"/>
  <c r="BO4" i="11"/>
  <c r="AI5" i="11"/>
  <c r="BP4" i="11" l="1"/>
  <c r="BO5" i="11"/>
  <c r="AJ5" i="11"/>
  <c r="BP5" i="11" l="1"/>
  <c r="BQ4" i="11"/>
  <c r="AK5" i="11"/>
  <c r="BQ5" i="11" l="1"/>
  <c r="BR4" i="11"/>
  <c r="BQ3" i="11"/>
  <c r="AL5" i="11"/>
  <c r="BR5" i="11" l="1"/>
  <c r="BS4" i="11"/>
  <c r="AM5" i="11"/>
  <c r="BT4" i="11" l="1"/>
  <c r="BS5" i="11"/>
  <c r="AN5" i="11"/>
  <c r="BU4" i="11" l="1"/>
  <c r="BT5" i="11"/>
  <c r="AO5" i="11"/>
  <c r="BV4" i="11" l="1"/>
  <c r="BU5" i="11"/>
  <c r="AP5" i="11"/>
  <c r="BW4" i="11" l="1"/>
  <c r="BV5" i="11"/>
  <c r="AQ5" i="11"/>
  <c r="BW5" i="11" l="1"/>
  <c r="AR5" i="11"/>
  <c r="AS5" i="11" l="1"/>
  <c r="AT5" i="11" l="1"/>
  <c r="AU5" i="11" l="1"/>
  <c r="AV5" i="11" l="1"/>
  <c r="AW5" i="11" l="1"/>
  <c r="AX5" i="11" l="1"/>
  <c r="AY5" i="11" l="1"/>
  <c r="AZ5" i="11" l="1"/>
  <c r="BA5" i="11" l="1"/>
  <c r="BB5" i="11" l="1"/>
  <c r="BC5" i="11" l="1"/>
</calcChain>
</file>

<file path=xl/sharedStrings.xml><?xml version="1.0" encoding="utf-8"?>
<sst xmlns="http://schemas.openxmlformats.org/spreadsheetml/2006/main" count="91" uniqueCount="69">
  <si>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</si>
  <si>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</si>
  <si>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</si>
  <si>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</si>
  <si>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</si>
  <si>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</si>
  <si>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</si>
  <si>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</si>
  <si>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</si>
  <si>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</si>
  <si>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</si>
  <si>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</si>
  <si>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</si>
  <si>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</si>
  <si>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</si>
  <si>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</si>
  <si>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</si>
  <si>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</si>
  <si>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</si>
  <si>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</si>
  <si>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VanArsdel, Ltd.</t>
  </si>
  <si>
    <t>Project lead</t>
  </si>
  <si>
    <t>Europa project</t>
  </si>
  <si>
    <t>Gokce Aslan</t>
  </si>
  <si>
    <t>Hayden Cook</t>
  </si>
  <si>
    <t>Jens Martensson</t>
  </si>
  <si>
    <t>Nuria Acevedo</t>
  </si>
  <si>
    <t>Olivia Wilson</t>
  </si>
  <si>
    <t>Monitor progress</t>
  </si>
  <si>
    <t>Track expenses</t>
  </si>
  <si>
    <t>Evaluate progress</t>
  </si>
  <si>
    <t>Address risks</t>
  </si>
  <si>
    <t>Gather feedback</t>
  </si>
  <si>
    <t>Project start:</t>
  </si>
  <si>
    <t>Display week:</t>
  </si>
  <si>
    <t>Evaluation</t>
  </si>
  <si>
    <t>STATUS</t>
  </si>
  <si>
    <t>PHASE</t>
  </si>
  <si>
    <t>UX/UI Design</t>
  </si>
  <si>
    <t>Wireframing</t>
  </si>
  <si>
    <t>Usability Testing</t>
  </si>
  <si>
    <t>Account Creation</t>
  </si>
  <si>
    <t>Login</t>
  </si>
  <si>
    <t>Password Reset</t>
  </si>
  <si>
    <t>Create Trip</t>
  </si>
  <si>
    <t>Edit Trip</t>
  </si>
  <si>
    <t>User Flows</t>
  </si>
  <si>
    <t>Information Architecture</t>
  </si>
  <si>
    <t>User Testing Plan</t>
  </si>
  <si>
    <t>User Testing Sessions</t>
  </si>
  <si>
    <t>SUBTASK</t>
  </si>
  <si>
    <t>DURATION (HRS)</t>
  </si>
  <si>
    <t>In Progress</t>
  </si>
  <si>
    <t>Not Started</t>
  </si>
  <si>
    <t xml:space="preserve">User Authentication
</t>
  </si>
  <si>
    <t>Signup Form Design</t>
  </si>
  <si>
    <t>Email Verification</t>
  </si>
  <si>
    <t xml:space="preserve">Password Strength &amp; Security
</t>
  </si>
  <si>
    <t>Login Form Design</t>
  </si>
  <si>
    <t>Social Login Integration</t>
  </si>
  <si>
    <t>Password Reset Email</t>
  </si>
  <si>
    <t>Password Reset Form</t>
  </si>
  <si>
    <t>Planning</t>
  </si>
  <si>
    <t>Trip Details Form</t>
  </si>
  <si>
    <t xml:space="preserve"> Map Integration</t>
  </si>
  <si>
    <t>Itinerary Builder</t>
  </si>
  <si>
    <t>Edit Trip Details</t>
  </si>
  <si>
    <t>Update Map &amp; Itinerary</t>
  </si>
  <si>
    <t>Delete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</si>
</sst>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40" x14ac:knownFonts="1">
    <font>
      <sz val="11"/>
      <color theme="1"/>
      <name val="Arial"/>
      <family val="2"/>
      <scheme val="minor"/>
    </font>
    <font>
      <sz val="12"/>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6"/>
      <color theme="1"/>
      <name val="Arial"/>
      <family val="2"/>
      <scheme val="minor"/>
    </font>
    <font>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sz val="11"/>
      <color rgb="FF1D2129"/>
      <name val="Arial"/>
      <family val="2"/>
      <scheme val="minor"/>
    </font>
    <font>
      <u/>
      <sz val="11"/>
      <color indexed="12"/>
      <name val="Arial"/>
      <family val="2"/>
      <scheme val="minor"/>
    </font>
    <font>
      <sz val="11"/>
      <color theme="0"/>
      <name val="Times New Roman"/>
      <family val="1"/>
    </font>
    <font>
      <b/>
      <sz val="40"/>
      <color theme="9"/>
      <name val="Times New Roman"/>
      <family val="1"/>
    </font>
    <font>
      <b/>
      <sz val="20"/>
      <color theme="4" tint="-0.249977111117893"/>
      <name val="Times New Roman"/>
      <family val="1"/>
    </font>
    <font>
      <sz val="10"/>
      <name val="Times New Roman"/>
      <family val="1"/>
    </font>
    <font>
      <b/>
      <sz val="16"/>
      <color theme="9"/>
      <name val="Times New Roman"/>
      <family val="1"/>
    </font>
    <font>
      <sz val="11"/>
      <color theme="1"/>
      <name val="Times New Roman"/>
      <family val="1"/>
    </font>
    <font>
      <b/>
      <sz val="11"/>
      <name val="Times New Roman"/>
      <family val="1"/>
    </font>
    <font>
      <b/>
      <sz val="12"/>
      <color theme="1"/>
      <name val="Times New Roman"/>
      <family val="1"/>
    </font>
    <font>
      <sz val="11"/>
      <name val="Times New Roman"/>
      <family val="1"/>
    </font>
    <font>
      <sz val="12"/>
      <color theme="1"/>
      <name val="Times New Roman"/>
      <family val="1"/>
    </font>
    <font>
      <i/>
      <sz val="10"/>
      <color theme="1"/>
      <name val="Times New Roman"/>
      <family val="1"/>
    </font>
    <font>
      <sz val="10"/>
      <color theme="1" tint="0.499984740745262"/>
      <name val="Times New Roman"/>
      <family val="1"/>
    </font>
    <font>
      <sz val="12"/>
      <name val="Times New Roman"/>
      <family val="1"/>
    </font>
    <font>
      <sz val="12"/>
      <color theme="0"/>
      <name val="Times New Roman"/>
      <family val="1"/>
    </font>
    <font>
      <b/>
      <sz val="12"/>
      <name val="Times New Roman"/>
      <family val="1"/>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s>
  <borders count="24">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top style="thin">
        <color theme="4" tint="0.59996337778862885"/>
      </top>
      <bottom/>
      <diagonal/>
    </border>
    <border>
      <left/>
      <right/>
      <top/>
      <bottom style="thin">
        <color theme="5" tint="0.59996337778862885"/>
      </bottom>
      <diagonal/>
    </border>
    <border>
      <left/>
      <right/>
      <top style="thin">
        <color theme="5" tint="0.59996337778862885"/>
      </top>
      <bottom/>
      <diagonal/>
    </border>
  </borders>
  <cellStyleXfs count="16">
    <xf numFmtId="0" fontId="0" fillId="0" borderId="0"/>
    <xf numFmtId="0" fontId="3" fillId="0" borderId="0" applyNumberFormat="0" applyFill="0" applyBorder="0" applyAlignment="0" applyProtection="0">
      <alignment vertical="top"/>
      <protection locked="0"/>
    </xf>
    <xf numFmtId="9" fontId="5" fillId="0" borderId="0" applyFont="0" applyFill="0" applyBorder="0" applyAlignment="0" applyProtection="0"/>
    <xf numFmtId="0" fontId="14" fillId="0" borderId="0"/>
    <xf numFmtId="43" fontId="5" fillId="0" borderId="2"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indent="1"/>
    </xf>
    <xf numFmtId="165" fontId="5" fillId="0" borderId="2">
      <alignment horizontal="center" vertical="center"/>
    </xf>
    <xf numFmtId="164" fontId="5" fillId="0" borderId="1" applyFill="0">
      <alignment horizontal="center" vertical="center"/>
    </xf>
    <xf numFmtId="0" fontId="5" fillId="0" borderId="1" applyFill="0">
      <alignment horizontal="center" vertical="center"/>
    </xf>
    <xf numFmtId="0" fontId="5" fillId="0" borderId="1" applyFill="0">
      <alignment horizontal="left" vertical="center" indent="2"/>
    </xf>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cellStyleXfs>
  <cellXfs count="153">
    <xf numFmtId="0" fontId="0" fillId="0" borderId="0" xfId="0"/>
    <xf numFmtId="0" fontId="2" fillId="0" borderId="0" xfId="0" applyFont="1"/>
    <xf numFmtId="0" fontId="0" fillId="0" borderId="0" xfId="0" applyAlignment="1">
      <alignment horizontal="center"/>
    </xf>
    <xf numFmtId="0" fontId="9" fillId="0" borderId="0" xfId="1" applyFont="1" applyAlignment="1" applyProtection="1"/>
    <xf numFmtId="0" fontId="2" fillId="0" borderId="0" xfId="0" applyFont="1" applyAlignment="1">
      <alignment vertical="top"/>
    </xf>
    <xf numFmtId="0" fontId="10" fillId="0" borderId="0" xfId="0" applyFont="1" applyAlignment="1">
      <alignment horizontal="left" vertical="center"/>
    </xf>
    <xf numFmtId="0" fontId="11" fillId="0" borderId="0" xfId="0" applyFont="1" applyAlignment="1">
      <alignment horizontal="left" vertical="center"/>
    </xf>
    <xf numFmtId="0" fontId="13" fillId="0" borderId="0" xfId="0" applyFont="1"/>
    <xf numFmtId="0" fontId="2" fillId="0" borderId="0" xfId="0" applyFont="1" applyAlignment="1">
      <alignment horizontal="left" vertical="top"/>
    </xf>
    <xf numFmtId="0" fontId="12" fillId="0" borderId="0" xfId="0" applyFont="1" applyAlignment="1">
      <alignment vertical="top"/>
    </xf>
    <xf numFmtId="0" fontId="14" fillId="0" borderId="0" xfId="3"/>
    <xf numFmtId="0" fontId="14" fillId="0" borderId="0" xfId="0" applyFont="1" applyAlignment="1">
      <alignment horizontal="center"/>
    </xf>
    <xf numFmtId="0" fontId="8" fillId="0" borderId="0" xfId="0" applyFont="1"/>
    <xf numFmtId="0" fontId="15" fillId="0" borderId="0" xfId="0" applyFont="1"/>
    <xf numFmtId="0" fontId="5" fillId="0" borderId="0" xfId="0" applyFont="1"/>
    <xf numFmtId="167" fontId="17" fillId="12" borderId="19" xfId="0" applyNumberFormat="1" applyFont="1" applyFill="1" applyBorder="1" applyAlignment="1">
      <alignment horizontal="center" vertical="center"/>
    </xf>
    <xf numFmtId="167" fontId="17" fillId="12" borderId="17" xfId="0" applyNumberFormat="1" applyFont="1" applyFill="1" applyBorder="1" applyAlignment="1">
      <alignment horizontal="center" vertical="center"/>
    </xf>
    <xf numFmtId="167" fontId="17" fillId="12" borderId="18" xfId="0" applyNumberFormat="1" applyFont="1" applyFill="1" applyBorder="1" applyAlignment="1">
      <alignment horizontal="center" vertical="center"/>
    </xf>
    <xf numFmtId="0" fontId="18" fillId="2" borderId="16" xfId="0" applyFont="1" applyFill="1" applyBorder="1" applyAlignment="1">
      <alignment horizontal="center" vertical="center" shrinkToFit="1"/>
    </xf>
    <xf numFmtId="0" fontId="18" fillId="2" borderId="13" xfId="0" applyFont="1" applyFill="1" applyBorder="1" applyAlignment="1">
      <alignment horizontal="center" vertical="center" shrinkToFit="1"/>
    </xf>
    <xf numFmtId="0" fontId="18" fillId="2" borderId="14" xfId="0" applyFont="1" applyFill="1" applyBorder="1" applyAlignment="1">
      <alignment horizontal="center" vertical="center" shrinkToFit="1"/>
    </xf>
    <xf numFmtId="0" fontId="5" fillId="0" borderId="3" xfId="0" applyFont="1" applyBorder="1" applyAlignment="1">
      <alignment vertical="center"/>
    </xf>
    <xf numFmtId="0" fontId="5" fillId="0" borderId="11" xfId="0" applyFont="1" applyBorder="1" applyAlignment="1">
      <alignment vertical="center"/>
    </xf>
    <xf numFmtId="0" fontId="5" fillId="0" borderId="0" xfId="0" applyFont="1" applyAlignment="1">
      <alignment vertical="center"/>
    </xf>
    <xf numFmtId="0" fontId="5" fillId="0" borderId="4" xfId="0" applyFont="1" applyBorder="1" applyAlignment="1">
      <alignment vertical="center"/>
    </xf>
    <xf numFmtId="0" fontId="5" fillId="0" borderId="4" xfId="0" applyFont="1" applyBorder="1" applyAlignment="1">
      <alignment horizontal="right" vertical="center"/>
    </xf>
    <xf numFmtId="0" fontId="5" fillId="0" borderId="10" xfId="0" applyFont="1" applyBorder="1" applyAlignment="1">
      <alignment vertical="center"/>
    </xf>
    <xf numFmtId="0" fontId="5" fillId="2" borderId="0" xfId="0" applyFont="1" applyFill="1" applyAlignment="1">
      <alignment vertical="center"/>
    </xf>
    <xf numFmtId="0" fontId="10" fillId="0" borderId="0" xfId="0" applyFont="1" applyAlignment="1">
      <alignment horizontal="left" vertical="center" indent="1"/>
    </xf>
    <xf numFmtId="0" fontId="4" fillId="0" borderId="0" xfId="0" applyFont="1" applyAlignment="1">
      <alignment horizontal="left" vertical="top" indent="1"/>
    </xf>
    <xf numFmtId="0" fontId="20" fillId="0" borderId="0" xfId="0" applyFont="1" applyAlignment="1">
      <alignment horizontal="left" vertical="center" indent="1"/>
    </xf>
    <xf numFmtId="0" fontId="23" fillId="0" borderId="0" xfId="0" applyFont="1" applyAlignment="1">
      <alignment horizontal="left" vertical="top" wrapText="1" indent="1"/>
    </xf>
    <xf numFmtId="0" fontId="0" fillId="0" borderId="0" xfId="0" applyAlignment="1">
      <alignment horizontal="left" vertical="top" wrapText="1" indent="1"/>
    </xf>
    <xf numFmtId="0" fontId="24" fillId="0" borderId="0" xfId="1" applyFont="1" applyAlignment="1" applyProtection="1">
      <alignment horizontal="left" vertical="top" indent="1"/>
    </xf>
    <xf numFmtId="0" fontId="2" fillId="0" borderId="0" xfId="0" applyFont="1" applyAlignment="1">
      <alignment horizontal="left" vertical="top" indent="1"/>
    </xf>
    <xf numFmtId="166" fontId="16" fillId="2" borderId="12" xfId="0" applyNumberFormat="1" applyFont="1" applyFill="1" applyBorder="1" applyAlignment="1">
      <alignment horizontal="center" vertical="center" wrapText="1"/>
    </xf>
    <xf numFmtId="166" fontId="16" fillId="2" borderId="18" xfId="0" applyNumberFormat="1" applyFont="1" applyFill="1" applyBorder="1" applyAlignment="1">
      <alignment horizontal="center" vertical="center" wrapText="1"/>
    </xf>
    <xf numFmtId="0" fontId="21" fillId="0" borderId="0" xfId="0" applyFont="1" applyAlignment="1">
      <alignment horizontal="left"/>
    </xf>
    <xf numFmtId="0" fontId="22" fillId="0" borderId="0" xfId="0" applyFont="1"/>
    <xf numFmtId="165" fontId="21" fillId="0" borderId="0" xfId="9" applyFont="1" applyBorder="1" applyAlignment="1">
      <alignment horizontal="left"/>
    </xf>
    <xf numFmtId="166" fontId="16" fillId="2" borderId="12" xfId="0" applyNumberFormat="1" applyFont="1" applyFill="1" applyBorder="1" applyAlignment="1">
      <alignment horizontal="center" vertical="center" wrapText="1"/>
    </xf>
    <xf numFmtId="166" fontId="16" fillId="2" borderId="17" xfId="0" applyNumberFormat="1" applyFont="1" applyFill="1" applyBorder="1" applyAlignment="1">
      <alignment horizontal="center" vertical="center" wrapText="1"/>
    </xf>
    <xf numFmtId="0" fontId="19" fillId="15" borderId="0" xfId="15" applyFont="1" applyAlignment="1">
      <alignment horizontal="left" vertical="center" indent="1"/>
    </xf>
    <xf numFmtId="0" fontId="19" fillId="15" borderId="0" xfId="15" applyFont="1" applyBorder="1" applyAlignment="1">
      <alignment vertical="center"/>
    </xf>
    <xf numFmtId="9" fontId="19" fillId="15" borderId="0" xfId="15" applyNumberFormat="1" applyFont="1" applyBorder="1" applyAlignment="1">
      <alignment horizontal="center" vertical="center"/>
    </xf>
    <xf numFmtId="164" fontId="19" fillId="15" borderId="0" xfId="15" applyNumberFormat="1" applyFont="1" applyAlignment="1">
      <alignment horizontal="center" vertical="center"/>
    </xf>
    <xf numFmtId="0" fontId="19" fillId="15" borderId="1" xfId="15" applyFont="1" applyBorder="1" applyAlignment="1">
      <alignment horizontal="center" vertical="center"/>
    </xf>
    <xf numFmtId="0" fontId="25" fillId="0" borderId="0" xfId="3" applyFont="1" applyAlignment="1">
      <alignment wrapText="1"/>
    </xf>
    <xf numFmtId="0" fontId="26" fillId="0" borderId="0" xfId="5" applyFont="1" applyAlignment="1">
      <alignment horizontal="left"/>
    </xf>
    <xf numFmtId="0" fontId="27" fillId="0" borderId="0" xfId="0" applyFont="1"/>
    <xf numFmtId="0" fontId="28" fillId="0" borderId="0" xfId="0" applyFont="1"/>
    <xf numFmtId="0" fontId="28" fillId="0" borderId="0" xfId="0" applyFont="1" applyAlignment="1">
      <alignment horizontal="center"/>
    </xf>
    <xf numFmtId="0" fontId="28" fillId="0" borderId="0" xfId="0" applyFont="1" applyAlignment="1">
      <alignment horizontal="center" vertical="center"/>
    </xf>
    <xf numFmtId="0" fontId="29" fillId="0" borderId="0" xfId="8" applyFont="1" applyAlignment="1">
      <alignment horizontal="left"/>
    </xf>
    <xf numFmtId="0" fontId="30" fillId="0" borderId="0" xfId="0" applyFont="1"/>
    <xf numFmtId="0" fontId="25" fillId="0" borderId="0" xfId="3" applyFont="1"/>
    <xf numFmtId="0" fontId="29" fillId="0" borderId="0" xfId="6" applyFont="1" applyAlignment="1">
      <alignment horizontal="left" vertical="center" indent="1"/>
    </xf>
    <xf numFmtId="0" fontId="29" fillId="0" borderId="0" xfId="7" applyFont="1" applyAlignment="1">
      <alignment horizontal="left" vertical="center" indent="1"/>
    </xf>
    <xf numFmtId="0" fontId="30" fillId="0" borderId="0" xfId="0" applyFont="1"/>
    <xf numFmtId="0" fontId="30" fillId="0" borderId="0" xfId="0" applyFont="1" applyAlignment="1">
      <alignment horizontal="center"/>
    </xf>
    <xf numFmtId="0" fontId="31" fillId="0" borderId="0" xfId="0" applyFont="1" applyAlignment="1">
      <alignment horizontal="left" indent="1"/>
    </xf>
    <xf numFmtId="0" fontId="30" fillId="0" borderId="0" xfId="8" applyFont="1">
      <alignment horizontal="right" indent="1"/>
    </xf>
    <xf numFmtId="0" fontId="28" fillId="0" borderId="0" xfId="1" applyFont="1" applyAlignment="1" applyProtection="1">
      <alignment horizontal="left" vertical="top" indent="1"/>
    </xf>
    <xf numFmtId="0" fontId="30" fillId="0" borderId="0" xfId="0" applyFont="1" applyAlignment="1">
      <alignment horizontal="left" indent="1"/>
    </xf>
    <xf numFmtId="0" fontId="32" fillId="6" borderId="0" xfId="0" applyFont="1" applyFill="1" applyAlignment="1">
      <alignment horizontal="left" vertical="center" indent="1"/>
    </xf>
    <xf numFmtId="0" fontId="32" fillId="13" borderId="0" xfId="13" applyFont="1" applyAlignment="1">
      <alignment horizontal="center" vertical="center"/>
    </xf>
    <xf numFmtId="0" fontId="32" fillId="13" borderId="0" xfId="13" applyFont="1" applyBorder="1" applyAlignment="1">
      <alignment vertical="center"/>
    </xf>
    <xf numFmtId="9" fontId="32" fillId="13" borderId="0" xfId="13" applyNumberFormat="1" applyFont="1" applyBorder="1" applyAlignment="1">
      <alignment horizontal="center" vertical="center"/>
    </xf>
    <xf numFmtId="164" fontId="32" fillId="13" borderId="0" xfId="13" applyNumberFormat="1" applyFont="1" applyAlignment="1">
      <alignment horizontal="center" vertical="center"/>
    </xf>
    <xf numFmtId="0" fontId="32" fillId="13" borderId="1" xfId="13" applyFont="1" applyBorder="1" applyAlignment="1">
      <alignment horizontal="center" vertical="center"/>
    </xf>
    <xf numFmtId="0" fontId="30" fillId="0" borderId="0" xfId="0" applyFont="1" applyAlignment="1">
      <alignment vertical="center"/>
    </xf>
    <xf numFmtId="0" fontId="32" fillId="13" borderId="0" xfId="13" applyFont="1" applyBorder="1" applyAlignment="1">
      <alignment horizontal="center" vertical="center"/>
    </xf>
    <xf numFmtId="0" fontId="32" fillId="13" borderId="7" xfId="13" applyFont="1" applyBorder="1" applyAlignment="1">
      <alignment vertical="center"/>
    </xf>
    <xf numFmtId="9" fontId="32" fillId="13" borderId="7" xfId="13" applyNumberFormat="1" applyFont="1" applyBorder="1" applyAlignment="1">
      <alignment horizontal="center" vertical="center"/>
    </xf>
    <xf numFmtId="164" fontId="32" fillId="13" borderId="7" xfId="13" applyNumberFormat="1" applyFont="1" applyBorder="1" applyAlignment="1">
      <alignment horizontal="center" vertical="center"/>
    </xf>
    <xf numFmtId="0" fontId="32" fillId="7" borderId="0" xfId="0" applyFont="1" applyFill="1" applyAlignment="1">
      <alignment horizontal="left" vertical="center" wrapText="1" indent="1"/>
    </xf>
    <xf numFmtId="0" fontId="32" fillId="14" borderId="0" xfId="14" applyFont="1" applyAlignment="1">
      <alignment horizontal="center" vertical="center" wrapText="1"/>
    </xf>
    <xf numFmtId="0" fontId="32" fillId="14" borderId="0" xfId="14" applyFont="1" applyBorder="1" applyAlignment="1">
      <alignment vertical="center"/>
    </xf>
    <xf numFmtId="9" fontId="32" fillId="14" borderId="0" xfId="14" applyNumberFormat="1" applyFont="1" applyBorder="1" applyAlignment="1">
      <alignment horizontal="center" vertical="center"/>
    </xf>
    <xf numFmtId="164" fontId="32" fillId="14" borderId="0" xfId="14" applyNumberFormat="1" applyFont="1" applyAlignment="1">
      <alignment horizontal="center" vertical="center"/>
    </xf>
    <xf numFmtId="0" fontId="32" fillId="14" borderId="1" xfId="14" applyFont="1" applyBorder="1" applyAlignment="1">
      <alignment horizontal="center" vertical="center"/>
    </xf>
    <xf numFmtId="0" fontId="32" fillId="14" borderId="5" xfId="14" applyFont="1" applyBorder="1" applyAlignment="1">
      <alignment horizontal="center" vertical="center" wrapText="1"/>
    </xf>
    <xf numFmtId="0" fontId="32" fillId="14" borderId="5" xfId="14" applyFont="1" applyBorder="1" applyAlignment="1">
      <alignment vertical="center"/>
    </xf>
    <xf numFmtId="9" fontId="32" fillId="14" borderId="5" xfId="14" applyNumberFormat="1" applyFont="1" applyBorder="1" applyAlignment="1">
      <alignment horizontal="center" vertical="center"/>
    </xf>
    <xf numFmtId="164" fontId="32" fillId="14" borderId="5" xfId="14" applyNumberFormat="1" applyFont="1" applyBorder="1" applyAlignment="1">
      <alignment horizontal="center" vertical="center"/>
    </xf>
    <xf numFmtId="0" fontId="32" fillId="8" borderId="0" xfId="0" applyFont="1" applyFill="1" applyAlignment="1">
      <alignment horizontal="left" vertical="center" indent="1"/>
    </xf>
    <xf numFmtId="0" fontId="32" fillId="15" borderId="0" xfId="15" applyFont="1" applyBorder="1" applyAlignment="1">
      <alignment vertical="center"/>
    </xf>
    <xf numFmtId="9" fontId="32" fillId="15" borderId="0" xfId="15" applyNumberFormat="1" applyFont="1" applyBorder="1" applyAlignment="1">
      <alignment horizontal="center" vertical="center"/>
    </xf>
    <xf numFmtId="164" fontId="32" fillId="15" borderId="0" xfId="15" applyNumberFormat="1" applyFont="1" applyAlignment="1">
      <alignment horizontal="center" vertical="center"/>
    </xf>
    <xf numFmtId="0" fontId="32" fillId="15" borderId="1" xfId="15" applyFont="1" applyBorder="1" applyAlignment="1">
      <alignment horizontal="center" vertical="center"/>
    </xf>
    <xf numFmtId="0" fontId="32" fillId="9" borderId="0" xfId="0" applyFont="1" applyFill="1" applyAlignment="1">
      <alignment horizontal="left" vertical="center" indent="1"/>
    </xf>
    <xf numFmtId="0" fontId="30" fillId="0" borderId="11" xfId="0" applyFont="1" applyBorder="1" applyAlignment="1">
      <alignment vertical="center"/>
    </xf>
    <xf numFmtId="0" fontId="35" fillId="2" borderId="0" xfId="0" applyFont="1" applyFill="1" applyAlignment="1">
      <alignment horizontal="left" vertical="center" indent="1"/>
    </xf>
    <xf numFmtId="0" fontId="35" fillId="2" borderId="0" xfId="0" applyFont="1" applyFill="1" applyAlignment="1">
      <alignment vertical="center"/>
    </xf>
    <xf numFmtId="9" fontId="28" fillId="2" borderId="0" xfId="2" applyFont="1" applyFill="1" applyBorder="1" applyAlignment="1">
      <alignment horizontal="center" vertical="center"/>
    </xf>
    <xf numFmtId="164" fontId="36" fillId="2" borderId="0" xfId="0" applyNumberFormat="1" applyFont="1" applyFill="1" applyAlignment="1">
      <alignment horizontal="left" vertical="center"/>
    </xf>
    <xf numFmtId="164" fontId="28" fillId="2" borderId="0" xfId="0" applyNumberFormat="1" applyFont="1" applyFill="1" applyAlignment="1">
      <alignment horizontal="center" vertical="center"/>
    </xf>
    <xf numFmtId="0" fontId="33" fillId="2" borderId="1" xfId="0" applyFont="1" applyFill="1" applyBorder="1" applyAlignment="1">
      <alignment horizontal="center" vertical="center"/>
    </xf>
    <xf numFmtId="0" fontId="30" fillId="2" borderId="0" xfId="0" applyFont="1" applyFill="1" applyAlignment="1">
      <alignment vertical="center"/>
    </xf>
    <xf numFmtId="0" fontId="32" fillId="15" borderId="0" xfId="15" applyFont="1" applyAlignment="1">
      <alignment horizontal="center" vertical="center"/>
    </xf>
    <xf numFmtId="0" fontId="32" fillId="11" borderId="15" xfId="0" applyFont="1" applyFill="1" applyBorder="1" applyAlignment="1">
      <alignment horizontal="left" vertical="center" indent="1"/>
    </xf>
    <xf numFmtId="0" fontId="32" fillId="11" borderId="15" xfId="0" applyFont="1" applyFill="1" applyBorder="1" applyAlignment="1">
      <alignment vertical="center"/>
    </xf>
    <xf numFmtId="0" fontId="32" fillId="11" borderId="15" xfId="0" applyFont="1" applyFill="1" applyBorder="1" applyAlignment="1">
      <alignment horizontal="center" vertical="center"/>
    </xf>
    <xf numFmtId="0" fontId="34" fillId="0" borderId="0" xfId="0" applyFont="1"/>
    <xf numFmtId="0" fontId="34" fillId="2" borderId="20" xfId="0" applyFont="1" applyFill="1" applyBorder="1" applyAlignment="1">
      <alignment horizontal="left" indent="1"/>
    </xf>
    <xf numFmtId="0" fontId="32" fillId="11" borderId="20" xfId="0" applyFont="1" applyFill="1" applyBorder="1" applyAlignment="1">
      <alignment horizontal="left" vertical="center" indent="1"/>
    </xf>
    <xf numFmtId="0" fontId="34" fillId="2" borderId="20" xfId="0" applyFont="1" applyFill="1" applyBorder="1"/>
    <xf numFmtId="0" fontId="34" fillId="0" borderId="20" xfId="0" applyFont="1" applyBorder="1" applyAlignment="1"/>
    <xf numFmtId="0" fontId="32" fillId="11" borderId="20" xfId="0" applyFont="1" applyFill="1" applyBorder="1" applyAlignment="1">
      <alignment horizontal="center" vertical="center"/>
    </xf>
    <xf numFmtId="0" fontId="34" fillId="0" borderId="0" xfId="0" applyFont="1" applyAlignment="1">
      <alignment wrapText="1"/>
    </xf>
    <xf numFmtId="0" fontId="34" fillId="0" borderId="0" xfId="0" applyFont="1" applyAlignment="1">
      <alignment horizontal="left" vertical="center"/>
    </xf>
    <xf numFmtId="0" fontId="34" fillId="3" borderId="0" xfId="12" applyFont="1" applyFill="1" applyBorder="1" applyAlignment="1">
      <alignment horizontal="left" vertical="center" indent="2"/>
    </xf>
    <xf numFmtId="0" fontId="34" fillId="3" borderId="6" xfId="11" applyFont="1" applyFill="1" applyBorder="1" applyAlignment="1">
      <alignment vertical="center"/>
    </xf>
    <xf numFmtId="9" fontId="37" fillId="3" borderId="6" xfId="2" applyFont="1" applyFill="1" applyBorder="1" applyAlignment="1">
      <alignment horizontal="center" vertical="center"/>
    </xf>
    <xf numFmtId="164" fontId="34" fillId="3" borderId="6" xfId="10" applyFont="1" applyFill="1" applyBorder="1">
      <alignment horizontal="center" vertical="center"/>
    </xf>
    <xf numFmtId="0" fontId="37" fillId="0" borderId="1" xfId="0" applyFont="1" applyBorder="1" applyAlignment="1">
      <alignment horizontal="center" vertical="center"/>
    </xf>
    <xf numFmtId="0" fontId="34" fillId="0" borderId="6" xfId="0" applyFont="1" applyBorder="1" applyAlignment="1">
      <alignment horizontal="left" vertical="center" indent="2"/>
    </xf>
    <xf numFmtId="0" fontId="34" fillId="3" borderId="7" xfId="11" applyFont="1" applyFill="1" applyBorder="1" applyAlignment="1">
      <alignment vertical="center"/>
    </xf>
    <xf numFmtId="9" fontId="37" fillId="3" borderId="7" xfId="2" applyFont="1" applyFill="1" applyBorder="1" applyAlignment="1">
      <alignment horizontal="center" vertical="center"/>
    </xf>
    <xf numFmtId="164" fontId="34" fillId="3" borderId="7" xfId="10" applyFont="1" applyFill="1" applyBorder="1">
      <alignment horizontal="center" vertical="center"/>
    </xf>
    <xf numFmtId="0" fontId="34" fillId="3" borderId="21" xfId="12" applyFont="1" applyFill="1" applyBorder="1" applyAlignment="1">
      <alignment horizontal="left" vertical="center" indent="2"/>
    </xf>
    <xf numFmtId="0" fontId="34" fillId="4" borderId="23" xfId="12" applyFont="1" applyFill="1" applyBorder="1" applyAlignment="1">
      <alignment horizontal="left" vertical="center" indent="2"/>
    </xf>
    <xf numFmtId="0" fontId="34" fillId="4" borderId="5" xfId="11" applyFont="1" applyFill="1" applyBorder="1" applyAlignment="1">
      <alignment vertical="center"/>
    </xf>
    <xf numFmtId="9" fontId="37" fillId="4" borderId="5" xfId="2" applyFont="1" applyFill="1" applyBorder="1" applyAlignment="1">
      <alignment horizontal="center" vertical="center"/>
    </xf>
    <xf numFmtId="164" fontId="34" fillId="4" borderId="5" xfId="10" applyFont="1" applyFill="1" applyBorder="1">
      <alignment horizontal="center" vertical="center"/>
    </xf>
    <xf numFmtId="0" fontId="34" fillId="4" borderId="0" xfId="12" applyFont="1" applyFill="1" applyBorder="1" applyAlignment="1">
      <alignment horizontal="left" vertical="center" indent="2"/>
    </xf>
    <xf numFmtId="0" fontId="34" fillId="0" borderId="22" xfId="0" applyFont="1" applyBorder="1" applyAlignment="1">
      <alignment horizontal="left" vertical="center" indent="2"/>
    </xf>
    <xf numFmtId="0" fontId="34" fillId="4" borderId="5" xfId="11" applyFont="1" applyFill="1" applyBorder="1" applyAlignment="1">
      <alignment vertical="center" wrapText="1"/>
    </xf>
    <xf numFmtId="0" fontId="34" fillId="4" borderId="5" xfId="12" applyFont="1" applyFill="1" applyBorder="1">
      <alignment horizontal="left" vertical="center" indent="2"/>
    </xf>
    <xf numFmtId="0" fontId="34" fillId="4" borderId="5" xfId="12" applyFont="1" applyFill="1" applyBorder="1" applyAlignment="1">
      <alignment horizontal="left" vertical="center" wrapText="1" indent="2"/>
    </xf>
    <xf numFmtId="0" fontId="34" fillId="5" borderId="8" xfId="12" applyFont="1" applyFill="1" applyBorder="1">
      <alignment horizontal="left" vertical="center" indent="2"/>
    </xf>
    <xf numFmtId="0" fontId="34" fillId="5" borderId="8" xfId="11" applyFont="1" applyFill="1" applyBorder="1" applyAlignment="1">
      <alignment vertical="center"/>
    </xf>
    <xf numFmtId="9" fontId="37" fillId="5" borderId="8" xfId="2" applyFont="1" applyFill="1" applyBorder="1" applyAlignment="1">
      <alignment horizontal="center" vertical="center"/>
    </xf>
    <xf numFmtId="164" fontId="34" fillId="5" borderId="8" xfId="10" applyFont="1" applyFill="1" applyBorder="1">
      <alignment horizontal="center" vertical="center"/>
    </xf>
    <xf numFmtId="0" fontId="34" fillId="9" borderId="0" xfId="11" applyFont="1" applyFill="1" applyBorder="1" applyAlignment="1">
      <alignment vertical="center"/>
    </xf>
    <xf numFmtId="9" fontId="37" fillId="9" borderId="0" xfId="2" applyFont="1" applyFill="1" applyBorder="1" applyAlignment="1">
      <alignment horizontal="center" vertical="center"/>
    </xf>
    <xf numFmtId="164" fontId="34" fillId="9" borderId="0" xfId="0" applyNumberFormat="1" applyFont="1" applyFill="1" applyAlignment="1">
      <alignment horizontal="center" vertical="center"/>
    </xf>
    <xf numFmtId="164" fontId="37" fillId="9" borderId="0" xfId="0" applyNumberFormat="1" applyFont="1" applyFill="1" applyAlignment="1">
      <alignment horizontal="center" vertical="center"/>
    </xf>
    <xf numFmtId="0" fontId="34" fillId="10" borderId="9" xfId="12" applyFont="1" applyFill="1" applyBorder="1">
      <alignment horizontal="left" vertical="center" indent="2"/>
    </xf>
    <xf numFmtId="0" fontId="34" fillId="10" borderId="9" xfId="11" applyFont="1" applyFill="1" applyBorder="1" applyAlignment="1">
      <alignment vertical="center"/>
    </xf>
    <xf numFmtId="9" fontId="37" fillId="10" borderId="9" xfId="2" applyFont="1" applyFill="1" applyBorder="1" applyAlignment="1">
      <alignment horizontal="center" vertical="center"/>
    </xf>
    <xf numFmtId="164" fontId="34" fillId="10" borderId="9" xfId="10" applyFont="1" applyFill="1" applyBorder="1">
      <alignment horizontal="center" vertical="center"/>
    </xf>
    <xf numFmtId="0" fontId="38" fillId="0" borderId="0" xfId="3" applyFont="1"/>
    <xf numFmtId="0" fontId="34" fillId="0" borderId="0" xfId="12" applyFont="1" applyBorder="1">
      <alignment horizontal="left" vertical="center" indent="2"/>
    </xf>
    <xf numFmtId="0" fontId="34" fillId="0" borderId="0" xfId="11" applyFont="1" applyBorder="1" applyAlignment="1">
      <alignment vertical="center"/>
    </xf>
    <xf numFmtId="9" fontId="37" fillId="0" borderId="0" xfId="2" applyFont="1" applyBorder="1" applyAlignment="1">
      <alignment horizontal="center" vertical="center"/>
    </xf>
    <xf numFmtId="164" fontId="34" fillId="0" borderId="0" xfId="10" applyFont="1" applyBorder="1">
      <alignment horizontal="center" vertical="center"/>
    </xf>
    <xf numFmtId="0" fontId="34" fillId="0" borderId="11" xfId="0" applyFont="1" applyBorder="1" applyAlignment="1">
      <alignment vertical="center"/>
    </xf>
    <xf numFmtId="0" fontId="39" fillId="0" borderId="1" xfId="0" applyFont="1" applyBorder="1" applyAlignment="1">
      <alignment horizontal="center" vertical="center"/>
    </xf>
    <xf numFmtId="0" fontId="32" fillId="5" borderId="8" xfId="12" applyFont="1" applyFill="1" applyBorder="1">
      <alignment horizontal="left" vertical="center" indent="2"/>
    </xf>
    <xf numFmtId="0" fontId="32" fillId="5" borderId="8" xfId="11" applyFont="1" applyFill="1" applyBorder="1" applyAlignment="1">
      <alignment vertical="center"/>
    </xf>
    <xf numFmtId="9" fontId="39" fillId="5" borderId="8" xfId="2" applyFont="1" applyFill="1" applyBorder="1" applyAlignment="1">
      <alignment horizontal="center" vertical="center"/>
    </xf>
    <xf numFmtId="164" fontId="32" fillId="5" borderId="8" xfId="10" applyFont="1" applyFill="1" applyBorder="1">
      <alignment horizontal="center" vertical="center"/>
    </xf>
  </cellXfs>
  <cellStyles count="16">
    <cellStyle name="20% - Accent1" xfId="13" builtinId="30"/>
    <cellStyle name="20% - Accent2" xfId="14" builtinId="34"/>
    <cellStyle name="20% - Accent3" xfId="15" builtinId="38"/>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27">
    <dxf>
      <fill>
        <patternFill>
          <bgColor theme="8"/>
        </patternFill>
      </fill>
      <border>
        <left/>
        <right/>
      </border>
    </dxf>
    <dxf>
      <fill>
        <patternFill>
          <bgColor theme="8" tint="0.59996337778862885"/>
        </patternFill>
      </fill>
      <border>
        <left/>
        <right/>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W42"/>
  <sheetViews>
    <sheetView showGridLines="0" tabSelected="1" showRuler="0" topLeftCell="A17" zoomScale="84" zoomScaleNormal="100" zoomScalePageLayoutView="70" workbookViewId="0">
      <selection activeCell="B27" sqref="B27"/>
    </sheetView>
  </sheetViews>
  <sheetFormatPr baseColWidth="10" defaultColWidth="8.6640625" defaultRowHeight="30" customHeight="1" x14ac:dyDescent="0.15"/>
  <cols>
    <col min="1" max="1" width="22.6640625" style="10" customWidth="1"/>
    <col min="2" max="2" width="24.33203125" customWidth="1"/>
    <col min="3" max="4" width="19.33203125" customWidth="1"/>
    <col min="5" max="5" width="10.6640625" customWidth="1"/>
    <col min="6" max="6" width="10.6640625" style="2" customWidth="1"/>
    <col min="7" max="7" width="10.6640625" customWidth="1"/>
    <col min="8" max="8" width="16.1640625" hidden="1" customWidth="1"/>
    <col min="9" max="9" width="20.1640625" customWidth="1"/>
    <col min="10" max="10" width="9.5" customWidth="1"/>
    <col min="11" max="65" width="2.6640625" customWidth="1"/>
    <col min="66" max="68" width="8.83203125" bestFit="1" customWidth="1"/>
    <col min="69" max="69" width="11.6640625" bestFit="1" customWidth="1"/>
    <col min="70" max="75" width="8.83203125" bestFit="1" customWidth="1"/>
  </cols>
  <sheetData>
    <row r="1" spans="1:75" ht="90" customHeight="1" x14ac:dyDescent="0.5">
      <c r="A1" s="47"/>
      <c r="B1" s="48" t="s">
        <v>22</v>
      </c>
      <c r="C1" s="49"/>
      <c r="D1" s="49"/>
      <c r="E1" s="50"/>
      <c r="F1" s="51"/>
      <c r="G1" s="52"/>
      <c r="H1" s="50"/>
      <c r="I1" s="53" t="s">
        <v>33</v>
      </c>
      <c r="J1" s="54"/>
      <c r="K1" s="54"/>
      <c r="L1" s="54"/>
      <c r="M1" s="54"/>
      <c r="N1" s="54"/>
      <c r="O1" s="54"/>
      <c r="P1" s="13"/>
      <c r="Q1" s="39">
        <f>DATE(2024, 10, 1)</f>
        <v>45566</v>
      </c>
      <c r="R1" s="38"/>
      <c r="S1" s="38"/>
      <c r="T1" s="38"/>
      <c r="U1" s="38"/>
      <c r="V1" s="38"/>
      <c r="W1" s="38"/>
      <c r="X1" s="38"/>
      <c r="Y1" s="38"/>
      <c r="Z1" s="38"/>
    </row>
    <row r="2" spans="1:75" ht="30" customHeight="1" x14ac:dyDescent="0.4">
      <c r="A2" s="55"/>
      <c r="B2" s="56" t="s">
        <v>20</v>
      </c>
      <c r="C2" s="57" t="s">
        <v>21</v>
      </c>
      <c r="D2" s="57"/>
      <c r="E2" s="58"/>
      <c r="F2" s="59"/>
      <c r="G2" s="58"/>
      <c r="H2" s="58"/>
      <c r="I2" s="53" t="s">
        <v>34</v>
      </c>
      <c r="J2" s="54"/>
      <c r="K2" s="54"/>
      <c r="L2" s="54"/>
      <c r="M2" s="54"/>
      <c r="N2" s="54"/>
      <c r="O2" s="54"/>
      <c r="P2" s="13"/>
      <c r="Q2" s="37">
        <v>1</v>
      </c>
      <c r="R2" s="38"/>
      <c r="S2" s="38"/>
      <c r="T2" s="38"/>
      <c r="U2" s="38"/>
      <c r="V2" s="38"/>
      <c r="W2" s="38"/>
      <c r="X2" s="38"/>
      <c r="Y2" s="38"/>
      <c r="Z2" s="38"/>
    </row>
    <row r="3" spans="1:75" s="14" customFormat="1" ht="30" customHeight="1" x14ac:dyDescent="0.15">
      <c r="A3" s="55"/>
      <c r="B3" s="60" t="s">
        <v>8</v>
      </c>
      <c r="C3" s="58"/>
      <c r="D3" s="58"/>
      <c r="E3" s="61"/>
      <c r="F3" s="59"/>
      <c r="G3" s="58"/>
      <c r="H3" s="58"/>
      <c r="I3" s="58"/>
      <c r="J3" s="58"/>
      <c r="K3" s="58"/>
      <c r="L3" s="58"/>
      <c r="M3" s="58"/>
      <c r="N3" s="58"/>
      <c r="O3" s="58"/>
      <c r="T3" s="41">
        <f>T4</f>
        <v>45565</v>
      </c>
      <c r="U3" s="40"/>
      <c r="V3" s="40"/>
      <c r="W3" s="40"/>
      <c r="X3" s="40"/>
      <c r="Y3" s="40"/>
      <c r="Z3" s="40"/>
      <c r="AA3" s="35">
        <f>AA4</f>
        <v>45572</v>
      </c>
      <c r="AB3" s="35"/>
      <c r="AC3" s="35"/>
      <c r="AD3" s="35"/>
      <c r="AE3" s="35"/>
      <c r="AF3" s="35"/>
      <c r="AG3" s="35"/>
      <c r="AH3" s="35">
        <f>AH4</f>
        <v>45579</v>
      </c>
      <c r="AI3" s="35"/>
      <c r="AJ3" s="35"/>
      <c r="AK3" s="35"/>
      <c r="AL3" s="35"/>
      <c r="AM3" s="35"/>
      <c r="AN3" s="35"/>
      <c r="AO3" s="35">
        <f>AO4</f>
        <v>45586</v>
      </c>
      <c r="AP3" s="35"/>
      <c r="AQ3" s="35"/>
      <c r="AR3" s="35"/>
      <c r="AS3" s="35"/>
      <c r="AT3" s="35"/>
      <c r="AU3" s="35"/>
      <c r="AV3" s="35">
        <f>AV4</f>
        <v>45593</v>
      </c>
      <c r="AW3" s="35"/>
      <c r="AX3" s="35"/>
      <c r="AY3" s="35"/>
      <c r="AZ3" s="35"/>
      <c r="BA3" s="35"/>
      <c r="BB3" s="35"/>
      <c r="BC3" s="35">
        <f>BC4</f>
        <v>45600</v>
      </c>
      <c r="BD3" s="35"/>
      <c r="BE3" s="35"/>
      <c r="BF3" s="35"/>
      <c r="BG3" s="35"/>
      <c r="BH3" s="35"/>
      <c r="BI3" s="35"/>
      <c r="BJ3" s="35">
        <f>BJ4</f>
        <v>45607</v>
      </c>
      <c r="BK3" s="35"/>
      <c r="BL3" s="35"/>
      <c r="BM3" s="35"/>
      <c r="BN3" s="35"/>
      <c r="BO3" s="35"/>
      <c r="BP3" s="35"/>
      <c r="BQ3" s="35">
        <f>BQ4</f>
        <v>45614</v>
      </c>
      <c r="BR3" s="35"/>
      <c r="BS3" s="35"/>
      <c r="BT3" s="35"/>
      <c r="BU3" s="35"/>
      <c r="BV3" s="35"/>
      <c r="BW3" s="36"/>
    </row>
    <row r="4" spans="1:75" s="14" customFormat="1" ht="30" customHeight="1" x14ac:dyDescent="0.15">
      <c r="A4" s="47"/>
      <c r="B4" s="62" t="s">
        <v>13</v>
      </c>
      <c r="C4" s="58"/>
      <c r="D4" s="58"/>
      <c r="E4" s="58"/>
      <c r="F4" s="63"/>
      <c r="G4" s="58"/>
      <c r="H4" s="58"/>
      <c r="I4" s="58"/>
      <c r="J4" s="58"/>
      <c r="K4" s="58"/>
      <c r="L4" s="58"/>
      <c r="M4" s="58"/>
      <c r="N4" s="58"/>
      <c r="O4" s="58"/>
      <c r="T4" s="15">
        <f>Project_Start-WEEKDAY(Project_Start,1)+2+7*(Display_Week-1)</f>
        <v>45565</v>
      </c>
      <c r="U4" s="15">
        <f>T4+1</f>
        <v>45566</v>
      </c>
      <c r="V4" s="15">
        <f t="shared" ref="V4:BI4" si="0">U4+1</f>
        <v>45567</v>
      </c>
      <c r="W4" s="15">
        <f t="shared" si="0"/>
        <v>45568</v>
      </c>
      <c r="X4" s="15">
        <f t="shared" si="0"/>
        <v>45569</v>
      </c>
      <c r="Y4" s="15">
        <f t="shared" si="0"/>
        <v>45570</v>
      </c>
      <c r="Z4" s="16">
        <f t="shared" si="0"/>
        <v>45571</v>
      </c>
      <c r="AA4" s="17">
        <f>Z4+1</f>
        <v>45572</v>
      </c>
      <c r="AB4" s="15">
        <f>AA4+1</f>
        <v>45573</v>
      </c>
      <c r="AC4" s="15">
        <f t="shared" si="0"/>
        <v>45574</v>
      </c>
      <c r="AD4" s="15">
        <f t="shared" si="0"/>
        <v>45575</v>
      </c>
      <c r="AE4" s="15">
        <f t="shared" si="0"/>
        <v>45576</v>
      </c>
      <c r="AF4" s="15">
        <f t="shared" si="0"/>
        <v>45577</v>
      </c>
      <c r="AG4" s="16">
        <f t="shared" si="0"/>
        <v>45578</v>
      </c>
      <c r="AH4" s="17">
        <f>AG4+1</f>
        <v>45579</v>
      </c>
      <c r="AI4" s="15">
        <f>AH4+1</f>
        <v>45580</v>
      </c>
      <c r="AJ4" s="15">
        <f t="shared" si="0"/>
        <v>45581</v>
      </c>
      <c r="AK4" s="15">
        <f t="shared" si="0"/>
        <v>45582</v>
      </c>
      <c r="AL4" s="15">
        <f t="shared" si="0"/>
        <v>45583</v>
      </c>
      <c r="AM4" s="15">
        <f t="shared" si="0"/>
        <v>45584</v>
      </c>
      <c r="AN4" s="16">
        <f t="shared" si="0"/>
        <v>45585</v>
      </c>
      <c r="AO4" s="17">
        <f>AN4+1</f>
        <v>45586</v>
      </c>
      <c r="AP4" s="15">
        <f>AO4+1</f>
        <v>45587</v>
      </c>
      <c r="AQ4" s="15">
        <f t="shared" si="0"/>
        <v>45588</v>
      </c>
      <c r="AR4" s="15">
        <f t="shared" si="0"/>
        <v>45589</v>
      </c>
      <c r="AS4" s="15">
        <f t="shared" si="0"/>
        <v>45590</v>
      </c>
      <c r="AT4" s="15">
        <f t="shared" si="0"/>
        <v>45591</v>
      </c>
      <c r="AU4" s="16">
        <f t="shared" si="0"/>
        <v>45592</v>
      </c>
      <c r="AV4" s="17">
        <f>AU4+1</f>
        <v>45593</v>
      </c>
      <c r="AW4" s="15">
        <f>AV4+1</f>
        <v>45594</v>
      </c>
      <c r="AX4" s="15">
        <f t="shared" si="0"/>
        <v>45595</v>
      </c>
      <c r="AY4" s="15">
        <f t="shared" si="0"/>
        <v>45596</v>
      </c>
      <c r="AZ4" s="15">
        <f t="shared" si="0"/>
        <v>45597</v>
      </c>
      <c r="BA4" s="15">
        <f t="shared" si="0"/>
        <v>45598</v>
      </c>
      <c r="BB4" s="16">
        <f t="shared" si="0"/>
        <v>45599</v>
      </c>
      <c r="BC4" s="17">
        <f>BB4+1</f>
        <v>45600</v>
      </c>
      <c r="BD4" s="15">
        <f>BC4+1</f>
        <v>45601</v>
      </c>
      <c r="BE4" s="15">
        <f t="shared" si="0"/>
        <v>45602</v>
      </c>
      <c r="BF4" s="15">
        <f t="shared" si="0"/>
        <v>45603</v>
      </c>
      <c r="BG4" s="15">
        <f t="shared" si="0"/>
        <v>45604</v>
      </c>
      <c r="BH4" s="15">
        <f t="shared" si="0"/>
        <v>45605</v>
      </c>
      <c r="BI4" s="16">
        <f t="shared" si="0"/>
        <v>45606</v>
      </c>
      <c r="BJ4" s="17">
        <f>BI4+1</f>
        <v>45607</v>
      </c>
      <c r="BK4" s="15">
        <f>BJ4+1</f>
        <v>45608</v>
      </c>
      <c r="BL4" s="15">
        <f t="shared" ref="BL4:BP4" si="1">BK4+1</f>
        <v>45609</v>
      </c>
      <c r="BM4" s="15">
        <f t="shared" si="1"/>
        <v>45610</v>
      </c>
      <c r="BN4" s="15">
        <f t="shared" si="1"/>
        <v>45611</v>
      </c>
      <c r="BO4" s="15">
        <f t="shared" si="1"/>
        <v>45612</v>
      </c>
      <c r="BP4" s="16">
        <f t="shared" si="1"/>
        <v>45613</v>
      </c>
      <c r="BQ4" s="17">
        <f>BP4+1</f>
        <v>45614</v>
      </c>
      <c r="BR4" s="15">
        <f>BQ4+1</f>
        <v>45615</v>
      </c>
      <c r="BS4" s="15">
        <f t="shared" ref="BS4:BW4" si="2">BR4+1</f>
        <v>45616</v>
      </c>
      <c r="BT4" s="15">
        <f t="shared" si="2"/>
        <v>45617</v>
      </c>
      <c r="BU4" s="15">
        <f t="shared" si="2"/>
        <v>45618</v>
      </c>
      <c r="BV4" s="15">
        <f t="shared" si="2"/>
        <v>45619</v>
      </c>
      <c r="BW4" s="15">
        <f t="shared" si="2"/>
        <v>45620</v>
      </c>
    </row>
    <row r="5" spans="1:75" s="14" customFormat="1" ht="15" customHeight="1" x14ac:dyDescent="0.2">
      <c r="A5" s="100" t="s">
        <v>37</v>
      </c>
      <c r="B5" s="100" t="s">
        <v>5</v>
      </c>
      <c r="C5" s="101" t="s">
        <v>50</v>
      </c>
      <c r="D5" s="101" t="s">
        <v>51</v>
      </c>
      <c r="E5" s="102" t="s">
        <v>1</v>
      </c>
      <c r="F5" s="102" t="s">
        <v>3</v>
      </c>
      <c r="G5" s="102" t="s">
        <v>4</v>
      </c>
      <c r="H5" s="103"/>
      <c r="I5" s="101" t="s">
        <v>36</v>
      </c>
      <c r="J5" s="58"/>
      <c r="K5" s="58"/>
      <c r="L5" s="58"/>
      <c r="M5" s="58"/>
      <c r="N5" s="58"/>
      <c r="O5" s="58"/>
      <c r="T5" s="18" t="str">
        <f t="shared" ref="T5:AY5" si="3">LEFT(TEXT(T4,"ddd"),1)</f>
        <v>M</v>
      </c>
      <c r="U5" s="19" t="str">
        <f t="shared" si="3"/>
        <v>T</v>
      </c>
      <c r="V5" s="19" t="str">
        <f t="shared" si="3"/>
        <v>W</v>
      </c>
      <c r="W5" s="19" t="str">
        <f t="shared" si="3"/>
        <v>T</v>
      </c>
      <c r="X5" s="19" t="str">
        <f t="shared" si="3"/>
        <v>F</v>
      </c>
      <c r="Y5" s="19" t="str">
        <f t="shared" si="3"/>
        <v>S</v>
      </c>
      <c r="Z5" s="19" t="str">
        <f t="shared" si="3"/>
        <v>S</v>
      </c>
      <c r="AA5" s="19" t="str">
        <f t="shared" si="3"/>
        <v>M</v>
      </c>
      <c r="AB5" s="19" t="str">
        <f t="shared" si="3"/>
        <v>T</v>
      </c>
      <c r="AC5" s="19" t="str">
        <f t="shared" si="3"/>
        <v>W</v>
      </c>
      <c r="AD5" s="19" t="str">
        <f t="shared" si="3"/>
        <v>T</v>
      </c>
      <c r="AE5" s="19" t="str">
        <f t="shared" si="3"/>
        <v>F</v>
      </c>
      <c r="AF5" s="19" t="str">
        <f t="shared" si="3"/>
        <v>S</v>
      </c>
      <c r="AG5" s="19" t="str">
        <f t="shared" si="3"/>
        <v>S</v>
      </c>
      <c r="AH5" s="19" t="str">
        <f t="shared" si="3"/>
        <v>M</v>
      </c>
      <c r="AI5" s="19" t="str">
        <f t="shared" si="3"/>
        <v>T</v>
      </c>
      <c r="AJ5" s="19" t="str">
        <f t="shared" si="3"/>
        <v>W</v>
      </c>
      <c r="AK5" s="19" t="str">
        <f t="shared" si="3"/>
        <v>T</v>
      </c>
      <c r="AL5" s="19" t="str">
        <f t="shared" si="3"/>
        <v>F</v>
      </c>
      <c r="AM5" s="19" t="str">
        <f t="shared" si="3"/>
        <v>S</v>
      </c>
      <c r="AN5" s="19" t="str">
        <f t="shared" si="3"/>
        <v>S</v>
      </c>
      <c r="AO5" s="19" t="str">
        <f t="shared" si="3"/>
        <v>M</v>
      </c>
      <c r="AP5" s="19" t="str">
        <f t="shared" si="3"/>
        <v>T</v>
      </c>
      <c r="AQ5" s="19" t="str">
        <f t="shared" si="3"/>
        <v>W</v>
      </c>
      <c r="AR5" s="19" t="str">
        <f t="shared" si="3"/>
        <v>T</v>
      </c>
      <c r="AS5" s="19" t="str">
        <f t="shared" si="3"/>
        <v>F</v>
      </c>
      <c r="AT5" s="19" t="str">
        <f t="shared" si="3"/>
        <v>S</v>
      </c>
      <c r="AU5" s="19" t="str">
        <f t="shared" si="3"/>
        <v>S</v>
      </c>
      <c r="AV5" s="19" t="str">
        <f t="shared" si="3"/>
        <v>M</v>
      </c>
      <c r="AW5" s="19" t="str">
        <f t="shared" si="3"/>
        <v>T</v>
      </c>
      <c r="AX5" s="19" t="str">
        <f t="shared" si="3"/>
        <v>W</v>
      </c>
      <c r="AY5" s="19" t="str">
        <f t="shared" si="3"/>
        <v>T</v>
      </c>
      <c r="AZ5" s="19" t="str">
        <f t="shared" ref="AZ5:BW5" si="4">LEFT(TEXT(AZ4,"ddd"),1)</f>
        <v>F</v>
      </c>
      <c r="BA5" s="19" t="str">
        <f t="shared" si="4"/>
        <v>S</v>
      </c>
      <c r="BB5" s="19" t="str">
        <f t="shared" si="4"/>
        <v>S</v>
      </c>
      <c r="BC5" s="19" t="str">
        <f t="shared" si="4"/>
        <v>M</v>
      </c>
      <c r="BD5" s="19" t="str">
        <f t="shared" si="4"/>
        <v>T</v>
      </c>
      <c r="BE5" s="19" t="str">
        <f t="shared" si="4"/>
        <v>W</v>
      </c>
      <c r="BF5" s="19" t="str">
        <f t="shared" si="4"/>
        <v>T</v>
      </c>
      <c r="BG5" s="19" t="str">
        <f t="shared" si="4"/>
        <v>F</v>
      </c>
      <c r="BH5" s="19" t="str">
        <f t="shared" si="4"/>
        <v>S</v>
      </c>
      <c r="BI5" s="19" t="str">
        <f t="shared" si="4"/>
        <v>S</v>
      </c>
      <c r="BJ5" s="19" t="str">
        <f t="shared" si="4"/>
        <v>M</v>
      </c>
      <c r="BK5" s="19" t="str">
        <f t="shared" si="4"/>
        <v>T</v>
      </c>
      <c r="BL5" s="19" t="str">
        <f t="shared" si="4"/>
        <v>W</v>
      </c>
      <c r="BM5" s="19" t="str">
        <f t="shared" si="4"/>
        <v>T</v>
      </c>
      <c r="BN5" s="19" t="str">
        <f t="shared" si="4"/>
        <v>F</v>
      </c>
      <c r="BO5" s="19" t="str">
        <f t="shared" si="4"/>
        <v>S</v>
      </c>
      <c r="BP5" s="19" t="str">
        <f t="shared" si="4"/>
        <v>S</v>
      </c>
      <c r="BQ5" s="19" t="str">
        <f t="shared" si="4"/>
        <v>M</v>
      </c>
      <c r="BR5" s="19" t="str">
        <f t="shared" si="4"/>
        <v>T</v>
      </c>
      <c r="BS5" s="19" t="str">
        <f t="shared" si="4"/>
        <v>W</v>
      </c>
      <c r="BT5" s="19" t="str">
        <f t="shared" si="4"/>
        <v>T</v>
      </c>
      <c r="BU5" s="19" t="str">
        <f t="shared" si="4"/>
        <v>F</v>
      </c>
      <c r="BV5" s="19" t="str">
        <f t="shared" si="4"/>
        <v>S</v>
      </c>
      <c r="BW5" s="20" t="str">
        <f t="shared" si="4"/>
        <v>S</v>
      </c>
    </row>
    <row r="6" spans="1:75" s="14" customFormat="1" ht="15" customHeight="1" thickBot="1" x14ac:dyDescent="0.25">
      <c r="A6" s="104"/>
      <c r="B6" s="105"/>
      <c r="C6" s="106"/>
      <c r="D6" s="107"/>
      <c r="E6" s="106"/>
      <c r="F6" s="108"/>
      <c r="G6" s="108"/>
      <c r="H6" s="103"/>
      <c r="I6" s="106"/>
      <c r="J6" s="58"/>
      <c r="K6" s="58"/>
      <c r="L6" s="58"/>
      <c r="M6" s="58"/>
      <c r="N6" s="58"/>
      <c r="O6" s="58"/>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row>
    <row r="7" spans="1:75" s="14" customFormat="1" ht="30" hidden="1" customHeight="1" thickBot="1" x14ac:dyDescent="0.25">
      <c r="A7" s="103"/>
      <c r="B7" s="103"/>
      <c r="C7" s="109"/>
      <c r="D7" s="109"/>
      <c r="E7" s="103"/>
      <c r="F7" s="103"/>
      <c r="G7" s="103"/>
      <c r="H7" s="103" t="str">
        <f>IF(OR(ISBLANK(task_start),ISBLANK(task_end)),"",task_end-task_start+1)</f>
        <v/>
      </c>
      <c r="I7" s="109"/>
      <c r="J7" s="58"/>
      <c r="K7" s="58"/>
      <c r="L7" s="58"/>
      <c r="M7" s="58"/>
      <c r="N7" s="58"/>
      <c r="O7" s="58"/>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row>
    <row r="8" spans="1:75" s="23" customFormat="1" ht="30" customHeight="1" thickBot="1" x14ac:dyDescent="0.2">
      <c r="A8" s="64" t="s">
        <v>38</v>
      </c>
      <c r="B8" s="65" t="s">
        <v>39</v>
      </c>
      <c r="C8" s="66"/>
      <c r="D8" s="66">
        <v>20</v>
      </c>
      <c r="E8" s="67">
        <v>0.5</v>
      </c>
      <c r="F8" s="68">
        <f>Project_Start</f>
        <v>45566</v>
      </c>
      <c r="G8" s="68">
        <v>45567</v>
      </c>
      <c r="H8" s="69"/>
      <c r="I8" s="66" t="s">
        <v>52</v>
      </c>
      <c r="J8" s="70"/>
      <c r="K8" s="70"/>
      <c r="L8" s="70"/>
      <c r="M8" s="70"/>
      <c r="N8" s="70"/>
      <c r="O8" s="70"/>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row>
    <row r="9" spans="1:75" s="23" customFormat="1" ht="30" customHeight="1" thickBot="1" x14ac:dyDescent="0.2">
      <c r="A9" s="110"/>
      <c r="B9" s="111"/>
      <c r="C9" s="112" t="s">
        <v>46</v>
      </c>
      <c r="D9" s="112">
        <v>8</v>
      </c>
      <c r="E9" s="113">
        <v>0.3</v>
      </c>
      <c r="F9" s="114">
        <f>Project_Start</f>
        <v>45566</v>
      </c>
      <c r="G9" s="114">
        <f>F9+3</f>
        <v>45569</v>
      </c>
      <c r="H9" s="115">
        <f t="shared" ref="H9:H39" si="5">IF(OR(ISBLANK(task_start),ISBLANK(task_end)),"",task_end-task_start+1)</f>
        <v>4</v>
      </c>
      <c r="I9" s="112" t="s">
        <v>52</v>
      </c>
      <c r="J9" s="70"/>
      <c r="K9" s="70"/>
      <c r="L9" s="70"/>
      <c r="M9" s="70"/>
      <c r="N9" s="70"/>
      <c r="O9" s="70"/>
      <c r="T9" s="24"/>
      <c r="U9" s="24"/>
      <c r="V9" s="24"/>
      <c r="W9" s="24"/>
      <c r="X9" s="24"/>
      <c r="Y9" s="24"/>
      <c r="Z9" s="24"/>
      <c r="AA9" s="24"/>
      <c r="AB9" s="24"/>
      <c r="AC9" s="24"/>
      <c r="AD9" s="24"/>
      <c r="AE9" s="24"/>
      <c r="AF9" s="25"/>
      <c r="AG9" s="25"/>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row>
    <row r="10" spans="1:75" s="23" customFormat="1" ht="30" customHeight="1" thickBot="1" x14ac:dyDescent="0.2">
      <c r="A10" s="110"/>
      <c r="B10" s="116"/>
      <c r="C10" s="117" t="s">
        <v>47</v>
      </c>
      <c r="D10" s="117">
        <v>12</v>
      </c>
      <c r="E10" s="118">
        <v>0.5</v>
      </c>
      <c r="F10" s="119">
        <f>G9</f>
        <v>45569</v>
      </c>
      <c r="G10" s="119">
        <f>F10+2</f>
        <v>45571</v>
      </c>
      <c r="H10" s="115">
        <f t="shared" si="5"/>
        <v>3</v>
      </c>
      <c r="I10" s="117" t="s">
        <v>52</v>
      </c>
      <c r="J10" s="70"/>
      <c r="K10" s="70"/>
      <c r="L10" s="70"/>
      <c r="M10" s="70"/>
      <c r="N10" s="70"/>
      <c r="O10" s="70"/>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row>
    <row r="11" spans="1:75" s="23" customFormat="1" ht="30" customHeight="1" thickBot="1" x14ac:dyDescent="0.2">
      <c r="A11" s="110"/>
      <c r="B11" s="71" t="s">
        <v>40</v>
      </c>
      <c r="C11" s="72"/>
      <c r="D11" s="72">
        <v>18</v>
      </c>
      <c r="E11" s="73"/>
      <c r="F11" s="74"/>
      <c r="G11" s="74"/>
      <c r="H11" s="69"/>
      <c r="I11" s="72" t="s">
        <v>53</v>
      </c>
      <c r="J11" s="70"/>
      <c r="K11" s="70"/>
      <c r="L11" s="70"/>
      <c r="M11" s="70"/>
      <c r="N11" s="70"/>
      <c r="O11" s="70"/>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row>
    <row r="12" spans="1:75" s="23" customFormat="1" ht="30" customHeight="1" thickBot="1" x14ac:dyDescent="0.2">
      <c r="A12" s="110"/>
      <c r="B12" s="120"/>
      <c r="C12" s="117" t="s">
        <v>48</v>
      </c>
      <c r="D12" s="117">
        <v>6</v>
      </c>
      <c r="E12" s="118">
        <v>0</v>
      </c>
      <c r="F12" s="119">
        <f>G10</f>
        <v>45571</v>
      </c>
      <c r="G12" s="119">
        <f>F12+4</f>
        <v>45575</v>
      </c>
      <c r="H12" s="115">
        <f t="shared" si="5"/>
        <v>5</v>
      </c>
      <c r="I12" s="117" t="s">
        <v>53</v>
      </c>
      <c r="J12" s="70"/>
      <c r="K12" s="70"/>
      <c r="L12" s="70"/>
      <c r="M12" s="70"/>
      <c r="N12" s="70"/>
      <c r="O12" s="70"/>
      <c r="T12" s="24"/>
      <c r="U12" s="24"/>
      <c r="V12" s="24"/>
      <c r="W12" s="24"/>
      <c r="X12" s="24"/>
      <c r="Y12" s="24"/>
      <c r="Z12" s="24"/>
      <c r="AA12" s="24"/>
      <c r="AB12" s="24"/>
      <c r="AC12" s="24"/>
      <c r="AD12" s="24"/>
      <c r="AE12" s="24"/>
      <c r="AF12" s="24"/>
      <c r="AG12" s="24"/>
      <c r="AH12" s="24"/>
      <c r="AI12" s="24"/>
      <c r="AJ12" s="25"/>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row>
    <row r="13" spans="1:75" s="23" customFormat="1" ht="30" customHeight="1" thickBot="1" x14ac:dyDescent="0.2">
      <c r="A13" s="110"/>
      <c r="B13" s="110"/>
      <c r="C13" s="117" t="s">
        <v>49</v>
      </c>
      <c r="D13" s="117">
        <v>12</v>
      </c>
      <c r="E13" s="118">
        <v>0</v>
      </c>
      <c r="F13" s="119">
        <f>G12</f>
        <v>45575</v>
      </c>
      <c r="G13" s="119">
        <f>F13+5</f>
        <v>45580</v>
      </c>
      <c r="H13" s="115">
        <f t="shared" si="5"/>
        <v>6</v>
      </c>
      <c r="I13" s="117" t="s">
        <v>53</v>
      </c>
      <c r="J13" s="70"/>
      <c r="K13" s="70"/>
      <c r="L13" s="70"/>
      <c r="M13" s="70"/>
      <c r="N13" s="70"/>
      <c r="O13" s="70"/>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row>
    <row r="14" spans="1:75" s="23" customFormat="1" ht="30" customHeight="1" thickBot="1" x14ac:dyDescent="0.2">
      <c r="A14" s="75" t="s">
        <v>54</v>
      </c>
      <c r="B14" s="76" t="s">
        <v>41</v>
      </c>
      <c r="C14" s="77"/>
      <c r="D14" s="77">
        <v>40</v>
      </c>
      <c r="E14" s="78">
        <v>0.2</v>
      </c>
      <c r="F14" s="79"/>
      <c r="G14" s="79"/>
      <c r="H14" s="80" t="str">
        <f t="shared" si="5"/>
        <v/>
      </c>
      <c r="I14" s="77" t="s">
        <v>52</v>
      </c>
      <c r="J14" s="70"/>
      <c r="K14" s="70"/>
      <c r="L14" s="70"/>
      <c r="M14" s="70"/>
      <c r="N14" s="70"/>
      <c r="O14" s="70"/>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row>
    <row r="15" spans="1:75" s="23" customFormat="1" ht="30" customHeight="1" thickBot="1" x14ac:dyDescent="0.2">
      <c r="A15" s="110"/>
      <c r="B15" s="121"/>
      <c r="C15" s="122" t="s">
        <v>55</v>
      </c>
      <c r="D15" s="122">
        <v>16</v>
      </c>
      <c r="E15" s="123">
        <v>0.3</v>
      </c>
      <c r="F15" s="124">
        <f>G13</f>
        <v>45580</v>
      </c>
      <c r="G15" s="124">
        <f>F15+4</f>
        <v>45584</v>
      </c>
      <c r="H15" s="115">
        <f t="shared" si="5"/>
        <v>5</v>
      </c>
      <c r="I15" s="122"/>
      <c r="J15" s="70"/>
      <c r="K15" s="70"/>
      <c r="L15" s="70"/>
      <c r="M15" s="70"/>
      <c r="N15" s="70"/>
      <c r="O15" s="70"/>
      <c r="T15" s="24"/>
      <c r="U15" s="24"/>
      <c r="V15" s="24"/>
      <c r="W15" s="24"/>
      <c r="X15" s="24"/>
      <c r="Y15" s="24"/>
      <c r="Z15" s="24"/>
      <c r="AA15" s="24"/>
      <c r="AB15" s="24"/>
      <c r="AC15" s="24"/>
      <c r="AD15" s="24"/>
      <c r="AE15" s="24"/>
      <c r="AF15" s="25"/>
      <c r="AG15" s="25"/>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row>
    <row r="16" spans="1:75" s="23" customFormat="1" ht="30" customHeight="1" thickBot="1" x14ac:dyDescent="0.2">
      <c r="A16" s="110"/>
      <c r="B16" s="125"/>
      <c r="C16" s="122" t="s">
        <v>56</v>
      </c>
      <c r="D16" s="122">
        <v>8</v>
      </c>
      <c r="E16" s="123">
        <v>0.1</v>
      </c>
      <c r="F16" s="124">
        <f>G15</f>
        <v>45584</v>
      </c>
      <c r="G16" s="124">
        <f>F16+3</f>
        <v>45587</v>
      </c>
      <c r="H16" s="115"/>
      <c r="I16" s="122"/>
      <c r="J16" s="70"/>
      <c r="K16" s="70"/>
      <c r="L16" s="70"/>
      <c r="M16" s="70"/>
      <c r="N16" s="70"/>
      <c r="O16" s="70"/>
      <c r="T16" s="24"/>
      <c r="U16" s="24"/>
      <c r="V16" s="24"/>
      <c r="W16" s="24"/>
      <c r="X16" s="24"/>
      <c r="Y16" s="24"/>
      <c r="Z16" s="24"/>
      <c r="AA16" s="24"/>
      <c r="AB16" s="24"/>
      <c r="AC16" s="24"/>
      <c r="AD16" s="24"/>
      <c r="AE16" s="24"/>
      <c r="AF16" s="25"/>
      <c r="AG16" s="25"/>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row>
    <row r="17" spans="1:75" s="23" customFormat="1" ht="37" customHeight="1" thickBot="1" x14ac:dyDescent="0.2">
      <c r="A17" s="110"/>
      <c r="B17" s="126"/>
      <c r="C17" s="127" t="s">
        <v>57</v>
      </c>
      <c r="D17" s="122">
        <v>16</v>
      </c>
      <c r="E17" s="123">
        <v>0.05</v>
      </c>
      <c r="F17" s="124">
        <f>F15+5</f>
        <v>45585</v>
      </c>
      <c r="G17" s="124">
        <f>F17+5</f>
        <v>45590</v>
      </c>
      <c r="H17" s="115">
        <f t="shared" si="5"/>
        <v>6</v>
      </c>
      <c r="I17" s="122"/>
      <c r="J17" s="70"/>
      <c r="K17" s="70"/>
      <c r="L17" s="70"/>
      <c r="M17" s="70"/>
      <c r="N17" s="70"/>
      <c r="O17" s="70"/>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row>
    <row r="18" spans="1:75" s="23" customFormat="1" ht="30" customHeight="1" thickBot="1" x14ac:dyDescent="0.2">
      <c r="A18" s="110"/>
      <c r="B18" s="81" t="s">
        <v>42</v>
      </c>
      <c r="C18" s="82"/>
      <c r="D18" s="82">
        <v>20</v>
      </c>
      <c r="E18" s="83">
        <v>0.1</v>
      </c>
      <c r="F18" s="84"/>
      <c r="G18" s="84"/>
      <c r="H18" s="80" t="str">
        <f t="shared" si="5"/>
        <v/>
      </c>
      <c r="I18" s="82" t="s">
        <v>52</v>
      </c>
      <c r="J18" s="70"/>
      <c r="K18" s="70"/>
      <c r="L18" s="70"/>
      <c r="M18" s="70"/>
      <c r="N18" s="70"/>
      <c r="O18" s="70"/>
      <c r="T18" s="24"/>
      <c r="U18" s="24"/>
      <c r="V18" s="24"/>
      <c r="W18" s="24"/>
      <c r="X18" s="24"/>
      <c r="Y18" s="24"/>
      <c r="Z18" s="24"/>
      <c r="AA18" s="24"/>
      <c r="AB18" s="24"/>
      <c r="AC18" s="24"/>
      <c r="AD18" s="24"/>
      <c r="AE18" s="24"/>
      <c r="AF18" s="24"/>
      <c r="AG18" s="24"/>
      <c r="AH18" s="24"/>
      <c r="AI18" s="24"/>
      <c r="AJ18" s="25"/>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row>
    <row r="19" spans="1:75" s="23" customFormat="1" ht="30" customHeight="1" thickBot="1" x14ac:dyDescent="0.2">
      <c r="A19" s="110"/>
      <c r="B19" s="128"/>
      <c r="C19" s="122" t="s">
        <v>58</v>
      </c>
      <c r="D19" s="122">
        <v>7</v>
      </c>
      <c r="E19" s="123">
        <v>0.05</v>
      </c>
      <c r="F19" s="124">
        <f>G17</f>
        <v>45590</v>
      </c>
      <c r="G19" s="124">
        <f>F19+2</f>
        <v>45592</v>
      </c>
      <c r="H19" s="115">
        <f t="shared" si="5"/>
        <v>3</v>
      </c>
      <c r="I19" s="122"/>
      <c r="J19" s="70"/>
      <c r="K19" s="70"/>
      <c r="L19" s="70"/>
      <c r="M19" s="70"/>
      <c r="N19" s="70"/>
      <c r="O19" s="70"/>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row>
    <row r="20" spans="1:75" s="23" customFormat="1" ht="30" customHeight="1" thickBot="1" x14ac:dyDescent="0.2">
      <c r="A20" s="110"/>
      <c r="B20" s="129"/>
      <c r="C20" s="122" t="s">
        <v>59</v>
      </c>
      <c r="D20" s="122">
        <v>13</v>
      </c>
      <c r="E20" s="123">
        <v>0.05</v>
      </c>
      <c r="F20" s="124">
        <f>F19</f>
        <v>45590</v>
      </c>
      <c r="G20" s="124">
        <f>F20+2</f>
        <v>45592</v>
      </c>
      <c r="H20" s="115"/>
      <c r="I20" s="122"/>
      <c r="J20" s="70"/>
      <c r="K20" s="70"/>
      <c r="L20" s="70"/>
      <c r="M20" s="70"/>
      <c r="N20" s="70"/>
      <c r="O20" s="70"/>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row>
    <row r="21" spans="1:75" s="23" customFormat="1" ht="30" customHeight="1" thickBot="1" x14ac:dyDescent="0.2">
      <c r="A21" s="110"/>
      <c r="B21" s="81" t="s">
        <v>43</v>
      </c>
      <c r="C21" s="82"/>
      <c r="D21" s="82">
        <v>16</v>
      </c>
      <c r="E21" s="83">
        <v>0.3</v>
      </c>
      <c r="F21" s="84"/>
      <c r="G21" s="84"/>
      <c r="H21" s="80" t="str">
        <f>IF(OR(ISBLANK(task_start),ISBLANK(task_end)),"",task_end-task_start+1)</f>
        <v/>
      </c>
      <c r="I21" s="82" t="s">
        <v>52</v>
      </c>
      <c r="J21" s="70"/>
      <c r="K21" s="70"/>
      <c r="L21" s="70"/>
      <c r="M21" s="70"/>
      <c r="N21" s="70"/>
      <c r="O21" s="70"/>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row>
    <row r="22" spans="1:75" s="23" customFormat="1" ht="30" customHeight="1" thickBot="1" x14ac:dyDescent="0.2">
      <c r="A22" s="110"/>
      <c r="B22" s="129"/>
      <c r="C22" s="122" t="s">
        <v>60</v>
      </c>
      <c r="D22" s="122"/>
      <c r="E22" s="123">
        <v>0.15</v>
      </c>
      <c r="F22" s="124">
        <f>G20</f>
        <v>45592</v>
      </c>
      <c r="G22" s="124">
        <f>F22+2</f>
        <v>45594</v>
      </c>
      <c r="H22" s="115"/>
      <c r="I22" s="122"/>
      <c r="J22" s="70"/>
      <c r="K22" s="70"/>
      <c r="L22" s="70"/>
      <c r="M22" s="70"/>
      <c r="N22" s="70"/>
      <c r="O22" s="70"/>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row>
    <row r="23" spans="1:75" s="23" customFormat="1" ht="30" customHeight="1" thickBot="1" x14ac:dyDescent="0.2">
      <c r="A23" s="110"/>
      <c r="B23" s="129"/>
      <c r="C23" s="122" t="s">
        <v>61</v>
      </c>
      <c r="D23" s="122"/>
      <c r="E23" s="123">
        <v>0.1</v>
      </c>
      <c r="F23" s="124">
        <f>G22</f>
        <v>45594</v>
      </c>
      <c r="G23" s="124">
        <f>F23+2</f>
        <v>45596</v>
      </c>
      <c r="H23" s="115"/>
      <c r="I23" s="122"/>
      <c r="J23" s="70"/>
      <c r="K23" s="70"/>
      <c r="L23" s="70"/>
      <c r="M23" s="70"/>
      <c r="N23" s="70"/>
      <c r="O23" s="70"/>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row>
    <row r="24" spans="1:75" s="23" customFormat="1" ht="30" customHeight="1" thickBot="1" x14ac:dyDescent="0.2">
      <c r="A24" s="85" t="s">
        <v>62</v>
      </c>
      <c r="B24" s="99" t="s">
        <v>44</v>
      </c>
      <c r="C24" s="86"/>
      <c r="D24" s="86">
        <v>56</v>
      </c>
      <c r="E24" s="87">
        <v>0</v>
      </c>
      <c r="F24" s="88"/>
      <c r="G24" s="88"/>
      <c r="H24" s="89" t="str">
        <f t="shared" si="5"/>
        <v/>
      </c>
      <c r="I24" s="86" t="s">
        <v>52</v>
      </c>
      <c r="J24" s="70"/>
      <c r="K24" s="70"/>
      <c r="L24" s="70"/>
      <c r="M24" s="70"/>
      <c r="N24" s="70"/>
      <c r="O24" s="70"/>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row>
    <row r="25" spans="1:75" s="23" customFormat="1" ht="30" customHeight="1" thickBot="1" x14ac:dyDescent="0.2">
      <c r="A25" s="110"/>
      <c r="B25" s="130"/>
      <c r="C25" s="131" t="s">
        <v>63</v>
      </c>
      <c r="D25" s="131">
        <v>24</v>
      </c>
      <c r="E25" s="132">
        <v>0</v>
      </c>
      <c r="F25" s="133">
        <f>F9+15</f>
        <v>45581</v>
      </c>
      <c r="G25" s="133">
        <f>F25+5</f>
        <v>45586</v>
      </c>
      <c r="H25" s="115">
        <f t="shared" si="5"/>
        <v>6</v>
      </c>
      <c r="I25" s="131"/>
      <c r="J25" s="70"/>
      <c r="K25" s="70"/>
      <c r="L25" s="70"/>
      <c r="M25" s="70"/>
      <c r="N25" s="70"/>
      <c r="O25" s="70"/>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row>
    <row r="26" spans="1:75" s="23" customFormat="1" ht="30" customHeight="1" thickBot="1" x14ac:dyDescent="0.2">
      <c r="A26" s="110"/>
      <c r="B26" s="130"/>
      <c r="C26" s="131" t="s">
        <v>64</v>
      </c>
      <c r="D26" s="131">
        <v>16</v>
      </c>
      <c r="E26" s="132">
        <v>0</v>
      </c>
      <c r="F26" s="133">
        <f>G25+1</f>
        <v>45587</v>
      </c>
      <c r="G26" s="133">
        <f>F26+4</f>
        <v>45591</v>
      </c>
      <c r="H26" s="115">
        <f t="shared" si="5"/>
        <v>5</v>
      </c>
      <c r="I26" s="131"/>
      <c r="J26" s="70"/>
      <c r="K26" s="70"/>
      <c r="L26" s="70"/>
      <c r="M26" s="70"/>
      <c r="N26" s="70"/>
      <c r="O26" s="70"/>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row>
    <row r="27" spans="1:75" s="23" customFormat="1" ht="30" customHeight="1" thickBot="1" x14ac:dyDescent="0.2">
      <c r="A27" s="110"/>
      <c r="B27" s="130"/>
      <c r="C27" s="131" t="s">
        <v>65</v>
      </c>
      <c r="D27" s="131">
        <v>16</v>
      </c>
      <c r="E27" s="132">
        <v>0</v>
      </c>
      <c r="F27" s="133">
        <f>F26+5</f>
        <v>45592</v>
      </c>
      <c r="G27" s="133">
        <f>F27+5</f>
        <v>45597</v>
      </c>
      <c r="H27" s="115">
        <f t="shared" si="5"/>
        <v>6</v>
      </c>
      <c r="I27" s="131"/>
      <c r="J27" s="70"/>
      <c r="K27" s="70"/>
      <c r="L27" s="70"/>
      <c r="M27" s="70"/>
      <c r="N27" s="70"/>
      <c r="O27" s="70"/>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row>
    <row r="28" spans="1:75" s="23" customFormat="1" ht="30" customHeight="1" thickBot="1" x14ac:dyDescent="0.2">
      <c r="A28" s="110"/>
      <c r="B28" s="42" t="s">
        <v>45</v>
      </c>
      <c r="C28" s="43"/>
      <c r="D28" s="43">
        <v>20</v>
      </c>
      <c r="E28" s="44">
        <v>0</v>
      </c>
      <c r="F28" s="45"/>
      <c r="G28" s="45"/>
      <c r="H28" s="46" t="str">
        <f t="shared" si="5"/>
        <v/>
      </c>
      <c r="I28" s="43" t="s">
        <v>52</v>
      </c>
      <c r="J28" s="70"/>
      <c r="K28" s="70"/>
      <c r="L28" s="70"/>
      <c r="M28" s="70"/>
      <c r="N28" s="70"/>
      <c r="O28" s="70"/>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row>
    <row r="29" spans="1:75" s="23" customFormat="1" ht="30" customHeight="1" thickBot="1" x14ac:dyDescent="0.2">
      <c r="A29" s="110"/>
      <c r="B29" s="130"/>
      <c r="C29" s="131" t="s">
        <v>66</v>
      </c>
      <c r="D29" s="131">
        <v>9</v>
      </c>
      <c r="E29" s="132">
        <v>0</v>
      </c>
      <c r="F29" s="133">
        <f>G27</f>
        <v>45597</v>
      </c>
      <c r="G29" s="133">
        <f>F29+3</f>
        <v>45600</v>
      </c>
      <c r="H29" s="115"/>
      <c r="I29" s="131"/>
      <c r="J29" s="70"/>
      <c r="K29" s="70"/>
      <c r="L29" s="70"/>
      <c r="M29" s="70"/>
      <c r="N29" s="70"/>
      <c r="O29" s="70"/>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row>
    <row r="30" spans="1:75" s="23" customFormat="1" ht="30" customHeight="1" thickBot="1" x14ac:dyDescent="0.2">
      <c r="A30" s="110"/>
      <c r="B30" s="130"/>
      <c r="C30" s="131" t="s">
        <v>67</v>
      </c>
      <c r="D30" s="131">
        <v>11</v>
      </c>
      <c r="E30" s="132">
        <v>0</v>
      </c>
      <c r="F30" s="133">
        <f>G29</f>
        <v>45600</v>
      </c>
      <c r="G30" s="133">
        <f>F30+2</f>
        <v>45602</v>
      </c>
      <c r="H30" s="115"/>
      <c r="I30" s="131"/>
      <c r="J30" s="70"/>
      <c r="K30" s="70"/>
      <c r="L30" s="70"/>
      <c r="M30" s="70"/>
      <c r="N30" s="70"/>
      <c r="O30" s="70"/>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row>
    <row r="31" spans="1:75" s="23" customFormat="1" ht="30" customHeight="1" thickBot="1" x14ac:dyDescent="0.2">
      <c r="A31" s="110"/>
      <c r="B31" s="149" t="s">
        <v>68</v>
      </c>
      <c r="C31" s="150"/>
      <c r="D31" s="150">
        <v>16</v>
      </c>
      <c r="E31" s="151">
        <v>0.25</v>
      </c>
      <c r="F31" s="152">
        <f>G30</f>
        <v>45602</v>
      </c>
      <c r="G31" s="152">
        <f>F31+4</f>
        <v>45606</v>
      </c>
      <c r="H31" s="148">
        <f t="shared" si="5"/>
        <v>5</v>
      </c>
      <c r="I31" s="150" t="s">
        <v>26</v>
      </c>
      <c r="J31" s="70"/>
      <c r="K31" s="70"/>
      <c r="L31" s="70"/>
      <c r="M31" s="70"/>
      <c r="N31" s="70"/>
      <c r="O31" s="70"/>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row>
    <row r="32" spans="1:75" s="23" customFormat="1" ht="30" customHeight="1" thickBot="1" x14ac:dyDescent="0.2">
      <c r="A32" s="90" t="s">
        <v>35</v>
      </c>
      <c r="B32" s="90" t="s">
        <v>35</v>
      </c>
      <c r="C32" s="134"/>
      <c r="D32" s="134"/>
      <c r="E32" s="135"/>
      <c r="F32" s="136"/>
      <c r="G32" s="137"/>
      <c r="H32" s="115" t="str">
        <f t="shared" si="5"/>
        <v/>
      </c>
      <c r="I32" s="134"/>
      <c r="J32" s="70"/>
      <c r="K32" s="70"/>
      <c r="L32" s="70"/>
      <c r="M32" s="70"/>
      <c r="N32" s="70"/>
      <c r="O32" s="70"/>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row>
    <row r="33" spans="1:75" s="23" customFormat="1" ht="30" customHeight="1" thickBot="1" x14ac:dyDescent="0.2">
      <c r="A33" s="138" t="s">
        <v>28</v>
      </c>
      <c r="B33" s="138" t="s">
        <v>28</v>
      </c>
      <c r="C33" s="139" t="s">
        <v>23</v>
      </c>
      <c r="D33" s="139"/>
      <c r="E33" s="140">
        <v>0.25</v>
      </c>
      <c r="F33" s="141">
        <f>F25+2</f>
        <v>45583</v>
      </c>
      <c r="G33" s="141">
        <f>F33+3</f>
        <v>45586</v>
      </c>
      <c r="H33" s="115">
        <f t="shared" si="5"/>
        <v>4</v>
      </c>
      <c r="I33" s="139" t="s">
        <v>23</v>
      </c>
      <c r="J33" s="70"/>
      <c r="K33" s="70"/>
      <c r="L33" s="70"/>
      <c r="M33" s="70"/>
      <c r="N33" s="70"/>
      <c r="O33" s="70"/>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row>
    <row r="34" spans="1:75" s="23" customFormat="1" ht="30" customHeight="1" thickBot="1" x14ac:dyDescent="0.2">
      <c r="A34" s="138" t="s">
        <v>29</v>
      </c>
      <c r="B34" s="138" t="s">
        <v>29</v>
      </c>
      <c r="C34" s="139" t="s">
        <v>24</v>
      </c>
      <c r="D34" s="139"/>
      <c r="E34" s="140">
        <v>0.25</v>
      </c>
      <c r="F34" s="141">
        <f>G33</f>
        <v>45586</v>
      </c>
      <c r="G34" s="141">
        <f>F34+4</f>
        <v>45590</v>
      </c>
      <c r="H34" s="115">
        <f t="shared" si="5"/>
        <v>5</v>
      </c>
      <c r="I34" s="139" t="s">
        <v>24</v>
      </c>
      <c r="J34" s="70"/>
      <c r="K34" s="70"/>
      <c r="L34" s="70"/>
      <c r="M34" s="70"/>
      <c r="N34" s="70"/>
      <c r="O34" s="70"/>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row>
    <row r="35" spans="1:75" s="23" customFormat="1" ht="30" customHeight="1" thickBot="1" x14ac:dyDescent="0.2">
      <c r="A35" s="138" t="s">
        <v>30</v>
      </c>
      <c r="B35" s="138" t="s">
        <v>30</v>
      </c>
      <c r="C35" s="139" t="s">
        <v>25</v>
      </c>
      <c r="D35" s="139"/>
      <c r="E35" s="140">
        <v>0.5</v>
      </c>
      <c r="F35" s="141">
        <f>G34+1</f>
        <v>45591</v>
      </c>
      <c r="G35" s="141">
        <f>F35+3</f>
        <v>45594</v>
      </c>
      <c r="H35" s="115">
        <f t="shared" si="5"/>
        <v>4</v>
      </c>
      <c r="I35" s="139" t="s">
        <v>25</v>
      </c>
      <c r="J35" s="70"/>
      <c r="K35" s="70"/>
      <c r="L35" s="70"/>
      <c r="M35" s="70"/>
      <c r="N35" s="70"/>
      <c r="O35" s="70"/>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row>
    <row r="36" spans="1:75" s="23" customFormat="1" ht="30" customHeight="1" thickBot="1" x14ac:dyDescent="0.2">
      <c r="A36" s="138" t="s">
        <v>31</v>
      </c>
      <c r="B36" s="138" t="s">
        <v>31</v>
      </c>
      <c r="C36" s="139" t="s">
        <v>26</v>
      </c>
      <c r="D36" s="139"/>
      <c r="E36" s="140">
        <v>0.6</v>
      </c>
      <c r="F36" s="141">
        <f>F33+5</f>
        <v>45588</v>
      </c>
      <c r="G36" s="141">
        <f>F36+3</f>
        <v>45591</v>
      </c>
      <c r="H36" s="115">
        <f t="shared" si="5"/>
        <v>4</v>
      </c>
      <c r="I36" s="139" t="s">
        <v>26</v>
      </c>
      <c r="J36" s="70"/>
      <c r="K36" s="70"/>
      <c r="L36" s="70"/>
      <c r="M36" s="70"/>
      <c r="N36" s="70"/>
      <c r="O36" s="70"/>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row>
    <row r="37" spans="1:75" s="23" customFormat="1" ht="30" customHeight="1" thickBot="1" x14ac:dyDescent="0.2">
      <c r="A37" s="138" t="s">
        <v>32</v>
      </c>
      <c r="B37" s="138" t="s">
        <v>32</v>
      </c>
      <c r="C37" s="139" t="s">
        <v>27</v>
      </c>
      <c r="D37" s="139"/>
      <c r="E37" s="140">
        <v>0.5</v>
      </c>
      <c r="F37" s="141">
        <f>F33+7</f>
        <v>45590</v>
      </c>
      <c r="G37" s="141">
        <f>F37+5</f>
        <v>45595</v>
      </c>
      <c r="H37" s="115">
        <f t="shared" si="5"/>
        <v>6</v>
      </c>
      <c r="I37" s="139" t="s">
        <v>27</v>
      </c>
      <c r="J37" s="70"/>
      <c r="K37" s="70"/>
      <c r="L37" s="70"/>
      <c r="M37" s="70"/>
      <c r="N37" s="70"/>
      <c r="O37" s="70"/>
    </row>
    <row r="38" spans="1:75" s="23" customFormat="1" ht="30" customHeight="1" thickBot="1" x14ac:dyDescent="0.25">
      <c r="A38" s="142"/>
      <c r="B38" s="143"/>
      <c r="C38" s="144"/>
      <c r="D38" s="144"/>
      <c r="E38" s="145"/>
      <c r="F38" s="146"/>
      <c r="G38" s="146"/>
      <c r="H38" s="115" t="str">
        <f t="shared" si="5"/>
        <v/>
      </c>
      <c r="I38" s="147"/>
      <c r="J38" s="91"/>
      <c r="K38" s="91"/>
      <c r="L38" s="91"/>
      <c r="M38" s="91"/>
      <c r="N38" s="91"/>
      <c r="O38" s="91"/>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row>
    <row r="39" spans="1:75" s="23" customFormat="1" ht="30" customHeight="1" thickBot="1" x14ac:dyDescent="0.2">
      <c r="A39" s="47"/>
      <c r="B39" s="92" t="s">
        <v>0</v>
      </c>
      <c r="C39" s="93"/>
      <c r="D39" s="93"/>
      <c r="E39" s="94"/>
      <c r="F39" s="95"/>
      <c r="G39" s="96"/>
      <c r="H39" s="97" t="str">
        <f t="shared" si="5"/>
        <v/>
      </c>
      <c r="I39" s="98"/>
      <c r="J39" s="98"/>
      <c r="K39" s="98"/>
      <c r="L39" s="98"/>
      <c r="M39" s="98"/>
      <c r="N39" s="98"/>
      <c r="O39" s="98"/>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row>
    <row r="41" spans="1:75" ht="30" customHeight="1" x14ac:dyDescent="0.15">
      <c r="C41" s="12"/>
      <c r="D41" s="12"/>
      <c r="G41" s="11"/>
    </row>
    <row r="42" spans="1:75" ht="30" customHeight="1" x14ac:dyDescent="0.15">
      <c r="C42" s="3"/>
      <c r="D42" s="3"/>
    </row>
  </sheetData>
  <mergeCells count="19">
    <mergeCell ref="A14:A23"/>
    <mergeCell ref="B15:B17"/>
    <mergeCell ref="A24:A31"/>
    <mergeCell ref="A8:A13"/>
    <mergeCell ref="I5:I6"/>
    <mergeCell ref="B9:B10"/>
    <mergeCell ref="B12:B13"/>
    <mergeCell ref="E5:E6"/>
    <mergeCell ref="T3:Z3"/>
    <mergeCell ref="G5:G6"/>
    <mergeCell ref="Q2:Z2"/>
    <mergeCell ref="Q1:Z1"/>
    <mergeCell ref="I1:O1"/>
    <mergeCell ref="I2:O2"/>
    <mergeCell ref="A5:A6"/>
    <mergeCell ref="B5:B6"/>
    <mergeCell ref="C5:C6"/>
    <mergeCell ref="D5:D6"/>
    <mergeCell ref="F5:F6"/>
  </mergeCells>
  <conditionalFormatting sqref="E7:E39">
    <cfRule type="dataBar" priority="24">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U5:AD35 AE3:BV35">
    <cfRule type="expression" dxfId="17" priority="39">
      <formula>AND(TODAY()&gt;=U$4, TODAY()&lt;V$4)</formula>
    </cfRule>
  </conditionalFormatting>
  <conditionalFormatting sqref="BW3:BW35">
    <cfRule type="expression" dxfId="16" priority="40">
      <formula>AND(TODAY()&gt;=BW$4, TODAY()&lt;#REF!)</formula>
    </cfRule>
  </conditionalFormatting>
  <conditionalFormatting sqref="T8:BV13">
    <cfRule type="expression" dxfId="15" priority="43">
      <formula>AND(task_start&lt;=T$4,ROUNDDOWN((task_end-task_start+1)*task_progress,0)+task_start-1&gt;=T$4)</formula>
    </cfRule>
    <cfRule type="expression" dxfId="14" priority="44" stopIfTrue="1">
      <formula>AND(task_end&gt;=T$4,task_start&lt;U$4)</formula>
    </cfRule>
  </conditionalFormatting>
  <conditionalFormatting sqref="BW8:BW13">
    <cfRule type="expression" dxfId="13" priority="45">
      <formula>AND(task_start&lt;=BW$4,ROUNDDOWN((task_end-task_start+1)*task_progress,0)+task_start-1&gt;=BW$4)</formula>
    </cfRule>
    <cfRule type="expression" dxfId="12" priority="46" stopIfTrue="1">
      <formula>AND(task_end&gt;=BW$4,task_start&lt;#REF!)</formula>
    </cfRule>
  </conditionalFormatting>
  <conditionalFormatting sqref="T14:BV23">
    <cfRule type="expression" dxfId="11" priority="49">
      <formula>AND(task_start&lt;=T$4,ROUNDDOWN((task_end-task_start+1)*task_progress,0)+task_start-1&gt;=T$4)</formula>
    </cfRule>
    <cfRule type="expression" dxfId="10" priority="50" stopIfTrue="1">
      <formula>AND(task_end&gt;=T$4,task_start&lt;U$4)</formula>
    </cfRule>
  </conditionalFormatting>
  <conditionalFormatting sqref="BW14:BW23">
    <cfRule type="expression" dxfId="9" priority="51">
      <formula>AND(task_start&lt;=BW$4,ROUNDDOWN((task_end-task_start+1)*task_progress,0)+task_start-1&gt;=BW$4)</formula>
    </cfRule>
    <cfRule type="expression" dxfId="8" priority="52" stopIfTrue="1">
      <formula>AND(task_end&gt;=BW$4,task_start&lt;#REF!)</formula>
    </cfRule>
  </conditionalFormatting>
  <conditionalFormatting sqref="T24:BV31">
    <cfRule type="expression" dxfId="7" priority="55">
      <formula>AND(task_start&lt;=T$4,ROUNDDOWN((task_end-task_start+1)*task_progress,0)+task_start-1&gt;=T$4)</formula>
    </cfRule>
    <cfRule type="expression" dxfId="6" priority="56" stopIfTrue="1">
      <formula>AND(task_end&gt;=T$4,task_start&lt;U$4)</formula>
    </cfRule>
  </conditionalFormatting>
  <conditionalFormatting sqref="BW24:BW31">
    <cfRule type="expression" dxfId="5" priority="57">
      <formula>AND(task_start&lt;=BW$4,ROUNDDOWN((task_end-task_start+1)*task_progress,0)+task_start-1&gt;=BW$4)</formula>
    </cfRule>
    <cfRule type="expression" dxfId="4" priority="58" stopIfTrue="1">
      <formula>AND(task_end&gt;=BW$4,task_start&lt;#REF!)</formula>
    </cfRule>
  </conditionalFormatting>
  <conditionalFormatting sqref="T32:BV35 T5:AD31">
    <cfRule type="expression" dxfId="3" priority="61">
      <formula>AND(task_start&lt;=T$4,ROUNDDOWN((task_end-task_start+1)*task_progress,0)+task_start-1&gt;=T$4)</formula>
    </cfRule>
    <cfRule type="expression" dxfId="2" priority="62" stopIfTrue="1">
      <formula>AND(task_end&gt;=T$4,task_start&lt;U$4)</formula>
    </cfRule>
  </conditionalFormatting>
  <conditionalFormatting sqref="BW32:BW35">
    <cfRule type="expression" dxfId="1" priority="63">
      <formula>AND(task_start&lt;=BW$4,ROUNDDOWN((task_end-task_start+1)*task_progress,0)+task_start-1&gt;=BW$4)</formula>
    </cfRule>
    <cfRule type="expression" dxfId="0" priority="64" stopIfTrue="1">
      <formula>AND(task_end&gt;=BW$4,task_start&lt;#REF!)</formula>
    </cfRule>
  </conditionalFormatting>
  <dataValidations count="6">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This row marks the end of the Project Schedule. DO NOT enter anything in this row. _x000a_Insert new rows ABOVE this one to continue building out your Project Schedule." sqref="A39"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G19 G26:G27 F27 G34"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baseColWidth="10" defaultColWidth="9" defaultRowHeight="13" x14ac:dyDescent="0.15"/>
  <cols>
    <col min="1" max="1" width="87" style="4" customWidth="1"/>
    <col min="2" max="16384" width="9" style="1"/>
  </cols>
  <sheetData>
    <row r="1" spans="1:2" ht="46.5" customHeight="1" x14ac:dyDescent="0.15"/>
    <row r="2" spans="1:2" s="6" customFormat="1" ht="16" x14ac:dyDescent="0.15">
      <c r="A2" s="28" t="s">
        <v>8</v>
      </c>
      <c r="B2" s="5"/>
    </row>
    <row r="3" spans="1:2" s="8" customFormat="1" ht="27" customHeight="1" x14ac:dyDescent="0.15">
      <c r="A3" s="29"/>
      <c r="B3" s="9"/>
    </row>
    <row r="4" spans="1:2" s="7" customFormat="1" ht="31" x14ac:dyDescent="0.45">
      <c r="A4" s="30" t="s">
        <v>7</v>
      </c>
    </row>
    <row r="5" spans="1:2" ht="74.25" customHeight="1" x14ac:dyDescent="0.15">
      <c r="A5" s="31" t="s">
        <v>16</v>
      </c>
    </row>
    <row r="6" spans="1:2" ht="26.25" customHeight="1" x14ac:dyDescent="0.15">
      <c r="A6" s="30" t="s">
        <v>19</v>
      </c>
    </row>
    <row r="7" spans="1:2" s="4" customFormat="1" ht="205" customHeight="1" x14ac:dyDescent="0.15">
      <c r="A7" s="32" t="s">
        <v>18</v>
      </c>
    </row>
    <row r="8" spans="1:2" s="7" customFormat="1" ht="31" x14ac:dyDescent="0.45">
      <c r="A8" s="30" t="s">
        <v>9</v>
      </c>
    </row>
    <row r="9" spans="1:2" ht="60" x14ac:dyDescent="0.15">
      <c r="A9" s="31" t="s">
        <v>17</v>
      </c>
    </row>
    <row r="10" spans="1:2" s="4" customFormat="1" ht="28" customHeight="1" x14ac:dyDescent="0.15">
      <c r="A10" s="33" t="s">
        <v>15</v>
      </c>
    </row>
    <row r="11" spans="1:2" s="7" customFormat="1" ht="31" x14ac:dyDescent="0.45">
      <c r="A11" s="30" t="s">
        <v>6</v>
      </c>
    </row>
    <row r="12" spans="1:2" ht="30" x14ac:dyDescent="0.15">
      <c r="A12" s="31" t="s">
        <v>14</v>
      </c>
    </row>
    <row r="13" spans="1:2" s="4" customFormat="1" ht="28" customHeight="1" x14ac:dyDescent="0.15">
      <c r="A13" s="33" t="s">
        <v>2</v>
      </c>
    </row>
    <row r="14" spans="1:2" s="7" customFormat="1" ht="31" x14ac:dyDescent="0.45">
      <c r="A14" s="30" t="s">
        <v>10</v>
      </c>
    </row>
    <row r="15" spans="1:2" ht="75" customHeight="1" x14ac:dyDescent="0.15">
      <c r="A15" s="31" t="s">
        <v>11</v>
      </c>
    </row>
    <row r="16" spans="1:2" ht="75" x14ac:dyDescent="0.15">
      <c r="A16" s="31" t="s">
        <v>12</v>
      </c>
    </row>
    <row r="17" spans="1:1" x14ac:dyDescent="0.15">
      <c r="A17" s="34"/>
    </row>
    <row r="18" spans="1:1" x14ac:dyDescent="0.15">
      <c r="A18" s="34"/>
    </row>
    <row r="19" spans="1:1" x14ac:dyDescent="0.15">
      <c r="A19" s="34"/>
    </row>
    <row r="20" spans="1:1" x14ac:dyDescent="0.15">
      <c r="A20" s="34"/>
    </row>
    <row r="21" spans="1:1" x14ac:dyDescent="0.15">
      <c r="A21" s="34"/>
    </row>
    <row r="22" spans="1:1" x14ac:dyDescent="0.15">
      <c r="A22" s="34"/>
    </row>
    <row r="23" spans="1:1" x14ac:dyDescent="0.15">
      <c r="A23" s="34"/>
    </row>
    <row r="24" spans="1:1" x14ac:dyDescent="0.15">
      <c r="A24" s="34"/>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Shreya -</dc:creator>
  <dc:description/>
  <cp:lastModifiedBy>Shreya -</cp:lastModifiedBy>
  <dcterms:created xsi:type="dcterms:W3CDTF">2022-03-11T22:41:12Z</dcterms:created>
  <dcterms:modified xsi:type="dcterms:W3CDTF">2024-11-09T04:39:12Z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