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C58382B-EDBF-4E54-8EFE-933D4FCA6CC4}" xr6:coauthVersionLast="47" xr6:coauthVersionMax="47" xr10:uidLastSave="{00000000-0000-0000-0000-000000000000}"/>
  <bookViews>
    <workbookView xWindow="-98" yWindow="-98" windowWidth="24196" windowHeight="13096" activeTab="6" xr2:uid="{D604D732-92FB-46C7-BA71-7B4F4D0DD0E3}"/>
  </bookViews>
  <sheets>
    <sheet name="Payroll" sheetId="1" r:id="rId1"/>
    <sheet name="Grade Book" sheetId="2" r:id="rId2"/>
    <sheet name="Career Decsion" sheetId="3" r:id="rId3"/>
    <sheet name="car inventory" sheetId="5" r:id="rId4"/>
    <sheet name="interest" sheetId="7" r:id="rId5"/>
    <sheet name="pivot" sheetId="6" r:id="rId6"/>
    <sheet name="price_reference" sheetId="8" r:id="rId7"/>
  </sheets>
  <definedNames>
    <definedName name="car_inventory" localSheetId="3">'car inventory'!$A$2:$N$67</definedName>
  </definedNames>
  <calcPr calcId="181029" concurrentCalc="0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8" l="1"/>
  <c r="F3" i="8"/>
  <c r="I3" i="8"/>
  <c r="D4" i="8"/>
  <c r="F4" i="8"/>
  <c r="I4" i="8"/>
  <c r="D5" i="8"/>
  <c r="F5" i="8"/>
  <c r="I5" i="8"/>
  <c r="D6" i="8"/>
  <c r="F6" i="8"/>
  <c r="I6" i="8"/>
  <c r="D7" i="8"/>
  <c r="F7" i="8"/>
  <c r="I7" i="8"/>
  <c r="D8" i="8"/>
  <c r="F8" i="8"/>
  <c r="I8" i="8"/>
  <c r="D9" i="8"/>
  <c r="F9" i="8"/>
  <c r="I9" i="8"/>
  <c r="D10" i="8"/>
  <c r="F10" i="8"/>
  <c r="I10" i="8"/>
  <c r="D11" i="8"/>
  <c r="F11" i="8"/>
  <c r="I11" i="8"/>
  <c r="D12" i="8"/>
  <c r="F12" i="8"/>
  <c r="I12" i="8"/>
  <c r="D13" i="8"/>
  <c r="F13" i="8"/>
  <c r="I13" i="8"/>
  <c r="D14" i="8"/>
  <c r="F14" i="8"/>
  <c r="I14" i="8"/>
  <c r="D15" i="8"/>
  <c r="F15" i="8"/>
  <c r="I15" i="8"/>
  <c r="D16" i="8"/>
  <c r="F16" i="8"/>
  <c r="I16" i="8"/>
  <c r="D17" i="8"/>
  <c r="F17" i="8"/>
  <c r="I17" i="8"/>
  <c r="I19" i="8"/>
  <c r="C3" i="8"/>
  <c r="H3" i="8"/>
  <c r="C4" i="8"/>
  <c r="H4" i="8"/>
  <c r="C5" i="8"/>
  <c r="H5" i="8"/>
  <c r="C6" i="8"/>
  <c r="H6" i="8"/>
  <c r="C7" i="8"/>
  <c r="H7" i="8"/>
  <c r="C8" i="8"/>
  <c r="H8" i="8"/>
  <c r="C9" i="8"/>
  <c r="H9" i="8"/>
  <c r="C10" i="8"/>
  <c r="H10" i="8"/>
  <c r="C11" i="8"/>
  <c r="H11" i="8"/>
  <c r="C12" i="8"/>
  <c r="H12" i="8"/>
  <c r="C13" i="8"/>
  <c r="H13" i="8"/>
  <c r="C14" i="8"/>
  <c r="H14" i="8"/>
  <c r="C15" i="8"/>
  <c r="H15" i="8"/>
  <c r="C16" i="8"/>
  <c r="H16" i="8"/>
  <c r="C17" i="8"/>
  <c r="H17" i="8"/>
  <c r="H19" i="8"/>
  <c r="B3" i="8"/>
  <c r="G3" i="8"/>
  <c r="B4" i="8"/>
  <c r="G4" i="8"/>
  <c r="B5" i="8"/>
  <c r="G5" i="8"/>
  <c r="B6" i="8"/>
  <c r="G6" i="8"/>
  <c r="B7" i="8"/>
  <c r="G7" i="8"/>
  <c r="B8" i="8"/>
  <c r="G8" i="8"/>
  <c r="B9" i="8"/>
  <c r="G9" i="8"/>
  <c r="B10" i="8"/>
  <c r="G10" i="8"/>
  <c r="B11" i="8"/>
  <c r="G11" i="8"/>
  <c r="B12" i="8"/>
  <c r="G12" i="8"/>
  <c r="B13" i="8"/>
  <c r="G13" i="8"/>
  <c r="B14" i="8"/>
  <c r="G14" i="8"/>
  <c r="B15" i="8"/>
  <c r="G15" i="8"/>
  <c r="B16" i="8"/>
  <c r="G16" i="8"/>
  <c r="B17" i="8"/>
  <c r="G17" i="8"/>
  <c r="G19" i="8"/>
  <c r="G3" i="7"/>
  <c r="G4" i="7"/>
  <c r="G5" i="7"/>
  <c r="F3" i="7"/>
  <c r="F4" i="7"/>
  <c r="F5" i="7"/>
  <c r="E3" i="7"/>
  <c r="E4" i="7"/>
  <c r="E5" i="7"/>
  <c r="E2" i="7"/>
  <c r="F2" i="7"/>
  <c r="G2" i="7"/>
  <c r="B29" i="5"/>
  <c r="F29" i="5"/>
  <c r="D29" i="5"/>
  <c r="N29" i="5"/>
  <c r="B22" i="5"/>
  <c r="F22" i="5"/>
  <c r="D22" i="5"/>
  <c r="N22" i="5"/>
  <c r="B34" i="5"/>
  <c r="F34" i="5"/>
  <c r="D34" i="5"/>
  <c r="N34" i="5"/>
  <c r="B35" i="5"/>
  <c r="F35" i="5"/>
  <c r="D35" i="5"/>
  <c r="N35" i="5"/>
  <c r="B25" i="5"/>
  <c r="F25" i="5"/>
  <c r="D25" i="5"/>
  <c r="N25" i="5"/>
  <c r="B21" i="5"/>
  <c r="F21" i="5"/>
  <c r="D21" i="5"/>
  <c r="N21" i="5"/>
  <c r="B33" i="5"/>
  <c r="F33" i="5"/>
  <c r="D33" i="5"/>
  <c r="N33" i="5"/>
  <c r="B26" i="5"/>
  <c r="F26" i="5"/>
  <c r="D26" i="5"/>
  <c r="N26" i="5"/>
  <c r="B27" i="5"/>
  <c r="F27" i="5"/>
  <c r="D27" i="5"/>
  <c r="N27" i="5"/>
  <c r="B49" i="5"/>
  <c r="F49" i="5"/>
  <c r="D49" i="5"/>
  <c r="N49" i="5"/>
  <c r="B40" i="5"/>
  <c r="F40" i="5"/>
  <c r="D40" i="5"/>
  <c r="N40" i="5"/>
  <c r="B53" i="5"/>
  <c r="F53" i="5"/>
  <c r="D53" i="5"/>
  <c r="N53" i="5"/>
  <c r="B43" i="5"/>
  <c r="F43" i="5"/>
  <c r="D43" i="5"/>
  <c r="N43" i="5"/>
  <c r="B48" i="5"/>
  <c r="F48" i="5"/>
  <c r="D48" i="5"/>
  <c r="N48" i="5"/>
  <c r="B51" i="5"/>
  <c r="F51" i="5"/>
  <c r="D51" i="5"/>
  <c r="N51" i="5"/>
  <c r="B37" i="5"/>
  <c r="F37" i="5"/>
  <c r="D37" i="5"/>
  <c r="N37" i="5"/>
  <c r="B14" i="5"/>
  <c r="F14" i="5"/>
  <c r="D14" i="5"/>
  <c r="N14" i="5"/>
  <c r="B8" i="5"/>
  <c r="F8" i="5"/>
  <c r="D8" i="5"/>
  <c r="N8" i="5"/>
  <c r="B3" i="5"/>
  <c r="F3" i="5"/>
  <c r="D3" i="5"/>
  <c r="N3" i="5"/>
  <c r="B5" i="5"/>
  <c r="F5" i="5"/>
  <c r="D5" i="5"/>
  <c r="N5" i="5"/>
  <c r="B6" i="5"/>
  <c r="F6" i="5"/>
  <c r="D6" i="5"/>
  <c r="N6" i="5"/>
  <c r="B16" i="5"/>
  <c r="F16" i="5"/>
  <c r="D16" i="5"/>
  <c r="N16" i="5"/>
  <c r="B10" i="5"/>
  <c r="F10" i="5"/>
  <c r="D10" i="5"/>
  <c r="N10" i="5"/>
  <c r="B20" i="5"/>
  <c r="F20" i="5"/>
  <c r="D20" i="5"/>
  <c r="N20" i="5"/>
  <c r="B7" i="5"/>
  <c r="F7" i="5"/>
  <c r="D7" i="5"/>
  <c r="N7" i="5"/>
  <c r="B47" i="5"/>
  <c r="F47" i="5"/>
  <c r="D47" i="5"/>
  <c r="N47" i="5"/>
  <c r="B28" i="5"/>
  <c r="F28" i="5"/>
  <c r="D28" i="5"/>
  <c r="N28" i="5"/>
  <c r="B46" i="5"/>
  <c r="F46" i="5"/>
  <c r="D46" i="5"/>
  <c r="N46" i="5"/>
  <c r="B9" i="5"/>
  <c r="F9" i="5"/>
  <c r="D9" i="5"/>
  <c r="N9" i="5"/>
  <c r="B17" i="5"/>
  <c r="F17" i="5"/>
  <c r="D17" i="5"/>
  <c r="N17" i="5"/>
  <c r="B50" i="5"/>
  <c r="F50" i="5"/>
  <c r="D50" i="5"/>
  <c r="N50" i="5"/>
  <c r="B31" i="5"/>
  <c r="F31" i="5"/>
  <c r="D31" i="5"/>
  <c r="N31" i="5"/>
  <c r="B32" i="5"/>
  <c r="F32" i="5"/>
  <c r="D32" i="5"/>
  <c r="N32" i="5"/>
  <c r="B41" i="5"/>
  <c r="F41" i="5"/>
  <c r="D41" i="5"/>
  <c r="N41" i="5"/>
  <c r="B52" i="5"/>
  <c r="F52" i="5"/>
  <c r="D52" i="5"/>
  <c r="N52" i="5"/>
  <c r="B13" i="5"/>
  <c r="F13" i="5"/>
  <c r="D13" i="5"/>
  <c r="N13" i="5"/>
  <c r="B18" i="5"/>
  <c r="F18" i="5"/>
  <c r="D18" i="5"/>
  <c r="N18" i="5"/>
  <c r="B23" i="5"/>
  <c r="F23" i="5"/>
  <c r="D23" i="5"/>
  <c r="N23" i="5"/>
  <c r="B19" i="5"/>
  <c r="F19" i="5"/>
  <c r="D19" i="5"/>
  <c r="N19" i="5"/>
  <c r="B54" i="5"/>
  <c r="F54" i="5"/>
  <c r="D54" i="5"/>
  <c r="N54" i="5"/>
  <c r="B11" i="5"/>
  <c r="F11" i="5"/>
  <c r="D11" i="5"/>
  <c r="N11" i="5"/>
  <c r="B30" i="5"/>
  <c r="F30" i="5"/>
  <c r="D30" i="5"/>
  <c r="N30" i="5"/>
  <c r="B39" i="5"/>
  <c r="F39" i="5"/>
  <c r="D39" i="5"/>
  <c r="N39" i="5"/>
  <c r="B15" i="5"/>
  <c r="F15" i="5"/>
  <c r="D15" i="5"/>
  <c r="N15" i="5"/>
  <c r="B12" i="5"/>
  <c r="F12" i="5"/>
  <c r="D12" i="5"/>
  <c r="N12" i="5"/>
  <c r="B4" i="5"/>
  <c r="F4" i="5"/>
  <c r="D4" i="5"/>
  <c r="N4" i="5"/>
  <c r="B24" i="5"/>
  <c r="F24" i="5"/>
  <c r="D24" i="5"/>
  <c r="N24" i="5"/>
  <c r="B36" i="5"/>
  <c r="F36" i="5"/>
  <c r="D36" i="5"/>
  <c r="N36" i="5"/>
  <c r="B44" i="5"/>
  <c r="F44" i="5"/>
  <c r="D44" i="5"/>
  <c r="N44" i="5"/>
  <c r="B45" i="5"/>
  <c r="F45" i="5"/>
  <c r="D45" i="5"/>
  <c r="N45" i="5"/>
  <c r="B42" i="5"/>
  <c r="F42" i="5"/>
  <c r="D42" i="5"/>
  <c r="N42" i="5"/>
  <c r="N55" i="5"/>
  <c r="N56" i="5"/>
  <c r="N57" i="5"/>
  <c r="N58" i="5"/>
  <c r="B38" i="5"/>
  <c r="F38" i="5"/>
  <c r="D38" i="5"/>
  <c r="N38" i="5"/>
  <c r="M29" i="5"/>
  <c r="M22" i="5"/>
  <c r="M34" i="5"/>
  <c r="M35" i="5"/>
  <c r="M25" i="5"/>
  <c r="M21" i="5"/>
  <c r="M33" i="5"/>
  <c r="M26" i="5"/>
  <c r="M27" i="5"/>
  <c r="M49" i="5"/>
  <c r="M40" i="5"/>
  <c r="M53" i="5"/>
  <c r="M43" i="5"/>
  <c r="M48" i="5"/>
  <c r="M51" i="5"/>
  <c r="M37" i="5"/>
  <c r="M14" i="5"/>
  <c r="M8" i="5"/>
  <c r="M3" i="5"/>
  <c r="M5" i="5"/>
  <c r="M6" i="5"/>
  <c r="M16" i="5"/>
  <c r="M10" i="5"/>
  <c r="M20" i="5"/>
  <c r="M7" i="5"/>
  <c r="M47" i="5"/>
  <c r="M28" i="5"/>
  <c r="M46" i="5"/>
  <c r="M9" i="5"/>
  <c r="M17" i="5"/>
  <c r="M50" i="5"/>
  <c r="M31" i="5"/>
  <c r="M32" i="5"/>
  <c r="M41" i="5"/>
  <c r="M52" i="5"/>
  <c r="M13" i="5"/>
  <c r="M18" i="5"/>
  <c r="M23" i="5"/>
  <c r="M19" i="5"/>
  <c r="M54" i="5"/>
  <c r="M11" i="5"/>
  <c r="M30" i="5"/>
  <c r="M39" i="5"/>
  <c r="M15" i="5"/>
  <c r="M12" i="5"/>
  <c r="M4" i="5"/>
  <c r="M24" i="5"/>
  <c r="M36" i="5"/>
  <c r="M44" i="5"/>
  <c r="M45" i="5"/>
  <c r="M42" i="5"/>
  <c r="M38" i="5"/>
  <c r="G42" i="5"/>
  <c r="I42" i="5"/>
  <c r="G45" i="5"/>
  <c r="I45" i="5"/>
  <c r="G44" i="5"/>
  <c r="I44" i="5"/>
  <c r="G36" i="5"/>
  <c r="I36" i="5"/>
  <c r="G24" i="5"/>
  <c r="I24" i="5"/>
  <c r="G4" i="5"/>
  <c r="I4" i="5"/>
  <c r="G12" i="5"/>
  <c r="I12" i="5"/>
  <c r="G15" i="5"/>
  <c r="I15" i="5"/>
  <c r="G39" i="5"/>
  <c r="I39" i="5"/>
  <c r="G30" i="5"/>
  <c r="I30" i="5"/>
  <c r="G11" i="5"/>
  <c r="I11" i="5"/>
  <c r="G54" i="5"/>
  <c r="I54" i="5"/>
  <c r="G19" i="5"/>
  <c r="I19" i="5"/>
  <c r="G23" i="5"/>
  <c r="I23" i="5"/>
  <c r="G18" i="5"/>
  <c r="I18" i="5"/>
  <c r="G13" i="5"/>
  <c r="I13" i="5"/>
  <c r="G52" i="5"/>
  <c r="I52" i="5"/>
  <c r="G41" i="5"/>
  <c r="I41" i="5"/>
  <c r="G32" i="5"/>
  <c r="I32" i="5"/>
  <c r="G31" i="5"/>
  <c r="I31" i="5"/>
  <c r="G50" i="5"/>
  <c r="I50" i="5"/>
  <c r="G17" i="5"/>
  <c r="I17" i="5"/>
  <c r="G9" i="5"/>
  <c r="I9" i="5"/>
  <c r="G46" i="5"/>
  <c r="I46" i="5"/>
  <c r="G28" i="5"/>
  <c r="I28" i="5"/>
  <c r="G47" i="5"/>
  <c r="I47" i="5"/>
  <c r="G7" i="5"/>
  <c r="I7" i="5"/>
  <c r="G20" i="5"/>
  <c r="I20" i="5"/>
  <c r="G10" i="5"/>
  <c r="I10" i="5"/>
  <c r="G16" i="5"/>
  <c r="I16" i="5"/>
  <c r="G6" i="5"/>
  <c r="I6" i="5"/>
  <c r="G5" i="5"/>
  <c r="I5" i="5"/>
  <c r="G3" i="5"/>
  <c r="I3" i="5"/>
  <c r="G8" i="5"/>
  <c r="I8" i="5"/>
  <c r="G14" i="5"/>
  <c r="I14" i="5"/>
  <c r="G37" i="5"/>
  <c r="I37" i="5"/>
  <c r="G51" i="5"/>
  <c r="I51" i="5"/>
  <c r="G48" i="5"/>
  <c r="I48" i="5"/>
  <c r="G43" i="5"/>
  <c r="I43" i="5"/>
  <c r="G53" i="5"/>
  <c r="I53" i="5"/>
  <c r="G40" i="5"/>
  <c r="I40" i="5"/>
  <c r="G49" i="5"/>
  <c r="I49" i="5"/>
  <c r="G27" i="5"/>
  <c r="I27" i="5"/>
  <c r="G26" i="5"/>
  <c r="I26" i="5"/>
  <c r="G33" i="5"/>
  <c r="I33" i="5"/>
  <c r="G21" i="5"/>
  <c r="I21" i="5"/>
  <c r="G25" i="5"/>
  <c r="I25" i="5"/>
  <c r="G35" i="5"/>
  <c r="I35" i="5"/>
  <c r="G34" i="5"/>
  <c r="I34" i="5"/>
  <c r="G22" i="5"/>
  <c r="I22" i="5"/>
  <c r="G29" i="5"/>
  <c r="I29" i="5"/>
  <c r="G38" i="5"/>
  <c r="I38" i="5"/>
  <c r="E19" i="5"/>
  <c r="E37" i="5"/>
  <c r="E14" i="5"/>
  <c r="E8" i="5"/>
  <c r="E11" i="5"/>
  <c r="E30" i="5"/>
  <c r="E39" i="5"/>
  <c r="C38" i="5"/>
  <c r="D55" i="5"/>
  <c r="D56" i="5"/>
  <c r="D58" i="5"/>
  <c r="C29" i="5"/>
  <c r="C22" i="5"/>
  <c r="C34" i="5"/>
  <c r="C35" i="5"/>
  <c r="C25" i="5"/>
  <c r="C21" i="5"/>
  <c r="C33" i="5"/>
  <c r="C26" i="5"/>
  <c r="C27" i="5"/>
  <c r="C49" i="5"/>
  <c r="C40" i="5"/>
  <c r="C53" i="5"/>
  <c r="C43" i="5"/>
  <c r="C48" i="5"/>
  <c r="C51" i="5"/>
  <c r="C37" i="5"/>
  <c r="C14" i="5"/>
  <c r="C8" i="5"/>
  <c r="C3" i="5"/>
  <c r="C5" i="5"/>
  <c r="C6" i="5"/>
  <c r="C16" i="5"/>
  <c r="C10" i="5"/>
  <c r="C20" i="5"/>
  <c r="C7" i="5"/>
  <c r="C47" i="5"/>
  <c r="C28" i="5"/>
  <c r="C46" i="5"/>
  <c r="C9" i="5"/>
  <c r="C17" i="5"/>
  <c r="C50" i="5"/>
  <c r="C31" i="5"/>
  <c r="C32" i="5"/>
  <c r="C41" i="5"/>
  <c r="C52" i="5"/>
  <c r="C13" i="5"/>
  <c r="C18" i="5"/>
  <c r="C23" i="5"/>
  <c r="C19" i="5"/>
  <c r="C54" i="5"/>
  <c r="C11" i="5"/>
  <c r="C30" i="5"/>
  <c r="C39" i="5"/>
  <c r="C15" i="5"/>
  <c r="C12" i="5"/>
  <c r="C4" i="5"/>
  <c r="C24" i="5"/>
  <c r="C36" i="5"/>
  <c r="C44" i="5"/>
  <c r="C45" i="5"/>
  <c r="C42" i="5"/>
  <c r="B55" i="5"/>
  <c r="B56" i="5"/>
  <c r="B57" i="5"/>
  <c r="B58" i="5"/>
  <c r="B65" i="5"/>
  <c r="B66" i="5"/>
  <c r="B67" i="5"/>
  <c r="L5" i="3"/>
  <c r="L6" i="3"/>
  <c r="L7" i="3"/>
  <c r="L8" i="3"/>
  <c r="L4" i="3"/>
  <c r="K8" i="3"/>
  <c r="K7" i="3"/>
  <c r="K6" i="3"/>
  <c r="K5" i="3"/>
  <c r="K4" i="3"/>
  <c r="I8" i="3"/>
  <c r="I7" i="3"/>
  <c r="I6" i="3"/>
  <c r="I5" i="3"/>
  <c r="I4" i="3"/>
  <c r="G8" i="3"/>
  <c r="G7" i="3"/>
  <c r="G6" i="3"/>
  <c r="G5" i="3"/>
  <c r="G4" i="3"/>
  <c r="E8" i="3"/>
  <c r="E7" i="3"/>
  <c r="E6" i="3"/>
  <c r="E5" i="3"/>
  <c r="E4" i="3"/>
  <c r="C5" i="3"/>
  <c r="C6" i="3"/>
  <c r="C7" i="3"/>
  <c r="C8" i="3"/>
  <c r="C4" i="3"/>
  <c r="F5" i="2"/>
  <c r="K5" i="2"/>
  <c r="F6" i="2"/>
  <c r="K6" i="2"/>
  <c r="F7" i="2"/>
  <c r="K7" i="2"/>
  <c r="F8" i="2"/>
  <c r="K8" i="2"/>
  <c r="F9" i="2"/>
  <c r="K9" i="2"/>
  <c r="F10" i="2"/>
  <c r="K10" i="2"/>
  <c r="F11" i="2"/>
  <c r="K11" i="2"/>
  <c r="F12" i="2"/>
  <c r="K12" i="2"/>
  <c r="F13" i="2"/>
  <c r="K13" i="2"/>
  <c r="F14" i="2"/>
  <c r="K14" i="2"/>
  <c r="F15" i="2"/>
  <c r="K15" i="2"/>
  <c r="F16" i="2"/>
  <c r="K16" i="2"/>
  <c r="F17" i="2"/>
  <c r="K17" i="2"/>
  <c r="F18" i="2"/>
  <c r="K18" i="2"/>
  <c r="F19" i="2"/>
  <c r="K19" i="2"/>
  <c r="F20" i="2"/>
  <c r="K20" i="2"/>
  <c r="F21" i="2"/>
  <c r="K21" i="2"/>
  <c r="F22" i="2"/>
  <c r="K22" i="2"/>
  <c r="F23" i="2"/>
  <c r="K23" i="2"/>
  <c r="F24" i="2"/>
  <c r="K24" i="2"/>
  <c r="F4" i="2"/>
  <c r="K4" i="2"/>
  <c r="E5" i="2"/>
  <c r="J5" i="2"/>
  <c r="E6" i="2"/>
  <c r="J6" i="2"/>
  <c r="E7" i="2"/>
  <c r="J7" i="2"/>
  <c r="E8" i="2"/>
  <c r="J8" i="2"/>
  <c r="E9" i="2"/>
  <c r="J9" i="2"/>
  <c r="E10" i="2"/>
  <c r="J10" i="2"/>
  <c r="E11" i="2"/>
  <c r="J11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J21" i="2"/>
  <c r="E22" i="2"/>
  <c r="J22" i="2"/>
  <c r="E23" i="2"/>
  <c r="J23" i="2"/>
  <c r="E24" i="2"/>
  <c r="J24" i="2"/>
  <c r="E4" i="2"/>
  <c r="J4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4" i="2"/>
  <c r="I4" i="2"/>
  <c r="C5" i="2"/>
  <c r="H5" i="2"/>
  <c r="C6" i="2"/>
  <c r="H6" i="2"/>
  <c r="C7" i="2"/>
  <c r="H7" i="2"/>
  <c r="C8" i="2"/>
  <c r="H8" i="2"/>
  <c r="C9" i="2"/>
  <c r="H9" i="2"/>
  <c r="C10" i="2"/>
  <c r="H10" i="2"/>
  <c r="C11" i="2"/>
  <c r="H11" i="2"/>
  <c r="C12" i="2"/>
  <c r="H12" i="2"/>
  <c r="C13" i="2"/>
  <c r="H13" i="2"/>
  <c r="C14" i="2"/>
  <c r="H14" i="2"/>
  <c r="C15" i="2"/>
  <c r="H15" i="2"/>
  <c r="C16" i="2"/>
  <c r="H16" i="2"/>
  <c r="C17" i="2"/>
  <c r="H17" i="2"/>
  <c r="C18" i="2"/>
  <c r="H18" i="2"/>
  <c r="C19" i="2"/>
  <c r="H19" i="2"/>
  <c r="C20" i="2"/>
  <c r="H20" i="2"/>
  <c r="C21" i="2"/>
  <c r="H21" i="2"/>
  <c r="C22" i="2"/>
  <c r="H22" i="2"/>
  <c r="C23" i="2"/>
  <c r="H23" i="2"/>
  <c r="C24" i="2"/>
  <c r="H24" i="2"/>
  <c r="C4" i="2"/>
  <c r="H4" i="2"/>
  <c r="S26" i="1"/>
  <c r="X26" i="1"/>
  <c r="S27" i="1"/>
  <c r="X27" i="1"/>
  <c r="S28" i="1"/>
  <c r="X28" i="1"/>
  <c r="S29" i="1"/>
  <c r="X2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4" i="1"/>
  <c r="Z3" i="1"/>
  <c r="AA3" i="1"/>
  <c r="AB3" i="1"/>
  <c r="Y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4" i="1"/>
  <c r="U3" i="1"/>
  <c r="V3" i="1"/>
  <c r="W3" i="1"/>
  <c r="T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P3" i="1"/>
  <c r="Q3" i="1"/>
  <c r="R3" i="1"/>
  <c r="O3" i="1"/>
  <c r="J3" i="1"/>
  <c r="K3" i="1"/>
  <c r="L3" i="1"/>
  <c r="M3" i="1"/>
  <c r="H24" i="1"/>
  <c r="M24" i="1"/>
  <c r="W24" i="1"/>
  <c r="H23" i="1"/>
  <c r="M23" i="1"/>
  <c r="W23" i="1"/>
  <c r="H22" i="1"/>
  <c r="M22" i="1"/>
  <c r="W22" i="1"/>
  <c r="H21" i="1"/>
  <c r="M21" i="1"/>
  <c r="W21" i="1"/>
  <c r="H20" i="1"/>
  <c r="M20" i="1"/>
  <c r="W20" i="1"/>
  <c r="H19" i="1"/>
  <c r="M19" i="1"/>
  <c r="W19" i="1"/>
  <c r="H18" i="1"/>
  <c r="M18" i="1"/>
  <c r="W18" i="1"/>
  <c r="H17" i="1"/>
  <c r="M17" i="1"/>
  <c r="W17" i="1"/>
  <c r="H16" i="1"/>
  <c r="M16" i="1"/>
  <c r="W16" i="1"/>
  <c r="H15" i="1"/>
  <c r="M15" i="1"/>
  <c r="W15" i="1"/>
  <c r="H14" i="1"/>
  <c r="M14" i="1"/>
  <c r="W14" i="1"/>
  <c r="H13" i="1"/>
  <c r="M13" i="1"/>
  <c r="W13" i="1"/>
  <c r="H12" i="1"/>
  <c r="M12" i="1"/>
  <c r="W12" i="1"/>
  <c r="H11" i="1"/>
  <c r="M11" i="1"/>
  <c r="W11" i="1"/>
  <c r="H10" i="1"/>
  <c r="M10" i="1"/>
  <c r="W10" i="1"/>
  <c r="H9" i="1"/>
  <c r="M9" i="1"/>
  <c r="W9" i="1"/>
  <c r="H8" i="1"/>
  <c r="M8" i="1"/>
  <c r="W8" i="1"/>
  <c r="H7" i="1"/>
  <c r="M7" i="1"/>
  <c r="W7" i="1"/>
  <c r="H6" i="1"/>
  <c r="M6" i="1"/>
  <c r="W6" i="1"/>
  <c r="H5" i="1"/>
  <c r="M5" i="1"/>
  <c r="W5" i="1"/>
  <c r="H4" i="1"/>
  <c r="M4" i="1"/>
  <c r="W4" i="1"/>
  <c r="G24" i="1"/>
  <c r="L24" i="1"/>
  <c r="V24" i="1"/>
  <c r="G23" i="1"/>
  <c r="L23" i="1"/>
  <c r="V23" i="1"/>
  <c r="G22" i="1"/>
  <c r="L22" i="1"/>
  <c r="V22" i="1"/>
  <c r="G21" i="1"/>
  <c r="L21" i="1"/>
  <c r="V21" i="1"/>
  <c r="G20" i="1"/>
  <c r="L20" i="1"/>
  <c r="V20" i="1"/>
  <c r="G19" i="1"/>
  <c r="L19" i="1"/>
  <c r="V19" i="1"/>
  <c r="G18" i="1"/>
  <c r="L18" i="1"/>
  <c r="V18" i="1"/>
  <c r="G17" i="1"/>
  <c r="L17" i="1"/>
  <c r="V17" i="1"/>
  <c r="G16" i="1"/>
  <c r="L16" i="1"/>
  <c r="V16" i="1"/>
  <c r="G15" i="1"/>
  <c r="L15" i="1"/>
  <c r="V15" i="1"/>
  <c r="G14" i="1"/>
  <c r="L14" i="1"/>
  <c r="V14" i="1"/>
  <c r="G13" i="1"/>
  <c r="L13" i="1"/>
  <c r="V13" i="1"/>
  <c r="G12" i="1"/>
  <c r="L12" i="1"/>
  <c r="V12" i="1"/>
  <c r="G11" i="1"/>
  <c r="L11" i="1"/>
  <c r="V11" i="1"/>
  <c r="G10" i="1"/>
  <c r="L10" i="1"/>
  <c r="V10" i="1"/>
  <c r="G9" i="1"/>
  <c r="L9" i="1"/>
  <c r="V9" i="1"/>
  <c r="G8" i="1"/>
  <c r="L8" i="1"/>
  <c r="V8" i="1"/>
  <c r="G7" i="1"/>
  <c r="L7" i="1"/>
  <c r="V7" i="1"/>
  <c r="G6" i="1"/>
  <c r="L6" i="1"/>
  <c r="V6" i="1"/>
  <c r="G5" i="1"/>
  <c r="L5" i="1"/>
  <c r="V5" i="1"/>
  <c r="G4" i="1"/>
  <c r="L4" i="1"/>
  <c r="V4" i="1"/>
  <c r="F24" i="1"/>
  <c r="K24" i="1"/>
  <c r="U24" i="1"/>
  <c r="F23" i="1"/>
  <c r="K23" i="1"/>
  <c r="U23" i="1"/>
  <c r="F22" i="1"/>
  <c r="K22" i="1"/>
  <c r="U22" i="1"/>
  <c r="F21" i="1"/>
  <c r="K21" i="1"/>
  <c r="U21" i="1"/>
  <c r="F20" i="1"/>
  <c r="K20" i="1"/>
  <c r="U20" i="1"/>
  <c r="F19" i="1"/>
  <c r="K19" i="1"/>
  <c r="U19" i="1"/>
  <c r="F18" i="1"/>
  <c r="K18" i="1"/>
  <c r="U18" i="1"/>
  <c r="F17" i="1"/>
  <c r="K17" i="1"/>
  <c r="U17" i="1"/>
  <c r="F16" i="1"/>
  <c r="K16" i="1"/>
  <c r="U16" i="1"/>
  <c r="F15" i="1"/>
  <c r="K15" i="1"/>
  <c r="U15" i="1"/>
  <c r="F14" i="1"/>
  <c r="K14" i="1"/>
  <c r="U14" i="1"/>
  <c r="F13" i="1"/>
  <c r="K13" i="1"/>
  <c r="U13" i="1"/>
  <c r="F12" i="1"/>
  <c r="K12" i="1"/>
  <c r="U12" i="1"/>
  <c r="F11" i="1"/>
  <c r="K11" i="1"/>
  <c r="U11" i="1"/>
  <c r="F10" i="1"/>
  <c r="K10" i="1"/>
  <c r="U10" i="1"/>
  <c r="F9" i="1"/>
  <c r="K9" i="1"/>
  <c r="U9" i="1"/>
  <c r="F8" i="1"/>
  <c r="K8" i="1"/>
  <c r="U8" i="1"/>
  <c r="F7" i="1"/>
  <c r="K7" i="1"/>
  <c r="U7" i="1"/>
  <c r="F6" i="1"/>
  <c r="K6" i="1"/>
  <c r="U6" i="1"/>
  <c r="F5" i="1"/>
  <c r="K5" i="1"/>
  <c r="U5" i="1"/>
  <c r="F4" i="1"/>
  <c r="K4" i="1"/>
  <c r="U4" i="1"/>
  <c r="E13" i="1"/>
  <c r="J13" i="1"/>
  <c r="T13" i="1"/>
  <c r="E14" i="1"/>
  <c r="J14" i="1"/>
  <c r="T14" i="1"/>
  <c r="E15" i="1"/>
  <c r="J15" i="1"/>
  <c r="T15" i="1"/>
  <c r="E16" i="1"/>
  <c r="J16" i="1"/>
  <c r="T16" i="1"/>
  <c r="E17" i="1"/>
  <c r="J17" i="1"/>
  <c r="T17" i="1"/>
  <c r="E18" i="1"/>
  <c r="J18" i="1"/>
  <c r="T18" i="1"/>
  <c r="E19" i="1"/>
  <c r="J19" i="1"/>
  <c r="T19" i="1"/>
  <c r="E20" i="1"/>
  <c r="J20" i="1"/>
  <c r="T20" i="1"/>
  <c r="E21" i="1"/>
  <c r="J21" i="1"/>
  <c r="T21" i="1"/>
  <c r="E22" i="1"/>
  <c r="J22" i="1"/>
  <c r="T22" i="1"/>
  <c r="E23" i="1"/>
  <c r="J23" i="1"/>
  <c r="T23" i="1"/>
  <c r="E24" i="1"/>
  <c r="J24" i="1"/>
  <c r="T24" i="1"/>
  <c r="E5" i="1"/>
  <c r="J5" i="1"/>
  <c r="T5" i="1"/>
  <c r="E6" i="1"/>
  <c r="J6" i="1"/>
  <c r="T6" i="1"/>
  <c r="E7" i="1"/>
  <c r="J7" i="1"/>
  <c r="T7" i="1"/>
  <c r="E8" i="1"/>
  <c r="J8" i="1"/>
  <c r="T8" i="1"/>
  <c r="E9" i="1"/>
  <c r="J9" i="1"/>
  <c r="T9" i="1"/>
  <c r="E10" i="1"/>
  <c r="J10" i="1"/>
  <c r="T10" i="1"/>
  <c r="E11" i="1"/>
  <c r="J11" i="1"/>
  <c r="T11" i="1"/>
  <c r="E12" i="1"/>
  <c r="J12" i="1"/>
  <c r="T12" i="1"/>
  <c r="E4" i="1"/>
  <c r="J4" i="1"/>
  <c r="T4" i="1"/>
  <c r="E3" i="1"/>
  <c r="F3" i="1"/>
  <c r="G3" i="1"/>
  <c r="H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D29" i="1"/>
  <c r="D28" i="1"/>
  <c r="D27" i="1"/>
  <c r="D26" i="1"/>
  <c r="C28" i="1"/>
  <c r="C27" i="1"/>
  <c r="C26" i="1"/>
  <c r="H29" i="2"/>
  <c r="I29" i="2"/>
  <c r="J29" i="2"/>
  <c r="K29" i="2"/>
  <c r="H27" i="2"/>
  <c r="H28" i="2"/>
  <c r="I27" i="2"/>
  <c r="I28" i="2"/>
  <c r="J27" i="2"/>
  <c r="J28" i="2"/>
  <c r="K27" i="2"/>
  <c r="K28" i="2"/>
  <c r="D29" i="2"/>
  <c r="F27" i="2"/>
  <c r="E29" i="2"/>
  <c r="D28" i="2"/>
  <c r="F28" i="2"/>
  <c r="E27" i="2"/>
  <c r="F29" i="2"/>
  <c r="E28" i="2"/>
  <c r="D27" i="2"/>
  <c r="C29" i="2"/>
  <c r="C27" i="2"/>
  <c r="C28" i="2"/>
  <c r="M23" i="2"/>
  <c r="M22" i="2"/>
  <c r="M18" i="2"/>
  <c r="M14" i="2"/>
  <c r="M10" i="2"/>
  <c r="M6" i="2"/>
  <c r="M4" i="2"/>
  <c r="M21" i="2"/>
  <c r="M17" i="2"/>
  <c r="M13" i="2"/>
  <c r="M9" i="2"/>
  <c r="M5" i="2"/>
  <c r="M19" i="2"/>
  <c r="M15" i="2"/>
  <c r="M11" i="2"/>
  <c r="M7" i="2"/>
  <c r="M24" i="2"/>
  <c r="M20" i="2"/>
  <c r="M16" i="2"/>
  <c r="M12" i="2"/>
  <c r="M8" i="2"/>
  <c r="T27" i="1"/>
  <c r="V26" i="1"/>
  <c r="U27" i="1"/>
  <c r="V27" i="1"/>
  <c r="W26" i="1"/>
  <c r="W29" i="1"/>
  <c r="U28" i="1"/>
  <c r="W27" i="1"/>
  <c r="U26" i="1"/>
  <c r="T29" i="1"/>
  <c r="V28" i="1"/>
  <c r="V29" i="1"/>
  <c r="T28" i="1"/>
  <c r="T26" i="1"/>
  <c r="U29" i="1"/>
  <c r="W28" i="1"/>
  <c r="Q22" i="1"/>
  <c r="AA22" i="1"/>
  <c r="R19" i="1"/>
  <c r="AB19" i="1"/>
  <c r="R9" i="1"/>
  <c r="AB9" i="1"/>
  <c r="Q6" i="1"/>
  <c r="AA6" i="1"/>
  <c r="Q13" i="1"/>
  <c r="AA13" i="1"/>
  <c r="R21" i="1"/>
  <c r="AB21" i="1"/>
  <c r="Q18" i="1"/>
  <c r="AA18" i="1"/>
  <c r="R15" i="1"/>
  <c r="AB15" i="1"/>
  <c r="R12" i="1"/>
  <c r="AB12" i="1"/>
  <c r="Q9" i="1"/>
  <c r="AA9" i="1"/>
  <c r="R5" i="1"/>
  <c r="AB5" i="1"/>
  <c r="R16" i="1"/>
  <c r="AB16" i="1"/>
  <c r="R24" i="1"/>
  <c r="AB24" i="1"/>
  <c r="Q21" i="1"/>
  <c r="AA21" i="1"/>
  <c r="R17" i="1"/>
  <c r="AB17" i="1"/>
  <c r="Q14" i="1"/>
  <c r="AA14" i="1"/>
  <c r="R11" i="1"/>
  <c r="AB11" i="1"/>
  <c r="R8" i="1"/>
  <c r="AB8" i="1"/>
  <c r="Q5" i="1"/>
  <c r="AA5" i="1"/>
  <c r="R23" i="1"/>
  <c r="AB23" i="1"/>
  <c r="R20" i="1"/>
  <c r="AB20" i="1"/>
  <c r="Q17" i="1"/>
  <c r="AA17" i="1"/>
  <c r="R13" i="1"/>
  <c r="AB13" i="1"/>
  <c r="Q10" i="1"/>
  <c r="AA10" i="1"/>
  <c r="R7" i="1"/>
  <c r="AB7" i="1"/>
  <c r="R4" i="1"/>
  <c r="R22" i="1"/>
  <c r="AB22" i="1"/>
  <c r="R18" i="1"/>
  <c r="AB18" i="1"/>
  <c r="R14" i="1"/>
  <c r="AB14" i="1"/>
  <c r="R10" i="1"/>
  <c r="AB10" i="1"/>
  <c r="R6" i="1"/>
  <c r="AB6" i="1"/>
  <c r="Q24" i="1"/>
  <c r="AA24" i="1"/>
  <c r="Q23" i="1"/>
  <c r="AA23" i="1"/>
  <c r="Q20" i="1"/>
  <c r="AA20" i="1"/>
  <c r="Q19" i="1"/>
  <c r="AA19" i="1"/>
  <c r="Q16" i="1"/>
  <c r="AA16" i="1"/>
  <c r="Q15" i="1"/>
  <c r="AA15" i="1"/>
  <c r="Q12" i="1"/>
  <c r="AA12" i="1"/>
  <c r="Q11" i="1"/>
  <c r="AA11" i="1"/>
  <c r="Q8" i="1"/>
  <c r="AA8" i="1"/>
  <c r="Q7" i="1"/>
  <c r="AA7" i="1"/>
  <c r="P24" i="1"/>
  <c r="Z24" i="1"/>
  <c r="P23" i="1"/>
  <c r="Z23" i="1"/>
  <c r="P22" i="1"/>
  <c r="Z22" i="1"/>
  <c r="P21" i="1"/>
  <c r="Z21" i="1"/>
  <c r="P20" i="1"/>
  <c r="Z20" i="1"/>
  <c r="P19" i="1"/>
  <c r="Z19" i="1"/>
  <c r="P18" i="1"/>
  <c r="Z18" i="1"/>
  <c r="P17" i="1"/>
  <c r="Z17" i="1"/>
  <c r="P16" i="1"/>
  <c r="Z16" i="1"/>
  <c r="P15" i="1"/>
  <c r="Z15" i="1"/>
  <c r="P14" i="1"/>
  <c r="Z14" i="1"/>
  <c r="P13" i="1"/>
  <c r="Z13" i="1"/>
  <c r="P12" i="1"/>
  <c r="Z12" i="1"/>
  <c r="P11" i="1"/>
  <c r="Z11" i="1"/>
  <c r="P10" i="1"/>
  <c r="Z10" i="1"/>
  <c r="P9" i="1"/>
  <c r="Z9" i="1"/>
  <c r="P8" i="1"/>
  <c r="Z8" i="1"/>
  <c r="P7" i="1"/>
  <c r="Z7" i="1"/>
  <c r="P6" i="1"/>
  <c r="Z6" i="1"/>
  <c r="P5" i="1"/>
  <c r="Z5" i="1"/>
  <c r="P4" i="1"/>
  <c r="Q4" i="1"/>
  <c r="O24" i="1"/>
  <c r="Y24" i="1"/>
  <c r="O23" i="1"/>
  <c r="Y23" i="1"/>
  <c r="O22" i="1"/>
  <c r="Y22" i="1"/>
  <c r="O21" i="1"/>
  <c r="Y21" i="1"/>
  <c r="O20" i="1"/>
  <c r="Y20" i="1"/>
  <c r="O19" i="1"/>
  <c r="Y19" i="1"/>
  <c r="O18" i="1"/>
  <c r="Y18" i="1"/>
  <c r="O17" i="1"/>
  <c r="Y17" i="1"/>
  <c r="O16" i="1"/>
  <c r="Y16" i="1"/>
  <c r="O15" i="1"/>
  <c r="Y15" i="1"/>
  <c r="O14" i="1"/>
  <c r="Y14" i="1"/>
  <c r="O13" i="1"/>
  <c r="Y13" i="1"/>
  <c r="O12" i="1"/>
  <c r="Y12" i="1"/>
  <c r="O11" i="1"/>
  <c r="Y11" i="1"/>
  <c r="O10" i="1"/>
  <c r="Y10" i="1"/>
  <c r="O9" i="1"/>
  <c r="Y9" i="1"/>
  <c r="O8" i="1"/>
  <c r="Y8" i="1"/>
  <c r="O7" i="1"/>
  <c r="Y7" i="1"/>
  <c r="O6" i="1"/>
  <c r="Y6" i="1"/>
  <c r="O5" i="1"/>
  <c r="Y5" i="1"/>
  <c r="O4" i="1"/>
  <c r="N29" i="1"/>
  <c r="N28" i="1"/>
  <c r="N27" i="1"/>
  <c r="N26" i="1"/>
  <c r="AE16" i="1"/>
  <c r="AE8" i="1"/>
  <c r="AE12" i="1"/>
  <c r="AE20" i="1"/>
  <c r="AE24" i="1"/>
  <c r="AE13" i="1"/>
  <c r="AE17" i="1"/>
  <c r="AE7" i="1"/>
  <c r="AE11" i="1"/>
  <c r="AE15" i="1"/>
  <c r="AE19" i="1"/>
  <c r="AE23" i="1"/>
  <c r="AE5" i="1"/>
  <c r="AE9" i="1"/>
  <c r="AE21" i="1"/>
  <c r="AE6" i="1"/>
  <c r="AE10" i="1"/>
  <c r="AE14" i="1"/>
  <c r="AE18" i="1"/>
  <c r="AE22" i="1"/>
  <c r="Y4" i="1"/>
  <c r="O26" i="1"/>
  <c r="O28" i="1"/>
  <c r="O27" i="1"/>
  <c r="O29" i="1"/>
  <c r="AA4" i="1"/>
  <c r="Q27" i="1"/>
  <c r="Q29" i="1"/>
  <c r="Q26" i="1"/>
  <c r="Q28" i="1"/>
  <c r="Z4" i="1"/>
  <c r="P26" i="1"/>
  <c r="P28" i="1"/>
  <c r="P27" i="1"/>
  <c r="P29" i="1"/>
  <c r="AB4" i="1"/>
  <c r="R26" i="1"/>
  <c r="R27" i="1"/>
  <c r="R29" i="1"/>
  <c r="R28" i="1"/>
  <c r="AE4" i="1"/>
  <c r="AB27" i="1"/>
  <c r="AB26" i="1"/>
  <c r="AB28" i="1"/>
  <c r="AB29" i="1"/>
  <c r="Z28" i="1"/>
  <c r="Z27" i="1"/>
  <c r="Z29" i="1"/>
  <c r="Z26" i="1"/>
  <c r="AA26" i="1"/>
  <c r="AA28" i="1"/>
  <c r="AA27" i="1"/>
  <c r="AA29" i="1"/>
  <c r="Y27" i="1"/>
  <c r="Y29" i="1"/>
  <c r="Y26" i="1"/>
  <c r="Y28" i="1"/>
  <c r="AE29" i="1"/>
  <c r="AE28" i="1"/>
  <c r="AE27" i="1"/>
  <c r="AE26" i="1"/>
  <c r="E3" i="5"/>
  <c r="E5" i="5"/>
  <c r="E6" i="5"/>
  <c r="E16" i="5"/>
  <c r="E10" i="5"/>
  <c r="E46" i="5"/>
  <c r="E24" i="5"/>
  <c r="E4" i="5"/>
  <c r="E12" i="5"/>
  <c r="E15" i="5"/>
  <c r="E9" i="5"/>
  <c r="E17" i="5"/>
  <c r="E50" i="5"/>
  <c r="E31" i="5"/>
  <c r="E32" i="5"/>
  <c r="E41" i="5"/>
  <c r="E52" i="5"/>
  <c r="E28" i="5"/>
  <c r="E47" i="5"/>
  <c r="E7" i="5"/>
  <c r="E20" i="5"/>
  <c r="E36" i="5"/>
  <c r="E44" i="5"/>
  <c r="E45" i="5"/>
  <c r="E42" i="5"/>
  <c r="E54" i="5"/>
  <c r="E23" i="5"/>
  <c r="E18" i="5"/>
  <c r="E13" i="5"/>
  <c r="E43" i="5"/>
  <c r="E48" i="5"/>
  <c r="E51" i="5"/>
  <c r="E53" i="5"/>
  <c r="E40" i="5"/>
  <c r="E49" i="5"/>
  <c r="E27" i="5"/>
  <c r="E26" i="5"/>
  <c r="E33" i="5"/>
  <c r="E21" i="5"/>
  <c r="E25" i="5"/>
  <c r="E29" i="5"/>
  <c r="E22" i="5"/>
  <c r="E34" i="5"/>
  <c r="E35" i="5"/>
  <c r="E66" i="5"/>
  <c r="E3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C76510-8DA9-4C42-A124-78B74108CFE4}" name="car inventory" type="6" refreshedVersion="8" background="1" saveData="1">
    <textPr codePage="437" sourceFile="C:\Users\USER\Downloads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<sst xmlns="http://schemas.openxmlformats.org/spreadsheetml/2006/main" count="385" uniqueCount="226">
  <si>
    <t>Employee Payroll</t>
  </si>
  <si>
    <t>Last name</t>
  </si>
  <si>
    <t xml:space="preserve">First name </t>
  </si>
  <si>
    <t>Hourly wage</t>
  </si>
  <si>
    <t>Pay</t>
  </si>
  <si>
    <t xml:space="preserve">ade </t>
  </si>
  <si>
    <t>ola</t>
  </si>
  <si>
    <t>bunmi</t>
  </si>
  <si>
    <t>seyi</t>
  </si>
  <si>
    <t>tola</t>
  </si>
  <si>
    <t>ade</t>
  </si>
  <si>
    <t>rose</t>
  </si>
  <si>
    <t>wendi</t>
  </si>
  <si>
    <t>tolu</t>
  </si>
  <si>
    <t>seun</t>
  </si>
  <si>
    <t>jondon</t>
  </si>
  <si>
    <t>Hoston</t>
  </si>
  <si>
    <t>teles</t>
  </si>
  <si>
    <t>brown</t>
  </si>
  <si>
    <t>greg</t>
  </si>
  <si>
    <t>wole</t>
  </si>
  <si>
    <t>blessin</t>
  </si>
  <si>
    <t>john</t>
  </si>
  <si>
    <t>brad</t>
  </si>
  <si>
    <t>hunt</t>
  </si>
  <si>
    <t>RILI</t>
  </si>
  <si>
    <t>Fola</t>
  </si>
  <si>
    <t>Kunle</t>
  </si>
  <si>
    <t>Bay</t>
  </si>
  <si>
    <t>adeola</t>
  </si>
  <si>
    <t>Tunde</t>
  </si>
  <si>
    <t>Temi</t>
  </si>
  <si>
    <t>Tope</t>
  </si>
  <si>
    <t>Ola</t>
  </si>
  <si>
    <t>bisi</t>
  </si>
  <si>
    <t>Dami</t>
  </si>
  <si>
    <t>Lola</t>
  </si>
  <si>
    <t>Abi</t>
  </si>
  <si>
    <t>funmi</t>
  </si>
  <si>
    <t>Folake</t>
  </si>
  <si>
    <t>Abbey</t>
  </si>
  <si>
    <t>Biodun</t>
  </si>
  <si>
    <t>Odun</t>
  </si>
  <si>
    <t>Hour worked</t>
  </si>
  <si>
    <t>max</t>
  </si>
  <si>
    <t>Min</t>
  </si>
  <si>
    <t>Average</t>
  </si>
  <si>
    <t>Total</t>
  </si>
  <si>
    <t>Mr MS</t>
  </si>
  <si>
    <t>Overtime Hours</t>
  </si>
  <si>
    <t>Overtime Bonus</t>
  </si>
  <si>
    <t>Jan Pay</t>
  </si>
  <si>
    <t>Grade Book</t>
  </si>
  <si>
    <t>Safety test</t>
  </si>
  <si>
    <t>Drug Test</t>
  </si>
  <si>
    <t>Company philosophy Test</t>
  </si>
  <si>
    <t>Financial scale Test</t>
  </si>
  <si>
    <t>Point Possible</t>
  </si>
  <si>
    <t>Fire Employee</t>
  </si>
  <si>
    <t>min</t>
  </si>
  <si>
    <t>average</t>
  </si>
  <si>
    <t>CAREER DECISION</t>
  </si>
  <si>
    <t>Job</t>
  </si>
  <si>
    <t>McDonalds Manager</t>
  </si>
  <si>
    <t>Doctor</t>
  </si>
  <si>
    <t>NFL</t>
  </si>
  <si>
    <t>Engineer</t>
  </si>
  <si>
    <t>Truck</t>
  </si>
  <si>
    <t>Job Market</t>
  </si>
  <si>
    <t>Enjoyment</t>
  </si>
  <si>
    <t>My Talent</t>
  </si>
  <si>
    <t>Schooling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</si>
  <si>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</si>
  <si>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</si>
  <si>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</si>
  <si>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</si>
  <si>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</si>
  <si>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</si>
  <si>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</si>
  <si>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</si>
  <si>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</si>
  <si>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</si>
  <si>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</si>
  <si>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</si>
  <si>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</si>
  <si>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</si>
  <si>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</si>
  <si>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</si>
  <si>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</si>
  <si>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</si>
  <si>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</si>
  <si>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</si>
  <si>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</si>
  <si>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</si>
  <si>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</si>
  <si>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</si>
  <si>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</si>
  <si>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</si>
  <si>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</si>
  <si>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</si>
  <si>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</si>
  <si>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</si>
  <si>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</si>
  <si>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</si>
  <si>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</si>
  <si>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</si>
  <si>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</si>
  <si>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</si>
  <si>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</si>
  <si>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</si>
  <si>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</si>
  <si>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</si>
  <si>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</si>
  <si>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</si>
  <si>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</si>
  <si>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</si>
  <si>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</si>
  <si>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</si>
  <si>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</si>
  <si>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</si>
  <si>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</si>
  <si>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</si>
  <si>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</si>
  <si>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</si>
  <si>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</si>
  <si>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</si>
  <si>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</si>
  <si>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</si>
  <si>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</si>
  <si>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</si>
  <si>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</si>
  <si>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</si>
  <si>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</si>
  <si>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</si>
  <si>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</si>
  <si>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</si>
  <si>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</si>
  <si>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</si>
  <si>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</si>
  <si>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</si>
  <si>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</si>
  <si>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</si>
  <si>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</si>
  <si>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</si>
  <si>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</si>
  <si>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</si>
  <si>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</si>
  <si>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</si>
  <si>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</si>
  <si>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</si>
  <si>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</si>
  <si>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</si>
  <si>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</si>
  <si>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</si>
  <si>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</si>
  <si>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</si>
  <si>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CR</t>
  </si>
  <si>
    <t>Chrysler</t>
  </si>
  <si>
    <t>HY</t>
  </si>
  <si>
    <t>Hundai</t>
  </si>
  <si>
    <t>TY</t>
  </si>
  <si>
    <t>Toyota</t>
  </si>
  <si>
    <t>HD</t>
  </si>
  <si>
    <t>Honda</t>
  </si>
  <si>
    <t>GM</t>
  </si>
  <si>
    <t>General Motors</t>
  </si>
  <si>
    <t>FD</t>
  </si>
  <si>
    <t>Ford</t>
  </si>
  <si>
    <t>CAM</t>
  </si>
  <si>
    <t>Camry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</si>
  <si>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</si>
  <si>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</si>
  <si>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</si>
  <si>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</si>
  <si>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</si>
  <si>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</si>
  <si>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</si>
  <si>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</si>
  <si>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</si>
  <si>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</si>
  <si>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</si>
  <si>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</si>
  <si>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</si>
  <si>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ODY</t>
  </si>
  <si>
    <t>Odyssey</t>
  </si>
  <si>
    <t>PTC</t>
  </si>
  <si>
    <t>PT Cruises</t>
  </si>
  <si>
    <t>SLV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</si>
  <si>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</si>
  <si>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</si>
  <si>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</si>
  <si>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</si>
  <si>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</si>
  <si>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</si>
  <si>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</si>
  <si>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</si>
  <si>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>Principal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</si>
  <si>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</si>
  <si>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</si>
  <si>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</si>
  <si>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</si>
  <si>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</si>
  <si>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</si>
  <si>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</si>
  <si>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</si>
  <si>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 Paid</t>
  </si>
  <si>
    <t>Ball Point Pen</t>
  </si>
  <si>
    <t>TI-35 Calculator</t>
  </si>
  <si>
    <t>100 Page notebook</t>
  </si>
  <si>
    <t>8 or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</si>
  <si>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</si>
  <si>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</si>
  <si>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</si>
  <si>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</si>
  <si>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</si>
  <si>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</si>
  <si>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</si>
  <si>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</si>
  <si>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</si>
  <si>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</si>
  <si>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</si>
  <si>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Wallmart</t>
  </si>
  <si>
    <t>Dollar Trap</t>
  </si>
  <si>
    <t>Office Repo</t>
  </si>
  <si>
    <t>Susan</t>
  </si>
  <si>
    <t>WallMart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</si>
</sst>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2" fillId="7" borderId="0" xfId="0" applyFont="1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Book'!$A$4:$A$24</c:f>
              <c:strCache>
                <c:ptCount val="21"/>
                <c:pt idx="0">
                  <c:v>ade </c:v>
                </c:pt>
                <c:pt idx="1">
                  <c:v>bunmi</c:v>
                </c:pt>
                <c:pt idx="2">
                  <c:v>tola</c:v>
                </c:pt>
                <c:pt idx="3">
                  <c:v>rose</c:v>
                </c:pt>
                <c:pt idx="4">
                  <c:v>tolu</c:v>
                </c:pt>
                <c:pt idx="5">
                  <c:v>jondon</c:v>
                </c:pt>
                <c:pt idx="6">
                  <c:v>Hoston</c:v>
                </c:pt>
                <c:pt idx="7">
                  <c:v>brown</c:v>
                </c:pt>
                <c:pt idx="8">
                  <c:v>seyi</c:v>
                </c:pt>
                <c:pt idx="9">
                  <c:v>blessin</c:v>
                </c:pt>
                <c:pt idx="10">
                  <c:v>brad</c:v>
                </c:pt>
                <c:pt idx="11">
                  <c:v>RILI</c:v>
                </c:pt>
                <c:pt idx="12">
                  <c:v>Kunle</c:v>
                </c:pt>
                <c:pt idx="13">
                  <c:v>adeola</c:v>
                </c:pt>
                <c:pt idx="14">
                  <c:v>Temi</c:v>
                </c:pt>
                <c:pt idx="15">
                  <c:v>Ola</c:v>
                </c:pt>
                <c:pt idx="16">
                  <c:v>Dami</c:v>
                </c:pt>
                <c:pt idx="17">
                  <c:v>Abi</c:v>
                </c:pt>
                <c:pt idx="18">
                  <c:v>funmi</c:v>
                </c:pt>
                <c:pt idx="19">
                  <c:v>Folake</c:v>
                </c:pt>
                <c:pt idx="20">
                  <c:v>Biodun</c:v>
                </c:pt>
              </c:strCache>
            </c:strRef>
          </c:cat>
          <c:val>
            <c:numRef>
              <c:f>'Grade Book'!$C$4:$C$24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D-4CA2-A1D5-05F3FCE2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155471"/>
        <c:axId val="1809167535"/>
      </c:barChart>
      <c:catAx>
        <c:axId val="18091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67535"/>
        <c:crosses val="autoZero"/>
        <c:auto val="1"/>
        <c:lblAlgn val="ctr"/>
        <c:lblOffset val="100"/>
        <c:noMultiLvlLbl val="0"/>
      </c:catAx>
      <c:valAx>
        <c:axId val="18091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Book'!$A$4:$A$24</c:f>
              <c:strCache>
                <c:ptCount val="21"/>
                <c:pt idx="0">
                  <c:v>ade </c:v>
                </c:pt>
                <c:pt idx="1">
                  <c:v>bunmi</c:v>
                </c:pt>
                <c:pt idx="2">
                  <c:v>tola</c:v>
                </c:pt>
                <c:pt idx="3">
                  <c:v>rose</c:v>
                </c:pt>
                <c:pt idx="4">
                  <c:v>tolu</c:v>
                </c:pt>
                <c:pt idx="5">
                  <c:v>jondon</c:v>
                </c:pt>
                <c:pt idx="6">
                  <c:v>Hoston</c:v>
                </c:pt>
                <c:pt idx="7">
                  <c:v>brown</c:v>
                </c:pt>
                <c:pt idx="8">
                  <c:v>seyi</c:v>
                </c:pt>
                <c:pt idx="9">
                  <c:v>blessin</c:v>
                </c:pt>
                <c:pt idx="10">
                  <c:v>brad</c:v>
                </c:pt>
                <c:pt idx="11">
                  <c:v>RILI</c:v>
                </c:pt>
                <c:pt idx="12">
                  <c:v>Kunle</c:v>
                </c:pt>
                <c:pt idx="13">
                  <c:v>adeola</c:v>
                </c:pt>
                <c:pt idx="14">
                  <c:v>Temi</c:v>
                </c:pt>
                <c:pt idx="15">
                  <c:v>Ola</c:v>
                </c:pt>
                <c:pt idx="16">
                  <c:v>Dami</c:v>
                </c:pt>
                <c:pt idx="17">
                  <c:v>Abi</c:v>
                </c:pt>
                <c:pt idx="18">
                  <c:v>funmi</c:v>
                </c:pt>
                <c:pt idx="19">
                  <c:v>Folake</c:v>
                </c:pt>
                <c:pt idx="20">
                  <c:v>Biodun</c:v>
                </c:pt>
              </c:strCache>
            </c:strRef>
          </c:cat>
          <c:val>
            <c:numRef>
              <c:f>'Grade Book'!$D$4:$D$24</c:f>
              <c:numCache>
                <c:formatCode>General</c:formatCode>
                <c:ptCount val="21"/>
                <c:pt idx="0">
                  <c:v>17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20</c:v>
                </c:pt>
                <c:pt idx="5">
                  <c:v>18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20</c:v>
                </c:pt>
                <c:pt idx="16">
                  <c:v>10</c:v>
                </c:pt>
                <c:pt idx="17">
                  <c:v>13</c:v>
                </c:pt>
                <c:pt idx="18">
                  <c:v>19</c:v>
                </c:pt>
                <c:pt idx="19">
                  <c:v>19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4009-8E25-216A0BF8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163887"/>
        <c:axId val="1882166799"/>
      </c:barChart>
      <c:catAx>
        <c:axId val="18821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66799"/>
        <c:crosses val="autoZero"/>
        <c:auto val="1"/>
        <c:lblAlgn val="ctr"/>
        <c:lblOffset val="100"/>
        <c:noMultiLvlLbl val="0"/>
      </c:catAx>
      <c:valAx>
        <c:axId val="18821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6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Scale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Book'!$A$4:$A$24</c:f>
              <c:strCache>
                <c:ptCount val="21"/>
                <c:pt idx="0">
                  <c:v>ade </c:v>
                </c:pt>
                <c:pt idx="1">
                  <c:v>bunmi</c:v>
                </c:pt>
                <c:pt idx="2">
                  <c:v>tola</c:v>
                </c:pt>
                <c:pt idx="3">
                  <c:v>rose</c:v>
                </c:pt>
                <c:pt idx="4">
                  <c:v>tolu</c:v>
                </c:pt>
                <c:pt idx="5">
                  <c:v>jondon</c:v>
                </c:pt>
                <c:pt idx="6">
                  <c:v>Hoston</c:v>
                </c:pt>
                <c:pt idx="7">
                  <c:v>brown</c:v>
                </c:pt>
                <c:pt idx="8">
                  <c:v>seyi</c:v>
                </c:pt>
                <c:pt idx="9">
                  <c:v>blessin</c:v>
                </c:pt>
                <c:pt idx="10">
                  <c:v>brad</c:v>
                </c:pt>
                <c:pt idx="11">
                  <c:v>RILI</c:v>
                </c:pt>
                <c:pt idx="12">
                  <c:v>Kunle</c:v>
                </c:pt>
                <c:pt idx="13">
                  <c:v>adeola</c:v>
                </c:pt>
                <c:pt idx="14">
                  <c:v>Temi</c:v>
                </c:pt>
                <c:pt idx="15">
                  <c:v>Ola</c:v>
                </c:pt>
                <c:pt idx="16">
                  <c:v>Dami</c:v>
                </c:pt>
                <c:pt idx="17">
                  <c:v>Abi</c:v>
                </c:pt>
                <c:pt idx="18">
                  <c:v>funmi</c:v>
                </c:pt>
                <c:pt idx="19">
                  <c:v>Folake</c:v>
                </c:pt>
                <c:pt idx="20">
                  <c:v>Biodun</c:v>
                </c:pt>
              </c:strCache>
            </c:strRef>
          </c:cat>
          <c:val>
            <c:numRef>
              <c:f>'Grade Book'!$E$4:$E$24</c:f>
              <c:numCache>
                <c:formatCode>General</c:formatCode>
                <c:ptCount val="21"/>
                <c:pt idx="0">
                  <c:v>52</c:v>
                </c:pt>
                <c:pt idx="1">
                  <c:v>62</c:v>
                </c:pt>
                <c:pt idx="2">
                  <c:v>94</c:v>
                </c:pt>
                <c:pt idx="3">
                  <c:v>75</c:v>
                </c:pt>
                <c:pt idx="4">
                  <c:v>89</c:v>
                </c:pt>
                <c:pt idx="5">
                  <c:v>50</c:v>
                </c:pt>
                <c:pt idx="6">
                  <c:v>92</c:v>
                </c:pt>
                <c:pt idx="7">
                  <c:v>57</c:v>
                </c:pt>
                <c:pt idx="8">
                  <c:v>99</c:v>
                </c:pt>
                <c:pt idx="9">
                  <c:v>80</c:v>
                </c:pt>
                <c:pt idx="10">
                  <c:v>89</c:v>
                </c:pt>
                <c:pt idx="11">
                  <c:v>66</c:v>
                </c:pt>
                <c:pt idx="12">
                  <c:v>56</c:v>
                </c:pt>
                <c:pt idx="13">
                  <c:v>80</c:v>
                </c:pt>
                <c:pt idx="14">
                  <c:v>50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53</c:v>
                </c:pt>
                <c:pt idx="19">
                  <c:v>98</c:v>
                </c:pt>
                <c:pt idx="2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E69-AFD2-6FC19273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19935"/>
        <c:axId val="1680124095"/>
      </c:barChart>
      <c:catAx>
        <c:axId val="16801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24095"/>
        <c:crosses val="autoZero"/>
        <c:auto val="1"/>
        <c:lblAlgn val="ctr"/>
        <c:lblOffset val="100"/>
        <c:noMultiLvlLbl val="0"/>
      </c:catAx>
      <c:valAx>
        <c:axId val="16801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inventory'!$H$2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inventory'!$G$3:$G$70</c:f>
              <c:numCache>
                <c:formatCode>General</c:formatCode>
                <c:ptCount val="68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inventory'!$H$3:$H$70</c:f>
              <c:numCache>
                <c:formatCode>General</c:formatCode>
                <c:ptCount val="68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B-498D-887D-2F2C1AB8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21120"/>
        <c:axId val="1964821952"/>
      </c:scatterChart>
      <c:valAx>
        <c:axId val="19648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21952"/>
        <c:crosses val="autoZero"/>
        <c:crossBetween val="midCat"/>
      </c:valAx>
      <c:valAx>
        <c:axId val="1964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 Payment for $20000 loan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interest!$C$2:$C$5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interest!$G$2:$G$5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B-4CF6-ADD5-948FFE88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09280"/>
        <c:axId val="1495113856"/>
      </c:barChart>
      <c:catAx>
        <c:axId val="14951092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13856"/>
        <c:crosses val="autoZero"/>
        <c:auto val="1"/>
        <c:lblAlgn val="ctr"/>
        <c:lblOffset val="100"/>
        <c:noMultiLvlLbl val="0"/>
      </c:catAx>
      <c:valAx>
        <c:axId val="14951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Analysis.xlsx]pivot!PivotTable2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1-424E-9131-7208AD79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650864"/>
        <c:axId val="2071651280"/>
      </c:barChart>
      <c:catAx>
        <c:axId val="2071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51280"/>
        <c:crosses val="autoZero"/>
        <c:auto val="1"/>
        <c:lblAlgn val="ctr"/>
        <c:lblOffset val="100"/>
        <c:noMultiLvlLbl val="0"/>
      </c:catAx>
      <c:valAx>
        <c:axId val="2071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price_reference!$A$3:$A$17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or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price_reference!$G$3:$G$17</c:f>
              <c:numCache>
                <c:formatCode>"$"#,##0.00</c:formatCode>
                <c:ptCount val="15"/>
                <c:pt idx="0">
                  <c:v>36</c:v>
                </c:pt>
                <c:pt idx="1">
                  <c:v>36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20</c:v>
                </c:pt>
                <c:pt idx="6">
                  <c:v>32</c:v>
                </c:pt>
                <c:pt idx="7">
                  <c:v>36</c:v>
                </c:pt>
                <c:pt idx="8">
                  <c:v>12</c:v>
                </c:pt>
                <c:pt idx="9">
                  <c:v>28</c:v>
                </c:pt>
                <c:pt idx="10">
                  <c:v>10</c:v>
                </c:pt>
                <c:pt idx="11">
                  <c:v>28</c:v>
                </c:pt>
                <c:pt idx="12">
                  <c:v>38</c:v>
                </c:pt>
                <c:pt idx="13">
                  <c:v>34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3-40B1-B0FF-880BE51760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price_reference!$A$3:$A$17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or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price_reference!$H$3:$H$17</c:f>
              <c:numCache>
                <c:formatCode>"$"#,##0.00</c:formatCode>
                <c:ptCount val="15"/>
                <c:pt idx="0">
                  <c:v>40</c:v>
                </c:pt>
                <c:pt idx="1">
                  <c:v>24</c:v>
                </c:pt>
                <c:pt idx="2">
                  <c:v>28</c:v>
                </c:pt>
                <c:pt idx="3">
                  <c:v>18</c:v>
                </c:pt>
                <c:pt idx="4">
                  <c:v>34</c:v>
                </c:pt>
                <c:pt idx="5">
                  <c:v>13</c:v>
                </c:pt>
                <c:pt idx="6">
                  <c:v>33</c:v>
                </c:pt>
                <c:pt idx="7">
                  <c:v>10</c:v>
                </c:pt>
                <c:pt idx="8">
                  <c:v>19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32</c:v>
                </c:pt>
                <c:pt idx="1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3-40B1-B0FF-880BE51760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price_reference!$A$3:$A$17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or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price_reference!$I$3:$I$17</c:f>
              <c:numCache>
                <c:formatCode>"$"#,##0.00</c:formatCode>
                <c:ptCount val="15"/>
                <c:pt idx="0">
                  <c:v>32</c:v>
                </c:pt>
                <c:pt idx="1">
                  <c:v>39</c:v>
                </c:pt>
                <c:pt idx="2">
                  <c:v>40</c:v>
                </c:pt>
                <c:pt idx="3">
                  <c:v>12</c:v>
                </c:pt>
                <c:pt idx="4">
                  <c:v>24</c:v>
                </c:pt>
                <c:pt idx="5">
                  <c:v>9</c:v>
                </c:pt>
                <c:pt idx="6">
                  <c:v>48</c:v>
                </c:pt>
                <c:pt idx="7">
                  <c:v>12</c:v>
                </c:pt>
                <c:pt idx="8">
                  <c:v>18</c:v>
                </c:pt>
                <c:pt idx="9">
                  <c:v>20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22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3-40B1-B0FF-880BE517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92704"/>
        <c:axId val="1606109808"/>
      </c:barChart>
      <c:catAx>
        <c:axId val="1964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9808"/>
        <c:crosses val="autoZero"/>
        <c:auto val="1"/>
        <c:lblAlgn val="ctr"/>
        <c:lblOffset val="100"/>
        <c:noMultiLvlLbl val="0"/>
      </c:catAx>
      <c:valAx>
        <c:axId val="1606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</xdr:colOff>
      <xdr:row>8</xdr:row>
      <xdr:rowOff>3810</xdr:rowOff>
    </xdr:from>
    <xdr:to>
      <xdr:col>20</xdr:col>
      <xdr:colOff>156210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36ACB-8C96-294E-3956-34AC73D97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</xdr:colOff>
      <xdr:row>23</xdr:row>
      <xdr:rowOff>41910</xdr:rowOff>
    </xdr:from>
    <xdr:to>
      <xdr:col>20</xdr:col>
      <xdr:colOff>93345</xdr:colOff>
      <xdr:row>38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9D7EF-A629-24F3-86F5-EF5BBE63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632460</xdr:colOff>
      <xdr:row>39</xdr:row>
      <xdr:rowOff>29528</xdr:rowOff>
    </xdr:from>
    <xdr:to>
      <xdr:col>20</xdr:col>
      <xdr:colOff>89535</xdr:colOff>
      <xdr:row>54</xdr:row>
      <xdr:rowOff>29528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4D8AB-7F7D-63DF-3DEC-20F1DCCB6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2</xdr:row>
      <xdr:rowOff>38100</xdr:rowOff>
    </xdr:from>
    <xdr:to>
      <xdr:col>21</xdr:col>
      <xdr:colOff>201930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8B0AC-9724-B1F2-AB4A-5856C835D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517711</xdr:colOff>
      <xdr:row>0</xdr:row>
      <xdr:rowOff>170330</xdr:rowOff>
    </xdr:from>
    <xdr:to>
      <xdr:col>14</xdr:col>
      <xdr:colOff>602876</xdr:colOff>
      <xdr:row>15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FBA22-BE62-D6DB-0BDC-9C593E4D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241935</xdr:colOff>
      <xdr:row>4</xdr:row>
      <xdr:rowOff>110490</xdr:rowOff>
    </xdr:from>
    <xdr:to>
      <xdr:col>9</xdr:col>
      <xdr:colOff>333375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4FA49-9EA4-7B73-161D-0D0225B48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165735</xdr:colOff>
      <xdr:row>1</xdr:row>
      <xdr:rowOff>135255</xdr:rowOff>
    </xdr:from>
    <xdr:to>
      <xdr:col>21</xdr:col>
      <xdr:colOff>254318</xdr:colOff>
      <xdr:row>16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238E0-E2AB-3499-B078-C3A44AE5C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18.500936689816" createdVersion="8" refreshedVersion="8" minRefreshableVersion="3" recordCount="67" xr:uid="{9D532C0E-01FC-4BE2-B242-3212C0577DE2}">
  <cacheSource type="worksheet">
    <worksheetSource ref="A2:N69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9" maxValue="27"/>
    </cacheField>
    <cacheField name="Miles" numFmtId="0">
      <sharedItems containsString="0" containsBlank="1" containsNumber="1" minValue="3708.1" maxValue="114660.6"/>
    </cacheField>
    <cacheField name="Miles / Year" numFmtId="0">
      <sharedItems containsString="0" containsBlank="1" containsNumber="1" minValue="390.32631578947365" maxValue="4169.4763636363641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s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s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s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Elantra"/>
    <s v="13"/>
    <n v="10"/>
    <n v="22188.5"/>
    <n v="2113.1904761904761"/>
    <s v="Blue"/>
    <x v="4"/>
    <n v="100000"/>
    <s v="Y"/>
    <s v="HY13ELABLU052"/>
  </r>
  <r>
    <m/>
    <s v=""/>
    <m/>
    <s v=""/>
    <m/>
    <m/>
    <m/>
    <m/>
    <m/>
    <m/>
    <x v="17"/>
    <m/>
    <m/>
    <s v=""/>
  </r>
  <r>
    <m/>
    <s v=""/>
    <m/>
    <s v=""/>
    <m/>
    <m/>
    <m/>
    <m/>
    <m/>
    <m/>
    <x v="17"/>
    <m/>
    <m/>
    <s v=""/>
  </r>
  <r>
    <m/>
    <s v=""/>
    <m/>
    <m/>
    <m/>
    <m/>
    <m/>
    <m/>
    <m/>
    <m/>
    <x v="17"/>
    <m/>
    <m/>
    <s v=""/>
  </r>
  <r>
    <m/>
    <s v=""/>
    <m/>
    <s v=""/>
    <m/>
    <m/>
    <m/>
    <m/>
    <m/>
    <m/>
    <x v="17"/>
    <m/>
    <m/>
    <s v=""/>
  </r>
  <r>
    <m/>
    <s v="CR"/>
    <s v="Chrysler"/>
    <s v="CAM"/>
    <s v="Camry"/>
    <m/>
    <m/>
    <m/>
    <m/>
    <m/>
    <x v="17"/>
    <m/>
    <m/>
    <m/>
  </r>
  <r>
    <m/>
    <s v="FD"/>
    <s v="Ford"/>
    <s v="CAR"/>
    <s v="Caravan"/>
    <m/>
    <m/>
    <m/>
    <m/>
    <m/>
    <x v="17"/>
    <m/>
    <m/>
    <m/>
  </r>
  <r>
    <m/>
    <s v="GM"/>
    <s v="General Motors"/>
    <s v="CIV"/>
    <s v="Civic"/>
    <m/>
    <m/>
    <m/>
    <m/>
    <m/>
    <x v="17"/>
    <m/>
    <m/>
    <m/>
  </r>
  <r>
    <m/>
    <s v="HD"/>
    <s v="Honda"/>
    <s v="CMR"/>
    <s v="Camero"/>
    <m/>
    <m/>
    <m/>
    <m/>
    <m/>
    <x v="17"/>
    <m/>
    <m/>
    <m/>
  </r>
  <r>
    <m/>
    <s v="HY"/>
    <s v="Hundai"/>
    <s v="COR"/>
    <s v="Corola"/>
    <m/>
    <m/>
    <m/>
    <m/>
    <m/>
    <x v="17"/>
    <m/>
    <m/>
    <m/>
  </r>
  <r>
    <m/>
    <s v="TY"/>
    <s v="Toyota"/>
    <s v="ELA"/>
    <s v="Elantra"/>
    <m/>
    <m/>
    <m/>
    <m/>
    <m/>
    <x v="17"/>
    <m/>
    <m/>
    <m/>
  </r>
  <r>
    <m/>
    <s v=""/>
    <m/>
    <s v="FCS"/>
    <s v="Focus"/>
    <m/>
    <m/>
    <m/>
    <m/>
    <m/>
    <x v="17"/>
    <m/>
    <m/>
    <m/>
  </r>
  <r>
    <m/>
    <s v=""/>
    <m/>
    <s v="MTG"/>
    <s v="Mustang"/>
    <m/>
    <m/>
    <m/>
    <m/>
    <m/>
    <x v="17"/>
    <m/>
    <m/>
    <m/>
  </r>
  <r>
    <m/>
    <s v=""/>
    <m/>
    <s v="ODY"/>
    <s v="Odyssey"/>
    <m/>
    <m/>
    <m/>
    <m/>
    <m/>
    <x v="17"/>
    <m/>
    <m/>
    <m/>
  </r>
  <r>
    <m/>
    <m/>
    <m/>
    <s v="PTC"/>
    <s v="PT Cruises"/>
    <m/>
    <m/>
    <m/>
    <m/>
    <m/>
    <x v="17"/>
    <m/>
    <m/>
    <m/>
  </r>
  <r>
    <m/>
    <m/>
    <m/>
    <s v="SLV"/>
    <s v="Silverado"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90A17-1324-432A-AF24-56FF0B66B8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h="1" x="1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34FD21A9-BC24-4966-A19D-63F79991C2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F5C1-62D7-47FE-A4C0-05CF0D9F23C1}">
  <sheetPr codeName="Sheet1"/>
  <dimension ref="A1:AE29"/>
  <sheetViews>
    <sheetView zoomScale="50" zoomScaleNormal="50" workbookViewId="0">
      <selection activeCell="N29" sqref="N29"/>
    </sheetView>
  </sheetViews>
  <sheetFormatPr defaultRowHeight="14.25" x14ac:dyDescent="0.45"/>
  <cols>
    <col min="1" max="1" width="14.33203125" bestFit="1" customWidth="1"/>
    <col min="2" max="2" width="9.33203125" bestFit="1" customWidth="1"/>
    <col min="3" max="3" width="10.53125" bestFit="1" customWidth="1"/>
    <col min="4" max="4" width="14.33203125" bestFit="1" customWidth="1"/>
    <col min="5" max="13" width="14.33203125" customWidth="1"/>
    <col min="14" max="14" width="9.59765625" bestFit="1" customWidth="1"/>
    <col min="15" max="18" width="9.59765625" customWidth="1"/>
    <col min="19" max="19" width="13.3984375" bestFit="1" customWidth="1"/>
    <col min="20" max="23" width="13.3984375" customWidth="1"/>
    <col min="24" max="28" width="9.59765625" bestFit="1" customWidth="1"/>
    <col min="31" max="31" width="9.59765625" bestFit="1" customWidth="1"/>
  </cols>
  <sheetData>
    <row r="1" spans="1:31" x14ac:dyDescent="0.45">
      <c r="A1" t="s">
        <v>0</v>
      </c>
      <c r="C1" t="s">
        <v>48</v>
      </c>
    </row>
    <row r="2" spans="1:31" x14ac:dyDescent="0.45">
      <c r="D2" t="s">
        <v>43</v>
      </c>
      <c r="I2" t="s">
        <v>49</v>
      </c>
      <c r="N2" t="s">
        <v>4</v>
      </c>
      <c r="S2" t="s">
        <v>50</v>
      </c>
      <c r="X2" t="s">
        <v>47</v>
      </c>
      <c r="AE2" t="s">
        <v>51</v>
      </c>
    </row>
    <row r="3" spans="1:31" x14ac:dyDescent="0.45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</row>
    <row r="4" spans="1:31" x14ac:dyDescent="0.45">
      <c r="A4" t="s">
        <v>5</v>
      </c>
      <c r="B4" t="s">
        <v>6</v>
      </c>
      <c r="C4" s="1">
        <v>12</v>
      </c>
      <c r="D4" s="5">
        <v>42</v>
      </c>
      <c r="E4" s="5">
        <f ca="1">RANDBETWEEN(38, 55)</f>
        <v>49</v>
      </c>
      <c r="F4" s="5">
        <f ca="1">RANDBETWEEN(38, 55)</f>
        <v>48</v>
      </c>
      <c r="G4" s="5">
        <f ca="1">RANDBETWEEN(38, 55)</f>
        <v>38</v>
      </c>
      <c r="H4" s="5">
        <f ca="1">RANDBETWEEN(38, 55)</f>
        <v>45</v>
      </c>
      <c r="I4" s="7">
        <f t="shared" ref="I4:I24" si="5">IF(D4&gt;40, D4-40,0)</f>
        <v>2</v>
      </c>
      <c r="J4" s="7">
        <f t="shared" ref="J4:M19" ca="1" si="6">IF(E4&gt;40, E4-40,0)</f>
        <v>9</v>
      </c>
      <c r="K4" s="7">
        <f t="shared" ca="1" si="6"/>
        <v>8</v>
      </c>
      <c r="L4" s="7">
        <f t="shared" ca="1" si="6"/>
        <v>0</v>
      </c>
      <c r="M4" s="7">
        <f t="shared" ca="1" si="6"/>
        <v>5</v>
      </c>
      <c r="N4" s="9">
        <f>$C4*D4</f>
        <v>504</v>
      </c>
      <c r="O4" s="9">
        <f t="shared" ref="O4:R19" ca="1" si="7">$C4*E4</f>
        <v>588</v>
      </c>
      <c r="P4" s="9">
        <f t="shared" ca="1" si="7"/>
        <v>576</v>
      </c>
      <c r="Q4" s="9">
        <f t="shared" ca="1" si="7"/>
        <v>456</v>
      </c>
      <c r="R4" s="9">
        <f t="shared" ca="1" si="7"/>
        <v>540</v>
      </c>
      <c r="S4" s="11">
        <f>0.5*$C4*I4</f>
        <v>12</v>
      </c>
      <c r="T4" s="11">
        <f t="shared" ref="T4:W19" ca="1" si="8">0.5*$C4*J4</f>
        <v>54</v>
      </c>
      <c r="U4" s="11">
        <f t="shared" ca="1" si="8"/>
        <v>48</v>
      </c>
      <c r="V4" s="11">
        <f t="shared" ca="1" si="8"/>
        <v>0</v>
      </c>
      <c r="W4" s="11">
        <f t="shared" ca="1" si="8"/>
        <v>30</v>
      </c>
      <c r="X4" s="13">
        <f>N4+S4</f>
        <v>516</v>
      </c>
      <c r="Y4" s="13">
        <f t="shared" ref="Y4:AB19" ca="1" si="9">O4+T4</f>
        <v>642</v>
      </c>
      <c r="Z4" s="13">
        <f t="shared" ca="1" si="9"/>
        <v>624</v>
      </c>
      <c r="AA4" s="13">
        <f t="shared" ca="1" si="9"/>
        <v>456</v>
      </c>
      <c r="AB4" s="13">
        <f t="shared" ca="1" si="9"/>
        <v>570</v>
      </c>
      <c r="AE4" s="2">
        <f ca="1">SUM(X4:AB4)</f>
        <v>2808</v>
      </c>
    </row>
    <row r="5" spans="1:31" x14ac:dyDescent="0.45">
      <c r="A5" t="s">
        <v>7</v>
      </c>
      <c r="B5" t="s">
        <v>8</v>
      </c>
      <c r="C5" s="1">
        <v>23</v>
      </c>
      <c r="D5" s="5">
        <v>34</v>
      </c>
      <c r="E5" s="5">
        <f t="shared" ref="E5:H24" ca="1" si="10">RANDBETWEEN(38, 55)</f>
        <v>43</v>
      </c>
      <c r="F5" s="5">
        <f t="shared" ca="1" si="10"/>
        <v>39</v>
      </c>
      <c r="G5" s="5">
        <f t="shared" ca="1" si="10"/>
        <v>50</v>
      </c>
      <c r="H5" s="5">
        <f t="shared" ca="1" si="10"/>
        <v>44</v>
      </c>
      <c r="I5" s="7">
        <f t="shared" si="5"/>
        <v>0</v>
      </c>
      <c r="J5" s="7">
        <f t="shared" ca="1" si="6"/>
        <v>3</v>
      </c>
      <c r="K5" s="7">
        <f t="shared" ca="1" si="6"/>
        <v>0</v>
      </c>
      <c r="L5" s="7">
        <f t="shared" ca="1" si="6"/>
        <v>10</v>
      </c>
      <c r="M5" s="7">
        <f t="shared" ca="1" si="6"/>
        <v>4</v>
      </c>
      <c r="N5" s="9">
        <f t="shared" ref="N5:N24" si="11">$C5*D5</f>
        <v>782</v>
      </c>
      <c r="O5" s="9">
        <f t="shared" ca="1" si="7"/>
        <v>989</v>
      </c>
      <c r="P5" s="9">
        <f t="shared" ca="1" si="7"/>
        <v>897</v>
      </c>
      <c r="Q5" s="9">
        <f t="shared" ca="1" si="7"/>
        <v>1150</v>
      </c>
      <c r="R5" s="9">
        <f t="shared" ca="1" si="7"/>
        <v>1012</v>
      </c>
      <c r="S5" s="11">
        <f t="shared" ref="S5:S24" si="12">0.5*$C5*I5</f>
        <v>0</v>
      </c>
      <c r="T5" s="11">
        <f t="shared" ca="1" si="8"/>
        <v>34.5</v>
      </c>
      <c r="U5" s="11">
        <f t="shared" ca="1" si="8"/>
        <v>0</v>
      </c>
      <c r="V5" s="11">
        <f t="shared" ca="1" si="8"/>
        <v>115</v>
      </c>
      <c r="W5" s="11">
        <f t="shared" ca="1" si="8"/>
        <v>46</v>
      </c>
      <c r="X5" s="13">
        <f t="shared" ref="X5:X24" si="13">N5+S5</f>
        <v>782</v>
      </c>
      <c r="Y5" s="13">
        <f t="shared" ca="1" si="9"/>
        <v>1023.5</v>
      </c>
      <c r="Z5" s="13">
        <f t="shared" ca="1" si="9"/>
        <v>897</v>
      </c>
      <c r="AA5" s="13">
        <f t="shared" ca="1" si="9"/>
        <v>1265</v>
      </c>
      <c r="AB5" s="13">
        <f t="shared" ca="1" si="9"/>
        <v>1058</v>
      </c>
      <c r="AE5" s="2">
        <f t="shared" ref="AE5:AE24" ca="1" si="14">SUM(X5:AB5)</f>
        <v>5025.5</v>
      </c>
    </row>
    <row r="6" spans="1:31" x14ac:dyDescent="0.45">
      <c r="A6" t="s">
        <v>9</v>
      </c>
      <c r="B6" t="s">
        <v>10</v>
      </c>
      <c r="C6" s="1">
        <v>15</v>
      </c>
      <c r="D6" s="5">
        <v>39</v>
      </c>
      <c r="E6" s="5">
        <f t="shared" ca="1" si="10"/>
        <v>48</v>
      </c>
      <c r="F6" s="5">
        <f t="shared" ca="1" si="10"/>
        <v>39</v>
      </c>
      <c r="G6" s="5">
        <f t="shared" ca="1" si="10"/>
        <v>47</v>
      </c>
      <c r="H6" s="5">
        <f t="shared" ca="1" si="10"/>
        <v>38</v>
      </c>
      <c r="I6" s="7">
        <f t="shared" si="5"/>
        <v>0</v>
      </c>
      <c r="J6" s="7">
        <f t="shared" ca="1" si="6"/>
        <v>8</v>
      </c>
      <c r="K6" s="7">
        <f t="shared" ca="1" si="6"/>
        <v>0</v>
      </c>
      <c r="L6" s="7">
        <f t="shared" ca="1" si="6"/>
        <v>7</v>
      </c>
      <c r="M6" s="7">
        <f t="shared" ca="1" si="6"/>
        <v>0</v>
      </c>
      <c r="N6" s="9">
        <f t="shared" si="11"/>
        <v>585</v>
      </c>
      <c r="O6" s="9">
        <f t="shared" ca="1" si="7"/>
        <v>720</v>
      </c>
      <c r="P6" s="9">
        <f t="shared" ca="1" si="7"/>
        <v>585</v>
      </c>
      <c r="Q6" s="9">
        <f t="shared" ca="1" si="7"/>
        <v>705</v>
      </c>
      <c r="R6" s="9">
        <f t="shared" ca="1" si="7"/>
        <v>570</v>
      </c>
      <c r="S6" s="11">
        <f t="shared" si="12"/>
        <v>0</v>
      </c>
      <c r="T6" s="11">
        <f t="shared" ca="1" si="8"/>
        <v>60</v>
      </c>
      <c r="U6" s="11">
        <f t="shared" ca="1" si="8"/>
        <v>0</v>
      </c>
      <c r="V6" s="11">
        <f t="shared" ca="1" si="8"/>
        <v>52.5</v>
      </c>
      <c r="W6" s="11">
        <f t="shared" ca="1" si="8"/>
        <v>0</v>
      </c>
      <c r="X6" s="13">
        <f t="shared" si="13"/>
        <v>585</v>
      </c>
      <c r="Y6" s="13">
        <f t="shared" ca="1" si="9"/>
        <v>780</v>
      </c>
      <c r="Z6" s="13">
        <f t="shared" ca="1" si="9"/>
        <v>585</v>
      </c>
      <c r="AA6" s="13">
        <f t="shared" ca="1" si="9"/>
        <v>757.5</v>
      </c>
      <c r="AB6" s="13">
        <f t="shared" ca="1" si="9"/>
        <v>570</v>
      </c>
      <c r="AE6" s="2">
        <f t="shared" ca="1" si="14"/>
        <v>3277.5</v>
      </c>
    </row>
    <row r="7" spans="1:31" x14ac:dyDescent="0.45">
      <c r="A7" t="s">
        <v>11</v>
      </c>
      <c r="B7" t="s">
        <v>12</v>
      </c>
      <c r="C7" s="1">
        <v>21</v>
      </c>
      <c r="D7" s="5">
        <v>45</v>
      </c>
      <c r="E7" s="5">
        <f t="shared" ca="1" si="10"/>
        <v>55</v>
      </c>
      <c r="F7" s="5">
        <f t="shared" ca="1" si="10"/>
        <v>54</v>
      </c>
      <c r="G7" s="5">
        <f t="shared" ca="1" si="10"/>
        <v>55</v>
      </c>
      <c r="H7" s="5">
        <f t="shared" ca="1" si="10"/>
        <v>39</v>
      </c>
      <c r="I7" s="7">
        <f t="shared" si="5"/>
        <v>5</v>
      </c>
      <c r="J7" s="7">
        <f t="shared" ca="1" si="6"/>
        <v>15</v>
      </c>
      <c r="K7" s="7">
        <f t="shared" ca="1" si="6"/>
        <v>14</v>
      </c>
      <c r="L7" s="7">
        <f t="shared" ca="1" si="6"/>
        <v>15</v>
      </c>
      <c r="M7" s="7">
        <f t="shared" ca="1" si="6"/>
        <v>0</v>
      </c>
      <c r="N7" s="9">
        <f t="shared" si="11"/>
        <v>945</v>
      </c>
      <c r="O7" s="9">
        <f t="shared" ca="1" si="7"/>
        <v>1155</v>
      </c>
      <c r="P7" s="9">
        <f t="shared" ca="1" si="7"/>
        <v>1134</v>
      </c>
      <c r="Q7" s="9">
        <f t="shared" ca="1" si="7"/>
        <v>1155</v>
      </c>
      <c r="R7" s="9">
        <f t="shared" ca="1" si="7"/>
        <v>819</v>
      </c>
      <c r="S7" s="11">
        <f t="shared" si="12"/>
        <v>52.5</v>
      </c>
      <c r="T7" s="11">
        <f t="shared" ca="1" si="8"/>
        <v>157.5</v>
      </c>
      <c r="U7" s="11">
        <f t="shared" ca="1" si="8"/>
        <v>147</v>
      </c>
      <c r="V7" s="11">
        <f t="shared" ca="1" si="8"/>
        <v>157.5</v>
      </c>
      <c r="W7" s="11">
        <f t="shared" ca="1" si="8"/>
        <v>0</v>
      </c>
      <c r="X7" s="13">
        <f t="shared" si="13"/>
        <v>997.5</v>
      </c>
      <c r="Y7" s="13">
        <f t="shared" ca="1" si="9"/>
        <v>1312.5</v>
      </c>
      <c r="Z7" s="13">
        <f t="shared" ca="1" si="9"/>
        <v>1281</v>
      </c>
      <c r="AA7" s="13">
        <f t="shared" ca="1" si="9"/>
        <v>1312.5</v>
      </c>
      <c r="AB7" s="13">
        <f t="shared" ca="1" si="9"/>
        <v>819</v>
      </c>
      <c r="AE7" s="2">
        <f t="shared" ca="1" si="14"/>
        <v>5722.5</v>
      </c>
    </row>
    <row r="8" spans="1:31" x14ac:dyDescent="0.45">
      <c r="A8" t="s">
        <v>13</v>
      </c>
      <c r="B8" t="s">
        <v>14</v>
      </c>
      <c r="C8" s="1">
        <v>24</v>
      </c>
      <c r="D8" s="5">
        <v>46</v>
      </c>
      <c r="E8" s="5">
        <f t="shared" ca="1" si="10"/>
        <v>48</v>
      </c>
      <c r="F8" s="5">
        <f t="shared" ca="1" si="10"/>
        <v>41</v>
      </c>
      <c r="G8" s="5">
        <f t="shared" ca="1" si="10"/>
        <v>38</v>
      </c>
      <c r="H8" s="5">
        <f t="shared" ca="1" si="10"/>
        <v>38</v>
      </c>
      <c r="I8" s="7">
        <f t="shared" si="5"/>
        <v>6</v>
      </c>
      <c r="J8" s="7">
        <f t="shared" ca="1" si="6"/>
        <v>8</v>
      </c>
      <c r="K8" s="7">
        <f t="shared" ca="1" si="6"/>
        <v>1</v>
      </c>
      <c r="L8" s="7">
        <f t="shared" ca="1" si="6"/>
        <v>0</v>
      </c>
      <c r="M8" s="7">
        <f t="shared" ca="1" si="6"/>
        <v>0</v>
      </c>
      <c r="N8" s="9">
        <f t="shared" si="11"/>
        <v>1104</v>
      </c>
      <c r="O8" s="9">
        <f t="shared" ca="1" si="7"/>
        <v>1152</v>
      </c>
      <c r="P8" s="9">
        <f t="shared" ca="1" si="7"/>
        <v>984</v>
      </c>
      <c r="Q8" s="9">
        <f t="shared" ca="1" si="7"/>
        <v>912</v>
      </c>
      <c r="R8" s="9">
        <f t="shared" ca="1" si="7"/>
        <v>912</v>
      </c>
      <c r="S8" s="11">
        <f t="shared" si="12"/>
        <v>72</v>
      </c>
      <c r="T8" s="11">
        <f t="shared" ca="1" si="8"/>
        <v>96</v>
      </c>
      <c r="U8" s="11">
        <f t="shared" ca="1" si="8"/>
        <v>12</v>
      </c>
      <c r="V8" s="11">
        <f t="shared" ca="1" si="8"/>
        <v>0</v>
      </c>
      <c r="W8" s="11">
        <f t="shared" ca="1" si="8"/>
        <v>0</v>
      </c>
      <c r="X8" s="13">
        <f t="shared" si="13"/>
        <v>1176</v>
      </c>
      <c r="Y8" s="13">
        <f t="shared" ca="1" si="9"/>
        <v>1248</v>
      </c>
      <c r="Z8" s="13">
        <f t="shared" ca="1" si="9"/>
        <v>996</v>
      </c>
      <c r="AA8" s="13">
        <f t="shared" ca="1" si="9"/>
        <v>912</v>
      </c>
      <c r="AB8" s="13">
        <f t="shared" ca="1" si="9"/>
        <v>912</v>
      </c>
      <c r="AE8" s="2">
        <f t="shared" ca="1" si="14"/>
        <v>5244</v>
      </c>
    </row>
    <row r="9" spans="1:31" x14ac:dyDescent="0.45">
      <c r="A9" t="s">
        <v>15</v>
      </c>
      <c r="B9" t="s">
        <v>10</v>
      </c>
      <c r="C9" s="1">
        <v>13</v>
      </c>
      <c r="D9" s="5">
        <v>48</v>
      </c>
      <c r="E9" s="5">
        <f t="shared" ca="1" si="10"/>
        <v>49</v>
      </c>
      <c r="F9" s="5">
        <f t="shared" ca="1" si="10"/>
        <v>54</v>
      </c>
      <c r="G9" s="5">
        <f t="shared" ca="1" si="10"/>
        <v>39</v>
      </c>
      <c r="H9" s="5">
        <f t="shared" ca="1" si="10"/>
        <v>38</v>
      </c>
      <c r="I9" s="7">
        <f t="shared" si="5"/>
        <v>8</v>
      </c>
      <c r="J9" s="7">
        <f t="shared" ca="1" si="6"/>
        <v>9</v>
      </c>
      <c r="K9" s="7">
        <f t="shared" ca="1" si="6"/>
        <v>14</v>
      </c>
      <c r="L9" s="7">
        <f t="shared" ca="1" si="6"/>
        <v>0</v>
      </c>
      <c r="M9" s="7">
        <f t="shared" ca="1" si="6"/>
        <v>0</v>
      </c>
      <c r="N9" s="9">
        <f t="shared" si="11"/>
        <v>624</v>
      </c>
      <c r="O9" s="9">
        <f t="shared" ca="1" si="7"/>
        <v>637</v>
      </c>
      <c r="P9" s="9">
        <f t="shared" ca="1" si="7"/>
        <v>702</v>
      </c>
      <c r="Q9" s="9">
        <f t="shared" ca="1" si="7"/>
        <v>507</v>
      </c>
      <c r="R9" s="9">
        <f t="shared" ca="1" si="7"/>
        <v>494</v>
      </c>
      <c r="S9" s="11">
        <f t="shared" si="12"/>
        <v>52</v>
      </c>
      <c r="T9" s="11">
        <f t="shared" ca="1" si="8"/>
        <v>58.5</v>
      </c>
      <c r="U9" s="11">
        <f t="shared" ca="1" si="8"/>
        <v>91</v>
      </c>
      <c r="V9" s="11">
        <f t="shared" ca="1" si="8"/>
        <v>0</v>
      </c>
      <c r="W9" s="11">
        <f t="shared" ca="1" si="8"/>
        <v>0</v>
      </c>
      <c r="X9" s="13">
        <f t="shared" si="13"/>
        <v>676</v>
      </c>
      <c r="Y9" s="13">
        <f t="shared" ca="1" si="9"/>
        <v>695.5</v>
      </c>
      <c r="Z9" s="13">
        <f t="shared" ca="1" si="9"/>
        <v>793</v>
      </c>
      <c r="AA9" s="13">
        <f t="shared" ca="1" si="9"/>
        <v>507</v>
      </c>
      <c r="AB9" s="13">
        <f t="shared" ca="1" si="9"/>
        <v>494</v>
      </c>
      <c r="AE9" s="2">
        <f t="shared" ca="1" si="14"/>
        <v>3165.5</v>
      </c>
    </row>
    <row r="10" spans="1:31" x14ac:dyDescent="0.45">
      <c r="A10" t="s">
        <v>16</v>
      </c>
      <c r="B10" t="s">
        <v>17</v>
      </c>
      <c r="C10" s="1">
        <v>15</v>
      </c>
      <c r="D10" s="5">
        <v>49</v>
      </c>
      <c r="E10" s="5">
        <f t="shared" ca="1" si="10"/>
        <v>49</v>
      </c>
      <c r="F10" s="5">
        <f t="shared" ca="1" si="10"/>
        <v>43</v>
      </c>
      <c r="G10" s="5">
        <f t="shared" ca="1" si="10"/>
        <v>43</v>
      </c>
      <c r="H10" s="5">
        <f t="shared" ca="1" si="10"/>
        <v>47</v>
      </c>
      <c r="I10" s="7">
        <f t="shared" si="5"/>
        <v>9</v>
      </c>
      <c r="J10" s="7">
        <f t="shared" ca="1" si="6"/>
        <v>9</v>
      </c>
      <c r="K10" s="7">
        <f t="shared" ca="1" si="6"/>
        <v>3</v>
      </c>
      <c r="L10" s="7">
        <f t="shared" ca="1" si="6"/>
        <v>3</v>
      </c>
      <c r="M10" s="7">
        <f t="shared" ca="1" si="6"/>
        <v>7</v>
      </c>
      <c r="N10" s="9">
        <f t="shared" si="11"/>
        <v>735</v>
      </c>
      <c r="O10" s="9">
        <f t="shared" ca="1" si="7"/>
        <v>735</v>
      </c>
      <c r="P10" s="9">
        <f t="shared" ca="1" si="7"/>
        <v>645</v>
      </c>
      <c r="Q10" s="9">
        <f t="shared" ca="1" si="7"/>
        <v>645</v>
      </c>
      <c r="R10" s="9">
        <f t="shared" ca="1" si="7"/>
        <v>705</v>
      </c>
      <c r="S10" s="11">
        <f t="shared" si="12"/>
        <v>67.5</v>
      </c>
      <c r="T10" s="11">
        <f t="shared" ca="1" si="8"/>
        <v>67.5</v>
      </c>
      <c r="U10" s="11">
        <f t="shared" ca="1" si="8"/>
        <v>22.5</v>
      </c>
      <c r="V10" s="11">
        <f t="shared" ca="1" si="8"/>
        <v>22.5</v>
      </c>
      <c r="W10" s="11">
        <f t="shared" ca="1" si="8"/>
        <v>52.5</v>
      </c>
      <c r="X10" s="13">
        <f t="shared" si="13"/>
        <v>802.5</v>
      </c>
      <c r="Y10" s="13">
        <f t="shared" ca="1" si="9"/>
        <v>802.5</v>
      </c>
      <c r="Z10" s="13">
        <f t="shared" ca="1" si="9"/>
        <v>667.5</v>
      </c>
      <c r="AA10" s="13">
        <f t="shared" ca="1" si="9"/>
        <v>667.5</v>
      </c>
      <c r="AB10" s="13">
        <f t="shared" ca="1" si="9"/>
        <v>757.5</v>
      </c>
      <c r="AE10" s="2">
        <f t="shared" ca="1" si="14"/>
        <v>3697.5</v>
      </c>
    </row>
    <row r="11" spans="1:31" x14ac:dyDescent="0.45">
      <c r="A11" t="s">
        <v>18</v>
      </c>
      <c r="B11" t="s">
        <v>19</v>
      </c>
      <c r="C11" s="1">
        <v>14</v>
      </c>
      <c r="D11" s="5">
        <v>40</v>
      </c>
      <c r="E11" s="5">
        <f t="shared" ca="1" si="10"/>
        <v>42</v>
      </c>
      <c r="F11" s="5">
        <f t="shared" ca="1" si="10"/>
        <v>38</v>
      </c>
      <c r="G11" s="5">
        <f t="shared" ca="1" si="10"/>
        <v>52</v>
      </c>
      <c r="H11" s="5">
        <f t="shared" ca="1" si="10"/>
        <v>46</v>
      </c>
      <c r="I11" s="7">
        <f t="shared" si="5"/>
        <v>0</v>
      </c>
      <c r="J11" s="7">
        <f t="shared" ca="1" si="6"/>
        <v>2</v>
      </c>
      <c r="K11" s="7">
        <f t="shared" ca="1" si="6"/>
        <v>0</v>
      </c>
      <c r="L11" s="7">
        <f t="shared" ca="1" si="6"/>
        <v>12</v>
      </c>
      <c r="M11" s="7">
        <f t="shared" ca="1" si="6"/>
        <v>6</v>
      </c>
      <c r="N11" s="9">
        <f t="shared" si="11"/>
        <v>560</v>
      </c>
      <c r="O11" s="9">
        <f t="shared" ca="1" si="7"/>
        <v>588</v>
      </c>
      <c r="P11" s="9">
        <f t="shared" ca="1" si="7"/>
        <v>532</v>
      </c>
      <c r="Q11" s="9">
        <f t="shared" ca="1" si="7"/>
        <v>728</v>
      </c>
      <c r="R11" s="9">
        <f t="shared" ca="1" si="7"/>
        <v>644</v>
      </c>
      <c r="S11" s="11">
        <f t="shared" si="12"/>
        <v>0</v>
      </c>
      <c r="T11" s="11">
        <f t="shared" ca="1" si="8"/>
        <v>14</v>
      </c>
      <c r="U11" s="11">
        <f t="shared" ca="1" si="8"/>
        <v>0</v>
      </c>
      <c r="V11" s="11">
        <f t="shared" ca="1" si="8"/>
        <v>84</v>
      </c>
      <c r="W11" s="11">
        <f t="shared" ca="1" si="8"/>
        <v>42</v>
      </c>
      <c r="X11" s="13">
        <f t="shared" si="13"/>
        <v>560</v>
      </c>
      <c r="Y11" s="13">
        <f t="shared" ca="1" si="9"/>
        <v>602</v>
      </c>
      <c r="Z11" s="13">
        <f t="shared" ca="1" si="9"/>
        <v>532</v>
      </c>
      <c r="AA11" s="13">
        <f t="shared" ca="1" si="9"/>
        <v>812</v>
      </c>
      <c r="AB11" s="13">
        <f t="shared" ca="1" si="9"/>
        <v>686</v>
      </c>
      <c r="AE11" s="2">
        <f t="shared" ca="1" si="14"/>
        <v>3192</v>
      </c>
    </row>
    <row r="12" spans="1:31" x14ac:dyDescent="0.45">
      <c r="A12" t="s">
        <v>8</v>
      </c>
      <c r="B12" t="s">
        <v>20</v>
      </c>
      <c r="C12" s="1">
        <v>16</v>
      </c>
      <c r="D12" s="5">
        <v>42</v>
      </c>
      <c r="E12" s="5">
        <f t="shared" ca="1" si="10"/>
        <v>45</v>
      </c>
      <c r="F12" s="5">
        <f t="shared" ca="1" si="10"/>
        <v>53</v>
      </c>
      <c r="G12" s="5">
        <f t="shared" ca="1" si="10"/>
        <v>41</v>
      </c>
      <c r="H12" s="5">
        <f t="shared" ca="1" si="10"/>
        <v>39</v>
      </c>
      <c r="I12" s="7">
        <f t="shared" si="5"/>
        <v>2</v>
      </c>
      <c r="J12" s="7">
        <f t="shared" ca="1" si="6"/>
        <v>5</v>
      </c>
      <c r="K12" s="7">
        <f t="shared" ca="1" si="6"/>
        <v>13</v>
      </c>
      <c r="L12" s="7">
        <f t="shared" ca="1" si="6"/>
        <v>1</v>
      </c>
      <c r="M12" s="7">
        <f t="shared" ca="1" si="6"/>
        <v>0</v>
      </c>
      <c r="N12" s="9">
        <f t="shared" si="11"/>
        <v>672</v>
      </c>
      <c r="O12" s="9">
        <f t="shared" ca="1" si="7"/>
        <v>720</v>
      </c>
      <c r="P12" s="9">
        <f t="shared" ca="1" si="7"/>
        <v>848</v>
      </c>
      <c r="Q12" s="9">
        <f t="shared" ca="1" si="7"/>
        <v>656</v>
      </c>
      <c r="R12" s="9">
        <f t="shared" ca="1" si="7"/>
        <v>624</v>
      </c>
      <c r="S12" s="11">
        <f t="shared" si="12"/>
        <v>16</v>
      </c>
      <c r="T12" s="11">
        <f t="shared" ca="1" si="8"/>
        <v>40</v>
      </c>
      <c r="U12" s="11">
        <f t="shared" ca="1" si="8"/>
        <v>104</v>
      </c>
      <c r="V12" s="11">
        <f t="shared" ca="1" si="8"/>
        <v>8</v>
      </c>
      <c r="W12" s="11">
        <f t="shared" ca="1" si="8"/>
        <v>0</v>
      </c>
      <c r="X12" s="13">
        <f t="shared" si="13"/>
        <v>688</v>
      </c>
      <c r="Y12" s="13">
        <f t="shared" ca="1" si="9"/>
        <v>760</v>
      </c>
      <c r="Z12" s="13">
        <f t="shared" ca="1" si="9"/>
        <v>952</v>
      </c>
      <c r="AA12" s="13">
        <f t="shared" ca="1" si="9"/>
        <v>664</v>
      </c>
      <c r="AB12" s="13">
        <f t="shared" ca="1" si="9"/>
        <v>624</v>
      </c>
      <c r="AE12" s="2">
        <f t="shared" ca="1" si="14"/>
        <v>3688</v>
      </c>
    </row>
    <row r="13" spans="1:31" x14ac:dyDescent="0.45">
      <c r="A13" t="s">
        <v>21</v>
      </c>
      <c r="B13" t="s">
        <v>22</v>
      </c>
      <c r="C13" s="1">
        <v>17</v>
      </c>
      <c r="D13" s="5">
        <v>39</v>
      </c>
      <c r="E13" s="5">
        <f t="shared" ca="1" si="10"/>
        <v>54</v>
      </c>
      <c r="F13" s="5">
        <f t="shared" ca="1" si="10"/>
        <v>47</v>
      </c>
      <c r="G13" s="5">
        <f t="shared" ca="1" si="10"/>
        <v>51</v>
      </c>
      <c r="H13" s="5">
        <f t="shared" ca="1" si="10"/>
        <v>48</v>
      </c>
      <c r="I13" s="7">
        <f t="shared" si="5"/>
        <v>0</v>
      </c>
      <c r="J13" s="7">
        <f t="shared" ca="1" si="6"/>
        <v>14</v>
      </c>
      <c r="K13" s="7">
        <f t="shared" ca="1" si="6"/>
        <v>7</v>
      </c>
      <c r="L13" s="7">
        <f t="shared" ca="1" si="6"/>
        <v>11</v>
      </c>
      <c r="M13" s="7">
        <f t="shared" ca="1" si="6"/>
        <v>8</v>
      </c>
      <c r="N13" s="9">
        <f t="shared" si="11"/>
        <v>663</v>
      </c>
      <c r="O13" s="9">
        <f t="shared" ca="1" si="7"/>
        <v>918</v>
      </c>
      <c r="P13" s="9">
        <f t="shared" ca="1" si="7"/>
        <v>799</v>
      </c>
      <c r="Q13" s="9">
        <f t="shared" ca="1" si="7"/>
        <v>867</v>
      </c>
      <c r="R13" s="9">
        <f t="shared" ca="1" si="7"/>
        <v>816</v>
      </c>
      <c r="S13" s="11">
        <f t="shared" si="12"/>
        <v>0</v>
      </c>
      <c r="T13" s="11">
        <f t="shared" ca="1" si="8"/>
        <v>119</v>
      </c>
      <c r="U13" s="11">
        <f t="shared" ca="1" si="8"/>
        <v>59.5</v>
      </c>
      <c r="V13" s="11">
        <f t="shared" ca="1" si="8"/>
        <v>93.5</v>
      </c>
      <c r="W13" s="11">
        <f t="shared" ca="1" si="8"/>
        <v>68</v>
      </c>
      <c r="X13" s="13">
        <f t="shared" si="13"/>
        <v>663</v>
      </c>
      <c r="Y13" s="13">
        <f t="shared" ca="1" si="9"/>
        <v>1037</v>
      </c>
      <c r="Z13" s="13">
        <f t="shared" ca="1" si="9"/>
        <v>858.5</v>
      </c>
      <c r="AA13" s="13">
        <f t="shared" ca="1" si="9"/>
        <v>960.5</v>
      </c>
      <c r="AB13" s="13">
        <f t="shared" ca="1" si="9"/>
        <v>884</v>
      </c>
      <c r="AE13" s="2">
        <f t="shared" ca="1" si="14"/>
        <v>4403</v>
      </c>
    </row>
    <row r="14" spans="1:31" x14ac:dyDescent="0.45">
      <c r="A14" t="s">
        <v>23</v>
      </c>
      <c r="B14" t="s">
        <v>24</v>
      </c>
      <c r="C14" s="1">
        <v>21</v>
      </c>
      <c r="D14" s="5">
        <v>37</v>
      </c>
      <c r="E14" s="5">
        <f t="shared" ca="1" si="10"/>
        <v>40</v>
      </c>
      <c r="F14" s="5">
        <f t="shared" ca="1" si="10"/>
        <v>41</v>
      </c>
      <c r="G14" s="5">
        <f t="shared" ca="1" si="10"/>
        <v>49</v>
      </c>
      <c r="H14" s="5">
        <f t="shared" ca="1" si="10"/>
        <v>41</v>
      </c>
      <c r="I14" s="7">
        <f t="shared" si="5"/>
        <v>0</v>
      </c>
      <c r="J14" s="7">
        <f t="shared" ca="1" si="6"/>
        <v>0</v>
      </c>
      <c r="K14" s="7">
        <f t="shared" ca="1" si="6"/>
        <v>1</v>
      </c>
      <c r="L14" s="7">
        <f t="shared" ca="1" si="6"/>
        <v>9</v>
      </c>
      <c r="M14" s="7">
        <f t="shared" ca="1" si="6"/>
        <v>1</v>
      </c>
      <c r="N14" s="9">
        <f t="shared" si="11"/>
        <v>777</v>
      </c>
      <c r="O14" s="9">
        <f t="shared" ca="1" si="7"/>
        <v>840</v>
      </c>
      <c r="P14" s="9">
        <f t="shared" ca="1" si="7"/>
        <v>861</v>
      </c>
      <c r="Q14" s="9">
        <f t="shared" ca="1" si="7"/>
        <v>1029</v>
      </c>
      <c r="R14" s="9">
        <f t="shared" ca="1" si="7"/>
        <v>861</v>
      </c>
      <c r="S14" s="11">
        <f t="shared" si="12"/>
        <v>0</v>
      </c>
      <c r="T14" s="11">
        <f t="shared" ca="1" si="8"/>
        <v>0</v>
      </c>
      <c r="U14" s="11">
        <f t="shared" ca="1" si="8"/>
        <v>10.5</v>
      </c>
      <c r="V14" s="11">
        <f t="shared" ca="1" si="8"/>
        <v>94.5</v>
      </c>
      <c r="W14" s="11">
        <f t="shared" ca="1" si="8"/>
        <v>10.5</v>
      </c>
      <c r="X14" s="13">
        <f t="shared" si="13"/>
        <v>777</v>
      </c>
      <c r="Y14" s="13">
        <f t="shared" ca="1" si="9"/>
        <v>840</v>
      </c>
      <c r="Z14" s="13">
        <f t="shared" ca="1" si="9"/>
        <v>871.5</v>
      </c>
      <c r="AA14" s="13">
        <f t="shared" ca="1" si="9"/>
        <v>1123.5</v>
      </c>
      <c r="AB14" s="13">
        <f t="shared" ca="1" si="9"/>
        <v>871.5</v>
      </c>
      <c r="AE14" s="2">
        <f t="shared" ca="1" si="14"/>
        <v>4483.5</v>
      </c>
    </row>
    <row r="15" spans="1:31" x14ac:dyDescent="0.45">
      <c r="A15" t="s">
        <v>25</v>
      </c>
      <c r="B15" t="s">
        <v>26</v>
      </c>
      <c r="C15" s="1">
        <v>12</v>
      </c>
      <c r="D15" s="5">
        <v>50</v>
      </c>
      <c r="E15" s="5">
        <f t="shared" ca="1" si="10"/>
        <v>52</v>
      </c>
      <c r="F15" s="5">
        <f t="shared" ca="1" si="10"/>
        <v>41</v>
      </c>
      <c r="G15" s="5">
        <f t="shared" ca="1" si="10"/>
        <v>48</v>
      </c>
      <c r="H15" s="5">
        <f t="shared" ca="1" si="10"/>
        <v>44</v>
      </c>
      <c r="I15" s="7">
        <f t="shared" si="5"/>
        <v>10</v>
      </c>
      <c r="J15" s="7">
        <f t="shared" ca="1" si="6"/>
        <v>12</v>
      </c>
      <c r="K15" s="7">
        <f t="shared" ca="1" si="6"/>
        <v>1</v>
      </c>
      <c r="L15" s="7">
        <f t="shared" ca="1" si="6"/>
        <v>8</v>
      </c>
      <c r="M15" s="7">
        <f t="shared" ca="1" si="6"/>
        <v>4</v>
      </c>
      <c r="N15" s="9">
        <f t="shared" si="11"/>
        <v>600</v>
      </c>
      <c r="O15" s="9">
        <f t="shared" ca="1" si="7"/>
        <v>624</v>
      </c>
      <c r="P15" s="9">
        <f t="shared" ca="1" si="7"/>
        <v>492</v>
      </c>
      <c r="Q15" s="9">
        <f t="shared" ca="1" si="7"/>
        <v>576</v>
      </c>
      <c r="R15" s="9">
        <f t="shared" ca="1" si="7"/>
        <v>528</v>
      </c>
      <c r="S15" s="11">
        <f t="shared" si="12"/>
        <v>60</v>
      </c>
      <c r="T15" s="11">
        <f t="shared" ca="1" si="8"/>
        <v>72</v>
      </c>
      <c r="U15" s="11">
        <f t="shared" ca="1" si="8"/>
        <v>6</v>
      </c>
      <c r="V15" s="11">
        <f t="shared" ca="1" si="8"/>
        <v>48</v>
      </c>
      <c r="W15" s="11">
        <f t="shared" ca="1" si="8"/>
        <v>24</v>
      </c>
      <c r="X15" s="13">
        <f t="shared" si="13"/>
        <v>660</v>
      </c>
      <c r="Y15" s="13">
        <f t="shared" ca="1" si="9"/>
        <v>696</v>
      </c>
      <c r="Z15" s="13">
        <f t="shared" ca="1" si="9"/>
        <v>498</v>
      </c>
      <c r="AA15" s="13">
        <f t="shared" ca="1" si="9"/>
        <v>624</v>
      </c>
      <c r="AB15" s="13">
        <f t="shared" ca="1" si="9"/>
        <v>552</v>
      </c>
      <c r="AE15" s="2">
        <f t="shared" ca="1" si="14"/>
        <v>3030</v>
      </c>
    </row>
    <row r="16" spans="1:31" x14ac:dyDescent="0.45">
      <c r="A16" t="s">
        <v>27</v>
      </c>
      <c r="B16" t="s">
        <v>28</v>
      </c>
      <c r="C16" s="1">
        <v>11</v>
      </c>
      <c r="D16" s="5">
        <v>49</v>
      </c>
      <c r="E16" s="5">
        <f t="shared" ca="1" si="10"/>
        <v>49</v>
      </c>
      <c r="F16" s="5">
        <f t="shared" ca="1" si="10"/>
        <v>38</v>
      </c>
      <c r="G16" s="5">
        <f t="shared" ca="1" si="10"/>
        <v>51</v>
      </c>
      <c r="H16" s="5">
        <f t="shared" ca="1" si="10"/>
        <v>46</v>
      </c>
      <c r="I16" s="7">
        <f t="shared" si="5"/>
        <v>9</v>
      </c>
      <c r="J16" s="7">
        <f t="shared" ca="1" si="6"/>
        <v>9</v>
      </c>
      <c r="K16" s="7">
        <f t="shared" ca="1" si="6"/>
        <v>0</v>
      </c>
      <c r="L16" s="7">
        <f t="shared" ca="1" si="6"/>
        <v>11</v>
      </c>
      <c r="M16" s="7">
        <f t="shared" ca="1" si="6"/>
        <v>6</v>
      </c>
      <c r="N16" s="9">
        <f t="shared" si="11"/>
        <v>539</v>
      </c>
      <c r="O16" s="9">
        <f t="shared" ca="1" si="7"/>
        <v>539</v>
      </c>
      <c r="P16" s="9">
        <f t="shared" ca="1" si="7"/>
        <v>418</v>
      </c>
      <c r="Q16" s="9">
        <f t="shared" ca="1" si="7"/>
        <v>561</v>
      </c>
      <c r="R16" s="9">
        <f t="shared" ca="1" si="7"/>
        <v>506</v>
      </c>
      <c r="S16" s="11">
        <f t="shared" si="12"/>
        <v>49.5</v>
      </c>
      <c r="T16" s="11">
        <f t="shared" ca="1" si="8"/>
        <v>49.5</v>
      </c>
      <c r="U16" s="11">
        <f t="shared" ca="1" si="8"/>
        <v>0</v>
      </c>
      <c r="V16" s="11">
        <f t="shared" ca="1" si="8"/>
        <v>60.5</v>
      </c>
      <c r="W16" s="11">
        <f t="shared" ca="1" si="8"/>
        <v>33</v>
      </c>
      <c r="X16" s="13">
        <f t="shared" si="13"/>
        <v>588.5</v>
      </c>
      <c r="Y16" s="13">
        <f t="shared" ca="1" si="9"/>
        <v>588.5</v>
      </c>
      <c r="Z16" s="13">
        <f t="shared" ca="1" si="9"/>
        <v>418</v>
      </c>
      <c r="AA16" s="13">
        <f t="shared" ca="1" si="9"/>
        <v>621.5</v>
      </c>
      <c r="AB16" s="13">
        <f t="shared" ca="1" si="9"/>
        <v>539</v>
      </c>
      <c r="AE16" s="2">
        <f t="shared" ca="1" si="14"/>
        <v>2755.5</v>
      </c>
    </row>
    <row r="17" spans="1:31" x14ac:dyDescent="0.45">
      <c r="A17" t="s">
        <v>29</v>
      </c>
      <c r="B17" t="s">
        <v>30</v>
      </c>
      <c r="C17" s="1">
        <v>13</v>
      </c>
      <c r="D17" s="5">
        <v>51</v>
      </c>
      <c r="E17" s="5">
        <f t="shared" ca="1" si="10"/>
        <v>43</v>
      </c>
      <c r="F17" s="5">
        <f t="shared" ca="1" si="10"/>
        <v>55</v>
      </c>
      <c r="G17" s="5">
        <f t="shared" ca="1" si="10"/>
        <v>49</v>
      </c>
      <c r="H17" s="5">
        <f t="shared" ca="1" si="10"/>
        <v>48</v>
      </c>
      <c r="I17" s="7">
        <f t="shared" si="5"/>
        <v>11</v>
      </c>
      <c r="J17" s="7">
        <f t="shared" ca="1" si="6"/>
        <v>3</v>
      </c>
      <c r="K17" s="7">
        <f t="shared" ca="1" si="6"/>
        <v>15</v>
      </c>
      <c r="L17" s="7">
        <f t="shared" ca="1" si="6"/>
        <v>9</v>
      </c>
      <c r="M17" s="7">
        <f t="shared" ca="1" si="6"/>
        <v>8</v>
      </c>
      <c r="N17" s="9">
        <f t="shared" si="11"/>
        <v>663</v>
      </c>
      <c r="O17" s="9">
        <f t="shared" ca="1" si="7"/>
        <v>559</v>
      </c>
      <c r="P17" s="9">
        <f t="shared" ca="1" si="7"/>
        <v>715</v>
      </c>
      <c r="Q17" s="9">
        <f t="shared" ca="1" si="7"/>
        <v>637</v>
      </c>
      <c r="R17" s="9">
        <f t="shared" ca="1" si="7"/>
        <v>624</v>
      </c>
      <c r="S17" s="11">
        <f t="shared" si="12"/>
        <v>71.5</v>
      </c>
      <c r="T17" s="11">
        <f t="shared" ca="1" si="8"/>
        <v>19.5</v>
      </c>
      <c r="U17" s="11">
        <f t="shared" ca="1" si="8"/>
        <v>97.5</v>
      </c>
      <c r="V17" s="11">
        <f t="shared" ca="1" si="8"/>
        <v>58.5</v>
      </c>
      <c r="W17" s="11">
        <f t="shared" ca="1" si="8"/>
        <v>52</v>
      </c>
      <c r="X17" s="13">
        <f t="shared" si="13"/>
        <v>734.5</v>
      </c>
      <c r="Y17" s="13">
        <f t="shared" ca="1" si="9"/>
        <v>578.5</v>
      </c>
      <c r="Z17" s="13">
        <f t="shared" ca="1" si="9"/>
        <v>812.5</v>
      </c>
      <c r="AA17" s="13">
        <f t="shared" ca="1" si="9"/>
        <v>695.5</v>
      </c>
      <c r="AB17" s="13">
        <f t="shared" ca="1" si="9"/>
        <v>676</v>
      </c>
      <c r="AE17" s="2">
        <f t="shared" ca="1" si="14"/>
        <v>3497</v>
      </c>
    </row>
    <row r="18" spans="1:31" x14ac:dyDescent="0.45">
      <c r="A18" t="s">
        <v>31</v>
      </c>
      <c r="B18" t="s">
        <v>32</v>
      </c>
      <c r="C18" s="1">
        <v>14</v>
      </c>
      <c r="D18" s="5">
        <v>37</v>
      </c>
      <c r="E18" s="5">
        <f t="shared" ca="1" si="10"/>
        <v>48</v>
      </c>
      <c r="F18" s="5">
        <f t="shared" ca="1" si="10"/>
        <v>42</v>
      </c>
      <c r="G18" s="5">
        <f t="shared" ca="1" si="10"/>
        <v>51</v>
      </c>
      <c r="H18" s="5">
        <f t="shared" ca="1" si="10"/>
        <v>53</v>
      </c>
      <c r="I18" s="7">
        <f t="shared" si="5"/>
        <v>0</v>
      </c>
      <c r="J18" s="7">
        <f t="shared" ca="1" si="6"/>
        <v>8</v>
      </c>
      <c r="K18" s="7">
        <f t="shared" ca="1" si="6"/>
        <v>2</v>
      </c>
      <c r="L18" s="7">
        <f t="shared" ca="1" si="6"/>
        <v>11</v>
      </c>
      <c r="M18" s="7">
        <f t="shared" ca="1" si="6"/>
        <v>13</v>
      </c>
      <c r="N18" s="9">
        <f t="shared" si="11"/>
        <v>518</v>
      </c>
      <c r="O18" s="9">
        <f t="shared" ca="1" si="7"/>
        <v>672</v>
      </c>
      <c r="P18" s="9">
        <f t="shared" ca="1" si="7"/>
        <v>588</v>
      </c>
      <c r="Q18" s="9">
        <f t="shared" ca="1" si="7"/>
        <v>714</v>
      </c>
      <c r="R18" s="9">
        <f t="shared" ca="1" si="7"/>
        <v>742</v>
      </c>
      <c r="S18" s="11">
        <f t="shared" si="12"/>
        <v>0</v>
      </c>
      <c r="T18" s="11">
        <f t="shared" ca="1" si="8"/>
        <v>56</v>
      </c>
      <c r="U18" s="11">
        <f t="shared" ca="1" si="8"/>
        <v>14</v>
      </c>
      <c r="V18" s="11">
        <f t="shared" ca="1" si="8"/>
        <v>77</v>
      </c>
      <c r="W18" s="11">
        <f t="shared" ca="1" si="8"/>
        <v>91</v>
      </c>
      <c r="X18" s="13">
        <f t="shared" si="13"/>
        <v>518</v>
      </c>
      <c r="Y18" s="13">
        <f t="shared" ca="1" si="9"/>
        <v>728</v>
      </c>
      <c r="Z18" s="13">
        <f t="shared" ca="1" si="9"/>
        <v>602</v>
      </c>
      <c r="AA18" s="13">
        <f t="shared" ca="1" si="9"/>
        <v>791</v>
      </c>
      <c r="AB18" s="13">
        <f t="shared" ca="1" si="9"/>
        <v>833</v>
      </c>
      <c r="AE18" s="2">
        <f t="shared" ca="1" si="14"/>
        <v>3472</v>
      </c>
    </row>
    <row r="19" spans="1:31" x14ac:dyDescent="0.45">
      <c r="A19" t="s">
        <v>33</v>
      </c>
      <c r="B19" t="s">
        <v>34</v>
      </c>
      <c r="C19" s="1">
        <v>20</v>
      </c>
      <c r="D19" s="5">
        <v>47</v>
      </c>
      <c r="E19" s="5">
        <f t="shared" ca="1" si="10"/>
        <v>44</v>
      </c>
      <c r="F19" s="5">
        <f t="shared" ca="1" si="10"/>
        <v>55</v>
      </c>
      <c r="G19" s="5">
        <f t="shared" ca="1" si="10"/>
        <v>40</v>
      </c>
      <c r="H19" s="5">
        <f t="shared" ca="1" si="10"/>
        <v>55</v>
      </c>
      <c r="I19" s="7">
        <f t="shared" si="5"/>
        <v>7</v>
      </c>
      <c r="J19" s="7">
        <f t="shared" ca="1" si="6"/>
        <v>4</v>
      </c>
      <c r="K19" s="7">
        <f t="shared" ca="1" si="6"/>
        <v>15</v>
      </c>
      <c r="L19" s="7">
        <f t="shared" ca="1" si="6"/>
        <v>0</v>
      </c>
      <c r="M19" s="7">
        <f t="shared" ca="1" si="6"/>
        <v>15</v>
      </c>
      <c r="N19" s="9">
        <f t="shared" si="11"/>
        <v>940</v>
      </c>
      <c r="O19" s="9">
        <f t="shared" ca="1" si="7"/>
        <v>880</v>
      </c>
      <c r="P19" s="9">
        <f t="shared" ca="1" si="7"/>
        <v>1100</v>
      </c>
      <c r="Q19" s="9">
        <f t="shared" ca="1" si="7"/>
        <v>800</v>
      </c>
      <c r="R19" s="9">
        <f t="shared" ca="1" si="7"/>
        <v>1100</v>
      </c>
      <c r="S19" s="11">
        <f t="shared" si="12"/>
        <v>70</v>
      </c>
      <c r="T19" s="11">
        <f t="shared" ca="1" si="8"/>
        <v>40</v>
      </c>
      <c r="U19" s="11">
        <f t="shared" ca="1" si="8"/>
        <v>150</v>
      </c>
      <c r="V19" s="11">
        <f t="shared" ca="1" si="8"/>
        <v>0</v>
      </c>
      <c r="W19" s="11">
        <f t="shared" ca="1" si="8"/>
        <v>150</v>
      </c>
      <c r="X19" s="13">
        <f t="shared" si="13"/>
        <v>1010</v>
      </c>
      <c r="Y19" s="13">
        <f t="shared" ca="1" si="9"/>
        <v>920</v>
      </c>
      <c r="Z19" s="13">
        <f t="shared" ca="1" si="9"/>
        <v>1250</v>
      </c>
      <c r="AA19" s="13">
        <f t="shared" ca="1" si="9"/>
        <v>800</v>
      </c>
      <c r="AB19" s="13">
        <f t="shared" ca="1" si="9"/>
        <v>1250</v>
      </c>
      <c r="AE19" s="2">
        <f t="shared" ca="1" si="14"/>
        <v>5230</v>
      </c>
    </row>
    <row r="20" spans="1:31" x14ac:dyDescent="0.45">
      <c r="A20" t="s">
        <v>35</v>
      </c>
      <c r="B20" t="s">
        <v>36</v>
      </c>
      <c r="C20" s="1">
        <v>16</v>
      </c>
      <c r="D20" s="5">
        <v>46</v>
      </c>
      <c r="E20" s="5">
        <f t="shared" ca="1" si="10"/>
        <v>39</v>
      </c>
      <c r="F20" s="5">
        <f t="shared" ca="1" si="10"/>
        <v>53</v>
      </c>
      <c r="G20" s="5">
        <f t="shared" ca="1" si="10"/>
        <v>40</v>
      </c>
      <c r="H20" s="5">
        <f t="shared" ca="1" si="10"/>
        <v>48</v>
      </c>
      <c r="I20" s="7">
        <f t="shared" si="5"/>
        <v>6</v>
      </c>
      <c r="J20" s="7">
        <f t="shared" ref="J20:M24" ca="1" si="15">IF(E20&gt;40, E20-40,0)</f>
        <v>0</v>
      </c>
      <c r="K20" s="7">
        <f t="shared" ca="1" si="15"/>
        <v>13</v>
      </c>
      <c r="L20" s="7">
        <f t="shared" ca="1" si="15"/>
        <v>0</v>
      </c>
      <c r="M20" s="7">
        <f t="shared" ca="1" si="15"/>
        <v>8</v>
      </c>
      <c r="N20" s="9">
        <f t="shared" si="11"/>
        <v>736</v>
      </c>
      <c r="O20" s="9">
        <f t="shared" ref="O20:O24" ca="1" si="16">$C20*E20</f>
        <v>624</v>
      </c>
      <c r="P20" s="9">
        <f t="shared" ref="P20:P24" ca="1" si="17">$C20*F20</f>
        <v>848</v>
      </c>
      <c r="Q20" s="9">
        <f t="shared" ref="Q20:Q24" ca="1" si="18">$C20*G20</f>
        <v>640</v>
      </c>
      <c r="R20" s="9">
        <f t="shared" ref="R20:R24" ca="1" si="19">$C20*H20</f>
        <v>768</v>
      </c>
      <c r="S20" s="11">
        <f t="shared" si="12"/>
        <v>48</v>
      </c>
      <c r="T20" s="11">
        <f t="shared" ref="T20:W24" ca="1" si="20">0.5*$C20*J20</f>
        <v>0</v>
      </c>
      <c r="U20" s="11">
        <f t="shared" ca="1" si="20"/>
        <v>104</v>
      </c>
      <c r="V20" s="11">
        <f t="shared" ca="1" si="20"/>
        <v>0</v>
      </c>
      <c r="W20" s="11">
        <f t="shared" ca="1" si="20"/>
        <v>64</v>
      </c>
      <c r="X20" s="13">
        <f t="shared" si="13"/>
        <v>784</v>
      </c>
      <c r="Y20" s="13">
        <f t="shared" ref="Y20:Y24" ca="1" si="21">O20+T20</f>
        <v>624</v>
      </c>
      <c r="Z20" s="13">
        <f t="shared" ref="Z20:Z24" ca="1" si="22">P20+U20</f>
        <v>952</v>
      </c>
      <c r="AA20" s="13">
        <f t="shared" ref="AA20:AA24" ca="1" si="23">Q20+V20</f>
        <v>640</v>
      </c>
      <c r="AB20" s="13">
        <f t="shared" ref="AB20:AB24" ca="1" si="24">R20+W20</f>
        <v>832</v>
      </c>
      <c r="AE20" s="2">
        <f t="shared" ca="1" si="14"/>
        <v>3832</v>
      </c>
    </row>
    <row r="21" spans="1:31" x14ac:dyDescent="0.45">
      <c r="A21" t="s">
        <v>37</v>
      </c>
      <c r="B21" t="s">
        <v>6</v>
      </c>
      <c r="C21" s="1">
        <v>14</v>
      </c>
      <c r="D21" s="5">
        <v>38</v>
      </c>
      <c r="E21" s="5">
        <f t="shared" ca="1" si="10"/>
        <v>38</v>
      </c>
      <c r="F21" s="5">
        <f t="shared" ca="1" si="10"/>
        <v>41</v>
      </c>
      <c r="G21" s="5">
        <f t="shared" ca="1" si="10"/>
        <v>40</v>
      </c>
      <c r="H21" s="5">
        <f t="shared" ca="1" si="10"/>
        <v>41</v>
      </c>
      <c r="I21" s="7">
        <f t="shared" si="5"/>
        <v>0</v>
      </c>
      <c r="J21" s="7">
        <f t="shared" ca="1" si="15"/>
        <v>0</v>
      </c>
      <c r="K21" s="7">
        <f t="shared" ca="1" si="15"/>
        <v>1</v>
      </c>
      <c r="L21" s="7">
        <f t="shared" ca="1" si="15"/>
        <v>0</v>
      </c>
      <c r="M21" s="7">
        <f t="shared" ca="1" si="15"/>
        <v>1</v>
      </c>
      <c r="N21" s="9">
        <f t="shared" si="11"/>
        <v>532</v>
      </c>
      <c r="O21" s="9">
        <f t="shared" ca="1" si="16"/>
        <v>532</v>
      </c>
      <c r="P21" s="9">
        <f t="shared" ca="1" si="17"/>
        <v>574</v>
      </c>
      <c r="Q21" s="9">
        <f t="shared" ca="1" si="18"/>
        <v>560</v>
      </c>
      <c r="R21" s="9">
        <f t="shared" ca="1" si="19"/>
        <v>574</v>
      </c>
      <c r="S21" s="11">
        <f t="shared" si="12"/>
        <v>0</v>
      </c>
      <c r="T21" s="11">
        <f t="shared" ca="1" si="20"/>
        <v>0</v>
      </c>
      <c r="U21" s="11">
        <f t="shared" ca="1" si="20"/>
        <v>7</v>
      </c>
      <c r="V21" s="11">
        <f t="shared" ca="1" si="20"/>
        <v>0</v>
      </c>
      <c r="W21" s="11">
        <f t="shared" ca="1" si="20"/>
        <v>7</v>
      </c>
      <c r="X21" s="13">
        <f t="shared" si="13"/>
        <v>532</v>
      </c>
      <c r="Y21" s="13">
        <f t="shared" ca="1" si="21"/>
        <v>532</v>
      </c>
      <c r="Z21" s="13">
        <f t="shared" ca="1" si="22"/>
        <v>581</v>
      </c>
      <c r="AA21" s="13">
        <f t="shared" ca="1" si="23"/>
        <v>560</v>
      </c>
      <c r="AB21" s="13">
        <f t="shared" ca="1" si="24"/>
        <v>581</v>
      </c>
      <c r="AE21" s="2">
        <f t="shared" ca="1" si="14"/>
        <v>2786</v>
      </c>
    </row>
    <row r="22" spans="1:31" x14ac:dyDescent="0.45">
      <c r="A22" t="s">
        <v>38</v>
      </c>
      <c r="B22" t="s">
        <v>36</v>
      </c>
      <c r="C22" s="1">
        <v>15</v>
      </c>
      <c r="D22" s="5">
        <v>39</v>
      </c>
      <c r="E22" s="5">
        <f t="shared" ca="1" si="10"/>
        <v>39</v>
      </c>
      <c r="F22" s="5">
        <f t="shared" ca="1" si="10"/>
        <v>47</v>
      </c>
      <c r="G22" s="5">
        <f t="shared" ca="1" si="10"/>
        <v>55</v>
      </c>
      <c r="H22" s="5">
        <f t="shared" ca="1" si="10"/>
        <v>49</v>
      </c>
      <c r="I22" s="7">
        <f t="shared" si="5"/>
        <v>0</v>
      </c>
      <c r="J22" s="7">
        <f t="shared" ca="1" si="15"/>
        <v>0</v>
      </c>
      <c r="K22" s="7">
        <f t="shared" ca="1" si="15"/>
        <v>7</v>
      </c>
      <c r="L22" s="7">
        <f t="shared" ca="1" si="15"/>
        <v>15</v>
      </c>
      <c r="M22" s="7">
        <f t="shared" ca="1" si="15"/>
        <v>9</v>
      </c>
      <c r="N22" s="9">
        <f t="shared" si="11"/>
        <v>585</v>
      </c>
      <c r="O22" s="9">
        <f t="shared" ca="1" si="16"/>
        <v>585</v>
      </c>
      <c r="P22" s="9">
        <f t="shared" ca="1" si="17"/>
        <v>705</v>
      </c>
      <c r="Q22" s="9">
        <f t="shared" ca="1" si="18"/>
        <v>825</v>
      </c>
      <c r="R22" s="9">
        <f t="shared" ca="1" si="19"/>
        <v>735</v>
      </c>
      <c r="S22" s="11">
        <f t="shared" si="12"/>
        <v>0</v>
      </c>
      <c r="T22" s="11">
        <f t="shared" ca="1" si="20"/>
        <v>0</v>
      </c>
      <c r="U22" s="11">
        <f t="shared" ca="1" si="20"/>
        <v>52.5</v>
      </c>
      <c r="V22" s="11">
        <f t="shared" ca="1" si="20"/>
        <v>112.5</v>
      </c>
      <c r="W22" s="11">
        <f t="shared" ca="1" si="20"/>
        <v>67.5</v>
      </c>
      <c r="X22" s="13">
        <f t="shared" si="13"/>
        <v>585</v>
      </c>
      <c r="Y22" s="13">
        <f t="shared" ca="1" si="21"/>
        <v>585</v>
      </c>
      <c r="Z22" s="13">
        <f t="shared" ca="1" si="22"/>
        <v>757.5</v>
      </c>
      <c r="AA22" s="13">
        <f t="shared" ca="1" si="23"/>
        <v>937.5</v>
      </c>
      <c r="AB22" s="13">
        <f t="shared" ca="1" si="24"/>
        <v>802.5</v>
      </c>
      <c r="AE22" s="2">
        <f t="shared" ca="1" si="14"/>
        <v>3667.5</v>
      </c>
    </row>
    <row r="23" spans="1:31" x14ac:dyDescent="0.45">
      <c r="A23" t="s">
        <v>39</v>
      </c>
      <c r="B23" t="s">
        <v>40</v>
      </c>
      <c r="C23" s="1">
        <v>16</v>
      </c>
      <c r="D23" s="5">
        <v>43</v>
      </c>
      <c r="E23" s="5">
        <f t="shared" ca="1" si="10"/>
        <v>53</v>
      </c>
      <c r="F23" s="5">
        <f t="shared" ca="1" si="10"/>
        <v>47</v>
      </c>
      <c r="G23" s="5">
        <f t="shared" ca="1" si="10"/>
        <v>49</v>
      </c>
      <c r="H23" s="5">
        <f t="shared" ca="1" si="10"/>
        <v>49</v>
      </c>
      <c r="I23" s="7">
        <f t="shared" si="5"/>
        <v>3</v>
      </c>
      <c r="J23" s="7">
        <f t="shared" ca="1" si="15"/>
        <v>13</v>
      </c>
      <c r="K23" s="7">
        <f t="shared" ca="1" si="15"/>
        <v>7</v>
      </c>
      <c r="L23" s="7">
        <f t="shared" ca="1" si="15"/>
        <v>9</v>
      </c>
      <c r="M23" s="7">
        <f t="shared" ca="1" si="15"/>
        <v>9</v>
      </c>
      <c r="N23" s="9">
        <f t="shared" si="11"/>
        <v>688</v>
      </c>
      <c r="O23" s="9">
        <f t="shared" ca="1" si="16"/>
        <v>848</v>
      </c>
      <c r="P23" s="9">
        <f t="shared" ca="1" si="17"/>
        <v>752</v>
      </c>
      <c r="Q23" s="9">
        <f t="shared" ca="1" si="18"/>
        <v>784</v>
      </c>
      <c r="R23" s="9">
        <f t="shared" ca="1" si="19"/>
        <v>784</v>
      </c>
      <c r="S23" s="11">
        <f t="shared" si="12"/>
        <v>24</v>
      </c>
      <c r="T23" s="11">
        <f t="shared" ca="1" si="20"/>
        <v>104</v>
      </c>
      <c r="U23" s="11">
        <f t="shared" ca="1" si="20"/>
        <v>56</v>
      </c>
      <c r="V23" s="11">
        <f t="shared" ca="1" si="20"/>
        <v>72</v>
      </c>
      <c r="W23" s="11">
        <f t="shared" ca="1" si="20"/>
        <v>72</v>
      </c>
      <c r="X23" s="13">
        <f t="shared" si="13"/>
        <v>712</v>
      </c>
      <c r="Y23" s="13">
        <f t="shared" ca="1" si="21"/>
        <v>952</v>
      </c>
      <c r="Z23" s="13">
        <f t="shared" ca="1" si="22"/>
        <v>808</v>
      </c>
      <c r="AA23" s="13">
        <f t="shared" ca="1" si="23"/>
        <v>856</v>
      </c>
      <c r="AB23" s="13">
        <f t="shared" ca="1" si="24"/>
        <v>856</v>
      </c>
      <c r="AE23" s="2">
        <f t="shared" ca="1" si="14"/>
        <v>4184</v>
      </c>
    </row>
    <row r="24" spans="1:31" x14ac:dyDescent="0.45">
      <c r="A24" t="s">
        <v>41</v>
      </c>
      <c r="B24" t="s">
        <v>42</v>
      </c>
      <c r="C24" s="1">
        <v>16</v>
      </c>
      <c r="D24" s="5">
        <v>45</v>
      </c>
      <c r="E24" s="5">
        <f t="shared" ca="1" si="10"/>
        <v>46</v>
      </c>
      <c r="F24" s="5">
        <f t="shared" ca="1" si="10"/>
        <v>42</v>
      </c>
      <c r="G24" s="5">
        <f t="shared" ca="1" si="10"/>
        <v>43</v>
      </c>
      <c r="H24" s="5">
        <f t="shared" ca="1" si="10"/>
        <v>54</v>
      </c>
      <c r="I24" s="7">
        <f t="shared" si="5"/>
        <v>5</v>
      </c>
      <c r="J24" s="7">
        <f t="shared" ca="1" si="15"/>
        <v>6</v>
      </c>
      <c r="K24" s="7">
        <f t="shared" ca="1" si="15"/>
        <v>2</v>
      </c>
      <c r="L24" s="7">
        <f t="shared" ca="1" si="15"/>
        <v>3</v>
      </c>
      <c r="M24" s="7">
        <f t="shared" ca="1" si="15"/>
        <v>14</v>
      </c>
      <c r="N24" s="9">
        <f t="shared" si="11"/>
        <v>720</v>
      </c>
      <c r="O24" s="9">
        <f t="shared" ca="1" si="16"/>
        <v>736</v>
      </c>
      <c r="P24" s="9">
        <f t="shared" ca="1" si="17"/>
        <v>672</v>
      </c>
      <c r="Q24" s="9">
        <f t="shared" ca="1" si="18"/>
        <v>688</v>
      </c>
      <c r="R24" s="9">
        <f t="shared" ca="1" si="19"/>
        <v>864</v>
      </c>
      <c r="S24" s="11">
        <f t="shared" si="12"/>
        <v>40</v>
      </c>
      <c r="T24" s="11">
        <f t="shared" ca="1" si="20"/>
        <v>48</v>
      </c>
      <c r="U24" s="11">
        <f t="shared" ca="1" si="20"/>
        <v>16</v>
      </c>
      <c r="V24" s="11">
        <f t="shared" ca="1" si="20"/>
        <v>24</v>
      </c>
      <c r="W24" s="11">
        <f t="shared" ca="1" si="20"/>
        <v>112</v>
      </c>
      <c r="X24" s="13">
        <f t="shared" si="13"/>
        <v>760</v>
      </c>
      <c r="Y24" s="13">
        <f t="shared" ca="1" si="21"/>
        <v>784</v>
      </c>
      <c r="Z24" s="13">
        <f t="shared" ca="1" si="22"/>
        <v>688</v>
      </c>
      <c r="AA24" s="13">
        <f t="shared" ca="1" si="23"/>
        <v>712</v>
      </c>
      <c r="AB24" s="13">
        <f t="shared" ca="1" si="24"/>
        <v>976</v>
      </c>
      <c r="AE24" s="2">
        <f t="shared" ca="1" si="14"/>
        <v>3920</v>
      </c>
    </row>
    <row r="26" spans="1:31" x14ac:dyDescent="0.45">
      <c r="A26" t="s">
        <v>44</v>
      </c>
      <c r="B26" s="2"/>
      <c r="C26" s="2">
        <f>MAX(C4:C24)</f>
        <v>24</v>
      </c>
      <c r="D26" s="3">
        <f>MAX(D4:D24)</f>
        <v>51</v>
      </c>
      <c r="E26" s="3"/>
      <c r="F26" s="3"/>
      <c r="G26" s="3"/>
      <c r="H26" s="3"/>
      <c r="I26" s="3"/>
      <c r="J26" s="3"/>
      <c r="K26" s="3"/>
      <c r="L26" s="3"/>
      <c r="M26" s="3"/>
      <c r="N26" s="2">
        <f>MAX(N4:N24)</f>
        <v>1104</v>
      </c>
      <c r="O26" s="2">
        <f t="shared" ref="O26:AB26" ca="1" si="25">MAX(O4:O24)</f>
        <v>1155</v>
      </c>
      <c r="P26" s="2">
        <f t="shared" ca="1" si="25"/>
        <v>1134</v>
      </c>
      <c r="Q26" s="2">
        <f t="shared" ca="1" si="25"/>
        <v>1155</v>
      </c>
      <c r="R26" s="2">
        <f t="shared" ca="1" si="25"/>
        <v>1100</v>
      </c>
      <c r="S26" s="2">
        <f t="shared" si="25"/>
        <v>72</v>
      </c>
      <c r="T26" s="2">
        <f t="shared" ca="1" si="25"/>
        <v>157.5</v>
      </c>
      <c r="U26" s="2">
        <f t="shared" ca="1" si="25"/>
        <v>150</v>
      </c>
      <c r="V26" s="2">
        <f t="shared" ca="1" si="25"/>
        <v>157.5</v>
      </c>
      <c r="W26" s="2">
        <f t="shared" ca="1" si="25"/>
        <v>150</v>
      </c>
      <c r="X26" s="2">
        <f t="shared" si="25"/>
        <v>1176</v>
      </c>
      <c r="Y26" s="2">
        <f t="shared" ca="1" si="25"/>
        <v>1312.5</v>
      </c>
      <c r="Z26" s="2">
        <f t="shared" ca="1" si="25"/>
        <v>1281</v>
      </c>
      <c r="AA26" s="2">
        <f t="shared" ca="1" si="25"/>
        <v>1312.5</v>
      </c>
      <c r="AB26" s="2">
        <f t="shared" ca="1" si="25"/>
        <v>1250</v>
      </c>
      <c r="AE26" s="2">
        <f t="shared" ref="AE26" ca="1" si="26">MAX(AE4:AE24)</f>
        <v>5722.5</v>
      </c>
    </row>
    <row r="27" spans="1:31" x14ac:dyDescent="0.45">
      <c r="A27" t="s">
        <v>45</v>
      </c>
      <c r="B27" s="2"/>
      <c r="C27" s="2">
        <f>MIN(C4:C24)</f>
        <v>11</v>
      </c>
      <c r="D27" s="3">
        <f>MIN(D4:D24)</f>
        <v>34</v>
      </c>
      <c r="E27" s="3"/>
      <c r="F27" s="3"/>
      <c r="G27" s="3"/>
      <c r="H27" s="3"/>
      <c r="I27" s="3"/>
      <c r="J27" s="3"/>
      <c r="K27" s="3"/>
      <c r="L27" s="3"/>
      <c r="M27" s="3"/>
      <c r="N27" s="2">
        <f>MIN(N4:N24)</f>
        <v>504</v>
      </c>
      <c r="O27" s="2">
        <f t="shared" ref="O27:AB27" ca="1" si="27">MIN(O4:O24)</f>
        <v>532</v>
      </c>
      <c r="P27" s="2">
        <f t="shared" ca="1" si="27"/>
        <v>418</v>
      </c>
      <c r="Q27" s="2">
        <f t="shared" ca="1" si="27"/>
        <v>456</v>
      </c>
      <c r="R27" s="2">
        <f t="shared" ca="1" si="27"/>
        <v>494</v>
      </c>
      <c r="S27" s="2">
        <f t="shared" si="27"/>
        <v>0</v>
      </c>
      <c r="T27" s="2">
        <f t="shared" ca="1" si="27"/>
        <v>0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si="27"/>
        <v>516</v>
      </c>
      <c r="Y27" s="2">
        <f t="shared" ca="1" si="27"/>
        <v>532</v>
      </c>
      <c r="Z27" s="2">
        <f t="shared" ca="1" si="27"/>
        <v>418</v>
      </c>
      <c r="AA27" s="2">
        <f t="shared" ca="1" si="27"/>
        <v>456</v>
      </c>
      <c r="AB27" s="2">
        <f t="shared" ca="1" si="27"/>
        <v>494</v>
      </c>
      <c r="AE27" s="2">
        <f t="shared" ref="AE27" ca="1" si="28">MIN(AE4:AE24)</f>
        <v>2755.5</v>
      </c>
    </row>
    <row r="28" spans="1:31" x14ac:dyDescent="0.45">
      <c r="A28" t="s">
        <v>46</v>
      </c>
      <c r="B28" s="2"/>
      <c r="C28" s="2">
        <f>AVERAGE(C4:C24)</f>
        <v>16.095238095238095</v>
      </c>
      <c r="D28" s="3">
        <f>AVERAGE(D4:D24)</f>
        <v>43.142857142857146</v>
      </c>
      <c r="E28" s="3"/>
      <c r="F28" s="3"/>
      <c r="G28" s="3"/>
      <c r="H28" s="3"/>
      <c r="I28" s="3"/>
      <c r="J28" s="3"/>
      <c r="K28" s="3"/>
      <c r="L28" s="3"/>
      <c r="M28" s="3"/>
      <c r="N28" s="2">
        <f>AVERAGE(N4:N24)</f>
        <v>689.14285714285711</v>
      </c>
      <c r="O28" s="2">
        <f t="shared" ref="O28:AB28" ca="1" si="29">AVERAGE(O4:O24)</f>
        <v>744.80952380952385</v>
      </c>
      <c r="P28" s="2">
        <f t="shared" ca="1" si="29"/>
        <v>734.61904761904759</v>
      </c>
      <c r="Q28" s="2">
        <f t="shared" ca="1" si="29"/>
        <v>742.61904761904759</v>
      </c>
      <c r="R28" s="2">
        <f t="shared" ca="1" si="29"/>
        <v>724.85714285714289</v>
      </c>
      <c r="S28" s="2">
        <f t="shared" si="29"/>
        <v>30.238095238095237</v>
      </c>
      <c r="T28" s="2">
        <f t="shared" ca="1" si="29"/>
        <v>51.904761904761905</v>
      </c>
      <c r="U28" s="2">
        <f t="shared" ca="1" si="29"/>
        <v>47.5</v>
      </c>
      <c r="V28" s="2">
        <f t="shared" ca="1" si="29"/>
        <v>51.428571428571431</v>
      </c>
      <c r="W28" s="2">
        <f t="shared" ca="1" si="29"/>
        <v>43.88095238095238</v>
      </c>
      <c r="X28" s="2">
        <f t="shared" si="29"/>
        <v>719.38095238095241</v>
      </c>
      <c r="Y28" s="2">
        <f t="shared" ca="1" si="29"/>
        <v>796.71428571428567</v>
      </c>
      <c r="Z28" s="2">
        <f t="shared" ca="1" si="29"/>
        <v>782.11904761904759</v>
      </c>
      <c r="AA28" s="2">
        <f t="shared" ca="1" si="29"/>
        <v>794.04761904761904</v>
      </c>
      <c r="AB28" s="2">
        <f t="shared" ca="1" si="29"/>
        <v>768.73809523809518</v>
      </c>
      <c r="AE28" s="2">
        <f t="shared" ref="AE28" ca="1" si="30">AVERAGE(AE4:AE24)</f>
        <v>3861</v>
      </c>
    </row>
    <row r="29" spans="1:31" x14ac:dyDescent="0.45">
      <c r="A29" t="s">
        <v>47</v>
      </c>
      <c r="D29">
        <f>SUM(D4:D24)</f>
        <v>906</v>
      </c>
      <c r="N29" s="2">
        <f>SUM(N4:N24)</f>
        <v>14472</v>
      </c>
      <c r="O29" s="2">
        <f t="shared" ref="O29:AB29" ca="1" si="31">SUM(O4:O24)</f>
        <v>15641</v>
      </c>
      <c r="P29" s="2">
        <f t="shared" ca="1" si="31"/>
        <v>15427</v>
      </c>
      <c r="Q29" s="2">
        <f t="shared" ca="1" si="31"/>
        <v>15595</v>
      </c>
      <c r="R29" s="2">
        <f t="shared" ca="1" si="31"/>
        <v>15222</v>
      </c>
      <c r="S29" s="2">
        <f t="shared" si="31"/>
        <v>635</v>
      </c>
      <c r="T29" s="2">
        <f t="shared" ca="1" si="31"/>
        <v>1090</v>
      </c>
      <c r="U29" s="2">
        <f t="shared" ca="1" si="31"/>
        <v>997.5</v>
      </c>
      <c r="V29" s="2">
        <f t="shared" ca="1" si="31"/>
        <v>1080</v>
      </c>
      <c r="W29" s="2">
        <f t="shared" ca="1" si="31"/>
        <v>921.5</v>
      </c>
      <c r="X29" s="2">
        <f t="shared" si="31"/>
        <v>15107</v>
      </c>
      <c r="Y29" s="2">
        <f t="shared" ca="1" si="31"/>
        <v>16731</v>
      </c>
      <c r="Z29" s="2">
        <f t="shared" ca="1" si="31"/>
        <v>16424.5</v>
      </c>
      <c r="AA29" s="2">
        <f t="shared" ca="1" si="31"/>
        <v>16675</v>
      </c>
      <c r="AB29" s="2">
        <f t="shared" ca="1" si="31"/>
        <v>16143.5</v>
      </c>
      <c r="AE29" s="2">
        <f t="shared" ref="AE29" ca="1" si="32">SUM(AE4:AE24)</f>
        <v>81081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5307-E32A-4A55-844C-D15D15220C1D}">
  <sheetPr codeName="Sheet2">
    <pageSetUpPr fitToPage="1"/>
  </sheetPr>
  <dimension ref="A1:M29"/>
  <sheetViews>
    <sheetView topLeftCell="A25" zoomScale="80" zoomScaleNormal="80" workbookViewId="0">
      <selection activeCell="I36" sqref="I36"/>
    </sheetView>
  </sheetViews>
  <sheetFormatPr defaultRowHeight="14.25" x14ac:dyDescent="0.45"/>
  <cols>
    <col min="1" max="1" width="9.9296875" bestFit="1" customWidth="1"/>
    <col min="2" max="2" width="11.53125" bestFit="1" customWidth="1"/>
    <col min="3" max="5" width="4.6640625" bestFit="1" customWidth="1"/>
    <col min="6" max="6" width="11.6640625" bestFit="1" customWidth="1"/>
  </cols>
  <sheetData>
    <row r="1" spans="1:13" ht="118.15" x14ac:dyDescent="0.45">
      <c r="A1" t="s">
        <v>52</v>
      </c>
      <c r="C1" s="14" t="s">
        <v>53</v>
      </c>
      <c r="D1" s="14" t="s">
        <v>55</v>
      </c>
      <c r="E1" s="14" t="s">
        <v>56</v>
      </c>
      <c r="F1" s="14" t="s">
        <v>54</v>
      </c>
      <c r="H1" s="14" t="s">
        <v>53</v>
      </c>
      <c r="I1" s="14" t="s">
        <v>55</v>
      </c>
      <c r="J1" s="14" t="s">
        <v>56</v>
      </c>
      <c r="K1" s="14" t="s">
        <v>54</v>
      </c>
      <c r="M1" s="14" t="s">
        <v>58</v>
      </c>
    </row>
    <row r="2" spans="1:13" x14ac:dyDescent="0.45">
      <c r="B2" t="s">
        <v>57</v>
      </c>
      <c r="C2">
        <v>10</v>
      </c>
      <c r="D2">
        <v>20</v>
      </c>
      <c r="E2">
        <v>100</v>
      </c>
      <c r="F2">
        <v>1</v>
      </c>
    </row>
    <row r="3" spans="1:13" x14ac:dyDescent="0.45">
      <c r="A3" t="s">
        <v>1</v>
      </c>
      <c r="B3" t="s">
        <v>2</v>
      </c>
    </row>
    <row r="4" spans="1:13" x14ac:dyDescent="0.45">
      <c r="A4" t="s">
        <v>5</v>
      </c>
      <c r="B4" t="s">
        <v>6</v>
      </c>
      <c r="C4">
        <f ca="1">RANDBETWEEN(5, 10)</f>
        <v>5</v>
      </c>
      <c r="D4">
        <f ca="1">RANDBETWEEN(10, 20)</f>
        <v>17</v>
      </c>
      <c r="E4">
        <f ca="1">RANDBETWEEN(50,100)</f>
        <v>52</v>
      </c>
      <c r="F4">
        <f ca="1">RANDBETWEEN(0,1)</f>
        <v>1</v>
      </c>
      <c r="H4" s="15">
        <f ca="1">C4/C$2</f>
        <v>0.5</v>
      </c>
      <c r="I4" s="15">
        <f t="shared" ref="I4:K19" ca="1" si="0">D4/D$2</f>
        <v>0.85</v>
      </c>
      <c r="J4" s="15">
        <f t="shared" ca="1" si="0"/>
        <v>0.52</v>
      </c>
      <c r="K4" s="15">
        <f t="shared" ca="1" si="0"/>
        <v>1</v>
      </c>
      <c r="M4" s="15" t="b">
        <f ca="1">OR(H4&lt;0.5,I4&lt;0.5,J4&lt;0.5,K4&lt;0.5)</f>
        <v>0</v>
      </c>
    </row>
    <row r="5" spans="1:13" x14ac:dyDescent="0.45">
      <c r="A5" t="s">
        <v>7</v>
      </c>
      <c r="B5" t="s">
        <v>8</v>
      </c>
      <c r="C5">
        <f t="shared" ref="C5:C24" ca="1" si="1">RANDBETWEEN(5, 10)</f>
        <v>10</v>
      </c>
      <c r="D5">
        <f t="shared" ref="D5:D24" ca="1" si="2">RANDBETWEEN(10, 20)</f>
        <v>12</v>
      </c>
      <c r="E5">
        <f t="shared" ref="E5:E24" ca="1" si="3">RANDBETWEEN(50,100)</f>
        <v>62</v>
      </c>
      <c r="F5">
        <f t="shared" ref="F5:F24" ca="1" si="4">RANDBETWEEN(0,1)</f>
        <v>1</v>
      </c>
      <c r="H5" s="15">
        <f t="shared" ref="H5:H24" ca="1" si="5">C5/C$2</f>
        <v>1</v>
      </c>
      <c r="I5" s="15">
        <f t="shared" ca="1" si="0"/>
        <v>0.6</v>
      </c>
      <c r="J5" s="15">
        <f t="shared" ca="1" si="0"/>
        <v>0.62</v>
      </c>
      <c r="K5" s="15">
        <f t="shared" ca="1" si="0"/>
        <v>1</v>
      </c>
      <c r="M5" s="15" t="b">
        <f t="shared" ref="M5:M24" ca="1" si="6">OR(H5&lt;0.5,I5&lt;0.5,J5&lt;0.5,K5&lt;0.5)</f>
        <v>0</v>
      </c>
    </row>
    <row r="6" spans="1:13" x14ac:dyDescent="0.45">
      <c r="A6" t="s">
        <v>9</v>
      </c>
      <c r="B6" t="s">
        <v>10</v>
      </c>
      <c r="C6">
        <f t="shared" ca="1" si="1"/>
        <v>6</v>
      </c>
      <c r="D6">
        <f t="shared" ca="1" si="2"/>
        <v>18</v>
      </c>
      <c r="E6">
        <f t="shared" ca="1" si="3"/>
        <v>94</v>
      </c>
      <c r="F6">
        <f t="shared" ca="1" si="4"/>
        <v>0</v>
      </c>
      <c r="H6" s="15">
        <f t="shared" ca="1" si="5"/>
        <v>0.6</v>
      </c>
      <c r="I6" s="15">
        <f t="shared" ca="1" si="0"/>
        <v>0.9</v>
      </c>
      <c r="J6" s="15">
        <f t="shared" ca="1" si="0"/>
        <v>0.94</v>
      </c>
      <c r="K6" s="15">
        <f t="shared" ca="1" si="0"/>
        <v>0</v>
      </c>
      <c r="M6" s="15" t="b">
        <f t="shared" ca="1" si="6"/>
        <v>1</v>
      </c>
    </row>
    <row r="7" spans="1:13" x14ac:dyDescent="0.45">
      <c r="A7" t="s">
        <v>11</v>
      </c>
      <c r="B7" t="s">
        <v>12</v>
      </c>
      <c r="C7">
        <f t="shared" ca="1" si="1"/>
        <v>8</v>
      </c>
      <c r="D7">
        <f t="shared" ca="1" si="2"/>
        <v>17</v>
      </c>
      <c r="E7">
        <f t="shared" ca="1" si="3"/>
        <v>75</v>
      </c>
      <c r="F7">
        <f t="shared" ca="1" si="4"/>
        <v>0</v>
      </c>
      <c r="H7" s="15">
        <f t="shared" ca="1" si="5"/>
        <v>0.8</v>
      </c>
      <c r="I7" s="15">
        <f t="shared" ca="1" si="0"/>
        <v>0.85</v>
      </c>
      <c r="J7" s="15">
        <f t="shared" ca="1" si="0"/>
        <v>0.75</v>
      </c>
      <c r="K7" s="15">
        <f t="shared" ca="1" si="0"/>
        <v>0</v>
      </c>
      <c r="M7" s="15" t="b">
        <f t="shared" ca="1" si="6"/>
        <v>1</v>
      </c>
    </row>
    <row r="8" spans="1:13" x14ac:dyDescent="0.45">
      <c r="A8" t="s">
        <v>13</v>
      </c>
      <c r="B8" t="s">
        <v>14</v>
      </c>
      <c r="C8">
        <f t="shared" ca="1" si="1"/>
        <v>5</v>
      </c>
      <c r="D8">
        <f t="shared" ca="1" si="2"/>
        <v>20</v>
      </c>
      <c r="E8">
        <f t="shared" ca="1" si="3"/>
        <v>89</v>
      </c>
      <c r="F8">
        <f t="shared" ca="1" si="4"/>
        <v>1</v>
      </c>
      <c r="H8" s="15">
        <f t="shared" ca="1" si="5"/>
        <v>0.5</v>
      </c>
      <c r="I8" s="15">
        <f t="shared" ca="1" si="0"/>
        <v>1</v>
      </c>
      <c r="J8" s="15">
        <f t="shared" ca="1" si="0"/>
        <v>0.89</v>
      </c>
      <c r="K8" s="15">
        <f t="shared" ca="1" si="0"/>
        <v>1</v>
      </c>
      <c r="M8" s="15" t="b">
        <f t="shared" ca="1" si="6"/>
        <v>0</v>
      </c>
    </row>
    <row r="9" spans="1:13" x14ac:dyDescent="0.45">
      <c r="A9" t="s">
        <v>15</v>
      </c>
      <c r="B9" t="s">
        <v>10</v>
      </c>
      <c r="C9">
        <f t="shared" ca="1" si="1"/>
        <v>9</v>
      </c>
      <c r="D9">
        <f t="shared" ca="1" si="2"/>
        <v>18</v>
      </c>
      <c r="E9">
        <f t="shared" ca="1" si="3"/>
        <v>50</v>
      </c>
      <c r="F9">
        <f t="shared" ca="1" si="4"/>
        <v>0</v>
      </c>
      <c r="H9" s="15">
        <f t="shared" ca="1" si="5"/>
        <v>0.9</v>
      </c>
      <c r="I9" s="15">
        <f t="shared" ca="1" si="0"/>
        <v>0.9</v>
      </c>
      <c r="J9" s="15">
        <f t="shared" ca="1" si="0"/>
        <v>0.5</v>
      </c>
      <c r="K9" s="15">
        <f t="shared" ca="1" si="0"/>
        <v>0</v>
      </c>
      <c r="M9" s="15" t="b">
        <f t="shared" ca="1" si="6"/>
        <v>1</v>
      </c>
    </row>
    <row r="10" spans="1:13" x14ac:dyDescent="0.45">
      <c r="A10" t="s">
        <v>16</v>
      </c>
      <c r="B10" t="s">
        <v>17</v>
      </c>
      <c r="C10">
        <f t="shared" ca="1" si="1"/>
        <v>6</v>
      </c>
      <c r="D10">
        <f t="shared" ca="1" si="2"/>
        <v>11</v>
      </c>
      <c r="E10">
        <f t="shared" ca="1" si="3"/>
        <v>92</v>
      </c>
      <c r="F10">
        <f t="shared" ca="1" si="4"/>
        <v>0</v>
      </c>
      <c r="H10" s="15">
        <f t="shared" ca="1" si="5"/>
        <v>0.6</v>
      </c>
      <c r="I10" s="15">
        <f t="shared" ca="1" si="0"/>
        <v>0.55000000000000004</v>
      </c>
      <c r="J10" s="15">
        <f t="shared" ca="1" si="0"/>
        <v>0.92</v>
      </c>
      <c r="K10" s="15">
        <f t="shared" ca="1" si="0"/>
        <v>0</v>
      </c>
      <c r="M10" s="15" t="b">
        <f t="shared" ca="1" si="6"/>
        <v>1</v>
      </c>
    </row>
    <row r="11" spans="1:13" x14ac:dyDescent="0.45">
      <c r="A11" t="s">
        <v>18</v>
      </c>
      <c r="B11" t="s">
        <v>19</v>
      </c>
      <c r="C11">
        <f t="shared" ca="1" si="1"/>
        <v>8</v>
      </c>
      <c r="D11">
        <f t="shared" ca="1" si="2"/>
        <v>14</v>
      </c>
      <c r="E11">
        <f t="shared" ca="1" si="3"/>
        <v>57</v>
      </c>
      <c r="F11">
        <f t="shared" ca="1" si="4"/>
        <v>1</v>
      </c>
      <c r="H11" s="15">
        <f t="shared" ca="1" si="5"/>
        <v>0.8</v>
      </c>
      <c r="I11" s="15">
        <f t="shared" ca="1" si="0"/>
        <v>0.7</v>
      </c>
      <c r="J11" s="15">
        <f t="shared" ca="1" si="0"/>
        <v>0.56999999999999995</v>
      </c>
      <c r="K11" s="15">
        <f t="shared" ca="1" si="0"/>
        <v>1</v>
      </c>
      <c r="M11" s="15" t="b">
        <f t="shared" ca="1" si="6"/>
        <v>0</v>
      </c>
    </row>
    <row r="12" spans="1:13" x14ac:dyDescent="0.45">
      <c r="A12" t="s">
        <v>8</v>
      </c>
      <c r="B12" t="s">
        <v>20</v>
      </c>
      <c r="C12">
        <f t="shared" ca="1" si="1"/>
        <v>7</v>
      </c>
      <c r="D12">
        <f t="shared" ca="1" si="2"/>
        <v>15</v>
      </c>
      <c r="E12">
        <f t="shared" ca="1" si="3"/>
        <v>99</v>
      </c>
      <c r="F12">
        <f t="shared" ca="1" si="4"/>
        <v>0</v>
      </c>
      <c r="H12" s="15">
        <f t="shared" ca="1" si="5"/>
        <v>0.7</v>
      </c>
      <c r="I12" s="15">
        <f t="shared" ca="1" si="0"/>
        <v>0.75</v>
      </c>
      <c r="J12" s="15">
        <f t="shared" ca="1" si="0"/>
        <v>0.99</v>
      </c>
      <c r="K12" s="15">
        <f t="shared" ca="1" si="0"/>
        <v>0</v>
      </c>
      <c r="M12" s="15" t="b">
        <f t="shared" ca="1" si="6"/>
        <v>1</v>
      </c>
    </row>
    <row r="13" spans="1:13" x14ac:dyDescent="0.45">
      <c r="A13" t="s">
        <v>21</v>
      </c>
      <c r="B13" t="s">
        <v>22</v>
      </c>
      <c r="C13">
        <f t="shared" ca="1" si="1"/>
        <v>9</v>
      </c>
      <c r="D13">
        <f t="shared" ca="1" si="2"/>
        <v>14</v>
      </c>
      <c r="E13">
        <f t="shared" ca="1" si="3"/>
        <v>80</v>
      </c>
      <c r="F13">
        <f t="shared" ca="1" si="4"/>
        <v>1</v>
      </c>
      <c r="H13" s="15">
        <f t="shared" ca="1" si="5"/>
        <v>0.9</v>
      </c>
      <c r="I13" s="15">
        <f t="shared" ca="1" si="0"/>
        <v>0.7</v>
      </c>
      <c r="J13" s="15">
        <f t="shared" ca="1" si="0"/>
        <v>0.8</v>
      </c>
      <c r="K13" s="15">
        <f t="shared" ca="1" si="0"/>
        <v>1</v>
      </c>
      <c r="M13" s="15" t="b">
        <f t="shared" ca="1" si="6"/>
        <v>0</v>
      </c>
    </row>
    <row r="14" spans="1:13" x14ac:dyDescent="0.45">
      <c r="A14" t="s">
        <v>23</v>
      </c>
      <c r="B14" t="s">
        <v>24</v>
      </c>
      <c r="C14">
        <f t="shared" ca="1" si="1"/>
        <v>9</v>
      </c>
      <c r="D14">
        <f t="shared" ca="1" si="2"/>
        <v>16</v>
      </c>
      <c r="E14">
        <f t="shared" ca="1" si="3"/>
        <v>89</v>
      </c>
      <c r="F14">
        <f t="shared" ca="1" si="4"/>
        <v>1</v>
      </c>
      <c r="H14" s="15">
        <f t="shared" ca="1" si="5"/>
        <v>0.9</v>
      </c>
      <c r="I14" s="15">
        <f t="shared" ca="1" si="0"/>
        <v>0.8</v>
      </c>
      <c r="J14" s="15">
        <f t="shared" ca="1" si="0"/>
        <v>0.89</v>
      </c>
      <c r="K14" s="15">
        <f t="shared" ca="1" si="0"/>
        <v>1</v>
      </c>
      <c r="M14" s="15" t="b">
        <f t="shared" ca="1" si="6"/>
        <v>0</v>
      </c>
    </row>
    <row r="15" spans="1:13" x14ac:dyDescent="0.45">
      <c r="A15" t="s">
        <v>25</v>
      </c>
      <c r="B15" t="s">
        <v>26</v>
      </c>
      <c r="C15">
        <f t="shared" ca="1" si="1"/>
        <v>10</v>
      </c>
      <c r="D15">
        <f t="shared" ca="1" si="2"/>
        <v>14</v>
      </c>
      <c r="E15">
        <f t="shared" ca="1" si="3"/>
        <v>66</v>
      </c>
      <c r="F15">
        <f t="shared" ca="1" si="4"/>
        <v>0</v>
      </c>
      <c r="H15" s="15">
        <f t="shared" ca="1" si="5"/>
        <v>1</v>
      </c>
      <c r="I15" s="15">
        <f t="shared" ca="1" si="0"/>
        <v>0.7</v>
      </c>
      <c r="J15" s="15">
        <f t="shared" ca="1" si="0"/>
        <v>0.66</v>
      </c>
      <c r="K15" s="15">
        <f t="shared" ca="1" si="0"/>
        <v>0</v>
      </c>
      <c r="M15" s="15" t="b">
        <f t="shared" ca="1" si="6"/>
        <v>1</v>
      </c>
    </row>
    <row r="16" spans="1:13" x14ac:dyDescent="0.45">
      <c r="A16" t="s">
        <v>27</v>
      </c>
      <c r="B16" t="s">
        <v>28</v>
      </c>
      <c r="C16">
        <f t="shared" ca="1" si="1"/>
        <v>6</v>
      </c>
      <c r="D16">
        <f t="shared" ca="1" si="2"/>
        <v>11</v>
      </c>
      <c r="E16">
        <f t="shared" ca="1" si="3"/>
        <v>56</v>
      </c>
      <c r="F16">
        <f t="shared" ca="1" si="4"/>
        <v>1</v>
      </c>
      <c r="H16" s="15">
        <f t="shared" ca="1" si="5"/>
        <v>0.6</v>
      </c>
      <c r="I16" s="15">
        <f t="shared" ca="1" si="0"/>
        <v>0.55000000000000004</v>
      </c>
      <c r="J16" s="15">
        <f t="shared" ca="1" si="0"/>
        <v>0.56000000000000005</v>
      </c>
      <c r="K16" s="15">
        <f t="shared" ca="1" si="0"/>
        <v>1</v>
      </c>
      <c r="M16" s="15" t="b">
        <f t="shared" ca="1" si="6"/>
        <v>0</v>
      </c>
    </row>
    <row r="17" spans="1:13" x14ac:dyDescent="0.45">
      <c r="A17" t="s">
        <v>29</v>
      </c>
      <c r="B17" t="s">
        <v>30</v>
      </c>
      <c r="C17">
        <f t="shared" ca="1" si="1"/>
        <v>10</v>
      </c>
      <c r="D17">
        <f t="shared" ca="1" si="2"/>
        <v>17</v>
      </c>
      <c r="E17">
        <f t="shared" ca="1" si="3"/>
        <v>80</v>
      </c>
      <c r="F17">
        <f t="shared" ca="1" si="4"/>
        <v>1</v>
      </c>
      <c r="H17" s="15">
        <f t="shared" ca="1" si="5"/>
        <v>1</v>
      </c>
      <c r="I17" s="15">
        <f t="shared" ca="1" si="0"/>
        <v>0.85</v>
      </c>
      <c r="J17" s="15">
        <f t="shared" ca="1" si="0"/>
        <v>0.8</v>
      </c>
      <c r="K17" s="15">
        <f t="shared" ca="1" si="0"/>
        <v>1</v>
      </c>
      <c r="M17" s="15" t="b">
        <f t="shared" ca="1" si="6"/>
        <v>0</v>
      </c>
    </row>
    <row r="18" spans="1:13" x14ac:dyDescent="0.45">
      <c r="A18" t="s">
        <v>31</v>
      </c>
      <c r="B18" t="s">
        <v>32</v>
      </c>
      <c r="C18">
        <f t="shared" ca="1" si="1"/>
        <v>10</v>
      </c>
      <c r="D18">
        <f t="shared" ca="1" si="2"/>
        <v>12</v>
      </c>
      <c r="E18">
        <f t="shared" ca="1" si="3"/>
        <v>50</v>
      </c>
      <c r="F18">
        <f t="shared" ca="1" si="4"/>
        <v>1</v>
      </c>
      <c r="H18" s="15">
        <f t="shared" ca="1" si="5"/>
        <v>1</v>
      </c>
      <c r="I18" s="15">
        <f t="shared" ca="1" si="0"/>
        <v>0.6</v>
      </c>
      <c r="J18" s="15">
        <f t="shared" ca="1" si="0"/>
        <v>0.5</v>
      </c>
      <c r="K18" s="15">
        <f t="shared" ca="1" si="0"/>
        <v>1</v>
      </c>
      <c r="M18" s="15" t="b">
        <f t="shared" ca="1" si="6"/>
        <v>0</v>
      </c>
    </row>
    <row r="19" spans="1:13" x14ac:dyDescent="0.45">
      <c r="A19" t="s">
        <v>33</v>
      </c>
      <c r="B19" t="s">
        <v>34</v>
      </c>
      <c r="C19">
        <f t="shared" ca="1" si="1"/>
        <v>6</v>
      </c>
      <c r="D19">
        <f t="shared" ca="1" si="2"/>
        <v>20</v>
      </c>
      <c r="E19">
        <f t="shared" ca="1" si="3"/>
        <v>82</v>
      </c>
      <c r="F19">
        <f t="shared" ca="1" si="4"/>
        <v>1</v>
      </c>
      <c r="H19" s="15">
        <f t="shared" ca="1" si="5"/>
        <v>0.6</v>
      </c>
      <c r="I19" s="15">
        <f t="shared" ca="1" si="0"/>
        <v>1</v>
      </c>
      <c r="J19" s="15">
        <f t="shared" ca="1" si="0"/>
        <v>0.82</v>
      </c>
      <c r="K19" s="15">
        <f t="shared" ca="1" si="0"/>
        <v>1</v>
      </c>
      <c r="M19" s="15" t="b">
        <f t="shared" ca="1" si="6"/>
        <v>0</v>
      </c>
    </row>
    <row r="20" spans="1:13" x14ac:dyDescent="0.45">
      <c r="A20" t="s">
        <v>35</v>
      </c>
      <c r="B20" t="s">
        <v>36</v>
      </c>
      <c r="C20">
        <f t="shared" ca="1" si="1"/>
        <v>8</v>
      </c>
      <c r="D20">
        <f t="shared" ca="1" si="2"/>
        <v>10</v>
      </c>
      <c r="E20">
        <f t="shared" ca="1" si="3"/>
        <v>82</v>
      </c>
      <c r="F20">
        <f t="shared" ca="1" si="4"/>
        <v>1</v>
      </c>
      <c r="H20" s="15">
        <f t="shared" ca="1" si="5"/>
        <v>0.8</v>
      </c>
      <c r="I20" s="15">
        <f t="shared" ref="I20:I24" ca="1" si="7">D20/D$2</f>
        <v>0.5</v>
      </c>
      <c r="J20" s="15">
        <f t="shared" ref="J20:J24" ca="1" si="8">E20/E$2</f>
        <v>0.82</v>
      </c>
      <c r="K20" s="15">
        <f t="shared" ref="K20:K24" ca="1" si="9">F20/F$2</f>
        <v>1</v>
      </c>
      <c r="M20" s="15" t="b">
        <f t="shared" ca="1" si="6"/>
        <v>0</v>
      </c>
    </row>
    <row r="21" spans="1:13" x14ac:dyDescent="0.45">
      <c r="A21" t="s">
        <v>37</v>
      </c>
      <c r="B21" t="s">
        <v>6</v>
      </c>
      <c r="C21">
        <f t="shared" ca="1" si="1"/>
        <v>5</v>
      </c>
      <c r="D21">
        <f t="shared" ca="1" si="2"/>
        <v>13</v>
      </c>
      <c r="E21">
        <f t="shared" ca="1" si="3"/>
        <v>82</v>
      </c>
      <c r="F21">
        <f t="shared" ca="1" si="4"/>
        <v>1</v>
      </c>
      <c r="H21" s="15">
        <f t="shared" ca="1" si="5"/>
        <v>0.5</v>
      </c>
      <c r="I21" s="15">
        <f t="shared" ca="1" si="7"/>
        <v>0.65</v>
      </c>
      <c r="J21" s="15">
        <f t="shared" ca="1" si="8"/>
        <v>0.82</v>
      </c>
      <c r="K21" s="15">
        <f t="shared" ca="1" si="9"/>
        <v>1</v>
      </c>
      <c r="M21" s="15" t="b">
        <f t="shared" ca="1" si="6"/>
        <v>0</v>
      </c>
    </row>
    <row r="22" spans="1:13" x14ac:dyDescent="0.45">
      <c r="A22" t="s">
        <v>38</v>
      </c>
      <c r="B22" t="s">
        <v>36</v>
      </c>
      <c r="C22">
        <f t="shared" ca="1" si="1"/>
        <v>10</v>
      </c>
      <c r="D22">
        <f t="shared" ca="1" si="2"/>
        <v>19</v>
      </c>
      <c r="E22">
        <f t="shared" ca="1" si="3"/>
        <v>53</v>
      </c>
      <c r="F22">
        <f t="shared" ca="1" si="4"/>
        <v>1</v>
      </c>
      <c r="H22" s="15">
        <f t="shared" ca="1" si="5"/>
        <v>1</v>
      </c>
      <c r="I22" s="15">
        <f t="shared" ca="1" si="7"/>
        <v>0.95</v>
      </c>
      <c r="J22" s="15">
        <f t="shared" ca="1" si="8"/>
        <v>0.53</v>
      </c>
      <c r="K22" s="15">
        <f t="shared" ca="1" si="9"/>
        <v>1</v>
      </c>
      <c r="M22" s="15" t="b">
        <f t="shared" ca="1" si="6"/>
        <v>0</v>
      </c>
    </row>
    <row r="23" spans="1:13" x14ac:dyDescent="0.45">
      <c r="A23" t="s">
        <v>39</v>
      </c>
      <c r="B23" t="s">
        <v>40</v>
      </c>
      <c r="C23">
        <f t="shared" ca="1" si="1"/>
        <v>7</v>
      </c>
      <c r="D23">
        <f t="shared" ca="1" si="2"/>
        <v>19</v>
      </c>
      <c r="E23">
        <f t="shared" ca="1" si="3"/>
        <v>98</v>
      </c>
      <c r="F23">
        <f t="shared" ca="1" si="4"/>
        <v>0</v>
      </c>
      <c r="H23" s="15">
        <f t="shared" ca="1" si="5"/>
        <v>0.7</v>
      </c>
      <c r="I23" s="15">
        <f t="shared" ca="1" si="7"/>
        <v>0.95</v>
      </c>
      <c r="J23" s="15">
        <f t="shared" ca="1" si="8"/>
        <v>0.98</v>
      </c>
      <c r="K23" s="15">
        <f t="shared" ca="1" si="9"/>
        <v>0</v>
      </c>
      <c r="M23" s="15" t="b">
        <f t="shared" ca="1" si="6"/>
        <v>1</v>
      </c>
    </row>
    <row r="24" spans="1:13" x14ac:dyDescent="0.45">
      <c r="A24" t="s">
        <v>41</v>
      </c>
      <c r="B24" t="s">
        <v>42</v>
      </c>
      <c r="C24">
        <f t="shared" ca="1" si="1"/>
        <v>7</v>
      </c>
      <c r="D24">
        <f t="shared" ca="1" si="2"/>
        <v>16</v>
      </c>
      <c r="E24">
        <f t="shared" ca="1" si="3"/>
        <v>79</v>
      </c>
      <c r="F24">
        <f t="shared" ca="1" si="4"/>
        <v>1</v>
      </c>
      <c r="H24" s="15">
        <f t="shared" ca="1" si="5"/>
        <v>0.7</v>
      </c>
      <c r="I24" s="15">
        <f t="shared" ca="1" si="7"/>
        <v>0.8</v>
      </c>
      <c r="J24" s="15">
        <f t="shared" ca="1" si="8"/>
        <v>0.79</v>
      </c>
      <c r="K24" s="15">
        <f t="shared" ca="1" si="9"/>
        <v>1</v>
      </c>
      <c r="M24" s="15" t="b">
        <f t="shared" ca="1" si="6"/>
        <v>0</v>
      </c>
    </row>
    <row r="27" spans="1:13" x14ac:dyDescent="0.45">
      <c r="A27" t="s">
        <v>59</v>
      </c>
      <c r="C27">
        <f ca="1">MIN(C4:C24)</f>
        <v>5</v>
      </c>
      <c r="D27">
        <f t="shared" ref="D27:F27" ca="1" si="10">MIN(D4:D24)</f>
        <v>10</v>
      </c>
      <c r="E27">
        <f t="shared" ca="1" si="10"/>
        <v>50</v>
      </c>
      <c r="F27">
        <f t="shared" ca="1" si="10"/>
        <v>0</v>
      </c>
      <c r="H27" s="15">
        <f ca="1">MIN(H4:H24)</f>
        <v>0.5</v>
      </c>
      <c r="I27" s="15">
        <f t="shared" ref="I27:K27" ca="1" si="11">MIN(I4:I24)</f>
        <v>0.5</v>
      </c>
      <c r="J27" s="15">
        <f t="shared" ca="1" si="11"/>
        <v>0.5</v>
      </c>
      <c r="K27" s="15">
        <f t="shared" ca="1" si="11"/>
        <v>0</v>
      </c>
    </row>
    <row r="28" spans="1:13" x14ac:dyDescent="0.45">
      <c r="A28" t="s">
        <v>44</v>
      </c>
      <c r="C28">
        <f ca="1">MAX(C4:C24)</f>
        <v>10</v>
      </c>
      <c r="D28">
        <f t="shared" ref="D28:F28" ca="1" si="12">MAX(D4:D24)</f>
        <v>20</v>
      </c>
      <c r="E28">
        <f t="shared" ca="1" si="12"/>
        <v>99</v>
      </c>
      <c r="F28">
        <f t="shared" ca="1" si="12"/>
        <v>1</v>
      </c>
      <c r="H28" s="15">
        <f ca="1">MAX(H4:H24)</f>
        <v>1</v>
      </c>
      <c r="I28" s="15">
        <f t="shared" ref="I28:K28" ca="1" si="13">MAX(I4:I24)</f>
        <v>1</v>
      </c>
      <c r="J28" s="15">
        <f t="shared" ca="1" si="13"/>
        <v>0.99</v>
      </c>
      <c r="K28" s="15">
        <f t="shared" ca="1" si="13"/>
        <v>1</v>
      </c>
    </row>
    <row r="29" spans="1:13" x14ac:dyDescent="0.45">
      <c r="A29" t="s">
        <v>60</v>
      </c>
      <c r="C29">
        <f ca="1">AVERAGE(C4:C24)</f>
        <v>7.666666666666667</v>
      </c>
      <c r="D29">
        <f t="shared" ref="D29:F29" ca="1" si="14">AVERAGE(D4:D24)</f>
        <v>15.380952380952381</v>
      </c>
      <c r="E29">
        <f t="shared" ca="1" si="14"/>
        <v>74.61904761904762</v>
      </c>
      <c r="F29">
        <f t="shared" ca="1" si="14"/>
        <v>0.66666666666666663</v>
      </c>
      <c r="H29" s="15">
        <f ca="1">AVERAGE(H4:H24)</f>
        <v>0.76666666666666672</v>
      </c>
      <c r="I29" s="15">
        <f t="shared" ref="I29:K29" ca="1" si="15">AVERAGE(I4:I24)</f>
        <v>0.76904761904761898</v>
      </c>
      <c r="J29" s="15">
        <f t="shared" ca="1" si="15"/>
        <v>0.74619047619047629</v>
      </c>
      <c r="K29" s="15">
        <f t="shared" ca="1" si="15"/>
        <v>0.66666666666666663</v>
      </c>
    </row>
  </sheetData>
  <conditionalFormatting sqref="C4:C2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4 M4:M24">
    <cfRule type="cellIs" dxfId="3" priority="2" operator="lessThan">
      <formula>0.5</formula>
    </cfRule>
    <cfRule type="cellIs" dxfId="2" priority="3" operator="lessThan">
      <formula>0.5</formula>
    </cfRule>
  </conditionalFormatting>
  <conditionalFormatting sqref="M4:M24">
    <cfRule type="cellIs" dxfId="1" priority="1" operator="equal">
      <formula>TRUE</formula>
    </cfRule>
  </conditionalFormatting>
  <pageMargins left="0.7" right="0.7" top="0.75" bottom="0.75" header="0.3" footer="0.3"/>
  <pageSetup scale="5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C7D7-1E21-44CA-A395-A8D80F57637A}">
  <sheetPr codeName="Sheet3"/>
  <dimension ref="A1:L8"/>
  <sheetViews>
    <sheetView zoomScale="145" zoomScaleNormal="145" workbookViewId="0">
      <selection activeCell="C1" sqref="C1"/>
    </sheetView>
  </sheetViews>
  <sheetFormatPr defaultRowHeight="14.25" x14ac:dyDescent="0.45"/>
  <cols>
    <col min="1" max="1" width="17.19921875" bestFit="1" customWidth="1"/>
    <col min="2" max="2" width="3.53125" bestFit="1" customWidth="1"/>
    <col min="3" max="3" width="3.53125" customWidth="1"/>
    <col min="4" max="4" width="9.59765625" bestFit="1" customWidth="1"/>
    <col min="5" max="5" width="9.59765625" customWidth="1"/>
    <col min="6" max="6" width="9.19921875" bestFit="1" customWidth="1"/>
    <col min="7" max="7" width="9.19921875" customWidth="1"/>
    <col min="8" max="8" width="8.59765625" bestFit="1" customWidth="1"/>
    <col min="9" max="9" width="8.59765625" customWidth="1"/>
    <col min="10" max="10" width="8.265625" bestFit="1" customWidth="1"/>
    <col min="11" max="11" width="8.265625" customWidth="1"/>
  </cols>
  <sheetData>
    <row r="1" spans="1:12" x14ac:dyDescent="0.45">
      <c r="A1" t="s">
        <v>61</v>
      </c>
      <c r="C1" t="s">
        <v>48</v>
      </c>
    </row>
    <row r="3" spans="1:12" x14ac:dyDescent="0.45">
      <c r="A3" t="s">
        <v>62</v>
      </c>
      <c r="B3" s="16" t="s">
        <v>4</v>
      </c>
      <c r="C3" s="16">
        <v>3</v>
      </c>
      <c r="D3" s="17" t="s">
        <v>68</v>
      </c>
      <c r="E3" s="17">
        <v>5</v>
      </c>
      <c r="F3" s="18" t="s">
        <v>69</v>
      </c>
      <c r="G3" s="18">
        <v>4</v>
      </c>
      <c r="H3" s="19" t="s">
        <v>70</v>
      </c>
      <c r="I3" s="19">
        <v>3</v>
      </c>
      <c r="J3" s="20" t="s">
        <v>71</v>
      </c>
      <c r="K3" s="20">
        <v>1</v>
      </c>
      <c r="L3" t="s">
        <v>47</v>
      </c>
    </row>
    <row r="4" spans="1:12" x14ac:dyDescent="0.45">
      <c r="A4" t="s">
        <v>63</v>
      </c>
      <c r="B4" s="16">
        <v>1</v>
      </c>
      <c r="C4" s="16">
        <f>C$3*B4</f>
        <v>3</v>
      </c>
      <c r="D4" s="17">
        <v>5</v>
      </c>
      <c r="E4" s="17">
        <f>E$3*D4</f>
        <v>25</v>
      </c>
      <c r="F4" s="18">
        <v>1</v>
      </c>
      <c r="G4" s="18">
        <f>G$3*F4</f>
        <v>4</v>
      </c>
      <c r="H4" s="19">
        <v>4</v>
      </c>
      <c r="I4" s="19">
        <f>I$3*H4</f>
        <v>12</v>
      </c>
      <c r="J4" s="20">
        <v>5</v>
      </c>
      <c r="K4" s="20">
        <f>K$3*J4</f>
        <v>5</v>
      </c>
      <c r="L4">
        <f>SUM(C4,E4,G4,I4,K4)</f>
        <v>49</v>
      </c>
    </row>
    <row r="5" spans="1:12" x14ac:dyDescent="0.45">
      <c r="A5" t="s">
        <v>64</v>
      </c>
      <c r="B5" s="16">
        <v>4</v>
      </c>
      <c r="C5" s="16">
        <f t="shared" ref="C5:E8" si="0">C$3*B5</f>
        <v>12</v>
      </c>
      <c r="D5" s="17">
        <v>4</v>
      </c>
      <c r="E5" s="17">
        <f t="shared" si="0"/>
        <v>20</v>
      </c>
      <c r="F5" s="18">
        <v>3</v>
      </c>
      <c r="G5" s="18">
        <f t="shared" ref="G5" si="1">G$3*F5</f>
        <v>12</v>
      </c>
      <c r="H5" s="19">
        <v>2</v>
      </c>
      <c r="I5" s="19">
        <f t="shared" ref="I5" si="2">I$3*H5</f>
        <v>6</v>
      </c>
      <c r="J5" s="20">
        <v>1</v>
      </c>
      <c r="K5" s="20">
        <f t="shared" ref="K5" si="3">K$3*J5</f>
        <v>1</v>
      </c>
      <c r="L5">
        <f t="shared" ref="L5:L8" si="4">SUM(C5,E5,G5,I5,K5)</f>
        <v>51</v>
      </c>
    </row>
    <row r="6" spans="1:12" x14ac:dyDescent="0.45">
      <c r="A6" t="s">
        <v>65</v>
      </c>
      <c r="B6" s="16">
        <v>5</v>
      </c>
      <c r="C6" s="16">
        <f t="shared" si="0"/>
        <v>15</v>
      </c>
      <c r="D6" s="17">
        <v>1</v>
      </c>
      <c r="E6" s="17">
        <f t="shared" si="0"/>
        <v>5</v>
      </c>
      <c r="F6" s="18">
        <v>5</v>
      </c>
      <c r="G6" s="18">
        <f t="shared" ref="G6" si="5">G$3*F6</f>
        <v>20</v>
      </c>
      <c r="H6" s="19">
        <v>3</v>
      </c>
      <c r="I6" s="19">
        <f t="shared" ref="I6" si="6">I$3*H6</f>
        <v>9</v>
      </c>
      <c r="J6" s="20">
        <v>3</v>
      </c>
      <c r="K6" s="20">
        <f t="shared" ref="K6" si="7">K$3*J6</f>
        <v>3</v>
      </c>
      <c r="L6">
        <f t="shared" si="4"/>
        <v>52</v>
      </c>
    </row>
    <row r="7" spans="1:12" x14ac:dyDescent="0.45">
      <c r="A7" t="s">
        <v>66</v>
      </c>
      <c r="B7" s="16">
        <v>3</v>
      </c>
      <c r="C7" s="16">
        <f t="shared" si="0"/>
        <v>9</v>
      </c>
      <c r="D7" s="17">
        <v>5</v>
      </c>
      <c r="E7" s="17">
        <f t="shared" si="0"/>
        <v>25</v>
      </c>
      <c r="F7" s="18">
        <v>4</v>
      </c>
      <c r="G7" s="18">
        <f t="shared" ref="G7" si="8">G$3*F7</f>
        <v>16</v>
      </c>
      <c r="H7" s="19">
        <v>4</v>
      </c>
      <c r="I7" s="19">
        <f t="shared" ref="I7" si="9">I$3*H7</f>
        <v>12</v>
      </c>
      <c r="J7" s="20">
        <v>3</v>
      </c>
      <c r="K7" s="20">
        <f t="shared" ref="K7" si="10">K$3*J7</f>
        <v>3</v>
      </c>
      <c r="L7">
        <f t="shared" si="4"/>
        <v>65</v>
      </c>
    </row>
    <row r="8" spans="1:12" x14ac:dyDescent="0.45">
      <c r="A8" t="s">
        <v>67</v>
      </c>
      <c r="B8" s="16">
        <v>3</v>
      </c>
      <c r="C8" s="16">
        <f t="shared" si="0"/>
        <v>9</v>
      </c>
      <c r="D8" s="17">
        <v>5</v>
      </c>
      <c r="E8" s="17">
        <f t="shared" si="0"/>
        <v>25</v>
      </c>
      <c r="F8" s="18">
        <v>2</v>
      </c>
      <c r="G8" s="18">
        <f t="shared" ref="G8" si="11">G$3*F8</f>
        <v>8</v>
      </c>
      <c r="H8" s="19">
        <v>2</v>
      </c>
      <c r="I8" s="19">
        <f t="shared" ref="I8" si="12">I$3*H8</f>
        <v>6</v>
      </c>
      <c r="J8" s="20">
        <v>5</v>
      </c>
      <c r="K8" s="20">
        <f t="shared" ref="K8" si="13">K$3*J8</f>
        <v>5</v>
      </c>
      <c r="L8">
        <f t="shared" si="4"/>
        <v>53</v>
      </c>
    </row>
  </sheetData>
  <conditionalFormatting sqref="L4:L8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C479-9613-490E-98C7-59AECE1819FC}">
  <sheetPr codeName="Sheet4"/>
  <dimension ref="A2:N69"/>
  <sheetViews>
    <sheetView topLeftCell="F1" workbookViewId="0">
      <selection activeCell="K4" sqref="K4"/>
    </sheetView>
  </sheetViews>
  <sheetFormatPr defaultRowHeight="14.25" x14ac:dyDescent="0.45"/>
  <cols>
    <col min="1" max="1" width="12.73046875" bestFit="1" customWidth="1"/>
    <col min="2" max="2" width="5.1328125" bestFit="1" customWidth="1"/>
    <col min="3" max="3" width="14.6640625" bestFit="1" customWidth="1"/>
    <col min="4" max="4" width="5.796875" bestFit="1" customWidth="1"/>
    <col min="5" max="5" width="15.33203125" bestFit="1" customWidth="1"/>
    <col min="6" max="6" width="14.9296875" bestFit="1" customWidth="1"/>
    <col min="7" max="7" width="7.53125" bestFit="1" customWidth="1"/>
    <col min="8" max="8" width="8.6640625" bestFit="1" customWidth="1"/>
    <col min="9" max="9" width="10" bestFit="1" customWidth="1"/>
    <col min="10" max="10" width="5.46484375" bestFit="1" customWidth="1"/>
    <col min="11" max="11" width="8.53125" bestFit="1" customWidth="1"/>
    <col min="12" max="12" width="13.19921875" bestFit="1" customWidth="1"/>
    <col min="13" max="13" width="10.59765625" bestFit="1" customWidth="1"/>
    <col min="14" max="14" width="15.59765625" bestFit="1" customWidth="1"/>
  </cols>
  <sheetData>
    <row r="2" spans="1:14" x14ac:dyDescent="0.45">
      <c r="A2" t="s">
        <v>142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154</v>
      </c>
      <c r="N2" t="s">
        <v>155</v>
      </c>
    </row>
    <row r="3" spans="1:14" x14ac:dyDescent="0.45">
      <c r="A3" t="s">
        <v>107</v>
      </c>
      <c r="B3" t="str">
        <f t="shared" ref="B3:B34" si="0">LEFT(A3, 2)</f>
        <v>TY</v>
      </c>
      <c r="C3" t="str">
        <f t="shared" ref="C3:C34" si="1">VLOOKUP(B3,B$59:C$64,2)</f>
        <v>Toyota</v>
      </c>
      <c r="D3" t="str">
        <f t="shared" ref="D3:D34" si="2">MID(A3,5,3)</f>
        <v>CAM</v>
      </c>
      <c r="E3" t="str">
        <f t="shared" ref="E3:E34" si="3">VLOOKUP(D3,D$59:E$69,2)</f>
        <v>Camry</v>
      </c>
      <c r="F3" t="str">
        <f t="shared" ref="F3:F34" si="4">MID(A3,3, 2)</f>
        <v>96</v>
      </c>
      <c r="G3">
        <f t="shared" ref="G3:G34" si="5">IF(23-F3&lt;0,100-F3+23,23-F3)</f>
        <v>27</v>
      </c>
      <c r="H3">
        <v>114660.6</v>
      </c>
      <c r="I3" s="3">
        <f t="shared" ref="I3:I34" si="6">H3/(G3+0.5)</f>
        <v>4169.4763636363641</v>
      </c>
      <c r="J3" t="s">
        <v>79</v>
      </c>
      <c r="K3" t="s">
        <v>108</v>
      </c>
      <c r="L3">
        <v>100000</v>
      </c>
      <c r="M3" t="str">
        <f t="shared" ref="M3:M34" si="7">IF(H3&lt;=L3, "Y", "Not Covered")</f>
        <v>Not Covered</v>
      </c>
      <c r="N3" t="str">
        <f t="shared" ref="N3:N34" si="8">CONCATENATE(B3,F3,D3,UPPER(LEFT(J3,3)),RIGHT(A3,3))</f>
        <v>TY96CAMGRE020</v>
      </c>
    </row>
    <row r="4" spans="1:14" x14ac:dyDescent="0.45">
      <c r="A4" t="s">
        <v>136</v>
      </c>
      <c r="B4" t="str">
        <f t="shared" si="0"/>
        <v>CR</v>
      </c>
      <c r="C4" t="str">
        <f t="shared" si="1"/>
        <v>Chrysler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19</v>
      </c>
      <c r="H4">
        <v>72527.199999999997</v>
      </c>
      <c r="I4" s="3">
        <f t="shared" si="6"/>
        <v>3719.3435897435897</v>
      </c>
      <c r="J4" t="s">
        <v>76</v>
      </c>
      <c r="K4" t="s">
        <v>99</v>
      </c>
      <c r="L4">
        <v>75000</v>
      </c>
      <c r="M4" t="str">
        <f t="shared" si="7"/>
        <v>Y</v>
      </c>
      <c r="N4" t="str">
        <f t="shared" si="8"/>
        <v>CR04CARWHI047</v>
      </c>
    </row>
    <row r="5" spans="1:14" x14ac:dyDescent="0.45">
      <c r="A5" t="s">
        <v>109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Camry</v>
      </c>
      <c r="F5" t="str">
        <f t="shared" si="4"/>
        <v>98</v>
      </c>
      <c r="G5">
        <f t="shared" si="5"/>
        <v>25</v>
      </c>
      <c r="H5">
        <v>93382.6</v>
      </c>
      <c r="I5" s="3">
        <f t="shared" si="6"/>
        <v>3662.0627450980396</v>
      </c>
      <c r="J5" t="s">
        <v>73</v>
      </c>
      <c r="K5" t="s">
        <v>110</v>
      </c>
      <c r="L5">
        <v>100000</v>
      </c>
      <c r="M5" t="str">
        <f t="shared" si="7"/>
        <v>Y</v>
      </c>
      <c r="N5" t="str">
        <f t="shared" si="8"/>
        <v>TY98CAMBLA021</v>
      </c>
    </row>
    <row r="6" spans="1:14" x14ac:dyDescent="0.45">
      <c r="A6" t="s">
        <v>111</v>
      </c>
      <c r="B6" t="str">
        <f t="shared" si="0"/>
        <v>TY</v>
      </c>
      <c r="C6" t="str">
        <f t="shared" si="1"/>
        <v>Toyota</v>
      </c>
      <c r="D6" t="str">
        <f t="shared" si="2"/>
        <v>CAM</v>
      </c>
      <c r="E6" t="str">
        <f t="shared" si="3"/>
        <v>Camry</v>
      </c>
      <c r="F6" t="str">
        <f t="shared" si="4"/>
        <v>00</v>
      </c>
      <c r="G6">
        <f t="shared" si="5"/>
        <v>23</v>
      </c>
      <c r="H6">
        <v>85928</v>
      </c>
      <c r="I6" s="3">
        <f t="shared" si="6"/>
        <v>3656.5106382978724</v>
      </c>
      <c r="J6" t="s">
        <v>79</v>
      </c>
      <c r="K6" t="s">
        <v>84</v>
      </c>
      <c r="L6">
        <v>100000</v>
      </c>
      <c r="M6" t="str">
        <f t="shared" si="7"/>
        <v>Y</v>
      </c>
      <c r="N6" t="str">
        <f t="shared" si="8"/>
        <v>TY00CAMGRE022</v>
      </c>
    </row>
    <row r="7" spans="1:14" x14ac:dyDescent="0.45">
      <c r="A7" t="s">
        <v>117</v>
      </c>
      <c r="B7" t="str">
        <f t="shared" si="0"/>
        <v>TY</v>
      </c>
      <c r="C7" t="str">
        <f t="shared" si="1"/>
        <v>Toyota</v>
      </c>
      <c r="D7" t="str">
        <f t="shared" si="2"/>
        <v>COR</v>
      </c>
      <c r="E7" t="str">
        <f t="shared" si="3"/>
        <v>Corola</v>
      </c>
      <c r="F7" t="str">
        <f t="shared" si="4"/>
        <v>03</v>
      </c>
      <c r="G7">
        <f t="shared" si="5"/>
        <v>20</v>
      </c>
      <c r="H7">
        <v>73444.399999999994</v>
      </c>
      <c r="I7" s="3">
        <f t="shared" si="6"/>
        <v>3582.6536585365852</v>
      </c>
      <c r="J7" t="s">
        <v>73</v>
      </c>
      <c r="K7" t="s">
        <v>116</v>
      </c>
      <c r="L7">
        <v>100000</v>
      </c>
      <c r="M7" t="str">
        <f t="shared" si="7"/>
        <v>Y</v>
      </c>
      <c r="N7" t="str">
        <f t="shared" si="8"/>
        <v>TY03CORBLA026</v>
      </c>
    </row>
    <row r="8" spans="1:14" x14ac:dyDescent="0.45">
      <c r="A8" t="s">
        <v>105</v>
      </c>
      <c r="B8" t="str">
        <f t="shared" si="0"/>
        <v>GM</v>
      </c>
      <c r="C8" t="str">
        <f t="shared" si="1"/>
        <v>General Motors</v>
      </c>
      <c r="D8" t="str">
        <f t="shared" si="2"/>
        <v>SLV</v>
      </c>
      <c r="E8" t="str">
        <f t="shared" si="3"/>
        <v>Silverado</v>
      </c>
      <c r="F8" t="str">
        <f t="shared" si="4"/>
        <v>00</v>
      </c>
      <c r="G8">
        <f t="shared" si="5"/>
        <v>23</v>
      </c>
      <c r="H8">
        <v>80685.8</v>
      </c>
      <c r="I8" s="3">
        <f t="shared" si="6"/>
        <v>3433.4382978723406</v>
      </c>
      <c r="J8" t="s">
        <v>106</v>
      </c>
      <c r="K8" t="s">
        <v>94</v>
      </c>
      <c r="L8">
        <v>100000</v>
      </c>
      <c r="M8" t="str">
        <f t="shared" si="7"/>
        <v>Y</v>
      </c>
      <c r="N8" t="str">
        <f t="shared" si="8"/>
        <v>GM00SLVBLU019</v>
      </c>
    </row>
    <row r="9" spans="1:14" x14ac:dyDescent="0.45">
      <c r="A9" t="s">
        <v>121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3"/>
        <v>Civic</v>
      </c>
      <c r="F9" t="str">
        <f t="shared" si="4"/>
        <v>99</v>
      </c>
      <c r="G9">
        <f t="shared" si="5"/>
        <v>24</v>
      </c>
      <c r="H9">
        <v>82374</v>
      </c>
      <c r="I9" s="3">
        <f t="shared" si="6"/>
        <v>3362.204081632653</v>
      </c>
      <c r="J9" t="s">
        <v>76</v>
      </c>
      <c r="K9" t="s">
        <v>96</v>
      </c>
      <c r="L9">
        <v>75000</v>
      </c>
      <c r="M9" t="str">
        <f t="shared" si="7"/>
        <v>Not Covered</v>
      </c>
      <c r="N9" t="str">
        <f t="shared" si="8"/>
        <v>HO99CIVWHI030</v>
      </c>
    </row>
    <row r="10" spans="1:14" x14ac:dyDescent="0.45">
      <c r="A10" t="s">
        <v>113</v>
      </c>
      <c r="B10" t="str">
        <f t="shared" si="0"/>
        <v>TY</v>
      </c>
      <c r="C10" t="str">
        <f t="shared" si="1"/>
        <v>Toyota</v>
      </c>
      <c r="D10" t="str">
        <f t="shared" si="2"/>
        <v>CAM</v>
      </c>
      <c r="E10" t="str">
        <f t="shared" si="3"/>
        <v>Camry</v>
      </c>
      <c r="F10" t="str">
        <f t="shared" si="4"/>
        <v>09</v>
      </c>
      <c r="G10">
        <f t="shared" si="5"/>
        <v>14</v>
      </c>
      <c r="H10">
        <v>48114.2</v>
      </c>
      <c r="I10" s="3">
        <f t="shared" si="6"/>
        <v>3318.220689655172</v>
      </c>
      <c r="J10" t="s">
        <v>76</v>
      </c>
      <c r="K10" t="s">
        <v>87</v>
      </c>
      <c r="L10">
        <v>100000</v>
      </c>
      <c r="M10" t="str">
        <f t="shared" si="7"/>
        <v>Y</v>
      </c>
      <c r="N10" t="str">
        <f t="shared" si="8"/>
        <v>TY09CAMWHI024</v>
      </c>
    </row>
    <row r="11" spans="1:14" x14ac:dyDescent="0.45">
      <c r="A11" t="s">
        <v>131</v>
      </c>
      <c r="B11" t="str">
        <f t="shared" si="0"/>
        <v>CR</v>
      </c>
      <c r="C11" t="str">
        <f t="shared" si="1"/>
        <v>Chrysler</v>
      </c>
      <c r="D11" t="str">
        <f t="shared" si="2"/>
        <v>PTC</v>
      </c>
      <c r="E11" t="str">
        <f t="shared" si="3"/>
        <v>PT Cruises</v>
      </c>
      <c r="F11" t="str">
        <f t="shared" si="4"/>
        <v>04</v>
      </c>
      <c r="G11">
        <f t="shared" si="5"/>
        <v>19</v>
      </c>
      <c r="H11">
        <v>64542</v>
      </c>
      <c r="I11" s="3">
        <f t="shared" si="6"/>
        <v>3309.8461538461538</v>
      </c>
      <c r="J11" t="s">
        <v>106</v>
      </c>
      <c r="K11" t="s">
        <v>74</v>
      </c>
      <c r="L11">
        <v>75000</v>
      </c>
      <c r="M11" t="str">
        <f t="shared" si="7"/>
        <v>Y</v>
      </c>
      <c r="N11" t="str">
        <f t="shared" si="8"/>
        <v>CR04PTCBLU042</v>
      </c>
    </row>
    <row r="12" spans="1:14" x14ac:dyDescent="0.45">
      <c r="A12" t="s">
        <v>135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Caravan</v>
      </c>
      <c r="F12" t="str">
        <f t="shared" si="4"/>
        <v>00</v>
      </c>
      <c r="G12">
        <f t="shared" si="5"/>
        <v>23</v>
      </c>
      <c r="H12">
        <v>77243.100000000006</v>
      </c>
      <c r="I12" s="3">
        <f t="shared" si="6"/>
        <v>3286.940425531915</v>
      </c>
      <c r="J12" t="s">
        <v>73</v>
      </c>
      <c r="K12" t="s">
        <v>82</v>
      </c>
      <c r="L12">
        <v>75000</v>
      </c>
      <c r="M12" t="str">
        <f t="shared" si="7"/>
        <v>Not Covered</v>
      </c>
      <c r="N12" t="str">
        <f t="shared" si="8"/>
        <v>CR00CARBLA046</v>
      </c>
    </row>
    <row r="13" spans="1:14" x14ac:dyDescent="0.45">
      <c r="A13" t="s">
        <v>192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05</v>
      </c>
      <c r="G13">
        <f t="shared" si="5"/>
        <v>18</v>
      </c>
      <c r="H13">
        <v>60389.5</v>
      </c>
      <c r="I13" s="3">
        <f t="shared" si="6"/>
        <v>3264.2972972972975</v>
      </c>
      <c r="J13" t="s">
        <v>76</v>
      </c>
      <c r="K13" t="s">
        <v>87</v>
      </c>
      <c r="L13">
        <v>100000</v>
      </c>
      <c r="M13" t="str">
        <f t="shared" si="7"/>
        <v>Y</v>
      </c>
      <c r="N13" t="str">
        <f t="shared" si="8"/>
        <v>HO05ODYWHI037</v>
      </c>
    </row>
    <row r="14" spans="1:14" x14ac:dyDescent="0.45">
      <c r="A14" t="s">
        <v>104</v>
      </c>
      <c r="B14" t="str">
        <f t="shared" si="0"/>
        <v>GM</v>
      </c>
      <c r="C14" t="str">
        <f t="shared" si="1"/>
        <v>General Motors</v>
      </c>
      <c r="D14" t="str">
        <f t="shared" si="2"/>
        <v>SLV</v>
      </c>
      <c r="E14" t="str">
        <f t="shared" si="3"/>
        <v>Silverado</v>
      </c>
      <c r="F14" t="str">
        <f t="shared" si="4"/>
        <v>98</v>
      </c>
      <c r="G14">
        <f t="shared" si="5"/>
        <v>25</v>
      </c>
      <c r="H14">
        <v>83162.7</v>
      </c>
      <c r="I14" s="3">
        <f t="shared" si="6"/>
        <v>3261.2823529411762</v>
      </c>
      <c r="J14" t="s">
        <v>73</v>
      </c>
      <c r="K14" t="s">
        <v>97</v>
      </c>
      <c r="L14">
        <v>100000</v>
      </c>
      <c r="M14" t="str">
        <f t="shared" si="7"/>
        <v>Y</v>
      </c>
      <c r="N14" t="str">
        <f t="shared" si="8"/>
        <v>GM98SLVBLA018</v>
      </c>
    </row>
    <row r="15" spans="1:14" x14ac:dyDescent="0.45">
      <c r="A15" t="s">
        <v>134</v>
      </c>
      <c r="B15" t="str">
        <f t="shared" si="0"/>
        <v>CR</v>
      </c>
      <c r="C15" t="str">
        <f t="shared" si="1"/>
        <v>Chrysler</v>
      </c>
      <c r="D15" t="str">
        <f t="shared" si="2"/>
        <v>CAR</v>
      </c>
      <c r="E15" t="str">
        <f t="shared" si="3"/>
        <v>Caravan</v>
      </c>
      <c r="F15" t="str">
        <f t="shared" si="4"/>
        <v>99</v>
      </c>
      <c r="G15">
        <f t="shared" si="5"/>
        <v>24</v>
      </c>
      <c r="H15">
        <v>79420.600000000006</v>
      </c>
      <c r="I15" s="3">
        <f t="shared" si="6"/>
        <v>3241.6571428571433</v>
      </c>
      <c r="J15" t="s">
        <v>79</v>
      </c>
      <c r="K15" t="s">
        <v>103</v>
      </c>
      <c r="L15">
        <v>75000</v>
      </c>
      <c r="M15" t="str">
        <f t="shared" si="7"/>
        <v>Not Covered</v>
      </c>
      <c r="N15" t="str">
        <f t="shared" si="8"/>
        <v>CR99CARGRE045</v>
      </c>
    </row>
    <row r="16" spans="1:14" x14ac:dyDescent="0.45">
      <c r="A16" t="s">
        <v>112</v>
      </c>
      <c r="B16" t="str">
        <f t="shared" si="0"/>
        <v>TY</v>
      </c>
      <c r="C16" t="str">
        <f t="shared" si="1"/>
        <v>Toyota</v>
      </c>
      <c r="D16" t="str">
        <f t="shared" si="2"/>
        <v>CAM</v>
      </c>
      <c r="E16" t="str">
        <f t="shared" si="3"/>
        <v>Camry</v>
      </c>
      <c r="F16" t="str">
        <f t="shared" si="4"/>
        <v>02</v>
      </c>
      <c r="G16">
        <f t="shared" si="5"/>
        <v>21</v>
      </c>
      <c r="H16">
        <v>67829.100000000006</v>
      </c>
      <c r="I16" s="3">
        <f t="shared" si="6"/>
        <v>3154.8418604651165</v>
      </c>
      <c r="J16" t="s">
        <v>73</v>
      </c>
      <c r="K16" t="s">
        <v>74</v>
      </c>
      <c r="L16">
        <v>100000</v>
      </c>
      <c r="M16" t="str">
        <f t="shared" si="7"/>
        <v>Y</v>
      </c>
      <c r="N16" t="str">
        <f t="shared" si="8"/>
        <v>TY02CAMBLA023</v>
      </c>
    </row>
    <row r="17" spans="1:14" x14ac:dyDescent="0.45">
      <c r="A17" t="s">
        <v>122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01</v>
      </c>
      <c r="G17">
        <f t="shared" si="5"/>
        <v>22</v>
      </c>
      <c r="H17">
        <v>69891.899999999994</v>
      </c>
      <c r="I17" s="3">
        <f t="shared" si="6"/>
        <v>3106.3066666666664</v>
      </c>
      <c r="J17" t="s">
        <v>106</v>
      </c>
      <c r="K17" t="s">
        <v>82</v>
      </c>
      <c r="L17">
        <v>75000</v>
      </c>
      <c r="M17" t="str">
        <f t="shared" si="7"/>
        <v>Y</v>
      </c>
      <c r="N17" t="str">
        <f t="shared" si="8"/>
        <v>HO01CIVBLU031</v>
      </c>
    </row>
    <row r="18" spans="1:14" x14ac:dyDescent="0.45">
      <c r="A18" t="s">
        <v>128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07</v>
      </c>
      <c r="G18">
        <f t="shared" si="5"/>
        <v>16</v>
      </c>
      <c r="H18">
        <v>50854.1</v>
      </c>
      <c r="I18" s="3">
        <f t="shared" si="6"/>
        <v>3082.0666666666666</v>
      </c>
      <c r="J18" t="s">
        <v>73</v>
      </c>
      <c r="K18" t="s">
        <v>110</v>
      </c>
      <c r="L18">
        <v>100000</v>
      </c>
      <c r="M18" t="str">
        <f t="shared" si="7"/>
        <v>Y</v>
      </c>
      <c r="N18" t="str">
        <f t="shared" si="8"/>
        <v>HO07ODYBLA038</v>
      </c>
    </row>
    <row r="19" spans="1:14" x14ac:dyDescent="0.45">
      <c r="A19" t="s">
        <v>189</v>
      </c>
      <c r="B19" t="str">
        <f t="shared" si="0"/>
        <v>HO</v>
      </c>
      <c r="C19" t="str">
        <f t="shared" si="1"/>
        <v>Honda</v>
      </c>
      <c r="D19" t="str">
        <f t="shared" si="2"/>
        <v>ODY</v>
      </c>
      <c r="E19" t="str">
        <f t="shared" si="3"/>
        <v>Odyssey</v>
      </c>
      <c r="F19" t="str">
        <f t="shared" si="4"/>
        <v>01</v>
      </c>
      <c r="G19">
        <f t="shared" si="5"/>
        <v>22</v>
      </c>
      <c r="H19">
        <v>68658.899999999994</v>
      </c>
      <c r="I19" s="3">
        <f t="shared" si="6"/>
        <v>3051.5066666666662</v>
      </c>
      <c r="J19" t="s">
        <v>73</v>
      </c>
      <c r="K19" t="s">
        <v>74</v>
      </c>
      <c r="L19">
        <v>100000</v>
      </c>
      <c r="M19" t="str">
        <f t="shared" si="7"/>
        <v>Y</v>
      </c>
      <c r="N19" t="str">
        <f t="shared" si="8"/>
        <v>HO01ODYBLA040</v>
      </c>
    </row>
    <row r="20" spans="1:14" x14ac:dyDescent="0.45">
      <c r="A20" t="s">
        <v>114</v>
      </c>
      <c r="B20" t="str">
        <f t="shared" si="0"/>
        <v>TY</v>
      </c>
      <c r="C20" t="str">
        <f t="shared" si="1"/>
        <v>Toyota</v>
      </c>
      <c r="D20" t="str">
        <f t="shared" si="2"/>
        <v>COR</v>
      </c>
      <c r="E20" t="str">
        <f t="shared" si="3"/>
        <v>Corola</v>
      </c>
      <c r="F20" t="str">
        <f t="shared" si="4"/>
        <v>02</v>
      </c>
      <c r="G20">
        <f t="shared" si="5"/>
        <v>21</v>
      </c>
      <c r="H20">
        <v>64467.4</v>
      </c>
      <c r="I20" s="3">
        <f t="shared" si="6"/>
        <v>2998.4837209302327</v>
      </c>
      <c r="J20" t="s">
        <v>115</v>
      </c>
      <c r="K20" t="s">
        <v>116</v>
      </c>
      <c r="L20">
        <v>100000</v>
      </c>
      <c r="M20" t="str">
        <f t="shared" si="7"/>
        <v>Y</v>
      </c>
      <c r="N20" t="str">
        <f t="shared" si="8"/>
        <v>TY02CORRED025</v>
      </c>
    </row>
    <row r="21" spans="1:14" x14ac:dyDescent="0.45">
      <c r="A21" t="s">
        <v>85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06</v>
      </c>
      <c r="G21">
        <f t="shared" si="5"/>
        <v>17</v>
      </c>
      <c r="H21">
        <v>52229.5</v>
      </c>
      <c r="I21" s="3">
        <f t="shared" si="6"/>
        <v>2984.542857142857</v>
      </c>
      <c r="J21" t="s">
        <v>79</v>
      </c>
      <c r="K21" t="s">
        <v>80</v>
      </c>
      <c r="L21">
        <v>75000</v>
      </c>
      <c r="M21" t="str">
        <f t="shared" si="7"/>
        <v>Y</v>
      </c>
      <c r="N21" t="str">
        <f t="shared" si="8"/>
        <v>FD06FCSGRE007</v>
      </c>
    </row>
    <row r="22" spans="1:14" x14ac:dyDescent="0.45">
      <c r="A22" t="s">
        <v>78</v>
      </c>
      <c r="B22" t="str">
        <f t="shared" si="0"/>
        <v>FD</v>
      </c>
      <c r="C22" t="str">
        <f t="shared" si="1"/>
        <v>Ford</v>
      </c>
      <c r="D22" t="str">
        <f t="shared" si="2"/>
        <v>MTG</v>
      </c>
      <c r="E22" t="str">
        <f t="shared" ca="1" si="3"/>
        <v>Mustang</v>
      </c>
      <c r="F22" t="str">
        <f t="shared" si="4"/>
        <v>08</v>
      </c>
      <c r="G22">
        <f t="shared" si="5"/>
        <v>15</v>
      </c>
      <c r="H22">
        <v>44946.5</v>
      </c>
      <c r="I22" s="3">
        <f t="shared" si="6"/>
        <v>2899.7741935483873</v>
      </c>
      <c r="J22" t="s">
        <v>79</v>
      </c>
      <c r="K22" t="s">
        <v>80</v>
      </c>
      <c r="L22">
        <v>50000</v>
      </c>
      <c r="M22" t="str">
        <f t="shared" si="7"/>
        <v>Y</v>
      </c>
      <c r="N22" t="str">
        <f t="shared" si="8"/>
        <v>FD08MTGGRE003</v>
      </c>
    </row>
    <row r="23" spans="1:14" x14ac:dyDescent="0.45">
      <c r="A23" t="s">
        <v>129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08</v>
      </c>
      <c r="G23">
        <f t="shared" si="5"/>
        <v>15</v>
      </c>
      <c r="H23">
        <v>42504.6</v>
      </c>
      <c r="I23" s="3">
        <f t="shared" si="6"/>
        <v>2742.2322580645159</v>
      </c>
      <c r="J23" t="s">
        <v>76</v>
      </c>
      <c r="K23" t="s">
        <v>96</v>
      </c>
      <c r="L23">
        <v>100000</v>
      </c>
      <c r="M23" t="str">
        <f t="shared" si="7"/>
        <v>Y</v>
      </c>
      <c r="N23" t="str">
        <f t="shared" si="8"/>
        <v>HO08ODYWHI039</v>
      </c>
    </row>
    <row r="24" spans="1:14" x14ac:dyDescent="0.45">
      <c r="A24" t="s">
        <v>137</v>
      </c>
      <c r="B24" t="str">
        <f t="shared" si="0"/>
        <v>CR</v>
      </c>
      <c r="C24" t="str">
        <f t="shared" si="1"/>
        <v>Chrysler</v>
      </c>
      <c r="D24" t="str">
        <f t="shared" si="2"/>
        <v>CAR</v>
      </c>
      <c r="E24" t="str">
        <f t="shared" si="3"/>
        <v>Caravan</v>
      </c>
      <c r="F24" t="str">
        <f t="shared" si="4"/>
        <v>04</v>
      </c>
      <c r="G24">
        <f t="shared" si="5"/>
        <v>19</v>
      </c>
      <c r="H24">
        <v>52699.4</v>
      </c>
      <c r="I24" s="3">
        <f t="shared" si="6"/>
        <v>2702.5333333333333</v>
      </c>
      <c r="J24" t="s">
        <v>115</v>
      </c>
      <c r="K24" t="s">
        <v>99</v>
      </c>
      <c r="L24">
        <v>75000</v>
      </c>
      <c r="M24" t="str">
        <f t="shared" si="7"/>
        <v>Y</v>
      </c>
      <c r="N24" t="str">
        <f t="shared" si="8"/>
        <v>CR04CARRED048</v>
      </c>
    </row>
    <row r="25" spans="1:14" x14ac:dyDescent="0.45">
      <c r="A25" t="s">
        <v>190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06</v>
      </c>
      <c r="G25">
        <f t="shared" si="5"/>
        <v>17</v>
      </c>
      <c r="H25">
        <v>46311.4</v>
      </c>
      <c r="I25" s="3">
        <f t="shared" si="6"/>
        <v>2646.3657142857141</v>
      </c>
      <c r="J25" t="s">
        <v>79</v>
      </c>
      <c r="K25" t="s">
        <v>84</v>
      </c>
      <c r="L25">
        <v>75000</v>
      </c>
      <c r="M25" t="str">
        <f t="shared" si="7"/>
        <v>Y</v>
      </c>
      <c r="N25" t="str">
        <f t="shared" si="8"/>
        <v>FD06FCSGRE006</v>
      </c>
    </row>
    <row r="26" spans="1:14" x14ac:dyDescent="0.45">
      <c r="A26" t="s">
        <v>88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13</v>
      </c>
      <c r="G26">
        <f t="shared" si="5"/>
        <v>10</v>
      </c>
      <c r="H26">
        <v>27637.1</v>
      </c>
      <c r="I26" s="3">
        <f t="shared" si="6"/>
        <v>2632.1047619047617</v>
      </c>
      <c r="J26" t="s">
        <v>73</v>
      </c>
      <c r="K26" t="s">
        <v>74</v>
      </c>
      <c r="L26">
        <v>75000</v>
      </c>
      <c r="M26" t="str">
        <f t="shared" si="7"/>
        <v>Y</v>
      </c>
      <c r="N26" t="str">
        <f t="shared" si="8"/>
        <v>FD13FCSBLA009</v>
      </c>
    </row>
    <row r="27" spans="1:14" x14ac:dyDescent="0.45">
      <c r="A27" t="s">
        <v>89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10</v>
      </c>
      <c r="H27">
        <v>27534.799999999999</v>
      </c>
      <c r="I27" s="3">
        <f t="shared" si="6"/>
        <v>2622.3619047619045</v>
      </c>
      <c r="J27" t="s">
        <v>76</v>
      </c>
      <c r="K27" t="s">
        <v>90</v>
      </c>
      <c r="L27">
        <v>75000</v>
      </c>
      <c r="M27" t="str">
        <f t="shared" si="7"/>
        <v>Y</v>
      </c>
      <c r="N27" t="str">
        <f t="shared" si="8"/>
        <v>FD13FCSWHI010</v>
      </c>
    </row>
    <row r="28" spans="1:14" x14ac:dyDescent="0.45">
      <c r="A28" t="s">
        <v>119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12</v>
      </c>
      <c r="G28">
        <f t="shared" si="5"/>
        <v>11</v>
      </c>
      <c r="H28">
        <v>29601.9</v>
      </c>
      <c r="I28" s="3">
        <f t="shared" si="6"/>
        <v>2574.0782608695654</v>
      </c>
      <c r="J28" t="s">
        <v>73</v>
      </c>
      <c r="K28" t="s">
        <v>97</v>
      </c>
      <c r="L28">
        <v>100000</v>
      </c>
      <c r="M28" t="str">
        <f t="shared" si="7"/>
        <v>Y</v>
      </c>
      <c r="N28" t="str">
        <f t="shared" si="8"/>
        <v>TY12CORBLA028</v>
      </c>
    </row>
    <row r="29" spans="1:14" x14ac:dyDescent="0.45">
      <c r="A29" t="s">
        <v>75</v>
      </c>
      <c r="B29" t="str">
        <f t="shared" si="0"/>
        <v>FD</v>
      </c>
      <c r="C29" t="str">
        <f t="shared" si="1"/>
        <v>Ford</v>
      </c>
      <c r="D29" t="str">
        <f t="shared" si="2"/>
        <v>MTG</v>
      </c>
      <c r="E29" t="str">
        <f t="shared" ca="1" si="3"/>
        <v>Mustang</v>
      </c>
      <c r="F29" t="str">
        <f t="shared" si="4"/>
        <v>06</v>
      </c>
      <c r="G29">
        <f t="shared" si="5"/>
        <v>17</v>
      </c>
      <c r="H29">
        <v>44974.8</v>
      </c>
      <c r="I29" s="3">
        <f t="shared" si="6"/>
        <v>2569.9885714285715</v>
      </c>
      <c r="J29" t="s">
        <v>76</v>
      </c>
      <c r="K29" t="s">
        <v>77</v>
      </c>
      <c r="L29">
        <v>50000</v>
      </c>
      <c r="M29" t="str">
        <f t="shared" si="7"/>
        <v>Y</v>
      </c>
      <c r="N29" t="str">
        <f t="shared" si="8"/>
        <v>FD06MTGWHI002</v>
      </c>
    </row>
    <row r="30" spans="1:14" x14ac:dyDescent="0.45">
      <c r="A30" t="s">
        <v>132</v>
      </c>
      <c r="B30" t="str">
        <f t="shared" si="0"/>
        <v>CR</v>
      </c>
      <c r="C30" t="str">
        <f t="shared" si="1"/>
        <v>Chrysler</v>
      </c>
      <c r="D30" t="str">
        <f t="shared" si="2"/>
        <v>PTC</v>
      </c>
      <c r="E30" t="str">
        <f t="shared" si="3"/>
        <v>PT Cruises</v>
      </c>
      <c r="F30" t="str">
        <f t="shared" si="4"/>
        <v>07</v>
      </c>
      <c r="G30">
        <f t="shared" si="5"/>
        <v>16</v>
      </c>
      <c r="H30">
        <v>42074.2</v>
      </c>
      <c r="I30" s="3">
        <f t="shared" si="6"/>
        <v>2549.9515151515152</v>
      </c>
      <c r="J30" t="s">
        <v>79</v>
      </c>
      <c r="K30" t="s">
        <v>116</v>
      </c>
      <c r="L30">
        <v>75000</v>
      </c>
      <c r="M30" t="str">
        <f t="shared" si="7"/>
        <v>Y</v>
      </c>
      <c r="N30" t="str">
        <f t="shared" si="8"/>
        <v>CR07PTCGRE043</v>
      </c>
    </row>
    <row r="31" spans="1:14" x14ac:dyDescent="0.45">
      <c r="A31" t="s">
        <v>124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10</v>
      </c>
      <c r="G31">
        <f t="shared" si="5"/>
        <v>13</v>
      </c>
      <c r="H31">
        <v>33477.199999999997</v>
      </c>
      <c r="I31" s="3">
        <f t="shared" si="6"/>
        <v>2479.7925925925924</v>
      </c>
      <c r="J31" t="s">
        <v>73</v>
      </c>
      <c r="K31" t="s">
        <v>110</v>
      </c>
      <c r="L31">
        <v>75000</v>
      </c>
      <c r="M31" t="str">
        <f t="shared" si="7"/>
        <v>Y</v>
      </c>
      <c r="N31" t="str">
        <f t="shared" si="8"/>
        <v>HO10CIVBLA033</v>
      </c>
    </row>
    <row r="32" spans="1:14" x14ac:dyDescent="0.45">
      <c r="A32" t="s">
        <v>125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11</v>
      </c>
      <c r="G32">
        <f t="shared" si="5"/>
        <v>12</v>
      </c>
      <c r="H32">
        <v>30555.3</v>
      </c>
      <c r="I32" s="3">
        <f t="shared" si="6"/>
        <v>2444.424</v>
      </c>
      <c r="J32" t="s">
        <v>73</v>
      </c>
      <c r="K32" t="s">
        <v>80</v>
      </c>
      <c r="L32">
        <v>75000</v>
      </c>
      <c r="M32" t="str">
        <f t="shared" si="7"/>
        <v>Y</v>
      </c>
      <c r="N32" t="str">
        <f t="shared" si="8"/>
        <v>HO11CIVBLA034</v>
      </c>
    </row>
    <row r="33" spans="1:14" x14ac:dyDescent="0.45">
      <c r="A33" t="s">
        <v>86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09</v>
      </c>
      <c r="G33">
        <f t="shared" si="5"/>
        <v>14</v>
      </c>
      <c r="H33">
        <v>35137</v>
      </c>
      <c r="I33" s="3">
        <f t="shared" si="6"/>
        <v>2423.2413793103447</v>
      </c>
      <c r="J33" t="s">
        <v>73</v>
      </c>
      <c r="K33" t="s">
        <v>87</v>
      </c>
      <c r="L33">
        <v>75000</v>
      </c>
      <c r="M33" t="str">
        <f t="shared" si="7"/>
        <v>Y</v>
      </c>
      <c r="N33" t="str">
        <f t="shared" si="8"/>
        <v>FD09FCSBLA008</v>
      </c>
    </row>
    <row r="34" spans="1:14" x14ac:dyDescent="0.45">
      <c r="A34" t="s">
        <v>81</v>
      </c>
      <c r="B34" t="str">
        <f t="shared" si="0"/>
        <v>FD</v>
      </c>
      <c r="C34" t="str">
        <f t="shared" si="1"/>
        <v>Ford</v>
      </c>
      <c r="D34" t="str">
        <f t="shared" si="2"/>
        <v>MTG</v>
      </c>
      <c r="E34" t="str">
        <f t="shared" ca="1" si="3"/>
        <v>Mustang</v>
      </c>
      <c r="F34" t="str">
        <f t="shared" si="4"/>
        <v>08</v>
      </c>
      <c r="G34">
        <f t="shared" si="5"/>
        <v>15</v>
      </c>
      <c r="H34">
        <v>37558.800000000003</v>
      </c>
      <c r="I34" s="3">
        <f t="shared" si="6"/>
        <v>2423.1483870967745</v>
      </c>
      <c r="J34" t="s">
        <v>73</v>
      </c>
      <c r="K34" t="s">
        <v>82</v>
      </c>
      <c r="L34">
        <v>50000</v>
      </c>
      <c r="M34" t="str">
        <f t="shared" si="7"/>
        <v>Y</v>
      </c>
      <c r="N34" t="str">
        <f t="shared" si="8"/>
        <v>FD08MTGBLA004</v>
      </c>
    </row>
    <row r="35" spans="1:14" x14ac:dyDescent="0.45">
      <c r="A35" t="s">
        <v>83</v>
      </c>
      <c r="B35" t="str">
        <f t="shared" ref="B35:B54" si="9">LEFT(A35, 2)</f>
        <v>FD</v>
      </c>
      <c r="C35" t="str">
        <f t="shared" ref="C35:C54" si="10">VLOOKUP(B35,B$59:C$64,2)</f>
        <v>Ford</v>
      </c>
      <c r="D35" t="str">
        <f t="shared" ref="D35:D54" si="11">MID(A35,5,3)</f>
        <v>MTG</v>
      </c>
      <c r="E35" t="str">
        <f t="shared" ref="E35:E54" ca="1" si="12">VLOOKUP(D35,D$59:E$69,2)</f>
        <v>Mustang</v>
      </c>
      <c r="F35" t="str">
        <f t="shared" ref="F35:F54" si="13">MID(A35,3, 2)</f>
        <v>08</v>
      </c>
      <c r="G35">
        <f t="shared" ref="G35:G54" si="14">IF(23-F35&lt;0,100-F35+23,23-F35)</f>
        <v>15</v>
      </c>
      <c r="H35">
        <v>36438.5</v>
      </c>
      <c r="I35" s="3">
        <f t="shared" ref="I35:I54" si="15">H35/(G35+0.5)</f>
        <v>2350.8709677419356</v>
      </c>
      <c r="J35" t="s">
        <v>76</v>
      </c>
      <c r="K35" t="s">
        <v>74</v>
      </c>
      <c r="L35">
        <v>50000</v>
      </c>
      <c r="M35" t="str">
        <f t="shared" ref="M35:M54" si="16">IF(H35&lt;=L35, "Y", "Not Covered")</f>
        <v>Y</v>
      </c>
      <c r="N35" t="str">
        <f t="shared" ref="N35:N54" si="17">CONCATENATE(B35,F35,D35,UPPER(LEFT(J35,3)),RIGHT(A35,3))</f>
        <v>FD08MTGWHI005</v>
      </c>
    </row>
    <row r="36" spans="1:14" x14ac:dyDescent="0.45">
      <c r="A36" t="s">
        <v>138</v>
      </c>
      <c r="B36" t="str">
        <f t="shared" si="9"/>
        <v>HY</v>
      </c>
      <c r="C36" t="str">
        <f t="shared" si="10"/>
        <v>Hundai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>
        <f t="shared" si="14"/>
        <v>12</v>
      </c>
      <c r="H36">
        <v>29102.3</v>
      </c>
      <c r="I36" s="3">
        <f t="shared" si="15"/>
        <v>2328.1839999999997</v>
      </c>
      <c r="J36" t="s">
        <v>73</v>
      </c>
      <c r="K36" t="s">
        <v>101</v>
      </c>
      <c r="L36">
        <v>100000</v>
      </c>
      <c r="M36" t="str">
        <f t="shared" si="16"/>
        <v>Y</v>
      </c>
      <c r="N36" t="str">
        <f t="shared" si="17"/>
        <v>HY11ELABLA049</v>
      </c>
    </row>
    <row r="37" spans="1:14" x14ac:dyDescent="0.45">
      <c r="A37" t="s">
        <v>102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Silverado</v>
      </c>
      <c r="F37" t="str">
        <f t="shared" si="13"/>
        <v>10</v>
      </c>
      <c r="G37">
        <f t="shared" si="14"/>
        <v>13</v>
      </c>
      <c r="H37">
        <v>31144.400000000001</v>
      </c>
      <c r="I37" s="3">
        <f t="shared" si="15"/>
        <v>2306.9925925925927</v>
      </c>
      <c r="J37" t="s">
        <v>73</v>
      </c>
      <c r="K37" t="s">
        <v>103</v>
      </c>
      <c r="L37">
        <v>100000</v>
      </c>
      <c r="M37" t="str">
        <f t="shared" si="16"/>
        <v>Y</v>
      </c>
      <c r="N37" t="str">
        <f t="shared" si="17"/>
        <v>GM10SLVBLA017</v>
      </c>
    </row>
    <row r="38" spans="1:14" x14ac:dyDescent="0.45">
      <c r="A38" t="s">
        <v>72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ca="1" si="12"/>
        <v>Mustang</v>
      </c>
      <c r="F38" t="str">
        <f t="shared" si="13"/>
        <v>06</v>
      </c>
      <c r="G38">
        <f t="shared" si="14"/>
        <v>17</v>
      </c>
      <c r="H38">
        <v>40326.800000000003</v>
      </c>
      <c r="I38" s="3">
        <f t="shared" si="15"/>
        <v>2304.3885714285716</v>
      </c>
      <c r="J38" t="s">
        <v>73</v>
      </c>
      <c r="K38" t="s">
        <v>74</v>
      </c>
      <c r="L38">
        <v>50000</v>
      </c>
      <c r="M38" t="str">
        <f t="shared" si="16"/>
        <v>Y</v>
      </c>
      <c r="N38" t="str">
        <f t="shared" si="17"/>
        <v>FD06MTGBLA001</v>
      </c>
    </row>
    <row r="39" spans="1:14" x14ac:dyDescent="0.45">
      <c r="A39" t="s">
        <v>133</v>
      </c>
      <c r="B39" t="str">
        <f t="shared" si="9"/>
        <v>CR</v>
      </c>
      <c r="C39" t="str">
        <f t="shared" si="10"/>
        <v>Chrysler</v>
      </c>
      <c r="D39" t="str">
        <f t="shared" si="11"/>
        <v>PTC</v>
      </c>
      <c r="E39" t="str">
        <f t="shared" si="12"/>
        <v>PT Cruises</v>
      </c>
      <c r="F39" t="str">
        <f t="shared" si="13"/>
        <v>11</v>
      </c>
      <c r="G39">
        <f t="shared" si="14"/>
        <v>12</v>
      </c>
      <c r="H39">
        <v>27394.2</v>
      </c>
      <c r="I39" s="3">
        <f t="shared" si="15"/>
        <v>2191.5360000000001</v>
      </c>
      <c r="J39" t="s">
        <v>73</v>
      </c>
      <c r="K39" t="s">
        <v>94</v>
      </c>
      <c r="L39">
        <v>75000</v>
      </c>
      <c r="M39" t="str">
        <f t="shared" si="16"/>
        <v>Y</v>
      </c>
      <c r="N39" t="str">
        <f t="shared" si="17"/>
        <v>CR11PTCBLA044</v>
      </c>
    </row>
    <row r="40" spans="1:14" x14ac:dyDescent="0.45">
      <c r="A40" t="s">
        <v>93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4"/>
        <v>10</v>
      </c>
      <c r="H40">
        <v>22521.599999999999</v>
      </c>
      <c r="I40" s="3">
        <f t="shared" si="15"/>
        <v>2144.9142857142856</v>
      </c>
      <c r="J40" t="s">
        <v>73</v>
      </c>
      <c r="K40" t="s">
        <v>94</v>
      </c>
      <c r="L40">
        <v>75000</v>
      </c>
      <c r="M40" t="str">
        <f t="shared" si="16"/>
        <v>Y</v>
      </c>
      <c r="N40" t="str">
        <f t="shared" si="17"/>
        <v>FD13FCSBLA012</v>
      </c>
    </row>
    <row r="41" spans="1:14" x14ac:dyDescent="0.45">
      <c r="A41" t="s">
        <v>126</v>
      </c>
      <c r="B41" t="str">
        <f t="shared" si="9"/>
        <v>HO</v>
      </c>
      <c r="C41" t="str">
        <f t="shared" si="10"/>
        <v>Honda</v>
      </c>
      <c r="D41" t="str">
        <f t="shared" si="11"/>
        <v>CIV</v>
      </c>
      <c r="E41" t="str">
        <f t="shared" si="12"/>
        <v>Civic</v>
      </c>
      <c r="F41" t="str">
        <f t="shared" si="13"/>
        <v>12</v>
      </c>
      <c r="G41">
        <f t="shared" si="14"/>
        <v>11</v>
      </c>
      <c r="H41">
        <v>24513.200000000001</v>
      </c>
      <c r="I41" s="3">
        <f t="shared" si="15"/>
        <v>2131.5826086956522</v>
      </c>
      <c r="J41" t="s">
        <v>73</v>
      </c>
      <c r="K41" t="s">
        <v>103</v>
      </c>
      <c r="L41">
        <v>75000</v>
      </c>
      <c r="M41" t="str">
        <f t="shared" si="16"/>
        <v>Y</v>
      </c>
      <c r="N41" t="str">
        <f t="shared" si="17"/>
        <v>HO12CIVBLA035</v>
      </c>
    </row>
    <row r="42" spans="1:14" x14ac:dyDescent="0.45">
      <c r="A42" t="s">
        <v>141</v>
      </c>
      <c r="B42" t="str">
        <f t="shared" si="9"/>
        <v>HY</v>
      </c>
      <c r="C42" t="str">
        <f t="shared" si="10"/>
        <v>Hundai</v>
      </c>
      <c r="D42" t="str">
        <f t="shared" si="11"/>
        <v>ELA</v>
      </c>
      <c r="E42" t="str">
        <f t="shared" si="12"/>
        <v>Elantra</v>
      </c>
      <c r="F42" t="str">
        <f t="shared" si="13"/>
        <v>13</v>
      </c>
      <c r="G42">
        <f t="shared" si="14"/>
        <v>10</v>
      </c>
      <c r="H42">
        <v>22188.5</v>
      </c>
      <c r="I42" s="3">
        <f t="shared" si="15"/>
        <v>2113.1904761904761</v>
      </c>
      <c r="J42" t="s">
        <v>106</v>
      </c>
      <c r="K42" t="s">
        <v>84</v>
      </c>
      <c r="L42">
        <v>100000</v>
      </c>
      <c r="M42" t="str">
        <f t="shared" si="16"/>
        <v>Y</v>
      </c>
      <c r="N42" t="str">
        <f t="shared" si="17"/>
        <v>HY13ELABLU052</v>
      </c>
    </row>
    <row r="43" spans="1:14" x14ac:dyDescent="0.45">
      <c r="A43" t="s">
        <v>191</v>
      </c>
      <c r="B43" t="str">
        <f t="shared" si="9"/>
        <v>GM</v>
      </c>
      <c r="C43" t="str">
        <f t="shared" si="10"/>
        <v>General Motors</v>
      </c>
      <c r="D43" t="str">
        <f t="shared" si="11"/>
        <v>CMR</v>
      </c>
      <c r="E43" t="str">
        <f t="shared" si="12"/>
        <v>Camero</v>
      </c>
      <c r="F43" t="str">
        <f t="shared" si="13"/>
        <v>09</v>
      </c>
      <c r="G43">
        <f t="shared" si="14"/>
        <v>14</v>
      </c>
      <c r="H43">
        <v>28464.799999999999</v>
      </c>
      <c r="I43" s="3">
        <f t="shared" si="15"/>
        <v>1963.0896551724138</v>
      </c>
      <c r="J43" t="s">
        <v>76</v>
      </c>
      <c r="K43" t="s">
        <v>97</v>
      </c>
      <c r="L43">
        <v>100000</v>
      </c>
      <c r="M43" t="str">
        <f t="shared" si="16"/>
        <v>Y</v>
      </c>
      <c r="N43" t="str">
        <f t="shared" si="17"/>
        <v>GM09CMRWHI014</v>
      </c>
    </row>
    <row r="44" spans="1:14" x14ac:dyDescent="0.45">
      <c r="A44" t="s">
        <v>139</v>
      </c>
      <c r="B44" t="str">
        <f t="shared" si="9"/>
        <v>HY</v>
      </c>
      <c r="C44" t="str">
        <f t="shared" si="10"/>
        <v>Hundai</v>
      </c>
      <c r="D44" t="str">
        <f t="shared" si="11"/>
        <v>ELA</v>
      </c>
      <c r="E44" t="str">
        <f t="shared" si="12"/>
        <v>Elantra</v>
      </c>
      <c r="F44" t="str">
        <f t="shared" si="13"/>
        <v>12</v>
      </c>
      <c r="G44">
        <f t="shared" si="14"/>
        <v>11</v>
      </c>
      <c r="H44">
        <v>22282</v>
      </c>
      <c r="I44" s="3">
        <f t="shared" si="15"/>
        <v>1937.5652173913043</v>
      </c>
      <c r="J44" t="s">
        <v>106</v>
      </c>
      <c r="K44" t="s">
        <v>77</v>
      </c>
      <c r="L44">
        <v>100000</v>
      </c>
      <c r="M44" t="str">
        <f t="shared" si="16"/>
        <v>Y</v>
      </c>
      <c r="N44" t="str">
        <f t="shared" si="17"/>
        <v>HY12ELABLU050</v>
      </c>
    </row>
    <row r="45" spans="1:14" x14ac:dyDescent="0.45">
      <c r="A45" t="s">
        <v>140</v>
      </c>
      <c r="B45" t="str">
        <f t="shared" si="9"/>
        <v>HY</v>
      </c>
      <c r="C45" t="str">
        <f t="shared" si="10"/>
        <v>Hundai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4"/>
        <v>10</v>
      </c>
      <c r="H45">
        <v>20223.900000000001</v>
      </c>
      <c r="I45" s="3">
        <f t="shared" si="15"/>
        <v>1926.0857142857144</v>
      </c>
      <c r="J45" t="s">
        <v>73</v>
      </c>
      <c r="K45" t="s">
        <v>90</v>
      </c>
      <c r="L45">
        <v>100000</v>
      </c>
      <c r="M45" t="str">
        <f t="shared" si="16"/>
        <v>Y</v>
      </c>
      <c r="N45" t="str">
        <f t="shared" si="17"/>
        <v>HY13ELABLA051</v>
      </c>
    </row>
    <row r="46" spans="1:14" x14ac:dyDescent="0.45">
      <c r="A46" t="s">
        <v>120</v>
      </c>
      <c r="B46" t="str">
        <f t="shared" si="9"/>
        <v>TY</v>
      </c>
      <c r="C46" t="str">
        <f t="shared" si="10"/>
        <v>Toyota</v>
      </c>
      <c r="D46" t="str">
        <f t="shared" si="11"/>
        <v>CAM</v>
      </c>
      <c r="E46" t="str">
        <f t="shared" si="12"/>
        <v>Camry</v>
      </c>
      <c r="F46" t="str">
        <f t="shared" si="13"/>
        <v>12</v>
      </c>
      <c r="G46">
        <f t="shared" si="14"/>
        <v>11</v>
      </c>
      <c r="H46">
        <v>22128.2</v>
      </c>
      <c r="I46" s="3">
        <f t="shared" si="15"/>
        <v>1924.1913043478262</v>
      </c>
      <c r="J46" t="s">
        <v>106</v>
      </c>
      <c r="K46" t="s">
        <v>108</v>
      </c>
      <c r="L46">
        <v>100000</v>
      </c>
      <c r="M46" t="str">
        <f t="shared" si="16"/>
        <v>Y</v>
      </c>
      <c r="N46" t="str">
        <f t="shared" si="17"/>
        <v>TY12CAMBLU029</v>
      </c>
    </row>
    <row r="47" spans="1:14" x14ac:dyDescent="0.45">
      <c r="A47" t="s">
        <v>118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14</v>
      </c>
      <c r="G47">
        <f t="shared" si="14"/>
        <v>9</v>
      </c>
      <c r="H47">
        <v>17556.3</v>
      </c>
      <c r="I47" s="3">
        <f t="shared" si="15"/>
        <v>1848.0315789473684</v>
      </c>
      <c r="J47" t="s">
        <v>106</v>
      </c>
      <c r="K47" t="s">
        <v>90</v>
      </c>
      <c r="L47">
        <v>100000</v>
      </c>
      <c r="M47" t="str">
        <f t="shared" si="16"/>
        <v>Y</v>
      </c>
      <c r="N47" t="str">
        <f t="shared" si="17"/>
        <v>TY14CORBLU027</v>
      </c>
    </row>
    <row r="48" spans="1:14" x14ac:dyDescent="0.45">
      <c r="A48" t="s">
        <v>98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Camero</v>
      </c>
      <c r="F48" t="str">
        <f t="shared" si="13"/>
        <v>12</v>
      </c>
      <c r="G48">
        <f t="shared" si="14"/>
        <v>11</v>
      </c>
      <c r="H48">
        <v>19421.099999999999</v>
      </c>
      <c r="I48" s="3">
        <f t="shared" si="15"/>
        <v>1688.7913043478259</v>
      </c>
      <c r="J48" t="s">
        <v>73</v>
      </c>
      <c r="K48" t="s">
        <v>99</v>
      </c>
      <c r="L48">
        <v>100000</v>
      </c>
      <c r="M48" t="str">
        <f t="shared" si="16"/>
        <v>Y</v>
      </c>
      <c r="N48" t="str">
        <f t="shared" si="17"/>
        <v>GM12CMRBLA015</v>
      </c>
    </row>
    <row r="49" spans="1:14" x14ac:dyDescent="0.45">
      <c r="A49" t="s">
        <v>91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4"/>
        <v>11</v>
      </c>
      <c r="H49">
        <v>19341.7</v>
      </c>
      <c r="I49" s="3">
        <f t="shared" si="15"/>
        <v>1681.8869565217392</v>
      </c>
      <c r="J49" t="s">
        <v>76</v>
      </c>
      <c r="K49" t="s">
        <v>92</v>
      </c>
      <c r="L49">
        <v>75000</v>
      </c>
      <c r="M49" t="str">
        <f t="shared" si="16"/>
        <v>Y</v>
      </c>
      <c r="N49" t="str">
        <f t="shared" si="17"/>
        <v>FD12FCSWHI011</v>
      </c>
    </row>
    <row r="50" spans="1:14" x14ac:dyDescent="0.45">
      <c r="A50" t="s">
        <v>123</v>
      </c>
      <c r="B50" t="str">
        <f t="shared" si="9"/>
        <v>HO</v>
      </c>
      <c r="C50" t="str">
        <f t="shared" si="10"/>
        <v>Honda</v>
      </c>
      <c r="D50" t="str">
        <f t="shared" si="11"/>
        <v>CIV</v>
      </c>
      <c r="E50" t="str">
        <f t="shared" si="12"/>
        <v>Civic</v>
      </c>
      <c r="F50" t="str">
        <f t="shared" si="13"/>
        <v>10</v>
      </c>
      <c r="G50">
        <f t="shared" si="14"/>
        <v>13</v>
      </c>
      <c r="H50">
        <v>22573</v>
      </c>
      <c r="I50" s="3">
        <f t="shared" si="15"/>
        <v>1672.0740740740741</v>
      </c>
      <c r="J50" t="s">
        <v>106</v>
      </c>
      <c r="K50" t="s">
        <v>101</v>
      </c>
      <c r="L50">
        <v>75000</v>
      </c>
      <c r="M50" t="str">
        <f t="shared" si="16"/>
        <v>Y</v>
      </c>
      <c r="N50" t="str">
        <f t="shared" si="17"/>
        <v>HO10CIVBLU032</v>
      </c>
    </row>
    <row r="51" spans="1:14" x14ac:dyDescent="0.45">
      <c r="A51" t="s">
        <v>100</v>
      </c>
      <c r="B51" t="str">
        <f t="shared" si="9"/>
        <v>GM</v>
      </c>
      <c r="C51" t="str">
        <f t="shared" si="10"/>
        <v>General Motors</v>
      </c>
      <c r="D51" t="str">
        <f t="shared" si="11"/>
        <v>CMR</v>
      </c>
      <c r="E51" t="str">
        <f t="shared" si="12"/>
        <v>Camero</v>
      </c>
      <c r="F51" t="str">
        <f t="shared" si="13"/>
        <v>14</v>
      </c>
      <c r="G51">
        <f t="shared" si="14"/>
        <v>9</v>
      </c>
      <c r="H51">
        <v>14289.6</v>
      </c>
      <c r="I51" s="3">
        <f t="shared" si="15"/>
        <v>1504.1684210526316</v>
      </c>
      <c r="J51" t="s">
        <v>76</v>
      </c>
      <c r="K51" t="s">
        <v>101</v>
      </c>
      <c r="L51">
        <v>100000</v>
      </c>
      <c r="M51" t="str">
        <f t="shared" si="16"/>
        <v>Y</v>
      </c>
      <c r="N51" t="str">
        <f t="shared" si="17"/>
        <v>GM14CMRWHI016</v>
      </c>
    </row>
    <row r="52" spans="1:14" x14ac:dyDescent="0.45">
      <c r="A52" t="s">
        <v>127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13</v>
      </c>
      <c r="G52">
        <f t="shared" si="14"/>
        <v>10</v>
      </c>
      <c r="H52">
        <v>13867.6</v>
      </c>
      <c r="I52" s="3">
        <f t="shared" si="15"/>
        <v>1320.7238095238095</v>
      </c>
      <c r="J52" t="s">
        <v>73</v>
      </c>
      <c r="K52" t="s">
        <v>108</v>
      </c>
      <c r="L52">
        <v>75000</v>
      </c>
      <c r="M52" t="str">
        <f t="shared" si="16"/>
        <v>Y</v>
      </c>
      <c r="N52" t="str">
        <f t="shared" si="17"/>
        <v>HO13CIVBLA036</v>
      </c>
    </row>
    <row r="53" spans="1:14" x14ac:dyDescent="0.45">
      <c r="A53" t="s">
        <v>95</v>
      </c>
      <c r="B53" t="str">
        <f t="shared" si="9"/>
        <v>FD</v>
      </c>
      <c r="C53" t="str">
        <f t="shared" si="10"/>
        <v>Ford</v>
      </c>
      <c r="D53" t="str">
        <f t="shared" si="11"/>
        <v>FCS</v>
      </c>
      <c r="E53" t="str">
        <f t="shared" si="12"/>
        <v>Focus</v>
      </c>
      <c r="F53" t="str">
        <f t="shared" si="13"/>
        <v>13</v>
      </c>
      <c r="G53">
        <f t="shared" si="14"/>
        <v>10</v>
      </c>
      <c r="H53">
        <v>13682.9</v>
      </c>
      <c r="I53" s="3">
        <f t="shared" si="15"/>
        <v>1303.1333333333332</v>
      </c>
      <c r="J53" t="s">
        <v>73</v>
      </c>
      <c r="K53" t="s">
        <v>96</v>
      </c>
      <c r="L53">
        <v>75000</v>
      </c>
      <c r="M53" t="str">
        <f t="shared" si="16"/>
        <v>Y</v>
      </c>
      <c r="N53" t="str">
        <f t="shared" si="17"/>
        <v>FD13FCSBLA013</v>
      </c>
    </row>
    <row r="54" spans="1:14" x14ac:dyDescent="0.45">
      <c r="A54" t="s">
        <v>130</v>
      </c>
      <c r="B54" t="str">
        <f t="shared" si="9"/>
        <v>HO</v>
      </c>
      <c r="C54" t="str">
        <f t="shared" si="10"/>
        <v>Honda</v>
      </c>
      <c r="D54" t="str">
        <f t="shared" si="11"/>
        <v>ODY</v>
      </c>
      <c r="E54" t="str">
        <f t="shared" si="12"/>
        <v>Odyssey</v>
      </c>
      <c r="F54" t="str">
        <f t="shared" si="13"/>
        <v>14</v>
      </c>
      <c r="G54">
        <f t="shared" si="14"/>
        <v>9</v>
      </c>
      <c r="H54">
        <v>3708.1</v>
      </c>
      <c r="I54" s="3">
        <f t="shared" si="15"/>
        <v>390.32631578947365</v>
      </c>
      <c r="J54" t="s">
        <v>73</v>
      </c>
      <c r="K54" t="s">
        <v>77</v>
      </c>
      <c r="L54">
        <v>100000</v>
      </c>
      <c r="M54" t="str">
        <f t="shared" si="16"/>
        <v>Y</v>
      </c>
      <c r="N54" t="str">
        <f t="shared" si="17"/>
        <v>HO14ODYBLA041</v>
      </c>
    </row>
    <row r="55" spans="1:14" x14ac:dyDescent="0.45">
      <c r="B55" t="str">
        <f t="shared" ref="B55:B67" si="18">LEFT(A55, 2)</f>
        <v/>
      </c>
      <c r="D55" t="str">
        <f t="shared" ref="D55:D58" si="19">MID(A55,5,3)</f>
        <v/>
      </c>
      <c r="N55" t="str">
        <f t="shared" ref="N55:N58" si="20">CONCATENATE(B55,F55,D55,UPPER(LEFT(J55,3)),RIGHT(A55,3))</f>
        <v/>
      </c>
    </row>
    <row r="56" spans="1:14" x14ac:dyDescent="0.45">
      <c r="B56" t="str">
        <f t="shared" si="18"/>
        <v/>
      </c>
      <c r="D56" t="str">
        <f t="shared" si="19"/>
        <v/>
      </c>
      <c r="N56" t="str">
        <f t="shared" si="20"/>
        <v/>
      </c>
    </row>
    <row r="57" spans="1:14" x14ac:dyDescent="0.45">
      <c r="B57" t="str">
        <f t="shared" si="18"/>
        <v/>
      </c>
      <c r="N57" t="str">
        <f t="shared" si="20"/>
        <v/>
      </c>
    </row>
    <row r="58" spans="1:14" x14ac:dyDescent="0.45">
      <c r="B58" t="str">
        <f t="shared" si="18"/>
        <v/>
      </c>
      <c r="D58" t="str">
        <f t="shared" si="19"/>
        <v/>
      </c>
      <c r="N58" t="str">
        <f t="shared" si="20"/>
        <v/>
      </c>
    </row>
    <row r="59" spans="1:14" x14ac:dyDescent="0.45">
      <c r="B59" t="s">
        <v>156</v>
      </c>
      <c r="C59" t="s">
        <v>157</v>
      </c>
      <c r="D59" t="s">
        <v>168</v>
      </c>
      <c r="E59" t="s">
        <v>169</v>
      </c>
    </row>
    <row r="60" spans="1:14" x14ac:dyDescent="0.45">
      <c r="B60" t="s">
        <v>166</v>
      </c>
      <c r="C60" t="s">
        <v>167</v>
      </c>
      <c r="D60" t="s">
        <v>178</v>
      </c>
      <c r="E60" t="s">
        <v>179</v>
      </c>
    </row>
    <row r="61" spans="1:14" x14ac:dyDescent="0.45">
      <c r="B61" t="s">
        <v>164</v>
      </c>
      <c r="C61" t="s">
        <v>165</v>
      </c>
      <c r="D61" t="s">
        <v>180</v>
      </c>
      <c r="E61" t="s">
        <v>181</v>
      </c>
    </row>
    <row r="62" spans="1:14" x14ac:dyDescent="0.45">
      <c r="B62" t="s">
        <v>162</v>
      </c>
      <c r="C62" t="s">
        <v>163</v>
      </c>
      <c r="D62" t="s">
        <v>174</v>
      </c>
      <c r="E62" t="s">
        <v>175</v>
      </c>
    </row>
    <row r="63" spans="1:14" x14ac:dyDescent="0.45">
      <c r="B63" t="s">
        <v>158</v>
      </c>
      <c r="C63" t="s">
        <v>159</v>
      </c>
      <c r="D63" t="s">
        <v>176</v>
      </c>
      <c r="E63" t="s">
        <v>177</v>
      </c>
    </row>
    <row r="64" spans="1:14" x14ac:dyDescent="0.45">
      <c r="B64" t="s">
        <v>160</v>
      </c>
      <c r="C64" t="s">
        <v>161</v>
      </c>
      <c r="D64" t="s">
        <v>170</v>
      </c>
      <c r="E64" t="s">
        <v>171</v>
      </c>
    </row>
    <row r="65" spans="2:5" x14ac:dyDescent="0.45">
      <c r="B65" t="str">
        <f t="shared" si="18"/>
        <v/>
      </c>
      <c r="D65" t="s">
        <v>172</v>
      </c>
      <c r="E65" t="s">
        <v>173</v>
      </c>
    </row>
    <row r="66" spans="2:5" x14ac:dyDescent="0.45">
      <c r="B66" t="str">
        <f t="shared" si="18"/>
        <v/>
      </c>
      <c r="D66" t="s">
        <v>182</v>
      </c>
      <c r="E66" t="str">
        <f t="shared" ref="E66" ca="1" si="21">VLOOKUP(D66,D$59:E$69,2)</f>
        <v>Mustang</v>
      </c>
    </row>
    <row r="67" spans="2:5" x14ac:dyDescent="0.45">
      <c r="B67" t="str">
        <f t="shared" si="18"/>
        <v/>
      </c>
      <c r="D67" t="s">
        <v>183</v>
      </c>
      <c r="E67" t="s">
        <v>184</v>
      </c>
    </row>
    <row r="68" spans="2:5" x14ac:dyDescent="0.45">
      <c r="D68" t="s">
        <v>185</v>
      </c>
      <c r="E68" t="s">
        <v>186</v>
      </c>
    </row>
    <row r="69" spans="2:5" x14ac:dyDescent="0.45">
      <c r="D69" t="s">
        <v>187</v>
      </c>
      <c r="E69" t="s">
        <v>188</v>
      </c>
    </row>
  </sheetData>
  <sortState xmlns:xlrd2="http://schemas.microsoft.com/office/spreadsheetml/2017/richdata2" ref="A3:N54">
    <sortCondition descending="1" ref="I3:I54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CC1A-B929-46C1-AA0E-81555FB55270}">
  <sheetPr codeName="Sheet5"/>
  <dimension ref="A1:G5"/>
  <sheetViews>
    <sheetView zoomScale="85" zoomScaleNormal="85" workbookViewId="0">
      <selection activeCell="I23" sqref="I23"/>
    </sheetView>
  </sheetViews>
  <sheetFormatPr defaultRowHeight="14.25" x14ac:dyDescent="0.45"/>
  <cols>
    <col min="1" max="1" width="6.33203125" bestFit="1" customWidth="1"/>
    <col min="2" max="2" width="11.19921875" bestFit="1" customWidth="1"/>
    <col min="3" max="3" width="11.59765625" bestFit="1" customWidth="1"/>
    <col min="4" max="4" width="7.1328125" bestFit="1" customWidth="1"/>
    <col min="5" max="5" width="11.265625" bestFit="1" customWidth="1"/>
    <col min="6" max="6" width="13.265625" bestFit="1" customWidth="1"/>
    <col min="7" max="7" width="16.33203125" bestFit="1" customWidth="1"/>
  </cols>
  <sheetData>
    <row r="1" spans="1:7" s="27" customFormat="1" x14ac:dyDescent="0.45">
      <c r="B1" s="27" t="s">
        <v>196</v>
      </c>
      <c r="C1" s="27" t="s">
        <v>197</v>
      </c>
      <c r="D1" s="27" t="s">
        <v>198</v>
      </c>
      <c r="E1" s="27" t="s">
        <v>199</v>
      </c>
      <c r="F1" s="27" t="s">
        <v>205</v>
      </c>
      <c r="G1" s="27" t="s">
        <v>200</v>
      </c>
    </row>
    <row r="2" spans="1:7" x14ac:dyDescent="0.45">
      <c r="A2" t="s">
        <v>201</v>
      </c>
      <c r="B2" s="24">
        <v>20000</v>
      </c>
      <c r="C2" s="25">
        <v>0.09</v>
      </c>
      <c r="D2">
        <v>12</v>
      </c>
      <c r="E2" s="26">
        <f>B2*C2</f>
        <v>1800</v>
      </c>
      <c r="F2" s="26">
        <f>B2+E2</f>
        <v>21800</v>
      </c>
      <c r="G2" s="26">
        <f>F2/D2</f>
        <v>1816.6666666666667</v>
      </c>
    </row>
    <row r="3" spans="1:7" x14ac:dyDescent="0.45">
      <c r="A3" t="s">
        <v>202</v>
      </c>
      <c r="B3" s="24">
        <v>20000</v>
      </c>
      <c r="C3" s="25">
        <v>0.08</v>
      </c>
      <c r="D3">
        <v>12</v>
      </c>
      <c r="E3" s="26">
        <f t="shared" ref="E3:E5" si="0">B3*C3</f>
        <v>1600</v>
      </c>
      <c r="F3" s="26">
        <f t="shared" ref="F3:F5" si="1">B3+E3</f>
        <v>21600</v>
      </c>
      <c r="G3" s="26">
        <f t="shared" ref="G3:G5" si="2">F3/D3</f>
        <v>1800</v>
      </c>
    </row>
    <row r="4" spans="1:7" x14ac:dyDescent="0.45">
      <c r="A4" t="s">
        <v>203</v>
      </c>
      <c r="B4" s="24">
        <v>20000</v>
      </c>
      <c r="C4" s="25">
        <v>7.0000000000000007E-2</v>
      </c>
      <c r="D4">
        <v>12</v>
      </c>
      <c r="E4" s="26">
        <f t="shared" si="0"/>
        <v>1400.0000000000002</v>
      </c>
      <c r="F4" s="26">
        <f t="shared" si="1"/>
        <v>21400</v>
      </c>
      <c r="G4" s="26">
        <f t="shared" si="2"/>
        <v>1783.3333333333333</v>
      </c>
    </row>
    <row r="5" spans="1:7" x14ac:dyDescent="0.45">
      <c r="A5" t="s">
        <v>204</v>
      </c>
      <c r="B5" s="24">
        <v>20000</v>
      </c>
      <c r="C5" s="25">
        <v>0.06</v>
      </c>
      <c r="D5">
        <v>12</v>
      </c>
      <c r="E5" s="26">
        <f t="shared" si="0"/>
        <v>1200</v>
      </c>
      <c r="F5" s="26">
        <f t="shared" si="1"/>
        <v>21200</v>
      </c>
      <c r="G5" s="26">
        <f t="shared" si="2"/>
        <v>1766.6666666666667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4187-171D-4084-85D9-71458BEC2CE8}">
  <sheetPr codeName="Sheet6"/>
  <dimension ref="A3:B21"/>
  <sheetViews>
    <sheetView topLeftCell="A4" workbookViewId="0">
      <selection activeCell="A4" sqref="A4:B20"/>
    </sheetView>
  </sheetViews>
  <sheetFormatPr defaultRowHeight="14.25" x14ac:dyDescent="0.45"/>
  <cols>
    <col min="1" max="1" width="12.06640625" bestFit="1" customWidth="1"/>
    <col min="2" max="2" width="11.1328125" bestFit="1" customWidth="1"/>
  </cols>
  <sheetData>
    <row r="3" spans="1:2" x14ac:dyDescent="0.45">
      <c r="A3" s="21" t="s">
        <v>193</v>
      </c>
      <c r="B3" t="s">
        <v>195</v>
      </c>
    </row>
    <row r="4" spans="1:2" x14ac:dyDescent="0.45">
      <c r="A4" s="22" t="s">
        <v>99</v>
      </c>
      <c r="B4" s="23">
        <v>144647.69999999998</v>
      </c>
    </row>
    <row r="5" spans="1:2" x14ac:dyDescent="0.45">
      <c r="A5" s="22" t="s">
        <v>108</v>
      </c>
      <c r="B5" s="23">
        <v>150656.40000000002</v>
      </c>
    </row>
    <row r="6" spans="1:2" x14ac:dyDescent="0.45">
      <c r="A6" s="22" t="s">
        <v>84</v>
      </c>
      <c r="B6" s="23">
        <v>154427.9</v>
      </c>
    </row>
    <row r="7" spans="1:2" x14ac:dyDescent="0.45">
      <c r="A7" s="22" t="s">
        <v>116</v>
      </c>
      <c r="B7" s="23">
        <v>179986</v>
      </c>
    </row>
    <row r="8" spans="1:2" x14ac:dyDescent="0.45">
      <c r="A8" s="22" t="s">
        <v>87</v>
      </c>
      <c r="B8" s="23">
        <v>143640.70000000001</v>
      </c>
    </row>
    <row r="9" spans="1:2" x14ac:dyDescent="0.45">
      <c r="A9" s="22" t="s">
        <v>103</v>
      </c>
      <c r="B9" s="23">
        <v>135078.20000000001</v>
      </c>
    </row>
    <row r="10" spans="1:2" x14ac:dyDescent="0.45">
      <c r="A10" s="22" t="s">
        <v>82</v>
      </c>
      <c r="B10" s="23">
        <v>184693.8</v>
      </c>
    </row>
    <row r="11" spans="1:2" x14ac:dyDescent="0.45">
      <c r="A11" s="22" t="s">
        <v>80</v>
      </c>
      <c r="B11" s="23">
        <v>127731.3</v>
      </c>
    </row>
    <row r="12" spans="1:2" x14ac:dyDescent="0.45">
      <c r="A12" s="22" t="s">
        <v>77</v>
      </c>
      <c r="B12" s="23">
        <v>70964.899999999994</v>
      </c>
    </row>
    <row r="13" spans="1:2" x14ac:dyDescent="0.45">
      <c r="A13" s="22" t="s">
        <v>90</v>
      </c>
      <c r="B13" s="23">
        <v>65315</v>
      </c>
    </row>
    <row r="14" spans="1:2" x14ac:dyDescent="0.45">
      <c r="A14" s="22" t="s">
        <v>96</v>
      </c>
      <c r="B14" s="23">
        <v>138561.5</v>
      </c>
    </row>
    <row r="15" spans="1:2" x14ac:dyDescent="0.45">
      <c r="A15" s="22" t="s">
        <v>97</v>
      </c>
      <c r="B15" s="23">
        <v>141229.4</v>
      </c>
    </row>
    <row r="16" spans="1:2" x14ac:dyDescent="0.45">
      <c r="A16" s="22" t="s">
        <v>74</v>
      </c>
      <c r="B16" s="23">
        <v>305432.40000000002</v>
      </c>
    </row>
    <row r="17" spans="1:2" x14ac:dyDescent="0.45">
      <c r="A17" s="22" t="s">
        <v>110</v>
      </c>
      <c r="B17" s="23">
        <v>177713.9</v>
      </c>
    </row>
    <row r="18" spans="1:2" x14ac:dyDescent="0.45">
      <c r="A18" s="22" t="s">
        <v>101</v>
      </c>
      <c r="B18" s="23">
        <v>65964.899999999994</v>
      </c>
    </row>
    <row r="19" spans="1:2" x14ac:dyDescent="0.45">
      <c r="A19" s="22" t="s">
        <v>94</v>
      </c>
      <c r="B19" s="23">
        <v>130601.59999999999</v>
      </c>
    </row>
    <row r="20" spans="1:2" x14ac:dyDescent="0.45">
      <c r="A20" s="22" t="s">
        <v>92</v>
      </c>
      <c r="B20" s="23">
        <v>19341.7</v>
      </c>
    </row>
    <row r="21" spans="1:2" x14ac:dyDescent="0.45">
      <c r="A21" s="22" t="s">
        <v>194</v>
      </c>
      <c r="B21" s="23">
        <v>2335987.2999999998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770E-C758-4422-86AD-38D553848BA6}">
  <sheetPr codeName="Sheet7"/>
  <dimension ref="A2:I19"/>
  <sheetViews>
    <sheetView tabSelected="1" workbookViewId="0">
      <selection activeCell="L17" sqref="L17"/>
    </sheetView>
  </sheetViews>
  <sheetFormatPr defaultRowHeight="14.25" x14ac:dyDescent="0.45"/>
  <cols>
    <col min="1" max="1" width="16" bestFit="1" customWidth="1"/>
    <col min="3" max="3" width="9.46484375" bestFit="1" customWidth="1"/>
    <col min="9" max="9" width="9.86328125" bestFit="1" customWidth="1"/>
  </cols>
  <sheetData>
    <row r="2" spans="1:9" x14ac:dyDescent="0.45">
      <c r="B2" t="s">
        <v>221</v>
      </c>
      <c r="C2" t="s">
        <v>222</v>
      </c>
      <c r="D2" t="s">
        <v>223</v>
      </c>
      <c r="F2" t="s">
        <v>224</v>
      </c>
      <c r="G2" t="s">
        <v>225</v>
      </c>
      <c r="H2" t="s">
        <v>222</v>
      </c>
      <c r="I2" t="s">
        <v>223</v>
      </c>
    </row>
    <row r="3" spans="1:9" x14ac:dyDescent="0.45">
      <c r="A3" t="s">
        <v>206</v>
      </c>
      <c r="B3" s="1">
        <f ca="1">RANDBETWEEN(5, 20)</f>
        <v>18</v>
      </c>
      <c r="C3" s="1">
        <f ca="1">RANDBETWEEN(5, 20)</f>
        <v>20</v>
      </c>
      <c r="D3" s="1">
        <f ca="1">RANDBETWEEN(5, 20)</f>
        <v>16</v>
      </c>
      <c r="F3">
        <f ca="1">RANDBETWEEN(1,3)</f>
        <v>2</v>
      </c>
      <c r="G3" s="2">
        <f ca="1">B3*$F3</f>
        <v>36</v>
      </c>
      <c r="H3" s="2">
        <f ca="1">C3*$F3</f>
        <v>40</v>
      </c>
      <c r="I3" s="2">
        <f ca="1">D3*$F3</f>
        <v>32</v>
      </c>
    </row>
    <row r="4" spans="1:9" x14ac:dyDescent="0.45">
      <c r="A4" t="s">
        <v>207</v>
      </c>
      <c r="B4" s="1">
        <f t="shared" ref="B4:D17" ca="1" si="0">RANDBETWEEN(5, 20)</f>
        <v>18</v>
      </c>
      <c r="C4" s="1">
        <f t="shared" ca="1" si="0"/>
        <v>8</v>
      </c>
      <c r="D4" s="1">
        <f t="shared" ca="1" si="0"/>
        <v>13</v>
      </c>
      <c r="F4">
        <f t="shared" ref="F4:F17" ca="1" si="1">RANDBETWEEN(1,3)</f>
        <v>3</v>
      </c>
      <c r="G4" s="2">
        <f t="shared" ref="G4:G17" ca="1" si="2">B4*F$3</f>
        <v>36</v>
      </c>
      <c r="H4" s="2">
        <f t="shared" ref="H4:H17" ca="1" si="3">C4*$F4</f>
        <v>24</v>
      </c>
      <c r="I4" s="2">
        <f t="shared" ref="I4:I17" ca="1" si="4">D4*$F4</f>
        <v>39</v>
      </c>
    </row>
    <row r="5" spans="1:9" x14ac:dyDescent="0.45">
      <c r="A5" t="s">
        <v>208</v>
      </c>
      <c r="B5" s="1">
        <f t="shared" ca="1" si="0"/>
        <v>14</v>
      </c>
      <c r="C5" s="1">
        <f t="shared" ca="1" si="0"/>
        <v>14</v>
      </c>
      <c r="D5" s="1">
        <f t="shared" ca="1" si="0"/>
        <v>20</v>
      </c>
      <c r="F5">
        <f t="shared" ca="1" si="1"/>
        <v>2</v>
      </c>
      <c r="G5" s="2">
        <f t="shared" ca="1" si="2"/>
        <v>28</v>
      </c>
      <c r="H5" s="2">
        <f t="shared" ca="1" si="3"/>
        <v>28</v>
      </c>
      <c r="I5" s="2">
        <f t="shared" ca="1" si="4"/>
        <v>40</v>
      </c>
    </row>
    <row r="6" spans="1:9" x14ac:dyDescent="0.45">
      <c r="A6" t="s">
        <v>209</v>
      </c>
      <c r="B6" s="1">
        <f t="shared" ca="1" si="0"/>
        <v>14</v>
      </c>
      <c r="C6" s="1">
        <f t="shared" ca="1" si="0"/>
        <v>18</v>
      </c>
      <c r="D6" s="1">
        <f t="shared" ca="1" si="0"/>
        <v>12</v>
      </c>
      <c r="F6">
        <f t="shared" ca="1" si="1"/>
        <v>1</v>
      </c>
      <c r="G6" s="2">
        <f t="shared" ca="1" si="2"/>
        <v>28</v>
      </c>
      <c r="H6" s="2">
        <f t="shared" ca="1" si="3"/>
        <v>18</v>
      </c>
      <c r="I6" s="2">
        <f t="shared" ca="1" si="4"/>
        <v>12</v>
      </c>
    </row>
    <row r="7" spans="1:9" x14ac:dyDescent="0.45">
      <c r="A7" t="s">
        <v>210</v>
      </c>
      <c r="B7" s="1">
        <f t="shared" ca="1" si="0"/>
        <v>14</v>
      </c>
      <c r="C7" s="1">
        <f t="shared" ca="1" si="0"/>
        <v>17</v>
      </c>
      <c r="D7" s="1">
        <f t="shared" ca="1" si="0"/>
        <v>12</v>
      </c>
      <c r="F7">
        <f t="shared" ca="1" si="1"/>
        <v>2</v>
      </c>
      <c r="G7" s="2">
        <f t="shared" ca="1" si="2"/>
        <v>28</v>
      </c>
      <c r="H7" s="2">
        <f t="shared" ca="1" si="3"/>
        <v>34</v>
      </c>
      <c r="I7" s="2">
        <f t="shared" ca="1" si="4"/>
        <v>24</v>
      </c>
    </row>
    <row r="8" spans="1:9" x14ac:dyDescent="0.45">
      <c r="A8" t="s">
        <v>211</v>
      </c>
      <c r="B8" s="1">
        <f t="shared" ca="1" si="0"/>
        <v>10</v>
      </c>
      <c r="C8" s="1">
        <f t="shared" ca="1" si="0"/>
        <v>13</v>
      </c>
      <c r="D8" s="1">
        <f t="shared" ca="1" si="0"/>
        <v>9</v>
      </c>
      <c r="F8">
        <f t="shared" ca="1" si="1"/>
        <v>1</v>
      </c>
      <c r="G8" s="2">
        <f t="shared" ca="1" si="2"/>
        <v>20</v>
      </c>
      <c r="H8" s="2">
        <f t="shared" ca="1" si="3"/>
        <v>13</v>
      </c>
      <c r="I8" s="2">
        <f t="shared" ca="1" si="4"/>
        <v>9</v>
      </c>
    </row>
    <row r="9" spans="1:9" x14ac:dyDescent="0.45">
      <c r="A9" t="s">
        <v>212</v>
      </c>
      <c r="B9" s="1">
        <f t="shared" ca="1" si="0"/>
        <v>16</v>
      </c>
      <c r="C9" s="1">
        <f t="shared" ca="1" si="0"/>
        <v>11</v>
      </c>
      <c r="D9" s="1">
        <f t="shared" ca="1" si="0"/>
        <v>16</v>
      </c>
      <c r="F9">
        <f t="shared" ca="1" si="1"/>
        <v>3</v>
      </c>
      <c r="G9" s="2">
        <f t="shared" ca="1" si="2"/>
        <v>32</v>
      </c>
      <c r="H9" s="2">
        <f t="shared" ca="1" si="3"/>
        <v>33</v>
      </c>
      <c r="I9" s="2">
        <f t="shared" ca="1" si="4"/>
        <v>48</v>
      </c>
    </row>
    <row r="10" spans="1:9" x14ac:dyDescent="0.45">
      <c r="A10" t="s">
        <v>213</v>
      </c>
      <c r="B10" s="1">
        <f t="shared" ca="1" si="0"/>
        <v>18</v>
      </c>
      <c r="C10" s="1">
        <f t="shared" ca="1" si="0"/>
        <v>5</v>
      </c>
      <c r="D10" s="1">
        <f t="shared" ca="1" si="0"/>
        <v>6</v>
      </c>
      <c r="F10">
        <f t="shared" ca="1" si="1"/>
        <v>2</v>
      </c>
      <c r="G10" s="2">
        <f t="shared" ca="1" si="2"/>
        <v>36</v>
      </c>
      <c r="H10" s="2">
        <f t="shared" ca="1" si="3"/>
        <v>10</v>
      </c>
      <c r="I10" s="2">
        <f t="shared" ca="1" si="4"/>
        <v>12</v>
      </c>
    </row>
    <row r="11" spans="1:9" x14ac:dyDescent="0.45">
      <c r="A11" t="s">
        <v>214</v>
      </c>
      <c r="B11" s="1">
        <f t="shared" ca="1" si="0"/>
        <v>6</v>
      </c>
      <c r="C11" s="1">
        <f t="shared" ca="1" si="0"/>
        <v>19</v>
      </c>
      <c r="D11" s="1">
        <f t="shared" ca="1" si="0"/>
        <v>18</v>
      </c>
      <c r="F11">
        <f t="shared" ca="1" si="1"/>
        <v>1</v>
      </c>
      <c r="G11" s="2">
        <f t="shared" ca="1" si="2"/>
        <v>12</v>
      </c>
      <c r="H11" s="2">
        <f t="shared" ca="1" si="3"/>
        <v>19</v>
      </c>
      <c r="I11" s="2">
        <f t="shared" ca="1" si="4"/>
        <v>18</v>
      </c>
    </row>
    <row r="12" spans="1:9" x14ac:dyDescent="0.45">
      <c r="A12" t="s">
        <v>215</v>
      </c>
      <c r="B12" s="1">
        <f t="shared" ca="1" si="0"/>
        <v>14</v>
      </c>
      <c r="C12" s="1">
        <f t="shared" ca="1" si="0"/>
        <v>13</v>
      </c>
      <c r="D12" s="1">
        <f t="shared" ca="1" si="0"/>
        <v>20</v>
      </c>
      <c r="F12">
        <f t="shared" ca="1" si="1"/>
        <v>1</v>
      </c>
      <c r="G12" s="2">
        <f t="shared" ca="1" si="2"/>
        <v>28</v>
      </c>
      <c r="H12" s="2">
        <f t="shared" ca="1" si="3"/>
        <v>13</v>
      </c>
      <c r="I12" s="2">
        <f t="shared" ca="1" si="4"/>
        <v>20</v>
      </c>
    </row>
    <row r="13" spans="1:9" x14ac:dyDescent="0.45">
      <c r="A13" t="s">
        <v>216</v>
      </c>
      <c r="B13" s="1">
        <f t="shared" ca="1" si="0"/>
        <v>5</v>
      </c>
      <c r="C13" s="1">
        <f t="shared" ca="1" si="0"/>
        <v>12</v>
      </c>
      <c r="D13" s="1">
        <f t="shared" ca="1" si="0"/>
        <v>16</v>
      </c>
      <c r="F13">
        <f t="shared" ca="1" si="1"/>
        <v>1</v>
      </c>
      <c r="G13" s="2">
        <f t="shared" ca="1" si="2"/>
        <v>10</v>
      </c>
      <c r="H13" s="2">
        <f t="shared" ca="1" si="3"/>
        <v>12</v>
      </c>
      <c r="I13" s="2">
        <f t="shared" ca="1" si="4"/>
        <v>16</v>
      </c>
    </row>
    <row r="14" spans="1:9" x14ac:dyDescent="0.45">
      <c r="A14" t="s">
        <v>217</v>
      </c>
      <c r="B14" s="1">
        <f t="shared" ca="1" si="0"/>
        <v>14</v>
      </c>
      <c r="C14" s="1">
        <f t="shared" ca="1" si="0"/>
        <v>14</v>
      </c>
      <c r="D14" s="1">
        <f t="shared" ca="1" si="0"/>
        <v>19</v>
      </c>
      <c r="F14">
        <f t="shared" ca="1" si="1"/>
        <v>1</v>
      </c>
      <c r="G14" s="2">
        <f t="shared" ca="1" si="2"/>
        <v>28</v>
      </c>
      <c r="H14" s="2">
        <f t="shared" ca="1" si="3"/>
        <v>14</v>
      </c>
      <c r="I14" s="2">
        <f t="shared" ca="1" si="4"/>
        <v>19</v>
      </c>
    </row>
    <row r="15" spans="1:9" x14ac:dyDescent="0.45">
      <c r="A15" t="s">
        <v>218</v>
      </c>
      <c r="B15" s="1">
        <f t="shared" ca="1" si="0"/>
        <v>19</v>
      </c>
      <c r="C15" s="1">
        <f t="shared" ca="1" si="0"/>
        <v>19</v>
      </c>
      <c r="D15" s="1">
        <f t="shared" ca="1" si="0"/>
        <v>18</v>
      </c>
      <c r="F15">
        <f t="shared" ca="1" si="1"/>
        <v>1</v>
      </c>
      <c r="G15" s="2">
        <f t="shared" ca="1" si="2"/>
        <v>38</v>
      </c>
      <c r="H15" s="2">
        <f t="shared" ca="1" si="3"/>
        <v>19</v>
      </c>
      <c r="I15" s="2">
        <f t="shared" ca="1" si="4"/>
        <v>18</v>
      </c>
    </row>
    <row r="16" spans="1:9" x14ac:dyDescent="0.45">
      <c r="A16" t="s">
        <v>219</v>
      </c>
      <c r="B16" s="1">
        <f t="shared" ca="1" si="0"/>
        <v>17</v>
      </c>
      <c r="C16" s="1">
        <f t="shared" ca="1" si="0"/>
        <v>16</v>
      </c>
      <c r="D16" s="1">
        <f t="shared" ca="1" si="0"/>
        <v>11</v>
      </c>
      <c r="F16">
        <f t="shared" ca="1" si="1"/>
        <v>2</v>
      </c>
      <c r="G16" s="2">
        <f t="shared" ca="1" si="2"/>
        <v>34</v>
      </c>
      <c r="H16" s="2">
        <f t="shared" ca="1" si="3"/>
        <v>32</v>
      </c>
      <c r="I16" s="2">
        <f t="shared" ca="1" si="4"/>
        <v>22</v>
      </c>
    </row>
    <row r="17" spans="1:9" x14ac:dyDescent="0.45">
      <c r="A17" t="s">
        <v>220</v>
      </c>
      <c r="B17" s="1">
        <f t="shared" ca="1" si="0"/>
        <v>11</v>
      </c>
      <c r="C17" s="1">
        <f t="shared" ca="1" si="0"/>
        <v>18</v>
      </c>
      <c r="D17" s="1">
        <f t="shared" ca="1" si="0"/>
        <v>12</v>
      </c>
      <c r="F17">
        <f t="shared" ca="1" si="1"/>
        <v>3</v>
      </c>
      <c r="G17" s="2">
        <f t="shared" ca="1" si="2"/>
        <v>22</v>
      </c>
      <c r="H17" s="2">
        <f t="shared" ca="1" si="3"/>
        <v>54</v>
      </c>
      <c r="I17" s="2">
        <f t="shared" ca="1" si="4"/>
        <v>36</v>
      </c>
    </row>
    <row r="19" spans="1:9" x14ac:dyDescent="0.45">
      <c r="F19" t="s">
        <v>47</v>
      </c>
      <c r="G19" s="2">
        <f ca="1">SUM(G3:G17)</f>
        <v>416</v>
      </c>
      <c r="H19" s="2">
        <f ca="1">SUM(H3:H17)</f>
        <v>363</v>
      </c>
      <c r="I19" s="2">
        <f ca="1">SUM(I3:I17)</f>
        <v>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Payroll</vt:lpstr>
      <vt:lpstr>Grade Book</vt:lpstr>
      <vt:lpstr>Career Decsion</vt:lpstr>
      <vt:lpstr>car inventory</vt:lpstr>
      <vt:lpstr>interest</vt:lpstr>
      <vt:lpstr>pivot</vt:lpstr>
      <vt:lpstr>price_reference</vt:lpstr>
      <vt:lpstr>'car inventory'!car_inventory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2023-07-08T07:08:21Z</cp:lastPrinted>
  <dcterms:created xsi:type="dcterms:W3CDTF">2023-07-07T07:26:06Z</dcterms:created>
  <dcterms:modified xsi:type="dcterms:W3CDTF">2023-09-08T10:49:03Z</dcterms:modified>
</cp:coreProperties>
</file>