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<sst xmlns="http://schemas.openxmlformats.org/spreadsheetml/2006/main" count="2831" uniqueCount="713">
  <si>
    <t>File opened</t>
  </si>
  <si>
    <t>2022-06-16 09:30:31</t>
  </si>
  <si>
    <t>Console s/n</t>
  </si>
  <si>
    <t>68C-022620</t>
  </si>
  <si>
    <t>Console ver</t>
  </si>
  <si>
    <t>Bluestem v.2.0.04</t>
  </si>
  <si>
    <t>Scripts ver</t>
  </si>
  <si>
    <t>2021.08  2.0.04, Aug 2021</t>
  </si>
  <si>
    <t>Head s/n</t>
  </si>
  <si>
    <t>68H-422610</t>
  </si>
  <si>
    <t>Head ver</t>
  </si>
  <si>
    <t>1.4.7</t>
  </si>
  <si>
    <t>Head cal</t>
  </si>
  <si>
    <t>{"oxygen": "21", "co2azero": "0.956879", "co2aspan1": "0.999976", "co2aspan2": "-0.0281778", "co2aspan2a": "0.291716", "co2aspan2b": "0.289311", "co2aspanconc1": "2491", "co2aspanconc2": "303.6", "co2bzero": "0.887018", "co2bspan1": "0.999922", "co2bspan2": "-0.0284838", "co2bspan2a": "0.295406", "co2bspan2b": "0.292897", "co2bspanconc1": "2491", "co2bspanconc2": "303.6", "h2oazero": "1.10485", "h2oaspan1": "1.01043", "h2oaspan2": "0", "h2oaspan2a": "0.0714665", "h2oaspan2b": "0.0722118", "h2oaspanconc1": "12.28", "h2oaspanconc2": "0", "h2obzero": "1.0837", "h2obspan1": "0.997499", "h2obspan2": "0", "h2obspan2a": "0.0728508", "h2obspan2b": "0.0726686", "h2obspanconc1": "12.28", "h2obspanconc2": "0", "tazero": "0.00463867", "tbzero": "0.12225", "flowmeterzero": "0.985692", "flowazero": "0.30292", "flowbzero": "0.30501", "chamberpressurezero": "2.64692", "ssa_ref": "31867.6", "ssb_ref": "26250.6"}</t>
  </si>
  <si>
    <t>CO2 rangematch</t>
  </si>
  <si>
    <t>Mon Mar 21 11:13</t>
  </si>
  <si>
    <t>H2O rangematch</t>
  </si>
  <si>
    <t>Mon Mar 21 08:51</t>
  </si>
  <si>
    <t>Chamber type</t>
  </si>
  <si>
    <t>6800-12A</t>
  </si>
  <si>
    <t>Chamber s/n</t>
  </si>
  <si>
    <t>CHM-11202</t>
  </si>
  <si>
    <t>Chamber rev</t>
  </si>
  <si>
    <t>0</t>
  </si>
  <si>
    <t>Chamber cal</t>
  </si>
  <si>
    <t>8.33</t>
  </si>
  <si>
    <t>HeadLS type</t>
  </si>
  <si>
    <t>6800-02</t>
  </si>
  <si>
    <t>HeadLS s/n</t>
  </si>
  <si>
    <t>411619</t>
  </si>
  <si>
    <t>HeadLS f</t>
  </si>
  <si>
    <t>0.0502 0.0917</t>
  </si>
  <si>
    <t>HeadLS u0</t>
  </si>
  <si>
    <t>552 1399</t>
  </si>
  <si>
    <t>09:30:31</t>
  </si>
  <si>
    <t>Stability Definition:	A (GasEx): Slp&lt;4 Per=15	gsw (GasEx): Slp&lt;0.05 Per=15</t>
  </si>
  <si>
    <t>09:30:37</t>
  </si>
  <si>
    <t>n1</t>
  </si>
  <si>
    <t>09:31:48</t>
  </si>
  <si>
    <t>SysConst</t>
  </si>
  <si>
    <t>AvgTime</t>
  </si>
  <si>
    <t>4</t>
  </si>
  <si>
    <t>Oxygen</t>
  </si>
  <si>
    <t>ChambConst</t>
  </si>
  <si>
    <t>Chamber</t>
  </si>
  <si>
    <t>Aperture</t>
  </si>
  <si>
    <t>3x3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</si>
  <si>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</si>
  <si>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</si>
  <si>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</si>
  <si>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</si>
  <si>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</si>
  <si>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</si>
  <si>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</si>
  <si>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</si>
  <si>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</si>
  <si>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Plot</t>
  </si>
  <si>
    <t>N1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</si>
  <si>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</si>
  <si>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</si>
  <si>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</si>
  <si>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</si>
  <si>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</si>
  <si>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</si>
  <si>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</si>
  <si>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</si>
  <si>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</si>
  <si>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</si>
  <si>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</si>
  <si>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</si>
  <si>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</si>
  <si>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</si>
  <si>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</si>
  <si>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</si>
  <si>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</si>
  <si>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</si>
  <si>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</si>
  <si>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</si>
  <si>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</si>
  <si>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</si>
  <si>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</si>
  <si>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</si>
  <si>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</si>
  <si>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</si>
  <si>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</si>
  <si>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</si>
  <si>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</si>
  <si>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</si>
  <si>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</si>
  <si>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</si>
  <si>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</si>
  <si>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</si>
  <si>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</si>
  <si>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</si>
  <si>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0.43244 72.0985 366.225 615.79 853.871 1063.44 1201.07 1317.52</t>
  </si>
  <si>
    <t>Fs_true</t>
  </si>
  <si>
    <t>0.0435204 101.318 401.95 603.841 801.539 1003.27 1201.1 1402.32</t>
  </si>
  <si>
    <t>leak_wt</t>
  </si>
  <si>
    <t>SysObs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</si>
  <si>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</si>
  <si>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</si>
  <si>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</si>
  <si>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</si>
  <si>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</si>
  <si>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</si>
  <si>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</si>
  <si>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</si>
  <si>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</si>
  <si>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</si>
  <si>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</si>
  <si>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</si>
  <si>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</si>
  <si>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</si>
  <si>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</si>
  <si>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</si>
  <si>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</si>
  <si>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</si>
  <si>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</si>
  <si>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</si>
  <si>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</si>
  <si>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</si>
  <si>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</si>
  <si>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</si>
  <si>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</si>
  <si>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</si>
  <si>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</si>
  <si>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</si>
  <si>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</si>
  <si>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</si>
  <si>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</si>
  <si>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</si>
  <si>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</si>
  <si>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</si>
  <si>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</si>
  <si>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</si>
  <si>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</si>
  <si>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</si>
  <si>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</si>
  <si>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</si>
  <si>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</si>
  <si>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</si>
  <si>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</si>
  <si>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</si>
  <si>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</si>
  <si>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</si>
  <si>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</si>
  <si>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</si>
  <si>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</si>
  <si>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</si>
  <si>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</si>
  <si>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</si>
  <si>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</si>
  <si>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</si>
  <si>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</si>
  <si>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</si>
  <si>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</si>
  <si>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</si>
  <si>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</si>
  <si>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</si>
  <si>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</si>
  <si>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</si>
  <si>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</si>
  <si>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</si>
  <si>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</si>
  <si>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</si>
  <si>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</si>
  <si>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</si>
  <si>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</si>
  <si>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</si>
  <si>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</si>
  <si>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</si>
  <si>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</si>
  <si>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</si>
  <si>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</si>
  <si>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</si>
  <si>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</si>
  <si>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</si>
  <si>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</si>
  <si>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</si>
  <si>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</si>
  <si>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</si>
  <si>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</si>
  <si>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</si>
  <si>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</si>
  <si>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</si>
  <si>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</si>
  <si>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</si>
  <si>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</si>
  <si>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</si>
  <si>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</si>
  <si>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</si>
  <si>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</si>
  <si>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</si>
  <si>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</si>
  <si>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</si>
  <si>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</si>
  <si>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</si>
  <si>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</si>
  <si>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</si>
  <si>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</si>
  <si>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</si>
  <si>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</si>
  <si>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</si>
  <si>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</si>
  <si>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</si>
  <si>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</si>
  <si>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</si>
  <si>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</si>
  <si>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</si>
  <si>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</si>
  <si>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</si>
  <si>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</si>
  <si>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</si>
  <si>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</si>
  <si>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</si>
  <si>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</si>
  <si>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</si>
  <si>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</si>
  <si>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</si>
  <si>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</si>
  <si>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</si>
  <si>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</si>
  <si>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</si>
  <si>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</si>
  <si>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</si>
  <si>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</si>
  <si>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</si>
  <si>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</si>
  <si>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</si>
  <si>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</si>
  <si>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</si>
  <si>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</si>
  <si>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</si>
  <si>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</si>
  <si>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</si>
  <si>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</si>
  <si>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</si>
  <si>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</si>
  <si>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</si>
  <si>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</si>
  <si>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</si>
  <si>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</si>
  <si>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</si>
  <si>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</si>
  <si>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</si>
  <si>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</si>
  <si>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</si>
  <si>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</si>
  <si>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</si>
  <si>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</si>
  <si>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</si>
  <si>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</si>
  <si>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</si>
  <si>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</si>
  <si>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</si>
  <si>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</si>
  <si>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</si>
  <si>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</si>
  <si>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</si>
  <si>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</si>
  <si>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</si>
  <si>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</si>
  <si>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</si>
  <si>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</si>
  <si>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</si>
  <si>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</si>
  <si>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</si>
  <si>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</si>
  <si>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</si>
  <si>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</si>
  <si>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</si>
  <si>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</si>
  <si>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</si>
  <si>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</si>
  <si>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</si>
  <si>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</si>
  <si>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</si>
  <si>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</si>
  <si>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</si>
  <si>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</si>
  <si>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</si>
  <si>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</si>
  <si>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</si>
  <si>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</si>
  <si>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</si>
  <si>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</si>
  <si>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</si>
  <si>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</si>
  <si>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</si>
  <si>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</si>
  <si>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</si>
  <si>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</si>
  <si>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</si>
  <si>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</si>
  <si>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</si>
  <si>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</si>
  <si>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</si>
  <si>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</si>
  <si>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</si>
  <si>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</si>
  <si>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</si>
  <si>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</si>
  <si>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</si>
  <si>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</si>
  <si>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</si>
  <si>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</si>
  <si>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</si>
  <si>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</si>
  <si>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</si>
  <si>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</si>
  <si>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</si>
  <si>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</si>
  <si>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</si>
  <si>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</si>
  <si>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</si>
  <si>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</si>
  <si>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</si>
  <si>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</si>
  <si>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</si>
  <si>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</si>
  <si>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</si>
  <si>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</si>
  <si>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</si>
  <si>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</si>
  <si>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</si>
  <si>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</si>
  <si>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</si>
  <si>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</si>
  <si>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</si>
  <si>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</si>
  <si>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</si>
  <si>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</si>
  <si>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20220616 09:44:31</t>
  </si>
  <si>
    <t>09:44:31</t>
  </si>
  <si>
    <t>0: Broadleaf</t>
  </si>
  <si>
    <t>09:43:59</t>
  </si>
  <si>
    <t>11111111</t>
  </si>
  <si>
    <t>oooooooo</t>
  </si>
  <si>
    <t>on</t>
  </si>
  <si>
    <t>20220616 09:46:01</t>
  </si>
  <si>
    <t>09:46:01</t>
  </si>
  <si>
    <t>09:45:45</t>
  </si>
  <si>
    <t>20220616 09:47:32</t>
  </si>
  <si>
    <t>09:47:32</t>
  </si>
  <si>
    <t>09:47:17</t>
  </si>
  <si>
    <t>20220616 09:49:02</t>
  </si>
  <si>
    <t>09:49:02</t>
  </si>
  <si>
    <t>09:48:47</t>
  </si>
  <si>
    <t>20220616 09:50:33</t>
  </si>
  <si>
    <t>09:50:33</t>
  </si>
  <si>
    <t>09:50:16</t>
  </si>
  <si>
    <t>20220616 09:52:04</t>
  </si>
  <si>
    <t>09:52:04</t>
  </si>
  <si>
    <t>09:51:26</t>
  </si>
  <si>
    <t>20220616 09:53:34</t>
  </si>
  <si>
    <t>09:53:34</t>
  </si>
  <si>
    <t>09:53:50</t>
  </si>
  <si>
    <t>20220616 09:55:21</t>
  </si>
  <si>
    <t>09:55:21</t>
  </si>
  <si>
    <t>09:55:04</t>
  </si>
  <si>
    <t>20220616 09:56:52</t>
  </si>
  <si>
    <t>09:56:52</t>
  </si>
  <si>
    <t>09:56:36</t>
  </si>
  <si>
    <t>20220616 09:58:22</t>
  </si>
  <si>
    <t>09:58:22</t>
  </si>
  <si>
    <t>09:58:07</t>
  </si>
  <si>
    <t>20220616 09:59:53</t>
  </si>
  <si>
    <t>09:59:53</t>
  </si>
  <si>
    <t>09:59:30</t>
  </si>
  <si>
    <t>20220616 10:01:23</t>
  </si>
  <si>
    <t>10:01:23</t>
  </si>
  <si>
    <t>10:01:07</t>
  </si>
  <si>
    <t>10:07:26</t>
  </si>
  <si>
    <t>n2</t>
  </si>
  <si>
    <t>20220616 10:10:29</t>
  </si>
  <si>
    <t>10:10:29</t>
  </si>
  <si>
    <t>10:09:47</t>
  </si>
  <si>
    <t>20220616 10:12:00</t>
  </si>
  <si>
    <t>10:12:00</t>
  </si>
  <si>
    <t>10:11:50</t>
  </si>
  <si>
    <t>20220616 10:13:30</t>
  </si>
  <si>
    <t>10:13:30</t>
  </si>
  <si>
    <t>10:13:14</t>
  </si>
  <si>
    <t>20220616 10:15:01</t>
  </si>
  <si>
    <t>10:15:01</t>
  </si>
  <si>
    <t>10:14:50</t>
  </si>
  <si>
    <t>20220616 10:16:31</t>
  </si>
  <si>
    <t>10:16:31</t>
  </si>
  <si>
    <t>10:16:16</t>
  </si>
  <si>
    <t>20220616 10:18:02</t>
  </si>
  <si>
    <t>10:18:02</t>
  </si>
  <si>
    <t>10:17:24</t>
  </si>
  <si>
    <t>20220616 10:19:32</t>
  </si>
  <si>
    <t>10:19:32</t>
  </si>
  <si>
    <t>10:19:57</t>
  </si>
  <si>
    <t>20220616 10:21:28</t>
  </si>
  <si>
    <t>10:21:28</t>
  </si>
  <si>
    <t>10:21:11</t>
  </si>
  <si>
    <t>20220616 10:22:59</t>
  </si>
  <si>
    <t>10:22:59</t>
  </si>
  <si>
    <t>10:22:41</t>
  </si>
  <si>
    <t>20220616 10:24:29</t>
  </si>
  <si>
    <t>10:24:29</t>
  </si>
  <si>
    <t>10:24:12</t>
  </si>
  <si>
    <t>20220616 10:26:00</t>
  </si>
  <si>
    <t>10:26:00</t>
  </si>
  <si>
    <t>10:25:44</t>
  </si>
  <si>
    <t>20220616 10:27:30</t>
  </si>
  <si>
    <t>10:27:30</t>
  </si>
  <si>
    <t>10:27:04</t>
  </si>
  <si>
    <t>10:31:00</t>
  </si>
  <si>
    <t>n3</t>
  </si>
  <si>
    <t>20220616 10:34:18</t>
  </si>
  <si>
    <t>10:34:18</t>
  </si>
  <si>
    <t>10:33:45</t>
  </si>
  <si>
    <t>20220616 10:35:49</t>
  </si>
  <si>
    <t>10:35:49</t>
  </si>
  <si>
    <t>10:35:34</t>
  </si>
  <si>
    <t>20220616 10:37:20</t>
  </si>
  <si>
    <t>10:37:20</t>
  </si>
  <si>
    <t>10:37:14</t>
  </si>
  <si>
    <t>20220616 10:38:50</t>
  </si>
  <si>
    <t>10:38:50</t>
  </si>
  <si>
    <t>10:38:40</t>
  </si>
  <si>
    <t>20220616 10:40:21</t>
  </si>
  <si>
    <t>10:40:21</t>
  </si>
  <si>
    <t>10:40:04</t>
  </si>
  <si>
    <t>20220616 10:41:51</t>
  </si>
  <si>
    <t>10:41:51</t>
  </si>
  <si>
    <t>10:41:15</t>
  </si>
  <si>
    <t>20220616 10:43:22</t>
  </si>
  <si>
    <t>10:43:22</t>
  </si>
  <si>
    <t>10:43:39</t>
  </si>
  <si>
    <t>20220616 10:45:10</t>
  </si>
  <si>
    <t>10:45:10</t>
  </si>
  <si>
    <t>10:44:58</t>
  </si>
  <si>
    <t>20220616 10:46:41</t>
  </si>
  <si>
    <t>10:46:41</t>
  </si>
  <si>
    <t>10:46:20</t>
  </si>
  <si>
    <t>20220616 10:48:12</t>
  </si>
  <si>
    <t>10:48:12</t>
  </si>
  <si>
    <t>10:47:56</t>
  </si>
  <si>
    <t>20220616 10:49:42</t>
  </si>
  <si>
    <t>10:49:42</t>
  </si>
  <si>
    <t>10:49:24</t>
  </si>
  <si>
    <t>20220616 10:51:13</t>
  </si>
  <si>
    <t>10:51:13</t>
  </si>
  <si>
    <t>10:50:45</t>
  </si>
  <si>
    <t>11:08:14</t>
  </si>
  <si>
    <t>n4</t>
  </si>
  <si>
    <t>20220616 11:10:18</t>
  </si>
  <si>
    <t>11:10:18</t>
  </si>
  <si>
    <t>11:09:40</t>
  </si>
  <si>
    <t>20220616 11:11:48</t>
  </si>
  <si>
    <t>11:11:48</t>
  </si>
  <si>
    <t>11:12:05</t>
  </si>
  <si>
    <t>20220616 11:13:36</t>
  </si>
  <si>
    <t>11:13:36</t>
  </si>
  <si>
    <t>11:13:22</t>
  </si>
  <si>
    <t>20220616 11:15:07</t>
  </si>
  <si>
    <t>11:15:07</t>
  </si>
  <si>
    <t>11:14:52</t>
  </si>
  <si>
    <t>20220616 11:16:37</t>
  </si>
  <si>
    <t>11:16:37</t>
  </si>
  <si>
    <t>11:16:20</t>
  </si>
  <si>
    <t>20220616 11:18:08</t>
  </si>
  <si>
    <t>11:18:08</t>
  </si>
  <si>
    <t>11:17:27</t>
  </si>
  <si>
    <t>20220616 11:19:38</t>
  </si>
  <si>
    <t>11:19:38</t>
  </si>
  <si>
    <t>11:20:09</t>
  </si>
  <si>
    <t>20220616 11:21:40</t>
  </si>
  <si>
    <t>11:21:40</t>
  </si>
  <si>
    <t>11:21:27</t>
  </si>
  <si>
    <t>20220616 11:23:11</t>
  </si>
  <si>
    <t>11:23:11</t>
  </si>
  <si>
    <t>11:22:50</t>
  </si>
  <si>
    <t>20220616 11:24:41</t>
  </si>
  <si>
    <t>11:24:41</t>
  </si>
  <si>
    <t>11:24:31</t>
  </si>
  <si>
    <t>20220616 11:26:12</t>
  </si>
  <si>
    <t>11:26:12</t>
  </si>
  <si>
    <t>11:25:57</t>
  </si>
  <si>
    <t>20220616 11:27:42</t>
  </si>
  <si>
    <t>11:27:42</t>
  </si>
  <si>
    <t>11:27:19</t>
  </si>
  <si>
    <t>20220616 11:28:26</t>
  </si>
  <si>
    <t>11:28:26</t>
  </si>
  <si>
    <t>20220616 11:36:41</t>
  </si>
  <si>
    <t>11:36:41</t>
  </si>
  <si>
    <t>11:36:58</t>
  </si>
  <si>
    <t>20220616 11:38:29</t>
  </si>
  <si>
    <t>11:38:29</t>
  </si>
  <si>
    <t>11:38:54</t>
  </si>
  <si>
    <t>20220616 11:40:25</t>
  </si>
  <si>
    <t>11:40:25</t>
  </si>
  <si>
    <t>11:40:42</t>
  </si>
  <si>
    <t>20220616 11:42:13</t>
  </si>
  <si>
    <t>11:42:13</t>
  </si>
  <si>
    <t>11:42:32</t>
  </si>
  <si>
    <t>20220616 11:44:03</t>
  </si>
  <si>
    <t>11:44:03</t>
  </si>
  <si>
    <t>11:44:23</t>
  </si>
  <si>
    <t>20220616 11:45:54</t>
  </si>
  <si>
    <t>11:45:54</t>
  </si>
  <si>
    <t>11:46:19</t>
  </si>
  <si>
    <t>20220616 11:47:50</t>
  </si>
  <si>
    <t>11:47:50</t>
  </si>
  <si>
    <t>11:48:07</t>
  </si>
  <si>
    <t>20220616 11:49:38</t>
  </si>
  <si>
    <t>11:49:38</t>
  </si>
  <si>
    <t>11:50:10</t>
  </si>
  <si>
    <t>20220616 11:51:41</t>
  </si>
  <si>
    <t>11:51:41</t>
  </si>
  <si>
    <t>11:52:04</t>
  </si>
  <si>
    <t>20220616 11:53:35</t>
  </si>
  <si>
    <t>11:53:35</t>
  </si>
  <si>
    <t>11:53:58</t>
  </si>
  <si>
    <t>20220616 11:55:29</t>
  </si>
  <si>
    <t>11:55:29</t>
  </si>
  <si>
    <t>11:55:21</t>
  </si>
  <si>
    <t>20220616 11:57:09</t>
  </si>
  <si>
    <t>11:57:09</t>
  </si>
  <si>
    <t>11:57:03</t>
  </si>
  <si>
    <t>20220616 11:59:19</t>
  </si>
  <si>
    <t>11:59:19</t>
  </si>
  <si>
    <t>11:59:36</t>
  </si>
  <si>
    <t>12:04:31</t>
  </si>
  <si>
    <t>c2</t>
  </si>
  <si>
    <t>20220616 12:06:34</t>
  </si>
  <si>
    <t>12:06:34</t>
  </si>
  <si>
    <t>12:05:52</t>
  </si>
  <si>
    <t>20220616 12:08:04</t>
  </si>
  <si>
    <t>12:08:04</t>
  </si>
  <si>
    <t>12:07:46</t>
  </si>
  <si>
    <t>20220616 12:09:35</t>
  </si>
  <si>
    <t>12:09:35</t>
  </si>
  <si>
    <t>12:09:21</t>
  </si>
  <si>
    <t>20220616 12:11:05</t>
  </si>
  <si>
    <t>12:11:05</t>
  </si>
  <si>
    <t>12:10:54</t>
  </si>
  <si>
    <t>20220616 12:12:36</t>
  </si>
  <si>
    <t>12:12:36</t>
  </si>
  <si>
    <t>12:13:02</t>
  </si>
  <si>
    <t>20220616 12:14:33</t>
  </si>
  <si>
    <t>12:14:33</t>
  </si>
  <si>
    <t>12:14:53</t>
  </si>
  <si>
    <t>20220616 12:16:24</t>
  </si>
  <si>
    <t>12:16:24</t>
  </si>
  <si>
    <t>12:16:41</t>
  </si>
  <si>
    <t>20220616 12:18:12</t>
  </si>
  <si>
    <t>12:18:12</t>
  </si>
  <si>
    <t>12:17:53</t>
  </si>
  <si>
    <t>20220616 12:19:42</t>
  </si>
  <si>
    <t>12:19:42</t>
  </si>
  <si>
    <t>12:20:08</t>
  </si>
  <si>
    <t>20220616 12:21:39</t>
  </si>
  <si>
    <t>12:21:39</t>
  </si>
  <si>
    <t>12:21:23</t>
  </si>
  <si>
    <t>20220616 12:23:10</t>
  </si>
  <si>
    <t>12:23:10</t>
  </si>
  <si>
    <t>12:22:54</t>
  </si>
  <si>
    <t>20220616 12:24:40</t>
  </si>
  <si>
    <t>12:24:40</t>
  </si>
  <si>
    <t>12:24:19</t>
  </si>
  <si>
    <t>13:05:21</t>
  </si>
  <si>
    <t>c3</t>
  </si>
  <si>
    <t>20220616 13:10:36</t>
  </si>
  <si>
    <t>13:10:36</t>
  </si>
  <si>
    <t>13:09:53</t>
  </si>
  <si>
    <t>20220616 13:12:06</t>
  </si>
  <si>
    <t>13:12:06</t>
  </si>
  <si>
    <t>13:11:48</t>
  </si>
  <si>
    <t>20220616 13:13:37</t>
  </si>
  <si>
    <t>13:13:37</t>
  </si>
  <si>
    <t>13:13:57</t>
  </si>
  <si>
    <t>20220616 13:15:28</t>
  </si>
  <si>
    <t>13:15:28</t>
  </si>
  <si>
    <t>13:15:15</t>
  </si>
  <si>
    <t>20220616 13:16:59</t>
  </si>
  <si>
    <t>13:16:59</t>
  </si>
  <si>
    <t>13:16:42</t>
  </si>
  <si>
    <t>20220616 13:18:29</t>
  </si>
  <si>
    <t>13:18:29</t>
  </si>
  <si>
    <t>13:17:55</t>
  </si>
  <si>
    <t>20220616 13:20:00</t>
  </si>
  <si>
    <t>13:20:00</t>
  </si>
  <si>
    <t>13:20:17</t>
  </si>
  <si>
    <t>20220616 13:21:48</t>
  </si>
  <si>
    <t>13:21:48</t>
  </si>
  <si>
    <t>13:21:38</t>
  </si>
  <si>
    <t>20220616 13:23:18</t>
  </si>
  <si>
    <t>13:23:18</t>
  </si>
  <si>
    <t>13:22:58</t>
  </si>
  <si>
    <t>20220616 13:24:49</t>
  </si>
  <si>
    <t>13:24:49</t>
  </si>
  <si>
    <t>13:24:40</t>
  </si>
  <si>
    <t>20220616 13:26:19</t>
  </si>
  <si>
    <t>13:26:19</t>
  </si>
  <si>
    <t>13:26:04</t>
  </si>
  <si>
    <t>20220616 13:27:50</t>
  </si>
  <si>
    <t>13:27:50</t>
  </si>
  <si>
    <t>13:27:32</t>
  </si>
  <si>
    <t>13:31:47</t>
  </si>
  <si>
    <t>c4</t>
  </si>
  <si>
    <t>20220616 13:36:53</t>
  </si>
  <si>
    <t>13:36:53</t>
  </si>
  <si>
    <t>13:36:42</t>
  </si>
  <si>
    <t>20220616 13:38:24</t>
  </si>
  <si>
    <t>13:38:24</t>
  </si>
  <si>
    <t>13:38:47</t>
  </si>
  <si>
    <t>20220616 13:40:18</t>
  </si>
  <si>
    <t>13:40:18</t>
  </si>
  <si>
    <t>13:40:08</t>
  </si>
  <si>
    <t>20220616 13:41:48</t>
  </si>
  <si>
    <t>13:41:48</t>
  </si>
  <si>
    <t>13:41:40</t>
  </si>
  <si>
    <t>20220616 13:43:19</t>
  </si>
  <si>
    <t>13:43:19</t>
  </si>
  <si>
    <t>13:43:36</t>
  </si>
  <si>
    <t>20220616 13:45:07</t>
  </si>
  <si>
    <t>13:45:07</t>
  </si>
  <si>
    <t>13:44:36</t>
  </si>
  <si>
    <t>20220616 13:46:38</t>
  </si>
  <si>
    <t>13:46:38</t>
  </si>
  <si>
    <t>13:46:55</t>
  </si>
  <si>
    <t>20220616 13:48:26</t>
  </si>
  <si>
    <t>13:48:26</t>
  </si>
  <si>
    <t>13:48:19</t>
  </si>
  <si>
    <t>13:52:21</t>
  </si>
  <si>
    <t>13:52:29</t>
  </si>
  <si>
    <t>c4 redo</t>
  </si>
  <si>
    <t>20220616 13:54:32</t>
  </si>
  <si>
    <t>13:54:32</t>
  </si>
  <si>
    <t>13:54:56</t>
  </si>
  <si>
    <t>20220616 13:56:27</t>
  </si>
  <si>
    <t>13:56:27</t>
  </si>
  <si>
    <t>13:56:43</t>
  </si>
  <si>
    <t>20220616 13:58:14</t>
  </si>
  <si>
    <t>13:58:14</t>
  </si>
  <si>
    <t>13:58:36</t>
  </si>
  <si>
    <t>20220616 14:00:07</t>
  </si>
  <si>
    <t>14:00:07</t>
  </si>
  <si>
    <t>14:00:24</t>
  </si>
  <si>
    <t>20220616 14:01:55</t>
  </si>
  <si>
    <t>14:01:55</t>
  </si>
  <si>
    <t>14:02:14</t>
  </si>
  <si>
    <t>20220616 14:03:45</t>
  </si>
  <si>
    <t>14:03:45</t>
  </si>
  <si>
    <t>14:03:15</t>
  </si>
  <si>
    <t>20220616 14:05:16</t>
  </si>
  <si>
    <t>14:05:16</t>
  </si>
  <si>
    <t>14:05:33</t>
  </si>
  <si>
    <t>20220616 14:07:04</t>
  </si>
  <si>
    <t>14:07:04</t>
  </si>
  <si>
    <t>14:07:21</t>
  </si>
  <si>
    <t>20220616 14:08:52</t>
  </si>
  <si>
    <t>14:08:52</t>
  </si>
  <si>
    <t>14:08:36</t>
  </si>
  <si>
    <t>20220616 14:10:23</t>
  </si>
  <si>
    <t>14:10:23</t>
  </si>
  <si>
    <t>14:10:52</t>
  </si>
  <si>
    <t>20220616 14:12:23</t>
  </si>
  <si>
    <t>14:12:23</t>
  </si>
  <si>
    <t>14:12:46</t>
  </si>
  <si>
    <t>20220616 14:14:17</t>
  </si>
  <si>
    <t>14:14:17</t>
  </si>
  <si>
    <t>14:14:09</t>
  </si>
  <si>
    <t>14:20:43</t>
  </si>
  <si>
    <t>14:20:58</t>
  </si>
  <si>
    <t>S1</t>
  </si>
  <si>
    <t>20220616 14:28:34</t>
  </si>
  <si>
    <t>14:28:34</t>
  </si>
  <si>
    <t>14:28:50</t>
  </si>
  <si>
    <t>20220616 14:30:21</t>
  </si>
  <si>
    <t>14:30:21</t>
  </si>
  <si>
    <t>14:30:42</t>
  </si>
  <si>
    <t>20220616 14:32:13</t>
  </si>
  <si>
    <t>14:32:13</t>
  </si>
  <si>
    <t>14:32:30</t>
  </si>
  <si>
    <t>20220616 14:34:01</t>
  </si>
  <si>
    <t>14:34:01</t>
  </si>
  <si>
    <t>14:34:22</t>
  </si>
  <si>
    <t>20220616 14:35:53</t>
  </si>
  <si>
    <t>14:35:53</t>
  </si>
  <si>
    <t>14:35:45</t>
  </si>
  <si>
    <t>20220616 14:37:24</t>
  </si>
  <si>
    <t>14:37:24</t>
  </si>
  <si>
    <t>14:36:50</t>
  </si>
  <si>
    <t>20220616 14:38:54</t>
  </si>
  <si>
    <t>14:38:54</t>
  </si>
  <si>
    <t>14:39:12</t>
  </si>
  <si>
    <t>20220616 14:40:43</t>
  </si>
  <si>
    <t>14:40:43</t>
  </si>
  <si>
    <t>14:41:02</t>
  </si>
  <si>
    <t>20220616 14:42:33</t>
  </si>
  <si>
    <t>14:42:33</t>
  </si>
  <si>
    <t>14:42:12</t>
  </si>
  <si>
    <t>20220616 14:44:04</t>
  </si>
  <si>
    <t>14:44:04</t>
  </si>
  <si>
    <t>14:44:29</t>
  </si>
  <si>
    <t>20220616 14:46:00</t>
  </si>
  <si>
    <t>14:46:00</t>
  </si>
  <si>
    <t>14:46:19</t>
  </si>
  <si>
    <t>20220616 14:47:50</t>
  </si>
  <si>
    <t>14:47:50</t>
  </si>
  <si>
    <t>14:47:44</t>
  </si>
  <si>
    <t>20220616 14:51:49</t>
  </si>
  <si>
    <t>14:51:49</t>
  </si>
  <si>
    <t>14:52:18</t>
  </si>
  <si>
    <t>20220616 14:52:32</t>
  </si>
  <si>
    <t>14:52:32</t>
  </si>
  <si>
    <t>14:52:48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</si>
</sst>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P138"/>
  <sheetViews>
    <sheetView tabSelected="1" workbookViewId="0"/>
  </sheetViews>
  <sheetFormatPr defaultRowHeight="15"/>
  <sheetData>
    <row r="2" spans="1:198">
      <c r="A2" t="s">
        <v>39</v>
      </c>
      <c r="B2" t="s">
        <v>40</v>
      </c>
      <c r="C2" t="s">
        <v>42</v>
      </c>
    </row>
    <row r="3" spans="1:198">
      <c r="B3" t="s">
        <v>41</v>
      </c>
      <c r="C3">
        <v>21</v>
      </c>
    </row>
    <row r="4" spans="1:198">
      <c r="A4" t="s">
        <v>43</v>
      </c>
      <c r="B4" t="s">
        <v>44</v>
      </c>
      <c r="C4" t="s">
        <v>45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</row>
    <row r="5" spans="1:198">
      <c r="B5" t="s">
        <v>19</v>
      </c>
      <c r="C5" t="s">
        <v>46</v>
      </c>
      <c r="D5">
        <v>0.579</v>
      </c>
      <c r="E5">
        <v>0.3210639</v>
      </c>
      <c r="F5">
        <v>-0.001109987</v>
      </c>
      <c r="G5">
        <v>0.005106816</v>
      </c>
      <c r="H5">
        <v>-0.003283688</v>
      </c>
      <c r="I5">
        <v>2</v>
      </c>
      <c r="J5">
        <v>9</v>
      </c>
      <c r="K5">
        <v>96.7</v>
      </c>
    </row>
    <row r="6" spans="1:198">
      <c r="A6" t="s">
        <v>55</v>
      </c>
      <c r="B6" t="s">
        <v>56</v>
      </c>
    </row>
    <row r="7" spans="1:198">
      <c r="B7" t="s">
        <v>57</v>
      </c>
    </row>
    <row r="8" spans="1:198">
      <c r="A8" t="s">
        <v>58</v>
      </c>
      <c r="B8" t="s">
        <v>59</v>
      </c>
      <c r="C8" t="s">
        <v>60</v>
      </c>
      <c r="D8" t="s">
        <v>61</v>
      </c>
      <c r="E8" t="s">
        <v>62</v>
      </c>
    </row>
    <row r="9" spans="1:198">
      <c r="B9">
        <v>0</v>
      </c>
      <c r="C9">
        <v>1</v>
      </c>
      <c r="D9">
        <v>0</v>
      </c>
      <c r="E9">
        <v>0</v>
      </c>
    </row>
    <row r="10" spans="1:198">
      <c r="A10" t="s">
        <v>63</v>
      </c>
      <c r="B10" t="s">
        <v>64</v>
      </c>
      <c r="C10" t="s">
        <v>66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78</v>
      </c>
      <c r="O10" t="s">
        <v>79</v>
      </c>
      <c r="P10" t="s">
        <v>80</v>
      </c>
      <c r="Q10" t="s">
        <v>81</v>
      </c>
    </row>
    <row r="11" spans="1:198">
      <c r="B11" t="s">
        <v>65</v>
      </c>
      <c r="C11" t="s">
        <v>67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98">
      <c r="A12" t="s">
        <v>82</v>
      </c>
      <c r="B12" t="s">
        <v>83</v>
      </c>
      <c r="C12" t="s">
        <v>84</v>
      </c>
      <c r="D12" t="s">
        <v>85</v>
      </c>
      <c r="E12" t="s">
        <v>86</v>
      </c>
      <c r="F12" t="s">
        <v>87</v>
      </c>
    </row>
    <row r="13" spans="1:198">
      <c r="B13">
        <v>0</v>
      </c>
      <c r="C13">
        <v>0</v>
      </c>
      <c r="D13">
        <v>1</v>
      </c>
      <c r="E13">
        <v>0</v>
      </c>
      <c r="F13">
        <v>0</v>
      </c>
    </row>
    <row r="14" spans="1:198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95</v>
      </c>
      <c r="H14" t="s">
        <v>97</v>
      </c>
    </row>
    <row r="15" spans="1:198">
      <c r="B15">
        <v>-6276</v>
      </c>
      <c r="C15">
        <v>6.6</v>
      </c>
      <c r="D15">
        <v>1.709E-05</v>
      </c>
      <c r="E15">
        <v>3.11</v>
      </c>
      <c r="F15" t="s">
        <v>94</v>
      </c>
      <c r="G15" t="s">
        <v>96</v>
      </c>
      <c r="H15">
        <v>0</v>
      </c>
    </row>
    <row r="16" spans="1:198">
      <c r="A16" t="s">
        <v>98</v>
      </c>
      <c r="B16" t="s">
        <v>98</v>
      </c>
      <c r="C16" t="s">
        <v>98</v>
      </c>
      <c r="D16" t="s">
        <v>98</v>
      </c>
      <c r="E16" t="s">
        <v>98</v>
      </c>
      <c r="F16" t="s">
        <v>98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101</v>
      </c>
      <c r="AK16" t="s">
        <v>101</v>
      </c>
      <c r="AL16" t="s">
        <v>101</v>
      </c>
      <c r="AM16" t="s">
        <v>101</v>
      </c>
      <c r="AN16" t="s">
        <v>102</v>
      </c>
      <c r="AO16" t="s">
        <v>102</v>
      </c>
      <c r="AP16" t="s">
        <v>102</v>
      </c>
      <c r="AQ16" t="s">
        <v>102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104</v>
      </c>
      <c r="BK16" t="s">
        <v>104</v>
      </c>
      <c r="BL16" t="s">
        <v>104</v>
      </c>
      <c r="BM16" t="s">
        <v>104</v>
      </c>
      <c r="BN16" t="s">
        <v>104</v>
      </c>
      <c r="BO16" t="s">
        <v>104</v>
      </c>
      <c r="BP16" t="s">
        <v>104</v>
      </c>
      <c r="BQ16" t="s">
        <v>104</v>
      </c>
      <c r="BR16" t="s">
        <v>104</v>
      </c>
      <c r="BS16" t="s">
        <v>104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106</v>
      </c>
      <c r="BZ16" t="s">
        <v>106</v>
      </c>
      <c r="CA16" t="s">
        <v>106</v>
      </c>
      <c r="CB16" t="s">
        <v>106</v>
      </c>
      <c r="CC16" t="s">
        <v>106</v>
      </c>
      <c r="CD16" t="s">
        <v>106</v>
      </c>
      <c r="CE16" t="s">
        <v>106</v>
      </c>
      <c r="CF16" t="s">
        <v>106</v>
      </c>
      <c r="CG16" t="s">
        <v>106</v>
      </c>
      <c r="CH16" t="s">
        <v>106</v>
      </c>
      <c r="CI16" t="s">
        <v>106</v>
      </c>
      <c r="CJ16" t="s">
        <v>106</v>
      </c>
      <c r="CK16" t="s">
        <v>106</v>
      </c>
      <c r="CL16" t="s">
        <v>107</v>
      </c>
      <c r="CM16" t="s">
        <v>107</v>
      </c>
      <c r="CN16" t="s">
        <v>107</v>
      </c>
      <c r="CO16" t="s">
        <v>107</v>
      </c>
      <c r="CP16" t="s">
        <v>107</v>
      </c>
      <c r="CQ16" t="s">
        <v>107</v>
      </c>
      <c r="CR16" t="s">
        <v>107</v>
      </c>
      <c r="CS16" t="s">
        <v>107</v>
      </c>
      <c r="CT16" t="s">
        <v>107</v>
      </c>
      <c r="CU16" t="s">
        <v>107</v>
      </c>
      <c r="CV16" t="s">
        <v>107</v>
      </c>
      <c r="CW16" t="s">
        <v>108</v>
      </c>
      <c r="CX16" t="s">
        <v>108</v>
      </c>
      <c r="CY16" t="s">
        <v>108</v>
      </c>
      <c r="CZ16" t="s">
        <v>108</v>
      </c>
      <c r="DA16" t="s">
        <v>108</v>
      </c>
      <c r="DB16" t="s">
        <v>108</v>
      </c>
      <c r="DC16" t="s">
        <v>108</v>
      </c>
      <c r="DD16" t="s">
        <v>108</v>
      </c>
      <c r="DE16" t="s">
        <v>108</v>
      </c>
      <c r="DF16" t="s">
        <v>108</v>
      </c>
      <c r="DG16" t="s">
        <v>108</v>
      </c>
      <c r="DH16" t="s">
        <v>108</v>
      </c>
      <c r="DI16" t="s">
        <v>108</v>
      </c>
      <c r="DJ16" t="s">
        <v>108</v>
      </c>
      <c r="DK16" t="s">
        <v>108</v>
      </c>
      <c r="DL16" t="s">
        <v>108</v>
      </c>
      <c r="DM16" t="s">
        <v>108</v>
      </c>
      <c r="DN16" t="s">
        <v>108</v>
      </c>
      <c r="DO16" t="s">
        <v>109</v>
      </c>
      <c r="DP16" t="s">
        <v>109</v>
      </c>
      <c r="DQ16" t="s">
        <v>109</v>
      </c>
      <c r="DR16" t="s">
        <v>109</v>
      </c>
      <c r="DS16" t="s">
        <v>109</v>
      </c>
      <c r="DT16" t="s">
        <v>109</v>
      </c>
      <c r="DU16" t="s">
        <v>109</v>
      </c>
      <c r="DV16" t="s">
        <v>109</v>
      </c>
      <c r="DW16" t="s">
        <v>109</v>
      </c>
      <c r="DX16" t="s">
        <v>109</v>
      </c>
      <c r="DY16" t="s">
        <v>109</v>
      </c>
      <c r="DZ16" t="s">
        <v>109</v>
      </c>
      <c r="EA16" t="s">
        <v>109</v>
      </c>
      <c r="EB16" t="s">
        <v>109</v>
      </c>
      <c r="EC16" t="s">
        <v>109</v>
      </c>
      <c r="ED16" t="s">
        <v>109</v>
      </c>
      <c r="EE16" t="s">
        <v>109</v>
      </c>
      <c r="EF16" t="s">
        <v>109</v>
      </c>
      <c r="EG16" t="s">
        <v>109</v>
      </c>
      <c r="EH16" t="s">
        <v>110</v>
      </c>
      <c r="EI16" t="s">
        <v>110</v>
      </c>
      <c r="EJ16" t="s">
        <v>110</v>
      </c>
      <c r="EK16" t="s">
        <v>110</v>
      </c>
      <c r="EL16" t="s">
        <v>110</v>
      </c>
      <c r="EM16" t="s">
        <v>110</v>
      </c>
      <c r="EN16" t="s">
        <v>110</v>
      </c>
      <c r="EO16" t="s">
        <v>110</v>
      </c>
      <c r="EP16" t="s">
        <v>110</v>
      </c>
      <c r="EQ16" t="s">
        <v>110</v>
      </c>
      <c r="ER16" t="s">
        <v>110</v>
      </c>
      <c r="ES16" t="s">
        <v>110</v>
      </c>
      <c r="ET16" t="s">
        <v>110</v>
      </c>
      <c r="EU16" t="s">
        <v>110</v>
      </c>
      <c r="EV16" t="s">
        <v>110</v>
      </c>
      <c r="EW16" t="s">
        <v>110</v>
      </c>
      <c r="EX16" t="s">
        <v>110</v>
      </c>
      <c r="EY16" t="s">
        <v>110</v>
      </c>
      <c r="EZ16" t="s">
        <v>110</v>
      </c>
      <c r="FA16" t="s">
        <v>111</v>
      </c>
      <c r="FB16" t="s">
        <v>111</v>
      </c>
      <c r="FC16" t="s">
        <v>111</v>
      </c>
      <c r="FD16" t="s">
        <v>111</v>
      </c>
      <c r="FE16" t="s">
        <v>111</v>
      </c>
      <c r="FF16" t="s">
        <v>111</v>
      </c>
      <c r="FG16" t="s">
        <v>111</v>
      </c>
      <c r="FH16" t="s">
        <v>111</v>
      </c>
      <c r="FI16" t="s">
        <v>111</v>
      </c>
      <c r="FJ16" t="s">
        <v>111</v>
      </c>
      <c r="FK16" t="s">
        <v>111</v>
      </c>
      <c r="FL16" t="s">
        <v>111</v>
      </c>
      <c r="FM16" t="s">
        <v>111</v>
      </c>
      <c r="FN16" t="s">
        <v>111</v>
      </c>
      <c r="FO16" t="s">
        <v>111</v>
      </c>
      <c r="FP16" t="s">
        <v>111</v>
      </c>
      <c r="FQ16" t="s">
        <v>111</v>
      </c>
      <c r="FR16" t="s">
        <v>111</v>
      </c>
      <c r="FS16" t="s">
        <v>112</v>
      </c>
      <c r="FT16" t="s">
        <v>112</v>
      </c>
      <c r="FU16" t="s">
        <v>112</v>
      </c>
      <c r="FV16" t="s">
        <v>112</v>
      </c>
      <c r="FW16" t="s">
        <v>112</v>
      </c>
      <c r="FX16" t="s">
        <v>112</v>
      </c>
      <c r="FY16" t="s">
        <v>112</v>
      </c>
      <c r="FZ16" t="s">
        <v>112</v>
      </c>
      <c r="GA16" t="s">
        <v>113</v>
      </c>
      <c r="GB16" t="s">
        <v>113</v>
      </c>
      <c r="GC16" t="s">
        <v>113</v>
      </c>
      <c r="GD16" t="s">
        <v>113</v>
      </c>
      <c r="GE16" t="s">
        <v>113</v>
      </c>
      <c r="GF16" t="s">
        <v>113</v>
      </c>
      <c r="GG16" t="s">
        <v>113</v>
      </c>
      <c r="GH16" t="s">
        <v>113</v>
      </c>
      <c r="GI16" t="s">
        <v>113</v>
      </c>
      <c r="GJ16" t="s">
        <v>113</v>
      </c>
      <c r="GK16" t="s">
        <v>113</v>
      </c>
      <c r="GL16" t="s">
        <v>113</v>
      </c>
      <c r="GM16" t="s">
        <v>113</v>
      </c>
      <c r="GN16" t="s">
        <v>113</v>
      </c>
      <c r="GO16" t="s">
        <v>113</v>
      </c>
      <c r="GP16" t="s">
        <v>113</v>
      </c>
    </row>
    <row r="17" spans="1:198">
      <c r="A17" t="s">
        <v>114</v>
      </c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  <c r="J17" t="s">
        <v>123</v>
      </c>
      <c r="K17" t="s">
        <v>124</v>
      </c>
      <c r="L17" t="s">
        <v>125</v>
      </c>
      <c r="M17" t="s">
        <v>126</v>
      </c>
      <c r="N17" t="s">
        <v>127</v>
      </c>
      <c r="O17" t="s">
        <v>128</v>
      </c>
      <c r="P17" t="s">
        <v>129</v>
      </c>
      <c r="Q17" t="s">
        <v>130</v>
      </c>
      <c r="R17" t="s">
        <v>131</v>
      </c>
      <c r="S17" t="s">
        <v>132</v>
      </c>
      <c r="T17" t="s">
        <v>133</v>
      </c>
      <c r="U17" t="s">
        <v>134</v>
      </c>
      <c r="V17" t="s">
        <v>135</v>
      </c>
      <c r="W17" t="s">
        <v>136</v>
      </c>
      <c r="X17" t="s">
        <v>137</v>
      </c>
      <c r="Y17" t="s">
        <v>138</v>
      </c>
      <c r="Z17" t="s">
        <v>139</v>
      </c>
      <c r="AA17" t="s">
        <v>140</v>
      </c>
      <c r="AB17" t="s">
        <v>141</v>
      </c>
      <c r="AC17" t="s">
        <v>142</v>
      </c>
      <c r="AD17" t="s">
        <v>143</v>
      </c>
      <c r="AE17" t="s">
        <v>100</v>
      </c>
      <c r="AF17" t="s">
        <v>144</v>
      </c>
      <c r="AG17" t="s">
        <v>145</v>
      </c>
      <c r="AH17" t="s">
        <v>146</v>
      </c>
      <c r="AI17" t="s">
        <v>147</v>
      </c>
      <c r="AJ17" t="s">
        <v>148</v>
      </c>
      <c r="AK17" t="s">
        <v>149</v>
      </c>
      <c r="AL17" t="s">
        <v>150</v>
      </c>
      <c r="AM17" t="s">
        <v>151</v>
      </c>
      <c r="AN17" t="s">
        <v>152</v>
      </c>
      <c r="AO17" t="s">
        <v>153</v>
      </c>
      <c r="AP17" t="s">
        <v>154</v>
      </c>
      <c r="AQ17" t="s">
        <v>155</v>
      </c>
      <c r="AR17" t="s">
        <v>120</v>
      </c>
      <c r="AS17" t="s">
        <v>156</v>
      </c>
      <c r="AT17" t="s">
        <v>157</v>
      </c>
      <c r="AU17" t="s">
        <v>158</v>
      </c>
      <c r="AV17" t="s">
        <v>159</v>
      </c>
      <c r="AW17" t="s">
        <v>160</v>
      </c>
      <c r="AX17" t="s">
        <v>161</v>
      </c>
      <c r="AY17" t="s">
        <v>162</v>
      </c>
      <c r="AZ17" t="s">
        <v>163</v>
      </c>
      <c r="BA17" t="s">
        <v>164</v>
      </c>
      <c r="BB17" t="s">
        <v>165</v>
      </c>
      <c r="BC17" t="s">
        <v>166</v>
      </c>
      <c r="BD17" t="s">
        <v>167</v>
      </c>
      <c r="BE17" t="s">
        <v>168</v>
      </c>
      <c r="BF17" t="s">
        <v>169</v>
      </c>
      <c r="BG17" t="s">
        <v>170</v>
      </c>
      <c r="BH17" t="s">
        <v>171</v>
      </c>
      <c r="BI17" t="s">
        <v>172</v>
      </c>
      <c r="BJ17" t="s">
        <v>173</v>
      </c>
      <c r="BK17" t="s">
        <v>174</v>
      </c>
      <c r="BL17" t="s">
        <v>175</v>
      </c>
      <c r="BM17" t="s">
        <v>176</v>
      </c>
      <c r="BN17" t="s">
        <v>177</v>
      </c>
      <c r="BO17" t="s">
        <v>178</v>
      </c>
      <c r="BP17" t="s">
        <v>179</v>
      </c>
      <c r="BQ17" t="s">
        <v>180</v>
      </c>
      <c r="BR17" t="s">
        <v>181</v>
      </c>
      <c r="BS17" t="s">
        <v>182</v>
      </c>
      <c r="BT17" t="s">
        <v>183</v>
      </c>
      <c r="BU17" t="s">
        <v>184</v>
      </c>
      <c r="BV17" t="s">
        <v>185</v>
      </c>
      <c r="BW17" t="s">
        <v>186</v>
      </c>
      <c r="BX17" t="s">
        <v>187</v>
      </c>
      <c r="BY17" t="s">
        <v>115</v>
      </c>
      <c r="BZ17" t="s">
        <v>118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200</v>
      </c>
      <c r="CN17" t="s">
        <v>201</v>
      </c>
      <c r="CO17" t="s">
        <v>202</v>
      </c>
      <c r="CP17" t="s">
        <v>203</v>
      </c>
      <c r="CQ17" t="s">
        <v>204</v>
      </c>
      <c r="CR17" t="s">
        <v>205</v>
      </c>
      <c r="CS17" t="s">
        <v>206</v>
      </c>
      <c r="CT17" t="s">
        <v>207</v>
      </c>
      <c r="CU17" t="s">
        <v>208</v>
      </c>
      <c r="CV17" t="s">
        <v>209</v>
      </c>
      <c r="CW17" t="s">
        <v>210</v>
      </c>
      <c r="CX17" t="s">
        <v>211</v>
      </c>
      <c r="CY17" t="s">
        <v>212</v>
      </c>
      <c r="CZ17" t="s">
        <v>213</v>
      </c>
      <c r="DA17" t="s">
        <v>214</v>
      </c>
      <c r="DB17" t="s">
        <v>215</v>
      </c>
      <c r="DC17" t="s">
        <v>216</v>
      </c>
      <c r="DD17" t="s">
        <v>217</v>
      </c>
      <c r="DE17" t="s">
        <v>218</v>
      </c>
      <c r="DF17" t="s">
        <v>219</v>
      </c>
      <c r="DG17" t="s">
        <v>220</v>
      </c>
      <c r="DH17" t="s">
        <v>221</v>
      </c>
      <c r="DI17" t="s">
        <v>222</v>
      </c>
      <c r="DJ17" t="s">
        <v>223</v>
      </c>
      <c r="DK17" t="s">
        <v>224</v>
      </c>
      <c r="DL17" t="s">
        <v>225</v>
      </c>
      <c r="DM17" t="s">
        <v>226</v>
      </c>
      <c r="DN17" t="s">
        <v>227</v>
      </c>
      <c r="DO17" t="s">
        <v>228</v>
      </c>
      <c r="DP17" t="s">
        <v>229</v>
      </c>
      <c r="DQ17" t="s">
        <v>230</v>
      </c>
      <c r="DR17" t="s">
        <v>231</v>
      </c>
      <c r="DS17" t="s">
        <v>232</v>
      </c>
      <c r="DT17" t="s">
        <v>233</v>
      </c>
      <c r="DU17" t="s">
        <v>234</v>
      </c>
      <c r="DV17" t="s">
        <v>235</v>
      </c>
      <c r="DW17" t="s">
        <v>236</v>
      </c>
      <c r="DX17" t="s">
        <v>237</v>
      </c>
      <c r="DY17" t="s">
        <v>238</v>
      </c>
      <c r="DZ17" t="s">
        <v>239</v>
      </c>
      <c r="EA17" t="s">
        <v>240</v>
      </c>
      <c r="EB17" t="s">
        <v>241</v>
      </c>
      <c r="EC17" t="s">
        <v>242</v>
      </c>
      <c r="ED17" t="s">
        <v>243</v>
      </c>
      <c r="EE17" t="s">
        <v>244</v>
      </c>
      <c r="EF17" t="s">
        <v>245</v>
      </c>
      <c r="EG17" t="s">
        <v>246</v>
      </c>
      <c r="EH17" t="s">
        <v>247</v>
      </c>
      <c r="EI17" t="s">
        <v>248</v>
      </c>
      <c r="EJ17" t="s">
        <v>249</v>
      </c>
      <c r="EK17" t="s">
        <v>250</v>
      </c>
      <c r="EL17" t="s">
        <v>251</v>
      </c>
      <c r="EM17" t="s">
        <v>252</v>
      </c>
      <c r="EN17" t="s">
        <v>253</v>
      </c>
      <c r="EO17" t="s">
        <v>254</v>
      </c>
      <c r="EP17" t="s">
        <v>255</v>
      </c>
      <c r="EQ17" t="s">
        <v>256</v>
      </c>
      <c r="ER17" t="s">
        <v>257</v>
      </c>
      <c r="ES17" t="s">
        <v>258</v>
      </c>
      <c r="ET17" t="s">
        <v>259</v>
      </c>
      <c r="EU17" t="s">
        <v>260</v>
      </c>
      <c r="EV17" t="s">
        <v>261</v>
      </c>
      <c r="EW17" t="s">
        <v>262</v>
      </c>
      <c r="EX17" t="s">
        <v>263</v>
      </c>
      <c r="EY17" t="s">
        <v>264</v>
      </c>
      <c r="EZ17" t="s">
        <v>265</v>
      </c>
      <c r="FA17" t="s">
        <v>266</v>
      </c>
      <c r="FB17" t="s">
        <v>267</v>
      </c>
      <c r="FC17" t="s">
        <v>268</v>
      </c>
      <c r="FD17" t="s">
        <v>269</v>
      </c>
      <c r="FE17" t="s">
        <v>270</v>
      </c>
      <c r="FF17" t="s">
        <v>271</v>
      </c>
      <c r="FG17" t="s">
        <v>272</v>
      </c>
      <c r="FH17" t="s">
        <v>273</v>
      </c>
      <c r="FI17" t="s">
        <v>274</v>
      </c>
      <c r="FJ17" t="s">
        <v>275</v>
      </c>
      <c r="FK17" t="s">
        <v>276</v>
      </c>
      <c r="FL17" t="s">
        <v>277</v>
      </c>
      <c r="FM17" t="s">
        <v>278</v>
      </c>
      <c r="FN17" t="s">
        <v>279</v>
      </c>
      <c r="FO17" t="s">
        <v>280</v>
      </c>
      <c r="FP17" t="s">
        <v>281</v>
      </c>
      <c r="FQ17" t="s">
        <v>282</v>
      </c>
      <c r="FR17" t="s">
        <v>283</v>
      </c>
      <c r="FS17" t="s">
        <v>284</v>
      </c>
      <c r="FT17" t="s">
        <v>285</v>
      </c>
      <c r="FU17" t="s">
        <v>286</v>
      </c>
      <c r="FV17" t="s">
        <v>287</v>
      </c>
      <c r="FW17" t="s">
        <v>288</v>
      </c>
      <c r="FX17" t="s">
        <v>289</v>
      </c>
      <c r="FY17" t="s">
        <v>290</v>
      </c>
      <c r="FZ17" t="s">
        <v>291</v>
      </c>
      <c r="GA17" t="s">
        <v>292</v>
      </c>
      <c r="GB17" t="s">
        <v>293</v>
      </c>
      <c r="GC17" t="s">
        <v>294</v>
      </c>
      <c r="GD17" t="s">
        <v>295</v>
      </c>
      <c r="GE17" t="s">
        <v>296</v>
      </c>
      <c r="GF17" t="s">
        <v>297</v>
      </c>
      <c r="GG17" t="s">
        <v>298</v>
      </c>
      <c r="GH17" t="s">
        <v>299</v>
      </c>
      <c r="GI17" t="s">
        <v>300</v>
      </c>
      <c r="GJ17" t="s">
        <v>301</v>
      </c>
      <c r="GK17" t="s">
        <v>302</v>
      </c>
      <c r="GL17" t="s">
        <v>303</v>
      </c>
      <c r="GM17" t="s">
        <v>304</v>
      </c>
      <c r="GN17" t="s">
        <v>305</v>
      </c>
      <c r="GO17" t="s">
        <v>306</v>
      </c>
      <c r="GP17" t="s">
        <v>307</v>
      </c>
    </row>
    <row r="18" spans="1:198">
      <c r="B18" t="s">
        <v>308</v>
      </c>
      <c r="C18" t="s">
        <v>308</v>
      </c>
      <c r="F18" t="s">
        <v>308</v>
      </c>
      <c r="G18" t="s">
        <v>308</v>
      </c>
      <c r="H18" t="s">
        <v>309</v>
      </c>
      <c r="I18" t="s">
        <v>310</v>
      </c>
      <c r="J18" t="s">
        <v>311</v>
      </c>
      <c r="K18" t="s">
        <v>312</v>
      </c>
      <c r="L18" t="s">
        <v>312</v>
      </c>
      <c r="M18" t="s">
        <v>163</v>
      </c>
      <c r="N18" t="s">
        <v>163</v>
      </c>
      <c r="O18" t="s">
        <v>309</v>
      </c>
      <c r="P18" t="s">
        <v>309</v>
      </c>
      <c r="Q18" t="s">
        <v>309</v>
      </c>
      <c r="R18" t="s">
        <v>309</v>
      </c>
      <c r="S18" t="s">
        <v>313</v>
      </c>
      <c r="T18" t="s">
        <v>314</v>
      </c>
      <c r="U18" t="s">
        <v>314</v>
      </c>
      <c r="V18" t="s">
        <v>315</v>
      </c>
      <c r="W18" t="s">
        <v>316</v>
      </c>
      <c r="X18" t="s">
        <v>315</v>
      </c>
      <c r="Y18" t="s">
        <v>315</v>
      </c>
      <c r="Z18" t="s">
        <v>315</v>
      </c>
      <c r="AA18" t="s">
        <v>313</v>
      </c>
      <c r="AB18" t="s">
        <v>313</v>
      </c>
      <c r="AC18" t="s">
        <v>313</v>
      </c>
      <c r="AD18" t="s">
        <v>313</v>
      </c>
      <c r="AE18" t="s">
        <v>317</v>
      </c>
      <c r="AF18" t="s">
        <v>316</v>
      </c>
      <c r="AH18" t="s">
        <v>316</v>
      </c>
      <c r="AI18" t="s">
        <v>317</v>
      </c>
      <c r="AJ18" t="s">
        <v>311</v>
      </c>
      <c r="AK18" t="s">
        <v>311</v>
      </c>
      <c r="AM18" t="s">
        <v>318</v>
      </c>
      <c r="AN18" t="s">
        <v>319</v>
      </c>
      <c r="AQ18" t="s">
        <v>309</v>
      </c>
      <c r="AR18" t="s">
        <v>308</v>
      </c>
      <c r="AS18" t="s">
        <v>312</v>
      </c>
      <c r="AT18" t="s">
        <v>312</v>
      </c>
      <c r="AU18" t="s">
        <v>320</v>
      </c>
      <c r="AV18" t="s">
        <v>320</v>
      </c>
      <c r="AW18" t="s">
        <v>312</v>
      </c>
      <c r="AX18" t="s">
        <v>320</v>
      </c>
      <c r="AY18" t="s">
        <v>317</v>
      </c>
      <c r="AZ18" t="s">
        <v>315</v>
      </c>
      <c r="BA18" t="s">
        <v>315</v>
      </c>
      <c r="BB18" t="s">
        <v>314</v>
      </c>
      <c r="BC18" t="s">
        <v>314</v>
      </c>
      <c r="BD18" t="s">
        <v>314</v>
      </c>
      <c r="BE18" t="s">
        <v>314</v>
      </c>
      <c r="BF18" t="s">
        <v>314</v>
      </c>
      <c r="BG18" t="s">
        <v>321</v>
      </c>
      <c r="BH18" t="s">
        <v>311</v>
      </c>
      <c r="BI18" t="s">
        <v>311</v>
      </c>
      <c r="BJ18" t="s">
        <v>312</v>
      </c>
      <c r="BK18" t="s">
        <v>312</v>
      </c>
      <c r="BL18" t="s">
        <v>312</v>
      </c>
      <c r="BM18" t="s">
        <v>320</v>
      </c>
      <c r="BN18" t="s">
        <v>312</v>
      </c>
      <c r="BO18" t="s">
        <v>320</v>
      </c>
      <c r="BP18" t="s">
        <v>315</v>
      </c>
      <c r="BQ18" t="s">
        <v>315</v>
      </c>
      <c r="BR18" t="s">
        <v>314</v>
      </c>
      <c r="BS18" t="s">
        <v>314</v>
      </c>
      <c r="BT18" t="s">
        <v>311</v>
      </c>
      <c r="BW18" t="s">
        <v>314</v>
      </c>
      <c r="BY18" t="s">
        <v>322</v>
      </c>
      <c r="CA18" t="s">
        <v>308</v>
      </c>
      <c r="CB18" t="s">
        <v>308</v>
      </c>
      <c r="CD18" t="s">
        <v>323</v>
      </c>
      <c r="CE18" t="s">
        <v>324</v>
      </c>
      <c r="CF18" t="s">
        <v>323</v>
      </c>
      <c r="CG18" t="s">
        <v>324</v>
      </c>
      <c r="CH18" t="s">
        <v>323</v>
      </c>
      <c r="CI18" t="s">
        <v>324</v>
      </c>
      <c r="CJ18" t="s">
        <v>316</v>
      </c>
      <c r="CK18" t="s">
        <v>316</v>
      </c>
      <c r="CL18" t="s">
        <v>311</v>
      </c>
      <c r="CM18" t="s">
        <v>325</v>
      </c>
      <c r="CN18" t="s">
        <v>311</v>
      </c>
      <c r="CP18" t="s">
        <v>309</v>
      </c>
      <c r="CQ18" t="s">
        <v>326</v>
      </c>
      <c r="CR18" t="s">
        <v>309</v>
      </c>
      <c r="CW18" t="s">
        <v>327</v>
      </c>
      <c r="CX18" t="s">
        <v>327</v>
      </c>
      <c r="DK18" t="s">
        <v>327</v>
      </c>
      <c r="DL18" t="s">
        <v>327</v>
      </c>
      <c r="DM18" t="s">
        <v>328</v>
      </c>
      <c r="DN18" t="s">
        <v>328</v>
      </c>
      <c r="DO18" t="s">
        <v>314</v>
      </c>
      <c r="DP18" t="s">
        <v>314</v>
      </c>
      <c r="DQ18" t="s">
        <v>316</v>
      </c>
      <c r="DR18" t="s">
        <v>314</v>
      </c>
      <c r="DS18" t="s">
        <v>320</v>
      </c>
      <c r="DT18" t="s">
        <v>316</v>
      </c>
      <c r="DU18" t="s">
        <v>316</v>
      </c>
      <c r="DW18" t="s">
        <v>327</v>
      </c>
      <c r="DX18" t="s">
        <v>327</v>
      </c>
      <c r="DY18" t="s">
        <v>327</v>
      </c>
      <c r="DZ18" t="s">
        <v>327</v>
      </c>
      <c r="EA18" t="s">
        <v>327</v>
      </c>
      <c r="EB18" t="s">
        <v>327</v>
      </c>
      <c r="EC18" t="s">
        <v>327</v>
      </c>
      <c r="ED18" t="s">
        <v>329</v>
      </c>
      <c r="EE18" t="s">
        <v>329</v>
      </c>
      <c r="EF18" t="s">
        <v>329</v>
      </c>
      <c r="EG18" t="s">
        <v>330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327</v>
      </c>
      <c r="EN18" t="s">
        <v>327</v>
      </c>
      <c r="EO18" t="s">
        <v>327</v>
      </c>
      <c r="EP18" t="s">
        <v>327</v>
      </c>
      <c r="EQ18" t="s">
        <v>327</v>
      </c>
      <c r="ER18" t="s">
        <v>327</v>
      </c>
      <c r="ES18" t="s">
        <v>327</v>
      </c>
      <c r="EZ18" t="s">
        <v>327</v>
      </c>
      <c r="FA18" t="s">
        <v>316</v>
      </c>
      <c r="FB18" t="s">
        <v>316</v>
      </c>
      <c r="FC18" t="s">
        <v>323</v>
      </c>
      <c r="FD18" t="s">
        <v>324</v>
      </c>
      <c r="FE18" t="s">
        <v>324</v>
      </c>
      <c r="FI18" t="s">
        <v>324</v>
      </c>
      <c r="FM18" t="s">
        <v>312</v>
      </c>
      <c r="FN18" t="s">
        <v>312</v>
      </c>
      <c r="FO18" t="s">
        <v>320</v>
      </c>
      <c r="FP18" t="s">
        <v>320</v>
      </c>
      <c r="FQ18" t="s">
        <v>331</v>
      </c>
      <c r="FR18" t="s">
        <v>331</v>
      </c>
      <c r="FS18" t="s">
        <v>327</v>
      </c>
      <c r="FT18" t="s">
        <v>327</v>
      </c>
      <c r="FU18" t="s">
        <v>327</v>
      </c>
      <c r="FV18" t="s">
        <v>327</v>
      </c>
      <c r="FW18" t="s">
        <v>327</v>
      </c>
      <c r="FX18" t="s">
        <v>327</v>
      </c>
      <c r="FY18" t="s">
        <v>314</v>
      </c>
      <c r="FZ18" t="s">
        <v>327</v>
      </c>
      <c r="GB18" t="s">
        <v>317</v>
      </c>
      <c r="GC18" t="s">
        <v>317</v>
      </c>
      <c r="GD18" t="s">
        <v>314</v>
      </c>
      <c r="GE18" t="s">
        <v>314</v>
      </c>
      <c r="GF18" t="s">
        <v>314</v>
      </c>
      <c r="GG18" t="s">
        <v>314</v>
      </c>
      <c r="GH18" t="s">
        <v>314</v>
      </c>
      <c r="GI18" t="s">
        <v>316</v>
      </c>
      <c r="GJ18" t="s">
        <v>316</v>
      </c>
      <c r="GK18" t="s">
        <v>316</v>
      </c>
      <c r="GL18" t="s">
        <v>314</v>
      </c>
      <c r="GM18" t="s">
        <v>312</v>
      </c>
      <c r="GN18" t="s">
        <v>320</v>
      </c>
      <c r="GO18" t="s">
        <v>316</v>
      </c>
      <c r="GP18" t="s">
        <v>316</v>
      </c>
    </row>
    <row r="19" spans="1:198">
      <c r="A19">
        <v>1</v>
      </c>
      <c r="B19">
        <v>1655394271.1</v>
      </c>
      <c r="C19">
        <v>0</v>
      </c>
      <c r="D19" t="s">
        <v>332</v>
      </c>
      <c r="E19" t="s">
        <v>333</v>
      </c>
      <c r="F19">
        <v>15</v>
      </c>
      <c r="G19">
        <v>1655394263.349999</v>
      </c>
      <c r="H19">
        <f>(I19)/1000</f>
        <v>0</v>
      </c>
      <c r="I19">
        <f>1000*AY19*AG19*(AU19-AV19)/(100*AN19*(1000-AG19*AU19))</f>
        <v>0</v>
      </c>
      <c r="J19">
        <f>AY19*AG19*(AT19-AS19*(1000-AG19*AV19)/(1000-AG19*AU19))/(100*AN19)</f>
        <v>0</v>
      </c>
      <c r="K19">
        <f>AS19 - IF(AG19&gt;1, J19*AN19*100.0/(AI19*BG19), 0)</f>
        <v>0</v>
      </c>
      <c r="L19">
        <f>((R19-H19/2)*K19-J19)/(R19+H19/2)</f>
        <v>0</v>
      </c>
      <c r="M19">
        <f>L19*(AZ19+BA19)/1000.0</f>
        <v>0</v>
      </c>
      <c r="N19">
        <f>(AS19 - IF(AG19&gt;1, J19*AN19*100.0/(AI19*BG19), 0))*(AZ19+BA19)/1000.0</f>
        <v>0</v>
      </c>
      <c r="O19">
        <f>2.0/((1/Q19-1/P19)+SIGN(Q19)*SQRT((1/Q19-1/P19)*(1/Q19-1/P19) + 4*AO19/((AO19+1)*(AO19+1))*(2*1/Q19*1/P19-1/P19*1/P19)))</f>
        <v>0</v>
      </c>
      <c r="P19">
        <f>IF(LEFT(AP19,1)&lt;&gt;"0",IF(LEFT(AP19,1)="1",3.0,AQ19),$D$5+$E$5*(BG19*AZ19/($K$5*1000))+$F$5*(BG19*AZ19/($K$5*1000))*MAX(MIN(AN19,$J$5),$I$5)*MAX(MIN(AN19,$J$5),$I$5)+$G$5*MAX(MIN(AN19,$J$5),$I$5)*(BG19*AZ19/($K$5*1000))+$H$5*(BG19*AZ19/($K$5*1000))*(BG19*AZ19/($K$5*1000)))</f>
        <v>0</v>
      </c>
      <c r="Q19">
        <f>H19*(1000-(1000*0.61365*exp(17.502*U19/(240.97+U19))/(AZ19+BA19)+AU19)/2)/(1000*0.61365*exp(17.502*U19/(240.97+U19))/(AZ19+BA19)-AU19)</f>
        <v>0</v>
      </c>
      <c r="R19">
        <f>1/((AO19+1)/(O19/1.6)+1/(P19/1.37)) + AO19/((AO19+1)/(O19/1.6) + AO19/(P19/1.37))</f>
        <v>0</v>
      </c>
      <c r="S19">
        <f>(AJ19*AM19)</f>
        <v>0</v>
      </c>
      <c r="T19">
        <f>(BB19+(S19+2*0.95*5.67E-8*(((BB19+$B$9)+273)^4-(BB19+273)^4)-44100*H19)/(1.84*29.3*P19+8*0.95*5.67E-8*(BB19+273)^3))</f>
        <v>0</v>
      </c>
      <c r="U19">
        <f>($C$9*BC19+$D$9*BD19+$E$9*T19)</f>
        <v>0</v>
      </c>
      <c r="V19">
        <f>0.61365*exp(17.502*U19/(240.97+U19))</f>
        <v>0</v>
      </c>
      <c r="W19">
        <f>(X19/Y19*100)</f>
        <v>0</v>
      </c>
      <c r="X19">
        <f>AU19*(AZ19+BA19)/1000</f>
        <v>0</v>
      </c>
      <c r="Y19">
        <f>0.61365*exp(17.502*BB19/(240.97+BB19))</f>
        <v>0</v>
      </c>
      <c r="Z19">
        <f>(V19-AU19*(AZ19+BA19)/1000)</f>
        <v>0</v>
      </c>
      <c r="AA19">
        <f>(-H19*44100)</f>
        <v>0</v>
      </c>
      <c r="AB19">
        <f>2*29.3*P19*0.92*(BB19-U19)</f>
        <v>0</v>
      </c>
      <c r="AC19">
        <f>2*0.95*5.67E-8*(((BB19+$B$9)+273)^4-(U19+273)^4)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MAX(0,($B$15+$C$15*BG19)/(1+$D$15*BG19)*AZ19/(BB19+273)*$E$15)</f>
        <v>0</v>
      </c>
      <c r="AJ19">
        <f>$B$13*BH19+$C$13*BI19+$D$13*BT19</f>
        <v>0</v>
      </c>
      <c r="AK19">
        <f>AJ19*AL19</f>
        <v>0</v>
      </c>
      <c r="AL19">
        <f>($B$13*$D$11+$C$13*$D$11+$D$13*(BU19*$E$11+BV19*$G$11))/($B$13+$C$13+$D$13)</f>
        <v>0</v>
      </c>
      <c r="AM19">
        <f>($B$13*$K$11+$C$13*$K$11+$D$13*(BU19*$L$11+BV19*$N$11))/($B$13+$C$13+$D$13)</f>
        <v>0</v>
      </c>
      <c r="AN19">
        <v>2</v>
      </c>
      <c r="AO19">
        <v>0.5</v>
      </c>
      <c r="AP19" t="s">
        <v>334</v>
      </c>
      <c r="AQ19">
        <v>2</v>
      </c>
      <c r="AR19">
        <v>1655394263.349999</v>
      </c>
      <c r="AS19">
        <v>415.3994333333333</v>
      </c>
      <c r="AT19">
        <v>420.0143666666667</v>
      </c>
      <c r="AU19">
        <v>27.92226333333334</v>
      </c>
      <c r="AV19">
        <v>27.01092333333334</v>
      </c>
      <c r="AW19">
        <v>411.9697666666665</v>
      </c>
      <c r="AX19">
        <v>27.63329</v>
      </c>
      <c r="AY19">
        <v>599.9911666666666</v>
      </c>
      <c r="AZ19">
        <v>85.23143999999999</v>
      </c>
      <c r="BA19">
        <v>0.09998255999999998</v>
      </c>
      <c r="BB19">
        <v>28.69404333333333</v>
      </c>
      <c r="BC19">
        <v>29.86487</v>
      </c>
      <c r="BD19">
        <v>999.9000000000002</v>
      </c>
      <c r="BE19">
        <v>0</v>
      </c>
      <c r="BF19">
        <v>0</v>
      </c>
      <c r="BG19">
        <v>10001.68033333333</v>
      </c>
      <c r="BH19">
        <v>559.1181333333333</v>
      </c>
      <c r="BI19">
        <v>101.0890333333333</v>
      </c>
      <c r="BJ19">
        <v>-4.614949333333334</v>
      </c>
      <c r="BK19">
        <v>427.3315666666667</v>
      </c>
      <c r="BL19">
        <v>431.6743333333333</v>
      </c>
      <c r="BM19">
        <v>0.9113420333333334</v>
      </c>
      <c r="BN19">
        <v>420.0143666666667</v>
      </c>
      <c r="BO19">
        <v>27.01092333333334</v>
      </c>
      <c r="BP19">
        <v>2.379854333333333</v>
      </c>
      <c r="BQ19">
        <v>2.302179333333333</v>
      </c>
      <c r="BR19">
        <v>20.22734333333334</v>
      </c>
      <c r="BS19">
        <v>19.69164333333334</v>
      </c>
      <c r="BT19">
        <v>1800</v>
      </c>
      <c r="BU19">
        <v>0.6429996333333334</v>
      </c>
      <c r="BV19">
        <v>0.3570001333333333</v>
      </c>
      <c r="BW19">
        <v>28</v>
      </c>
      <c r="BX19">
        <v>30063.42333333334</v>
      </c>
      <c r="BY19">
        <v>1655394239.1</v>
      </c>
      <c r="BZ19" t="s">
        <v>335</v>
      </c>
      <c r="CA19">
        <v>1655394239.1</v>
      </c>
      <c r="CB19">
        <v>1655394228.6</v>
      </c>
      <c r="CC19">
        <v>4</v>
      </c>
      <c r="CD19">
        <v>0.09</v>
      </c>
      <c r="CE19">
        <v>-0</v>
      </c>
      <c r="CF19">
        <v>3.43</v>
      </c>
      <c r="CG19">
        <v>0.259</v>
      </c>
      <c r="CH19">
        <v>420</v>
      </c>
      <c r="CI19">
        <v>27</v>
      </c>
      <c r="CJ19">
        <v>0.37</v>
      </c>
      <c r="CK19">
        <v>0.12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3.23322</v>
      </c>
      <c r="CX19">
        <v>2.781</v>
      </c>
      <c r="CY19">
        <v>0.0820979</v>
      </c>
      <c r="CZ19">
        <v>0.0844206</v>
      </c>
      <c r="DA19">
        <v>0.112919</v>
      </c>
      <c r="DB19">
        <v>0.112677</v>
      </c>
      <c r="DC19">
        <v>23257.6</v>
      </c>
      <c r="DD19">
        <v>22916.6</v>
      </c>
      <c r="DE19">
        <v>24358.7</v>
      </c>
      <c r="DF19">
        <v>22295.9</v>
      </c>
      <c r="DG19">
        <v>31915.6</v>
      </c>
      <c r="DH19">
        <v>25241.4</v>
      </c>
      <c r="DI19">
        <v>39807.9</v>
      </c>
      <c r="DJ19">
        <v>30880.4</v>
      </c>
      <c r="DK19">
        <v>2.19648</v>
      </c>
      <c r="DL19">
        <v>2.27985</v>
      </c>
      <c r="DM19">
        <v>0.139266</v>
      </c>
      <c r="DN19">
        <v>0</v>
      </c>
      <c r="DO19">
        <v>27.5966</v>
      </c>
      <c r="DP19">
        <v>999.9</v>
      </c>
      <c r="DQ19">
        <v>70.5</v>
      </c>
      <c r="DR19">
        <v>26.9</v>
      </c>
      <c r="DS19">
        <v>29.4323</v>
      </c>
      <c r="DT19">
        <v>63.5557</v>
      </c>
      <c r="DU19">
        <v>13.8421</v>
      </c>
      <c r="DV19">
        <v>2</v>
      </c>
      <c r="DW19">
        <v>-0.00202236</v>
      </c>
      <c r="DX19">
        <v>-1.73267</v>
      </c>
      <c r="DY19">
        <v>20.3572</v>
      </c>
      <c r="DZ19">
        <v>5.22807</v>
      </c>
      <c r="EA19">
        <v>11.9384</v>
      </c>
      <c r="EB19">
        <v>4.97835</v>
      </c>
      <c r="EC19">
        <v>3.28133</v>
      </c>
      <c r="ED19">
        <v>1940.3</v>
      </c>
      <c r="EE19">
        <v>8889</v>
      </c>
      <c r="EF19">
        <v>9999</v>
      </c>
      <c r="EG19">
        <v>115.6</v>
      </c>
      <c r="EH19">
        <v>4.97171</v>
      </c>
      <c r="EI19">
        <v>1.86153</v>
      </c>
      <c r="EJ19">
        <v>1.86697</v>
      </c>
      <c r="EK19">
        <v>1.85822</v>
      </c>
      <c r="EL19">
        <v>1.86264</v>
      </c>
      <c r="EM19">
        <v>1.86323</v>
      </c>
      <c r="EN19">
        <v>1.86407</v>
      </c>
      <c r="EO19">
        <v>1.8599</v>
      </c>
      <c r="EP19">
        <v>0</v>
      </c>
      <c r="EQ19">
        <v>0</v>
      </c>
      <c r="ER19">
        <v>0</v>
      </c>
      <c r="ES19">
        <v>0</v>
      </c>
      <c r="ET19" t="s">
        <v>336</v>
      </c>
      <c r="EU19" t="s">
        <v>337</v>
      </c>
      <c r="EV19" t="s">
        <v>338</v>
      </c>
      <c r="EW19" t="s">
        <v>338</v>
      </c>
      <c r="EX19" t="s">
        <v>338</v>
      </c>
      <c r="EY19" t="s">
        <v>338</v>
      </c>
      <c r="EZ19">
        <v>0</v>
      </c>
      <c r="FA19">
        <v>100</v>
      </c>
      <c r="FB19">
        <v>100</v>
      </c>
      <c r="FC19">
        <v>3.43</v>
      </c>
      <c r="FD19">
        <v>0.2882</v>
      </c>
      <c r="FE19">
        <v>3.281019170639092</v>
      </c>
      <c r="FF19">
        <v>0.0006784385813721132</v>
      </c>
      <c r="FG19">
        <v>-9.114967239483524E-07</v>
      </c>
      <c r="FH19">
        <v>3.422039933275619E-10</v>
      </c>
      <c r="FI19">
        <v>-0.07103122937355316</v>
      </c>
      <c r="FJ19">
        <v>-0.01029449659765723</v>
      </c>
      <c r="FK19">
        <v>0.0009324137930095463</v>
      </c>
      <c r="FL19">
        <v>-3.199825925107234E-06</v>
      </c>
      <c r="FM19">
        <v>1</v>
      </c>
      <c r="FN19">
        <v>2092</v>
      </c>
      <c r="FO19">
        <v>0</v>
      </c>
      <c r="FP19">
        <v>27</v>
      </c>
      <c r="FQ19">
        <v>0.5</v>
      </c>
      <c r="FR19">
        <v>0.7</v>
      </c>
      <c r="FS19">
        <v>1.37451</v>
      </c>
      <c r="FT19">
        <v>2.37671</v>
      </c>
      <c r="FU19">
        <v>2.14966</v>
      </c>
      <c r="FV19">
        <v>2.73926</v>
      </c>
      <c r="FW19">
        <v>2.15088</v>
      </c>
      <c r="FX19">
        <v>2.3877</v>
      </c>
      <c r="FY19">
        <v>31.6955</v>
      </c>
      <c r="FZ19">
        <v>15.962</v>
      </c>
      <c r="GA19">
        <v>19</v>
      </c>
      <c r="GB19">
        <v>624.175</v>
      </c>
      <c r="GC19">
        <v>722.875</v>
      </c>
      <c r="GD19">
        <v>29.9998</v>
      </c>
      <c r="GE19">
        <v>27.1993</v>
      </c>
      <c r="GF19">
        <v>29.9995</v>
      </c>
      <c r="GG19">
        <v>27.1958</v>
      </c>
      <c r="GH19">
        <v>27.1661</v>
      </c>
      <c r="GI19">
        <v>27.5346</v>
      </c>
      <c r="GJ19">
        <v>8.55753</v>
      </c>
      <c r="GK19">
        <v>100</v>
      </c>
      <c r="GL19">
        <v>30</v>
      </c>
      <c r="GM19">
        <v>420</v>
      </c>
      <c r="GN19">
        <v>26.8607</v>
      </c>
      <c r="GO19">
        <v>100.677</v>
      </c>
      <c r="GP19">
        <v>101.286</v>
      </c>
    </row>
    <row r="20" spans="1:198">
      <c r="A20">
        <v>2</v>
      </c>
      <c r="B20">
        <v>1655394361.6</v>
      </c>
      <c r="C20">
        <v>90.5</v>
      </c>
      <c r="D20" t="s">
        <v>339</v>
      </c>
      <c r="E20" t="s">
        <v>340</v>
      </c>
      <c r="F20">
        <v>15</v>
      </c>
      <c r="G20">
        <v>1655394353.599999</v>
      </c>
      <c r="H20">
        <f>(I20)/1000</f>
        <v>0</v>
      </c>
      <c r="I20">
        <f>1000*AY20*AG20*(AU20-AV20)/(100*AN20*(1000-AG20*AU20))</f>
        <v>0</v>
      </c>
      <c r="J20">
        <f>AY20*AG20*(AT20-AS20*(1000-AG20*AV20)/(1000-AG20*AU20))/(100*AN20)</f>
        <v>0</v>
      </c>
      <c r="K20">
        <f>AS20 - IF(AG20&gt;1, J20*AN20*100.0/(AI20*BG20), 0)</f>
        <v>0</v>
      </c>
      <c r="L20">
        <f>((R20-H20/2)*K20-J20)/(R20+H20/2)</f>
        <v>0</v>
      </c>
      <c r="M20">
        <f>L20*(AZ20+BA20)/1000.0</f>
        <v>0</v>
      </c>
      <c r="N20">
        <f>(AS20 - IF(AG20&gt;1, J20*AN20*100.0/(AI20*BG20), 0))*(AZ20+BA20)/1000.0</f>
        <v>0</v>
      </c>
      <c r="O20">
        <f>2.0/((1/Q20-1/P20)+SIGN(Q20)*SQRT((1/Q20-1/P20)*(1/Q20-1/P20) + 4*AO20/((AO20+1)*(AO20+1))*(2*1/Q20*1/P20-1/P20*1/P20)))</f>
        <v>0</v>
      </c>
      <c r="P20">
        <f>IF(LEFT(AP20,1)&lt;&gt;"0",IF(LEFT(AP20,1)="1",3.0,AQ20),$D$5+$E$5*(BG20*AZ20/($K$5*1000))+$F$5*(BG20*AZ20/($K$5*1000))*MAX(MIN(AN20,$J$5),$I$5)*MAX(MIN(AN20,$J$5),$I$5)+$G$5*MAX(MIN(AN20,$J$5),$I$5)*(BG20*AZ20/($K$5*1000))+$H$5*(BG20*AZ20/($K$5*1000))*(BG20*AZ20/($K$5*1000)))</f>
        <v>0</v>
      </c>
      <c r="Q20">
        <f>H20*(1000-(1000*0.61365*exp(17.502*U20/(240.97+U20))/(AZ20+BA20)+AU20)/2)/(1000*0.61365*exp(17.502*U20/(240.97+U20))/(AZ20+BA20)-AU20)</f>
        <v>0</v>
      </c>
      <c r="R20">
        <f>1/((AO20+1)/(O20/1.6)+1/(P20/1.37)) + AO20/((AO20+1)/(O20/1.6) + AO20/(P20/1.37))</f>
        <v>0</v>
      </c>
      <c r="S20">
        <f>(AJ20*AM20)</f>
        <v>0</v>
      </c>
      <c r="T20">
        <f>(BB20+(S20+2*0.95*5.67E-8*(((BB20+$B$9)+273)^4-(BB20+273)^4)-44100*H20)/(1.84*29.3*P20+8*0.95*5.67E-8*(BB20+273)^3))</f>
        <v>0</v>
      </c>
      <c r="U20">
        <f>($C$9*BC20+$D$9*BD20+$E$9*T20)</f>
        <v>0</v>
      </c>
      <c r="V20">
        <f>0.61365*exp(17.502*U20/(240.97+U20))</f>
        <v>0</v>
      </c>
      <c r="W20">
        <f>(X20/Y20*100)</f>
        <v>0</v>
      </c>
      <c r="X20">
        <f>AU20*(AZ20+BA20)/1000</f>
        <v>0</v>
      </c>
      <c r="Y20">
        <f>0.61365*exp(17.502*BB20/(240.97+BB20))</f>
        <v>0</v>
      </c>
      <c r="Z20">
        <f>(V20-AU20*(AZ20+BA20)/1000)</f>
        <v>0</v>
      </c>
      <c r="AA20">
        <f>(-H20*44100)</f>
        <v>0</v>
      </c>
      <c r="AB20">
        <f>2*29.3*P20*0.92*(BB20-U20)</f>
        <v>0</v>
      </c>
      <c r="AC20">
        <f>2*0.95*5.67E-8*(((BB20+$B$9)+273)^4-(U20+273)^4)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MAX(0,($B$15+$C$15*BG20)/(1+$D$15*BG20)*AZ20/(BB20+273)*$E$15)</f>
        <v>0</v>
      </c>
      <c r="AJ20">
        <f>$B$13*BH20+$C$13*BI20+$D$13*BT20</f>
        <v>0</v>
      </c>
      <c r="AK20">
        <f>AJ20*AL20</f>
        <v>0</v>
      </c>
      <c r="AL20">
        <f>($B$13*$D$11+$C$13*$D$11+$D$13*(BU20*$E$11+BV20*$G$11))/($B$13+$C$13+$D$13)</f>
        <v>0</v>
      </c>
      <c r="AM20">
        <f>($B$13*$K$11+$C$13*$K$11+$D$13*(BU20*$L$11+BV20*$N$11))/($B$13+$C$13+$D$13)</f>
        <v>0</v>
      </c>
      <c r="AN20">
        <v>2</v>
      </c>
      <c r="AO20">
        <v>0.5</v>
      </c>
      <c r="AP20" t="s">
        <v>334</v>
      </c>
      <c r="AQ20">
        <v>2</v>
      </c>
      <c r="AR20">
        <v>1655394353.599999</v>
      </c>
      <c r="AS20">
        <v>297.1895483870968</v>
      </c>
      <c r="AT20">
        <v>299.9262903225807</v>
      </c>
      <c r="AU20">
        <v>27.68066774193548</v>
      </c>
      <c r="AV20">
        <v>26.88632903225806</v>
      </c>
      <c r="AW20">
        <v>294.3381290322581</v>
      </c>
      <c r="AX20">
        <v>27.4001129032258</v>
      </c>
      <c r="AY20">
        <v>600.1882903225808</v>
      </c>
      <c r="AZ20">
        <v>85.23176129032257</v>
      </c>
      <c r="BA20">
        <v>0.09825521290322579</v>
      </c>
      <c r="BB20">
        <v>28.69599999999999</v>
      </c>
      <c r="BC20">
        <v>29.8473</v>
      </c>
      <c r="BD20">
        <v>999.9000000000003</v>
      </c>
      <c r="BE20">
        <v>0</v>
      </c>
      <c r="BF20">
        <v>0</v>
      </c>
      <c r="BG20">
        <v>9996.292258064515</v>
      </c>
      <c r="BH20">
        <v>559.138677419355</v>
      </c>
      <c r="BI20">
        <v>103.3606451612903</v>
      </c>
      <c r="BJ20">
        <v>-2.736810006451614</v>
      </c>
      <c r="BK20">
        <v>305.6498709677419</v>
      </c>
      <c r="BL20">
        <v>308.2129677419355</v>
      </c>
      <c r="BM20">
        <v>0.7943374348387096</v>
      </c>
      <c r="BN20">
        <v>299.9262903225807</v>
      </c>
      <c r="BO20">
        <v>26.88632903225806</v>
      </c>
      <c r="BP20">
        <v>2.359270967741935</v>
      </c>
      <c r="BQ20">
        <v>2.291569032258065</v>
      </c>
      <c r="BR20">
        <v>20.08591290322581</v>
      </c>
      <c r="BS20">
        <v>19.61724516129032</v>
      </c>
      <c r="BT20">
        <v>1800.001612903226</v>
      </c>
      <c r="BU20">
        <v>0.6430002580645164</v>
      </c>
      <c r="BV20">
        <v>0.3569997419354838</v>
      </c>
      <c r="BW20">
        <v>28</v>
      </c>
      <c r="BX20">
        <v>30063.44193548387</v>
      </c>
      <c r="BY20">
        <v>1655394345.1</v>
      </c>
      <c r="BZ20" t="s">
        <v>341</v>
      </c>
      <c r="CA20">
        <v>1655394342.6</v>
      </c>
      <c r="CB20">
        <v>1655394345.1</v>
      </c>
      <c r="CC20">
        <v>5</v>
      </c>
      <c r="CD20">
        <v>-0.5590000000000001</v>
      </c>
      <c r="CE20">
        <v>-0.001</v>
      </c>
      <c r="CF20">
        <v>2.852</v>
      </c>
      <c r="CG20">
        <v>0.253</v>
      </c>
      <c r="CH20">
        <v>300</v>
      </c>
      <c r="CI20">
        <v>27</v>
      </c>
      <c r="CJ20">
        <v>0.23</v>
      </c>
      <c r="CK20">
        <v>0.11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3.23356</v>
      </c>
      <c r="CX20">
        <v>2.78139</v>
      </c>
      <c r="CY20">
        <v>0.06289409999999999</v>
      </c>
      <c r="CZ20">
        <v>0.0648281</v>
      </c>
      <c r="DA20">
        <v>0.112924</v>
      </c>
      <c r="DB20">
        <v>0.112605</v>
      </c>
      <c r="DC20">
        <v>23748</v>
      </c>
      <c r="DD20">
        <v>23409.3</v>
      </c>
      <c r="DE20">
        <v>24362.2</v>
      </c>
      <c r="DF20">
        <v>22297.8</v>
      </c>
      <c r="DG20">
        <v>31919.3</v>
      </c>
      <c r="DH20">
        <v>25245.2</v>
      </c>
      <c r="DI20">
        <v>39813.7</v>
      </c>
      <c r="DJ20">
        <v>30883.2</v>
      </c>
      <c r="DK20">
        <v>2.19708</v>
      </c>
      <c r="DL20">
        <v>2.27938</v>
      </c>
      <c r="DM20">
        <v>0.137258</v>
      </c>
      <c r="DN20">
        <v>0</v>
      </c>
      <c r="DO20">
        <v>27.6282</v>
      </c>
      <c r="DP20">
        <v>999.9</v>
      </c>
      <c r="DQ20">
        <v>70.09999999999999</v>
      </c>
      <c r="DR20">
        <v>26.9</v>
      </c>
      <c r="DS20">
        <v>29.2675</v>
      </c>
      <c r="DT20">
        <v>63.7357</v>
      </c>
      <c r="DU20">
        <v>13.8221</v>
      </c>
      <c r="DV20">
        <v>2</v>
      </c>
      <c r="DW20">
        <v>-0.0104776</v>
      </c>
      <c r="DX20">
        <v>-1.73405</v>
      </c>
      <c r="DY20">
        <v>20.3577</v>
      </c>
      <c r="DZ20">
        <v>5.23167</v>
      </c>
      <c r="EA20">
        <v>11.9381</v>
      </c>
      <c r="EB20">
        <v>4.9793</v>
      </c>
      <c r="EC20">
        <v>3.282</v>
      </c>
      <c r="ED20">
        <v>1942.5</v>
      </c>
      <c r="EE20">
        <v>8893.700000000001</v>
      </c>
      <c r="EF20">
        <v>9999</v>
      </c>
      <c r="EG20">
        <v>115.7</v>
      </c>
      <c r="EH20">
        <v>4.97168</v>
      </c>
      <c r="EI20">
        <v>1.86154</v>
      </c>
      <c r="EJ20">
        <v>1.86699</v>
      </c>
      <c r="EK20">
        <v>1.85822</v>
      </c>
      <c r="EL20">
        <v>1.86265</v>
      </c>
      <c r="EM20">
        <v>1.86325</v>
      </c>
      <c r="EN20">
        <v>1.86407</v>
      </c>
      <c r="EO20">
        <v>1.85993</v>
      </c>
      <c r="EP20">
        <v>0</v>
      </c>
      <c r="EQ20">
        <v>0</v>
      </c>
      <c r="ER20">
        <v>0</v>
      </c>
      <c r="ES20">
        <v>0</v>
      </c>
      <c r="ET20" t="s">
        <v>336</v>
      </c>
      <c r="EU20" t="s">
        <v>337</v>
      </c>
      <c r="EV20" t="s">
        <v>338</v>
      </c>
      <c r="EW20" t="s">
        <v>338</v>
      </c>
      <c r="EX20" t="s">
        <v>338</v>
      </c>
      <c r="EY20" t="s">
        <v>338</v>
      </c>
      <c r="EZ20">
        <v>0</v>
      </c>
      <c r="FA20">
        <v>100</v>
      </c>
      <c r="FB20">
        <v>100</v>
      </c>
      <c r="FC20">
        <v>2.851</v>
      </c>
      <c r="FD20">
        <v>0.2872</v>
      </c>
      <c r="FE20">
        <v>2.72196360559126</v>
      </c>
      <c r="FF20">
        <v>0.0006784385813721132</v>
      </c>
      <c r="FG20">
        <v>-9.114967239483524E-07</v>
      </c>
      <c r="FH20">
        <v>3.422039933275619E-10</v>
      </c>
      <c r="FI20">
        <v>-0.07167021712467253</v>
      </c>
      <c r="FJ20">
        <v>-0.01029449659765723</v>
      </c>
      <c r="FK20">
        <v>0.0009324137930095463</v>
      </c>
      <c r="FL20">
        <v>-3.199825925107234E-06</v>
      </c>
      <c r="FM20">
        <v>1</v>
      </c>
      <c r="FN20">
        <v>2092</v>
      </c>
      <c r="FO20">
        <v>0</v>
      </c>
      <c r="FP20">
        <v>27</v>
      </c>
      <c r="FQ20">
        <v>0.3</v>
      </c>
      <c r="FR20">
        <v>0.3</v>
      </c>
      <c r="FS20">
        <v>1.04736</v>
      </c>
      <c r="FT20">
        <v>2.38159</v>
      </c>
      <c r="FU20">
        <v>2.14966</v>
      </c>
      <c r="FV20">
        <v>2.73804</v>
      </c>
      <c r="FW20">
        <v>2.15088</v>
      </c>
      <c r="FX20">
        <v>2.36084</v>
      </c>
      <c r="FY20">
        <v>31.7392</v>
      </c>
      <c r="FZ20">
        <v>15.962</v>
      </c>
      <c r="GA20">
        <v>19</v>
      </c>
      <c r="GB20">
        <v>623.367</v>
      </c>
      <c r="GC20">
        <v>720.936</v>
      </c>
      <c r="GD20">
        <v>30.0005</v>
      </c>
      <c r="GE20">
        <v>27.0872</v>
      </c>
      <c r="GF20">
        <v>29.9998</v>
      </c>
      <c r="GG20">
        <v>27.0827</v>
      </c>
      <c r="GH20">
        <v>27.0553</v>
      </c>
      <c r="GI20">
        <v>21.0117</v>
      </c>
      <c r="GJ20">
        <v>8.25652</v>
      </c>
      <c r="GK20">
        <v>100</v>
      </c>
      <c r="GL20">
        <v>30</v>
      </c>
      <c r="GM20">
        <v>300</v>
      </c>
      <c r="GN20">
        <v>26.8025</v>
      </c>
      <c r="GO20">
        <v>100.691</v>
      </c>
      <c r="GP20">
        <v>101.295</v>
      </c>
    </row>
    <row r="21" spans="1:198">
      <c r="A21">
        <v>3</v>
      </c>
      <c r="B21">
        <v>1655394452.1</v>
      </c>
      <c r="C21">
        <v>181</v>
      </c>
      <c r="D21" t="s">
        <v>342</v>
      </c>
      <c r="E21" t="s">
        <v>343</v>
      </c>
      <c r="F21">
        <v>15</v>
      </c>
      <c r="G21">
        <v>1655394444.349999</v>
      </c>
      <c r="H21">
        <f>(I21)/1000</f>
        <v>0</v>
      </c>
      <c r="I21">
        <f>1000*AY21*AG21*(AU21-AV21)/(100*AN21*(1000-AG21*AU21))</f>
        <v>0</v>
      </c>
      <c r="J21">
        <f>AY21*AG21*(AT21-AS21*(1000-AG21*AV21)/(1000-AG21*AU21))/(100*AN21)</f>
        <v>0</v>
      </c>
      <c r="K21">
        <f>AS21 - IF(AG21&gt;1, J21*AN21*100.0/(AI21*BG21), 0)</f>
        <v>0</v>
      </c>
      <c r="L21">
        <f>((R21-H21/2)*K21-J21)/(R21+H21/2)</f>
        <v>0</v>
      </c>
      <c r="M21">
        <f>L21*(AZ21+BA21)/1000.0</f>
        <v>0</v>
      </c>
      <c r="N21">
        <f>(AS21 - IF(AG21&gt;1, J21*AN21*100.0/(AI21*BG21), 0))*(AZ21+BA21)/1000.0</f>
        <v>0</v>
      </c>
      <c r="O21">
        <f>2.0/((1/Q21-1/P21)+SIGN(Q21)*SQRT((1/Q21-1/P21)*(1/Q21-1/P21) + 4*AO21/((AO21+1)*(AO21+1))*(2*1/Q21*1/P21-1/P21*1/P21)))</f>
        <v>0</v>
      </c>
      <c r="P21">
        <f>IF(LEFT(AP21,1)&lt;&gt;"0",IF(LEFT(AP21,1)="1",3.0,AQ21),$D$5+$E$5*(BG21*AZ21/($K$5*1000))+$F$5*(BG21*AZ21/($K$5*1000))*MAX(MIN(AN21,$J$5),$I$5)*MAX(MIN(AN21,$J$5),$I$5)+$G$5*MAX(MIN(AN21,$J$5),$I$5)*(BG21*AZ21/($K$5*1000))+$H$5*(BG21*AZ21/($K$5*1000))*(BG21*AZ21/($K$5*1000)))</f>
        <v>0</v>
      </c>
      <c r="Q21">
        <f>H21*(1000-(1000*0.61365*exp(17.502*U21/(240.97+U21))/(AZ21+BA21)+AU21)/2)/(1000*0.61365*exp(17.502*U21/(240.97+U21))/(AZ21+BA21)-AU21)</f>
        <v>0</v>
      </c>
      <c r="R21">
        <f>1/((AO21+1)/(O21/1.6)+1/(P21/1.37)) + AO21/((AO21+1)/(O21/1.6) + AO21/(P21/1.37))</f>
        <v>0</v>
      </c>
      <c r="S21">
        <f>(AJ21*AM21)</f>
        <v>0</v>
      </c>
      <c r="T21">
        <f>(BB21+(S21+2*0.95*5.67E-8*(((BB21+$B$9)+273)^4-(BB21+273)^4)-44100*H21)/(1.84*29.3*P21+8*0.95*5.67E-8*(BB21+273)^3))</f>
        <v>0</v>
      </c>
      <c r="U21">
        <f>($C$9*BC21+$D$9*BD21+$E$9*T21)</f>
        <v>0</v>
      </c>
      <c r="V21">
        <f>0.61365*exp(17.502*U21/(240.97+U21))</f>
        <v>0</v>
      </c>
      <c r="W21">
        <f>(X21/Y21*100)</f>
        <v>0</v>
      </c>
      <c r="X21">
        <f>AU21*(AZ21+BA21)/1000</f>
        <v>0</v>
      </c>
      <c r="Y21">
        <f>0.61365*exp(17.502*BB21/(240.97+BB21))</f>
        <v>0</v>
      </c>
      <c r="Z21">
        <f>(V21-AU21*(AZ21+BA21)/1000)</f>
        <v>0</v>
      </c>
      <c r="AA21">
        <f>(-H21*44100)</f>
        <v>0</v>
      </c>
      <c r="AB21">
        <f>2*29.3*P21*0.92*(BB21-U21)</f>
        <v>0</v>
      </c>
      <c r="AC21">
        <f>2*0.95*5.67E-8*(((BB21+$B$9)+273)^4-(U21+273)^4)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MAX(0,($B$15+$C$15*BG21)/(1+$D$15*BG21)*AZ21/(BB21+273)*$E$15)</f>
        <v>0</v>
      </c>
      <c r="AJ21">
        <f>$B$13*BH21+$C$13*BI21+$D$13*BT21</f>
        <v>0</v>
      </c>
      <c r="AK21">
        <f>AJ21*AL21</f>
        <v>0</v>
      </c>
      <c r="AL21">
        <f>($B$13*$D$11+$C$13*$D$11+$D$13*(BU21*$E$11+BV21*$G$11))/($B$13+$C$13+$D$13)</f>
        <v>0</v>
      </c>
      <c r="AM21">
        <f>($B$13*$K$11+$C$13*$K$11+$D$13*(BU21*$L$11+BV21*$N$11))/($B$13+$C$13+$D$13)</f>
        <v>0</v>
      </c>
      <c r="AN21">
        <v>2</v>
      </c>
      <c r="AO21">
        <v>0.5</v>
      </c>
      <c r="AP21" t="s">
        <v>334</v>
      </c>
      <c r="AQ21">
        <v>2</v>
      </c>
      <c r="AR21">
        <v>1655394444.349999</v>
      </c>
      <c r="AS21">
        <v>198.3656</v>
      </c>
      <c r="AT21">
        <v>199.9370666666667</v>
      </c>
      <c r="AU21">
        <v>27.58801333333334</v>
      </c>
      <c r="AV21">
        <v>26.77612666666667</v>
      </c>
      <c r="AW21">
        <v>195.8566333333333</v>
      </c>
      <c r="AX21">
        <v>27.31080666666667</v>
      </c>
      <c r="AY21">
        <v>600.1763999999999</v>
      </c>
      <c r="AZ21">
        <v>85.22851</v>
      </c>
      <c r="BA21">
        <v>0.09823073666666665</v>
      </c>
      <c r="BB21">
        <v>28.70333</v>
      </c>
      <c r="BC21">
        <v>29.84138</v>
      </c>
      <c r="BD21">
        <v>999.9000000000002</v>
      </c>
      <c r="BE21">
        <v>0</v>
      </c>
      <c r="BF21">
        <v>0</v>
      </c>
      <c r="BG21">
        <v>10001.58</v>
      </c>
      <c r="BH21">
        <v>559.1812000000001</v>
      </c>
      <c r="BI21">
        <v>103.7753</v>
      </c>
      <c r="BJ21">
        <v>-1.571519919333333</v>
      </c>
      <c r="BK21">
        <v>203.993</v>
      </c>
      <c r="BL21">
        <v>205.4379666666667</v>
      </c>
      <c r="BM21">
        <v>0.8118877286666667</v>
      </c>
      <c r="BN21">
        <v>199.9370666666667</v>
      </c>
      <c r="BO21">
        <v>26.77612666666667</v>
      </c>
      <c r="BP21">
        <v>2.351285333333333</v>
      </c>
      <c r="BQ21">
        <v>2.282089666666667</v>
      </c>
      <c r="BR21">
        <v>20.03029</v>
      </c>
      <c r="BS21">
        <v>19.5505</v>
      </c>
      <c r="BT21">
        <v>1800.000333333333</v>
      </c>
      <c r="BU21">
        <v>0.6429994666666665</v>
      </c>
      <c r="BV21">
        <v>0.3570005333333333</v>
      </c>
      <c r="BW21">
        <v>28</v>
      </c>
      <c r="BX21">
        <v>30063.38333333334</v>
      </c>
      <c r="BY21">
        <v>1655394437.1</v>
      </c>
      <c r="BZ21" t="s">
        <v>344</v>
      </c>
      <c r="CA21">
        <v>1655394435.1</v>
      </c>
      <c r="CB21">
        <v>1655394437.1</v>
      </c>
      <c r="CC21">
        <v>6</v>
      </c>
      <c r="CD21">
        <v>-0.313</v>
      </c>
      <c r="CE21">
        <v>-0</v>
      </c>
      <c r="CF21">
        <v>2.51</v>
      </c>
      <c r="CG21">
        <v>0.249</v>
      </c>
      <c r="CH21">
        <v>200</v>
      </c>
      <c r="CI21">
        <v>27</v>
      </c>
      <c r="CJ21">
        <v>0.23</v>
      </c>
      <c r="CK21">
        <v>0.08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3.23376</v>
      </c>
      <c r="CX21">
        <v>2.78129</v>
      </c>
      <c r="CY21">
        <v>0.0444597</v>
      </c>
      <c r="CZ21">
        <v>0.0459962</v>
      </c>
      <c r="DA21">
        <v>0.113016</v>
      </c>
      <c r="DB21">
        <v>0.112323</v>
      </c>
      <c r="DC21">
        <v>24217.3</v>
      </c>
      <c r="DD21">
        <v>23881.4</v>
      </c>
      <c r="DE21">
        <v>24364.2</v>
      </c>
      <c r="DF21">
        <v>22298.3</v>
      </c>
      <c r="DG21">
        <v>31918</v>
      </c>
      <c r="DH21">
        <v>25252.6</v>
      </c>
      <c r="DI21">
        <v>39817.1</v>
      </c>
      <c r="DJ21">
        <v>30883.1</v>
      </c>
      <c r="DK21">
        <v>2.19817</v>
      </c>
      <c r="DL21">
        <v>2.2793</v>
      </c>
      <c r="DM21">
        <v>0.134207</v>
      </c>
      <c r="DN21">
        <v>0</v>
      </c>
      <c r="DO21">
        <v>27.6635</v>
      </c>
      <c r="DP21">
        <v>999.9</v>
      </c>
      <c r="DQ21">
        <v>69.90000000000001</v>
      </c>
      <c r="DR21">
        <v>27</v>
      </c>
      <c r="DS21">
        <v>29.3524</v>
      </c>
      <c r="DT21">
        <v>63.3957</v>
      </c>
      <c r="DU21">
        <v>13.8421</v>
      </c>
      <c r="DV21">
        <v>2</v>
      </c>
      <c r="DW21">
        <v>-0.0168623</v>
      </c>
      <c r="DX21">
        <v>-1.71887</v>
      </c>
      <c r="DY21">
        <v>20.3581</v>
      </c>
      <c r="DZ21">
        <v>5.23002</v>
      </c>
      <c r="EA21">
        <v>11.9381</v>
      </c>
      <c r="EB21">
        <v>4.9792</v>
      </c>
      <c r="EC21">
        <v>3.28198</v>
      </c>
      <c r="ED21">
        <v>1945.1</v>
      </c>
      <c r="EE21">
        <v>8899</v>
      </c>
      <c r="EF21">
        <v>9999</v>
      </c>
      <c r="EG21">
        <v>115.7</v>
      </c>
      <c r="EH21">
        <v>4.9717</v>
      </c>
      <c r="EI21">
        <v>1.8615</v>
      </c>
      <c r="EJ21">
        <v>1.86696</v>
      </c>
      <c r="EK21">
        <v>1.85822</v>
      </c>
      <c r="EL21">
        <v>1.86264</v>
      </c>
      <c r="EM21">
        <v>1.86325</v>
      </c>
      <c r="EN21">
        <v>1.86403</v>
      </c>
      <c r="EO21">
        <v>1.85993</v>
      </c>
      <c r="EP21">
        <v>0</v>
      </c>
      <c r="EQ21">
        <v>0</v>
      </c>
      <c r="ER21">
        <v>0</v>
      </c>
      <c r="ES21">
        <v>0</v>
      </c>
      <c r="ET21" t="s">
        <v>336</v>
      </c>
      <c r="EU21" t="s">
        <v>337</v>
      </c>
      <c r="EV21" t="s">
        <v>338</v>
      </c>
      <c r="EW21" t="s">
        <v>338</v>
      </c>
      <c r="EX21" t="s">
        <v>338</v>
      </c>
      <c r="EY21" t="s">
        <v>338</v>
      </c>
      <c r="EZ21">
        <v>0</v>
      </c>
      <c r="FA21">
        <v>100</v>
      </c>
      <c r="FB21">
        <v>100</v>
      </c>
      <c r="FC21">
        <v>2.509</v>
      </c>
      <c r="FD21">
        <v>0.2877</v>
      </c>
      <c r="FE21">
        <v>2.4085</v>
      </c>
      <c r="FF21">
        <v>0.000678439</v>
      </c>
      <c r="FG21">
        <v>-9.11497E-07</v>
      </c>
      <c r="FH21">
        <v>3.42204E-10</v>
      </c>
      <c r="FI21">
        <v>-0.07208631615427447</v>
      </c>
      <c r="FJ21">
        <v>-0.01029449659765723</v>
      </c>
      <c r="FK21">
        <v>0.0009324137930095463</v>
      </c>
      <c r="FL21">
        <v>-3.199825925107234E-06</v>
      </c>
      <c r="FM21">
        <v>1</v>
      </c>
      <c r="FN21">
        <v>2092</v>
      </c>
      <c r="FO21">
        <v>0</v>
      </c>
      <c r="FP21">
        <v>27</v>
      </c>
      <c r="FQ21">
        <v>0.3</v>
      </c>
      <c r="FR21">
        <v>0.2</v>
      </c>
      <c r="FS21">
        <v>0.759277</v>
      </c>
      <c r="FT21">
        <v>2.39258</v>
      </c>
      <c r="FU21">
        <v>2.14966</v>
      </c>
      <c r="FV21">
        <v>2.73804</v>
      </c>
      <c r="FW21">
        <v>2.15088</v>
      </c>
      <c r="FX21">
        <v>2.36206</v>
      </c>
      <c r="FY21">
        <v>31.7173</v>
      </c>
      <c r="FZ21">
        <v>15.9533</v>
      </c>
      <c r="GA21">
        <v>19</v>
      </c>
      <c r="GB21">
        <v>623.193</v>
      </c>
      <c r="GC21">
        <v>719.628</v>
      </c>
      <c r="GD21">
        <v>30.0001</v>
      </c>
      <c r="GE21">
        <v>27.0078</v>
      </c>
      <c r="GF21">
        <v>29.9998</v>
      </c>
      <c r="GG21">
        <v>26.9926</v>
      </c>
      <c r="GH21">
        <v>26.9638</v>
      </c>
      <c r="GI21">
        <v>15.2275</v>
      </c>
      <c r="GJ21">
        <v>8.70506</v>
      </c>
      <c r="GK21">
        <v>100</v>
      </c>
      <c r="GL21">
        <v>30</v>
      </c>
      <c r="GM21">
        <v>200</v>
      </c>
      <c r="GN21">
        <v>26.6858</v>
      </c>
      <c r="GO21">
        <v>100.7</v>
      </c>
      <c r="GP21">
        <v>101.296</v>
      </c>
    </row>
    <row r="22" spans="1:198">
      <c r="A22">
        <v>4</v>
      </c>
      <c r="B22">
        <v>1655394542.6</v>
      </c>
      <c r="C22">
        <v>271.5</v>
      </c>
      <c r="D22" t="s">
        <v>345</v>
      </c>
      <c r="E22" t="s">
        <v>346</v>
      </c>
      <c r="F22">
        <v>15</v>
      </c>
      <c r="G22">
        <v>1655394534.849999</v>
      </c>
      <c r="H22">
        <f>(I22)/1000</f>
        <v>0</v>
      </c>
      <c r="I22">
        <f>1000*AY22*AG22*(AU22-AV22)/(100*AN22*(1000-AG22*AU22))</f>
        <v>0</v>
      </c>
      <c r="J22">
        <f>AY22*AG22*(AT22-AS22*(1000-AG22*AV22)/(1000-AG22*AU22))/(100*AN22)</f>
        <v>0</v>
      </c>
      <c r="K22">
        <f>AS22 - IF(AG22&gt;1, J22*AN22*100.0/(AI22*BG22), 0)</f>
        <v>0</v>
      </c>
      <c r="L22">
        <f>((R22-H22/2)*K22-J22)/(R22+H22/2)</f>
        <v>0</v>
      </c>
      <c r="M22">
        <f>L22*(AZ22+BA22)/1000.0</f>
        <v>0</v>
      </c>
      <c r="N22">
        <f>(AS22 - IF(AG22&gt;1, J22*AN22*100.0/(AI22*BG22), 0))*(AZ22+BA22)/1000.0</f>
        <v>0</v>
      </c>
      <c r="O22">
        <f>2.0/((1/Q22-1/P22)+SIGN(Q22)*SQRT((1/Q22-1/P22)*(1/Q22-1/P22) + 4*AO22/((AO22+1)*(AO22+1))*(2*1/Q22*1/P22-1/P22*1/P22)))</f>
        <v>0</v>
      </c>
      <c r="P22">
        <f>IF(LEFT(AP22,1)&lt;&gt;"0",IF(LEFT(AP22,1)="1",3.0,AQ22),$D$5+$E$5*(BG22*AZ22/($K$5*1000))+$F$5*(BG22*AZ22/($K$5*1000))*MAX(MIN(AN22,$J$5),$I$5)*MAX(MIN(AN22,$J$5),$I$5)+$G$5*MAX(MIN(AN22,$J$5),$I$5)*(BG22*AZ22/($K$5*1000))+$H$5*(BG22*AZ22/($K$5*1000))*(BG22*AZ22/($K$5*1000)))</f>
        <v>0</v>
      </c>
      <c r="Q22">
        <f>H22*(1000-(1000*0.61365*exp(17.502*U22/(240.97+U22))/(AZ22+BA22)+AU22)/2)/(1000*0.61365*exp(17.502*U22/(240.97+U22))/(AZ22+BA22)-AU22)</f>
        <v>0</v>
      </c>
      <c r="R22">
        <f>1/((AO22+1)/(O22/1.6)+1/(P22/1.37)) + AO22/((AO22+1)/(O22/1.6) + AO22/(P22/1.37))</f>
        <v>0</v>
      </c>
      <c r="S22">
        <f>(AJ22*AM22)</f>
        <v>0</v>
      </c>
      <c r="T22">
        <f>(BB22+(S22+2*0.95*5.67E-8*(((BB22+$B$9)+273)^4-(BB22+273)^4)-44100*H22)/(1.84*29.3*P22+8*0.95*5.67E-8*(BB22+273)^3))</f>
        <v>0</v>
      </c>
      <c r="U22">
        <f>($C$9*BC22+$D$9*BD22+$E$9*T22)</f>
        <v>0</v>
      </c>
      <c r="V22">
        <f>0.61365*exp(17.502*U22/(240.97+U22))</f>
        <v>0</v>
      </c>
      <c r="W22">
        <f>(X22/Y22*100)</f>
        <v>0</v>
      </c>
      <c r="X22">
        <f>AU22*(AZ22+BA22)/1000</f>
        <v>0</v>
      </c>
      <c r="Y22">
        <f>0.61365*exp(17.502*BB22/(240.97+BB22))</f>
        <v>0</v>
      </c>
      <c r="Z22">
        <f>(V22-AU22*(AZ22+BA22)/1000)</f>
        <v>0</v>
      </c>
      <c r="AA22">
        <f>(-H22*44100)</f>
        <v>0</v>
      </c>
      <c r="AB22">
        <f>2*29.3*P22*0.92*(BB22-U22)</f>
        <v>0</v>
      </c>
      <c r="AC22">
        <f>2*0.95*5.67E-8*(((BB22+$B$9)+273)^4-(U22+273)^4)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MAX(0,($B$15+$C$15*BG22)/(1+$D$15*BG22)*AZ22/(BB22+273)*$E$15)</f>
        <v>0</v>
      </c>
      <c r="AJ22">
        <f>$B$13*BH22+$C$13*BI22+$D$13*BT22</f>
        <v>0</v>
      </c>
      <c r="AK22">
        <f>AJ22*AL22</f>
        <v>0</v>
      </c>
      <c r="AL22">
        <f>($B$13*$D$11+$C$13*$D$11+$D$13*(BU22*$E$11+BV22*$G$11))/($B$13+$C$13+$D$13)</f>
        <v>0</v>
      </c>
      <c r="AM22">
        <f>($B$13*$K$11+$C$13*$K$11+$D$13*(BU22*$L$11+BV22*$N$11))/($B$13+$C$13+$D$13)</f>
        <v>0</v>
      </c>
      <c r="AN22">
        <v>2</v>
      </c>
      <c r="AO22">
        <v>0.5</v>
      </c>
      <c r="AP22" t="s">
        <v>334</v>
      </c>
      <c r="AQ22">
        <v>2</v>
      </c>
      <c r="AR22">
        <v>1655394534.849999</v>
      </c>
      <c r="AS22">
        <v>99.47950333333333</v>
      </c>
      <c r="AT22">
        <v>99.93041333333333</v>
      </c>
      <c r="AU22">
        <v>27.60161</v>
      </c>
      <c r="AV22">
        <v>26.6861</v>
      </c>
      <c r="AW22">
        <v>97.25245</v>
      </c>
      <c r="AX22">
        <v>27.32712333333333</v>
      </c>
      <c r="AY22">
        <v>600.1769666666665</v>
      </c>
      <c r="AZ22">
        <v>85.22391333333333</v>
      </c>
      <c r="BA22">
        <v>0.09825915666666667</v>
      </c>
      <c r="BB22">
        <v>28.73995</v>
      </c>
      <c r="BC22">
        <v>29.88437333333334</v>
      </c>
      <c r="BD22">
        <v>999.9000000000002</v>
      </c>
      <c r="BE22">
        <v>0</v>
      </c>
      <c r="BF22">
        <v>0</v>
      </c>
      <c r="BG22">
        <v>9999.853333333334</v>
      </c>
      <c r="BH22">
        <v>559.2810333333333</v>
      </c>
      <c r="BI22">
        <v>106.2816333333333</v>
      </c>
      <c r="BJ22">
        <v>-0.450910525</v>
      </c>
      <c r="BK22">
        <v>102.3031666666667</v>
      </c>
      <c r="BL22">
        <v>102.6703333333333</v>
      </c>
      <c r="BM22">
        <v>0.9155090826666668</v>
      </c>
      <c r="BN22">
        <v>99.93041333333333</v>
      </c>
      <c r="BO22">
        <v>26.6861</v>
      </c>
      <c r="BP22">
        <v>2.352317666666666</v>
      </c>
      <c r="BQ22">
        <v>2.274294333333333</v>
      </c>
      <c r="BR22">
        <v>20.03700666666666</v>
      </c>
      <c r="BS22">
        <v>19.49544333333333</v>
      </c>
      <c r="BT22">
        <v>1799.999666666667</v>
      </c>
      <c r="BU22">
        <v>0.6429989333333334</v>
      </c>
      <c r="BV22">
        <v>0.3570010666666665</v>
      </c>
      <c r="BW22">
        <v>28</v>
      </c>
      <c r="BX22">
        <v>30063.38000000001</v>
      </c>
      <c r="BY22">
        <v>1655394527.6</v>
      </c>
      <c r="BZ22" t="s">
        <v>347</v>
      </c>
      <c r="CA22">
        <v>1655394525.1</v>
      </c>
      <c r="CB22">
        <v>1655394527.6</v>
      </c>
      <c r="CC22">
        <v>7</v>
      </c>
      <c r="CD22">
        <v>-0.239</v>
      </c>
      <c r="CE22">
        <v>-0.004</v>
      </c>
      <c r="CF22">
        <v>2.227</v>
      </c>
      <c r="CG22">
        <v>0.243</v>
      </c>
      <c r="CH22">
        <v>100</v>
      </c>
      <c r="CI22">
        <v>27</v>
      </c>
      <c r="CJ22">
        <v>0.27</v>
      </c>
      <c r="CK22">
        <v>0.1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3.2337</v>
      </c>
      <c r="CX22">
        <v>2.78129</v>
      </c>
      <c r="CY22">
        <v>0.0233152</v>
      </c>
      <c r="CZ22">
        <v>0.0243216</v>
      </c>
      <c r="DA22">
        <v>0.113149</v>
      </c>
      <c r="DB22">
        <v>0.112082</v>
      </c>
      <c r="DC22">
        <v>24755.7</v>
      </c>
      <c r="DD22">
        <v>24425.7</v>
      </c>
      <c r="DE22">
        <v>24366.5</v>
      </c>
      <c r="DF22">
        <v>22299.7</v>
      </c>
      <c r="DG22">
        <v>31915.5</v>
      </c>
      <c r="DH22">
        <v>25259.9</v>
      </c>
      <c r="DI22">
        <v>39820.9</v>
      </c>
      <c r="DJ22">
        <v>30884.3</v>
      </c>
      <c r="DK22">
        <v>2.19907</v>
      </c>
      <c r="DL22">
        <v>2.2797</v>
      </c>
      <c r="DM22">
        <v>0.133283</v>
      </c>
      <c r="DN22">
        <v>0</v>
      </c>
      <c r="DO22">
        <v>27.7268</v>
      </c>
      <c r="DP22">
        <v>999.9</v>
      </c>
      <c r="DQ22">
        <v>69.59999999999999</v>
      </c>
      <c r="DR22">
        <v>27</v>
      </c>
      <c r="DS22">
        <v>29.2313</v>
      </c>
      <c r="DT22">
        <v>63.4857</v>
      </c>
      <c r="DU22">
        <v>13.9543</v>
      </c>
      <c r="DV22">
        <v>2</v>
      </c>
      <c r="DW22">
        <v>-0.0213465</v>
      </c>
      <c r="DX22">
        <v>-1.71764</v>
      </c>
      <c r="DY22">
        <v>20.3579</v>
      </c>
      <c r="DZ22">
        <v>5.23047</v>
      </c>
      <c r="EA22">
        <v>11.9381</v>
      </c>
      <c r="EB22">
        <v>4.97765</v>
      </c>
      <c r="EC22">
        <v>3.282</v>
      </c>
      <c r="ED22">
        <v>1947.4</v>
      </c>
      <c r="EE22">
        <v>8904</v>
      </c>
      <c r="EF22">
        <v>9999</v>
      </c>
      <c r="EG22">
        <v>115.7</v>
      </c>
      <c r="EH22">
        <v>4.97167</v>
      </c>
      <c r="EI22">
        <v>1.86155</v>
      </c>
      <c r="EJ22">
        <v>1.86697</v>
      </c>
      <c r="EK22">
        <v>1.85822</v>
      </c>
      <c r="EL22">
        <v>1.86264</v>
      </c>
      <c r="EM22">
        <v>1.86325</v>
      </c>
      <c r="EN22">
        <v>1.86405</v>
      </c>
      <c r="EO22">
        <v>1.85993</v>
      </c>
      <c r="EP22">
        <v>0</v>
      </c>
      <c r="EQ22">
        <v>0</v>
      </c>
      <c r="ER22">
        <v>0</v>
      </c>
      <c r="ES22">
        <v>0</v>
      </c>
      <c r="ET22" t="s">
        <v>336</v>
      </c>
      <c r="EU22" t="s">
        <v>337</v>
      </c>
      <c r="EV22" t="s">
        <v>338</v>
      </c>
      <c r="EW22" t="s">
        <v>338</v>
      </c>
      <c r="EX22" t="s">
        <v>338</v>
      </c>
      <c r="EY22" t="s">
        <v>338</v>
      </c>
      <c r="EZ22">
        <v>0</v>
      </c>
      <c r="FA22">
        <v>100</v>
      </c>
      <c r="FB22">
        <v>100</v>
      </c>
      <c r="FC22">
        <v>2.227</v>
      </c>
      <c r="FD22">
        <v>0.2854</v>
      </c>
      <c r="FE22">
        <v>2.169377980462885</v>
      </c>
      <c r="FF22">
        <v>0.0006784385813721132</v>
      </c>
      <c r="FG22">
        <v>-9.114967239483524E-07</v>
      </c>
      <c r="FH22">
        <v>3.422039933275619E-10</v>
      </c>
      <c r="FI22">
        <v>-0.07570041858566284</v>
      </c>
      <c r="FJ22">
        <v>-0.01029449659765723</v>
      </c>
      <c r="FK22">
        <v>0.0009324137930095463</v>
      </c>
      <c r="FL22">
        <v>-3.199825925107234E-06</v>
      </c>
      <c r="FM22">
        <v>1</v>
      </c>
      <c r="FN22">
        <v>2092</v>
      </c>
      <c r="FO22">
        <v>0</v>
      </c>
      <c r="FP22">
        <v>27</v>
      </c>
      <c r="FQ22">
        <v>0.3</v>
      </c>
      <c r="FR22">
        <v>0.2</v>
      </c>
      <c r="FS22">
        <v>0.454102</v>
      </c>
      <c r="FT22">
        <v>2.41699</v>
      </c>
      <c r="FU22">
        <v>2.14966</v>
      </c>
      <c r="FV22">
        <v>2.73804</v>
      </c>
      <c r="FW22">
        <v>2.15088</v>
      </c>
      <c r="FX22">
        <v>2.34985</v>
      </c>
      <c r="FY22">
        <v>31.8488</v>
      </c>
      <c r="FZ22">
        <v>15.9445</v>
      </c>
      <c r="GA22">
        <v>19</v>
      </c>
      <c r="GB22">
        <v>623.0410000000001</v>
      </c>
      <c r="GC22">
        <v>718.9640000000001</v>
      </c>
      <c r="GD22">
        <v>30.0004</v>
      </c>
      <c r="GE22">
        <v>26.9483</v>
      </c>
      <c r="GF22">
        <v>29.9999</v>
      </c>
      <c r="GG22">
        <v>26.9183</v>
      </c>
      <c r="GH22">
        <v>26.8874</v>
      </c>
      <c r="GI22">
        <v>9.14512</v>
      </c>
      <c r="GJ22">
        <v>8.800140000000001</v>
      </c>
      <c r="GK22">
        <v>100</v>
      </c>
      <c r="GL22">
        <v>30</v>
      </c>
      <c r="GM22">
        <v>100</v>
      </c>
      <c r="GN22">
        <v>26.5961</v>
      </c>
      <c r="GO22">
        <v>100.709</v>
      </c>
      <c r="GP22">
        <v>101.301</v>
      </c>
    </row>
    <row r="23" spans="1:198">
      <c r="A23">
        <v>5</v>
      </c>
      <c r="B23">
        <v>1655394633.5</v>
      </c>
      <c r="C23">
        <v>362.4000000953674</v>
      </c>
      <c r="D23" t="s">
        <v>348</v>
      </c>
      <c r="E23" t="s">
        <v>349</v>
      </c>
      <c r="F23">
        <v>15</v>
      </c>
      <c r="G23">
        <v>1655394625.5</v>
      </c>
      <c r="H23">
        <f>(I23)/1000</f>
        <v>0</v>
      </c>
      <c r="I23">
        <f>1000*AY23*AG23*(AU23-AV23)/(100*AN23*(1000-AG23*AU23))</f>
        <v>0</v>
      </c>
      <c r="J23">
        <f>AY23*AG23*(AT23-AS23*(1000-AG23*AV23)/(1000-AG23*AU23))/(100*AN23)</f>
        <v>0</v>
      </c>
      <c r="K23">
        <f>AS23 - IF(AG23&gt;1, J23*AN23*100.0/(AI23*BG23), 0)</f>
        <v>0</v>
      </c>
      <c r="L23">
        <f>((R23-H23/2)*K23-J23)/(R23+H23/2)</f>
        <v>0</v>
      </c>
      <c r="M23">
        <f>L23*(AZ23+BA23)/1000.0</f>
        <v>0</v>
      </c>
      <c r="N23">
        <f>(AS23 - IF(AG23&gt;1, J23*AN23*100.0/(AI23*BG23), 0))*(AZ23+BA23)/1000.0</f>
        <v>0</v>
      </c>
      <c r="O23">
        <f>2.0/((1/Q23-1/P23)+SIGN(Q23)*SQRT((1/Q23-1/P23)*(1/Q23-1/P23) + 4*AO23/((AO23+1)*(AO23+1))*(2*1/Q23*1/P23-1/P23*1/P23)))</f>
        <v>0</v>
      </c>
      <c r="P23">
        <f>IF(LEFT(AP23,1)&lt;&gt;"0",IF(LEFT(AP23,1)="1",3.0,AQ23),$D$5+$E$5*(BG23*AZ23/($K$5*1000))+$F$5*(BG23*AZ23/($K$5*1000))*MAX(MIN(AN23,$J$5),$I$5)*MAX(MIN(AN23,$J$5),$I$5)+$G$5*MAX(MIN(AN23,$J$5),$I$5)*(BG23*AZ23/($K$5*1000))+$H$5*(BG23*AZ23/($K$5*1000))*(BG23*AZ23/($K$5*1000)))</f>
        <v>0</v>
      </c>
      <c r="Q23">
        <f>H23*(1000-(1000*0.61365*exp(17.502*U23/(240.97+U23))/(AZ23+BA23)+AU23)/2)/(1000*0.61365*exp(17.502*U23/(240.97+U23))/(AZ23+BA23)-AU23)</f>
        <v>0</v>
      </c>
      <c r="R23">
        <f>1/((AO23+1)/(O23/1.6)+1/(P23/1.37)) + AO23/((AO23+1)/(O23/1.6) + AO23/(P23/1.37))</f>
        <v>0</v>
      </c>
      <c r="S23">
        <f>(AJ23*AM23)</f>
        <v>0</v>
      </c>
      <c r="T23">
        <f>(BB23+(S23+2*0.95*5.67E-8*(((BB23+$B$9)+273)^4-(BB23+273)^4)-44100*H23)/(1.84*29.3*P23+8*0.95*5.67E-8*(BB23+273)^3))</f>
        <v>0</v>
      </c>
      <c r="U23">
        <f>($C$9*BC23+$D$9*BD23+$E$9*T23)</f>
        <v>0</v>
      </c>
      <c r="V23">
        <f>0.61365*exp(17.502*U23/(240.97+U23))</f>
        <v>0</v>
      </c>
      <c r="W23">
        <f>(X23/Y23*100)</f>
        <v>0</v>
      </c>
      <c r="X23">
        <f>AU23*(AZ23+BA23)/1000</f>
        <v>0</v>
      </c>
      <c r="Y23">
        <f>0.61365*exp(17.502*BB23/(240.97+BB23))</f>
        <v>0</v>
      </c>
      <c r="Z23">
        <f>(V23-AU23*(AZ23+BA23)/1000)</f>
        <v>0</v>
      </c>
      <c r="AA23">
        <f>(-H23*44100)</f>
        <v>0</v>
      </c>
      <c r="AB23">
        <f>2*29.3*P23*0.92*(BB23-U23)</f>
        <v>0</v>
      </c>
      <c r="AC23">
        <f>2*0.95*5.67E-8*(((BB23+$B$9)+273)^4-(U23+273)^4)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MAX(0,($B$15+$C$15*BG23)/(1+$D$15*BG23)*AZ23/(BB23+273)*$E$15)</f>
        <v>0</v>
      </c>
      <c r="AJ23">
        <f>$B$13*BH23+$C$13*BI23+$D$13*BT23</f>
        <v>0</v>
      </c>
      <c r="AK23">
        <f>AJ23*AL23</f>
        <v>0</v>
      </c>
      <c r="AL23">
        <f>($B$13*$D$11+$C$13*$D$11+$D$13*(BU23*$E$11+BV23*$G$11))/($B$13+$C$13+$D$13)</f>
        <v>0</v>
      </c>
      <c r="AM23">
        <f>($B$13*$K$11+$C$13*$K$11+$D$13*(BU23*$L$11+BV23*$N$11))/($B$13+$C$13+$D$13)</f>
        <v>0</v>
      </c>
      <c r="AN23">
        <v>2</v>
      </c>
      <c r="AO23">
        <v>0.5</v>
      </c>
      <c r="AP23" t="s">
        <v>334</v>
      </c>
      <c r="AQ23">
        <v>2</v>
      </c>
      <c r="AR23">
        <v>1655394625.5</v>
      </c>
      <c r="AS23">
        <v>50.19134838709677</v>
      </c>
      <c r="AT23">
        <v>49.95962580645161</v>
      </c>
      <c r="AU23">
        <v>27.84390967741935</v>
      </c>
      <c r="AV23">
        <v>26.64127741935484</v>
      </c>
      <c r="AW23">
        <v>48.07977741935483</v>
      </c>
      <c r="AX23">
        <v>27.55976774193548</v>
      </c>
      <c r="AY23">
        <v>600.1439032258064</v>
      </c>
      <c r="AZ23">
        <v>85.22336129032259</v>
      </c>
      <c r="BA23">
        <v>0.09838192580645161</v>
      </c>
      <c r="BB23">
        <v>28.75466774193549</v>
      </c>
      <c r="BC23">
        <v>29.88841612903226</v>
      </c>
      <c r="BD23">
        <v>999.9000000000003</v>
      </c>
      <c r="BE23">
        <v>0</v>
      </c>
      <c r="BF23">
        <v>0</v>
      </c>
      <c r="BG23">
        <v>9996.40870967742</v>
      </c>
      <c r="BH23">
        <v>559.3155806451613</v>
      </c>
      <c r="BI23">
        <v>109.3573870967742</v>
      </c>
      <c r="BJ23">
        <v>0.2317202290322581</v>
      </c>
      <c r="BK23">
        <v>51.62891612903226</v>
      </c>
      <c r="BL23">
        <v>51.32704193548388</v>
      </c>
      <c r="BM23">
        <v>1.202635</v>
      </c>
      <c r="BN23">
        <v>49.95962580645161</v>
      </c>
      <c r="BO23">
        <v>26.64127741935484</v>
      </c>
      <c r="BP23">
        <v>2.372950967741935</v>
      </c>
      <c r="BQ23">
        <v>2.27045935483871</v>
      </c>
      <c r="BR23">
        <v>20.17935161290323</v>
      </c>
      <c r="BS23">
        <v>19.46831290322581</v>
      </c>
      <c r="BT23">
        <v>1799.999677419355</v>
      </c>
      <c r="BU23">
        <v>0.6429999354838712</v>
      </c>
      <c r="BV23">
        <v>0.3570000322580644</v>
      </c>
      <c r="BW23">
        <v>28</v>
      </c>
      <c r="BX23">
        <v>30063.39677419355</v>
      </c>
      <c r="BY23">
        <v>1655394616</v>
      </c>
      <c r="BZ23" t="s">
        <v>350</v>
      </c>
      <c r="CA23">
        <v>1655394611</v>
      </c>
      <c r="CB23">
        <v>1655394616</v>
      </c>
      <c r="CC23">
        <v>8</v>
      </c>
      <c r="CD23">
        <v>-0.08799999999999999</v>
      </c>
      <c r="CE23">
        <v>0.002</v>
      </c>
      <c r="CF23">
        <v>2.111</v>
      </c>
      <c r="CG23">
        <v>0.243</v>
      </c>
      <c r="CH23">
        <v>50</v>
      </c>
      <c r="CI23">
        <v>27</v>
      </c>
      <c r="CJ23">
        <v>0.28</v>
      </c>
      <c r="CK23">
        <v>0.08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3.23338</v>
      </c>
      <c r="CX23">
        <v>2.78141</v>
      </c>
      <c r="CY23">
        <v>0.0117637</v>
      </c>
      <c r="CZ23">
        <v>0.0124072</v>
      </c>
      <c r="DA23">
        <v>0.113353</v>
      </c>
      <c r="DB23">
        <v>0.111797</v>
      </c>
      <c r="DC23">
        <v>25049.2</v>
      </c>
      <c r="DD23">
        <v>24723.6</v>
      </c>
      <c r="DE23">
        <v>24367.1</v>
      </c>
      <c r="DF23">
        <v>22299.3</v>
      </c>
      <c r="DG23">
        <v>31908.5</v>
      </c>
      <c r="DH23">
        <v>25266.9</v>
      </c>
      <c r="DI23">
        <v>39822</v>
      </c>
      <c r="DJ23">
        <v>30883.3</v>
      </c>
      <c r="DK23">
        <v>2.1998</v>
      </c>
      <c r="DL23">
        <v>2.2799</v>
      </c>
      <c r="DM23">
        <v>0.129417</v>
      </c>
      <c r="DN23">
        <v>0</v>
      </c>
      <c r="DO23">
        <v>27.764</v>
      </c>
      <c r="DP23">
        <v>999.9</v>
      </c>
      <c r="DQ23">
        <v>69.3</v>
      </c>
      <c r="DR23">
        <v>27</v>
      </c>
      <c r="DS23">
        <v>29.1047</v>
      </c>
      <c r="DT23">
        <v>63.7457</v>
      </c>
      <c r="DU23">
        <v>14.0665</v>
      </c>
      <c r="DV23">
        <v>2</v>
      </c>
      <c r="DW23">
        <v>-0.0237043</v>
      </c>
      <c r="DX23">
        <v>-1.7018</v>
      </c>
      <c r="DY23">
        <v>20.358</v>
      </c>
      <c r="DZ23">
        <v>5.23047</v>
      </c>
      <c r="EA23">
        <v>11.9381</v>
      </c>
      <c r="EB23">
        <v>4.97915</v>
      </c>
      <c r="EC23">
        <v>3.28195</v>
      </c>
      <c r="ED23">
        <v>1949.9</v>
      </c>
      <c r="EE23">
        <v>8909.5</v>
      </c>
      <c r="EF23">
        <v>9999</v>
      </c>
      <c r="EG23">
        <v>115.7</v>
      </c>
      <c r="EH23">
        <v>4.97169</v>
      </c>
      <c r="EI23">
        <v>1.86155</v>
      </c>
      <c r="EJ23">
        <v>1.86698</v>
      </c>
      <c r="EK23">
        <v>1.85822</v>
      </c>
      <c r="EL23">
        <v>1.86265</v>
      </c>
      <c r="EM23">
        <v>1.86325</v>
      </c>
      <c r="EN23">
        <v>1.86403</v>
      </c>
      <c r="EO23">
        <v>1.85992</v>
      </c>
      <c r="EP23">
        <v>0</v>
      </c>
      <c r="EQ23">
        <v>0</v>
      </c>
      <c r="ER23">
        <v>0</v>
      </c>
      <c r="ES23">
        <v>0</v>
      </c>
      <c r="ET23" t="s">
        <v>336</v>
      </c>
      <c r="EU23" t="s">
        <v>337</v>
      </c>
      <c r="EV23" t="s">
        <v>338</v>
      </c>
      <c r="EW23" t="s">
        <v>338</v>
      </c>
      <c r="EX23" t="s">
        <v>338</v>
      </c>
      <c r="EY23" t="s">
        <v>338</v>
      </c>
      <c r="EZ23">
        <v>0</v>
      </c>
      <c r="FA23">
        <v>100</v>
      </c>
      <c r="FB23">
        <v>100</v>
      </c>
      <c r="FC23">
        <v>2.112</v>
      </c>
      <c r="FD23">
        <v>0.29</v>
      </c>
      <c r="FE23">
        <v>2.081011542103754</v>
      </c>
      <c r="FF23">
        <v>0.0006784385813721132</v>
      </c>
      <c r="FG23">
        <v>-9.114967239483524E-07</v>
      </c>
      <c r="FH23">
        <v>3.422039933275619E-10</v>
      </c>
      <c r="FI23">
        <v>-0.07343655086880213</v>
      </c>
      <c r="FJ23">
        <v>-0.01029449659765723</v>
      </c>
      <c r="FK23">
        <v>0.0009324137930095463</v>
      </c>
      <c r="FL23">
        <v>-3.199825925107234E-06</v>
      </c>
      <c r="FM23">
        <v>1</v>
      </c>
      <c r="FN23">
        <v>2092</v>
      </c>
      <c r="FO23">
        <v>0</v>
      </c>
      <c r="FP23">
        <v>27</v>
      </c>
      <c r="FQ23">
        <v>0.4</v>
      </c>
      <c r="FR23">
        <v>0.3</v>
      </c>
      <c r="FS23">
        <v>0.300293</v>
      </c>
      <c r="FT23">
        <v>2.4353</v>
      </c>
      <c r="FU23">
        <v>2.14966</v>
      </c>
      <c r="FV23">
        <v>2.73804</v>
      </c>
      <c r="FW23">
        <v>2.15088</v>
      </c>
      <c r="FX23">
        <v>2.38403</v>
      </c>
      <c r="FY23">
        <v>31.8049</v>
      </c>
      <c r="FZ23">
        <v>15.9358</v>
      </c>
      <c r="GA23">
        <v>19</v>
      </c>
      <c r="GB23">
        <v>623.002</v>
      </c>
      <c r="GC23">
        <v>718.426</v>
      </c>
      <c r="GD23">
        <v>30.0002</v>
      </c>
      <c r="GE23">
        <v>26.9111</v>
      </c>
      <c r="GF23">
        <v>30</v>
      </c>
      <c r="GG23">
        <v>26.8659</v>
      </c>
      <c r="GH23">
        <v>26.8341</v>
      </c>
      <c r="GI23">
        <v>6.05908</v>
      </c>
      <c r="GJ23">
        <v>9.10567</v>
      </c>
      <c r="GK23">
        <v>100</v>
      </c>
      <c r="GL23">
        <v>30</v>
      </c>
      <c r="GM23">
        <v>50</v>
      </c>
      <c r="GN23">
        <v>26.483</v>
      </c>
      <c r="GO23">
        <v>100.712</v>
      </c>
      <c r="GP23">
        <v>101.298</v>
      </c>
    </row>
    <row r="24" spans="1:198">
      <c r="A24">
        <v>6</v>
      </c>
      <c r="B24">
        <v>1655394724</v>
      </c>
      <c r="C24">
        <v>452.9000000953674</v>
      </c>
      <c r="D24" t="s">
        <v>351</v>
      </c>
      <c r="E24" t="s">
        <v>352</v>
      </c>
      <c r="F24">
        <v>15</v>
      </c>
      <c r="G24">
        <v>1655394716.25</v>
      </c>
      <c r="H24">
        <f>(I24)/1000</f>
        <v>0</v>
      </c>
      <c r="I24">
        <f>1000*AY24*AG24*(AU24-AV24)/(100*AN24*(1000-AG24*AU24))</f>
        <v>0</v>
      </c>
      <c r="J24">
        <f>AY24*AG24*(AT24-AS24*(1000-AG24*AV24)/(1000-AG24*AU24))/(100*AN24)</f>
        <v>0</v>
      </c>
      <c r="K24">
        <f>AS24 - IF(AG24&gt;1, J24*AN24*100.0/(AI24*BG24), 0)</f>
        <v>0</v>
      </c>
      <c r="L24">
        <f>((R24-H24/2)*K24-J24)/(R24+H24/2)</f>
        <v>0</v>
      </c>
      <c r="M24">
        <f>L24*(AZ24+BA24)/1000.0</f>
        <v>0</v>
      </c>
      <c r="N24">
        <f>(AS24 - IF(AG24&gt;1, J24*AN24*100.0/(AI24*BG24), 0))*(AZ24+BA24)/1000.0</f>
        <v>0</v>
      </c>
      <c r="O24">
        <f>2.0/((1/Q24-1/P24)+SIGN(Q24)*SQRT((1/Q24-1/P24)*(1/Q24-1/P24) + 4*AO24/((AO24+1)*(AO24+1))*(2*1/Q24*1/P24-1/P24*1/P24)))</f>
        <v>0</v>
      </c>
      <c r="P24">
        <f>IF(LEFT(AP24,1)&lt;&gt;"0",IF(LEFT(AP24,1)="1",3.0,AQ24),$D$5+$E$5*(BG24*AZ24/($K$5*1000))+$F$5*(BG24*AZ24/($K$5*1000))*MAX(MIN(AN24,$J$5),$I$5)*MAX(MIN(AN24,$J$5),$I$5)+$G$5*MAX(MIN(AN24,$J$5),$I$5)*(BG24*AZ24/($K$5*1000))+$H$5*(BG24*AZ24/($K$5*1000))*(BG24*AZ24/($K$5*1000)))</f>
        <v>0</v>
      </c>
      <c r="Q24">
        <f>H24*(1000-(1000*0.61365*exp(17.502*U24/(240.97+U24))/(AZ24+BA24)+AU24)/2)/(1000*0.61365*exp(17.502*U24/(240.97+U24))/(AZ24+BA24)-AU24)</f>
        <v>0</v>
      </c>
      <c r="R24">
        <f>1/((AO24+1)/(O24/1.6)+1/(P24/1.37)) + AO24/((AO24+1)/(O24/1.6) + AO24/(P24/1.37))</f>
        <v>0</v>
      </c>
      <c r="S24">
        <f>(AJ24*AM24)</f>
        <v>0</v>
      </c>
      <c r="T24">
        <f>(BB24+(S24+2*0.95*5.67E-8*(((BB24+$B$9)+273)^4-(BB24+273)^4)-44100*H24)/(1.84*29.3*P24+8*0.95*5.67E-8*(BB24+273)^3))</f>
        <v>0</v>
      </c>
      <c r="U24">
        <f>($C$9*BC24+$D$9*BD24+$E$9*T24)</f>
        <v>0</v>
      </c>
      <c r="V24">
        <f>0.61365*exp(17.502*U24/(240.97+U24))</f>
        <v>0</v>
      </c>
      <c r="W24">
        <f>(X24/Y24*100)</f>
        <v>0</v>
      </c>
      <c r="X24">
        <f>AU24*(AZ24+BA24)/1000</f>
        <v>0</v>
      </c>
      <c r="Y24">
        <f>0.61365*exp(17.502*BB24/(240.97+BB24))</f>
        <v>0</v>
      </c>
      <c r="Z24">
        <f>(V24-AU24*(AZ24+BA24)/1000)</f>
        <v>0</v>
      </c>
      <c r="AA24">
        <f>(-H24*44100)</f>
        <v>0</v>
      </c>
      <c r="AB24">
        <f>2*29.3*P24*0.92*(BB24-U24)</f>
        <v>0</v>
      </c>
      <c r="AC24">
        <f>2*0.95*5.67E-8*(((BB24+$B$9)+273)^4-(U24+273)^4)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MAX(0,($B$15+$C$15*BG24)/(1+$D$15*BG24)*AZ24/(BB24+273)*$E$15)</f>
        <v>0</v>
      </c>
      <c r="AJ24">
        <f>$B$13*BH24+$C$13*BI24+$D$13*BT24</f>
        <v>0</v>
      </c>
      <c r="AK24">
        <f>AJ24*AL24</f>
        <v>0</v>
      </c>
      <c r="AL24">
        <f>($B$13*$D$11+$C$13*$D$11+$D$13*(BU24*$E$11+BV24*$G$11))/($B$13+$C$13+$D$13)</f>
        <v>0</v>
      </c>
      <c r="AM24">
        <f>($B$13*$K$11+$C$13*$K$11+$D$13*(BU24*$L$11+BV24*$N$11))/($B$13+$C$13+$D$13)</f>
        <v>0</v>
      </c>
      <c r="AN24">
        <v>2</v>
      </c>
      <c r="AO24">
        <v>0.5</v>
      </c>
      <c r="AP24" t="s">
        <v>334</v>
      </c>
      <c r="AQ24">
        <v>2</v>
      </c>
      <c r="AR24">
        <v>1655394716.25</v>
      </c>
      <c r="AS24">
        <v>2.948784000000001</v>
      </c>
      <c r="AT24">
        <v>1.831604333333333</v>
      </c>
      <c r="AU24">
        <v>27.99684</v>
      </c>
      <c r="AV24">
        <v>26.44127</v>
      </c>
      <c r="AW24">
        <v>0.7600080333333334</v>
      </c>
      <c r="AX24">
        <v>27.70818333333333</v>
      </c>
      <c r="AY24">
        <v>600.0029999999999</v>
      </c>
      <c r="AZ24">
        <v>85.22141666666666</v>
      </c>
      <c r="BA24">
        <v>0.09998869333333334</v>
      </c>
      <c r="BB24">
        <v>28.78443333333333</v>
      </c>
      <c r="BC24">
        <v>29.88299</v>
      </c>
      <c r="BD24">
        <v>999.9000000000002</v>
      </c>
      <c r="BE24">
        <v>0</v>
      </c>
      <c r="BF24">
        <v>0</v>
      </c>
      <c r="BG24">
        <v>9998.560999999998</v>
      </c>
      <c r="BH24">
        <v>559.3919333333334</v>
      </c>
      <c r="BI24">
        <v>111.9021333333333</v>
      </c>
      <c r="BJ24">
        <v>1.117179</v>
      </c>
      <c r="BK24">
        <v>3.033716666666667</v>
      </c>
      <c r="BL24">
        <v>1.881349333333334</v>
      </c>
      <c r="BM24">
        <v>1.555578333333334</v>
      </c>
      <c r="BN24">
        <v>1.831604333333333</v>
      </c>
      <c r="BO24">
        <v>26.44127</v>
      </c>
      <c r="BP24">
        <v>2.38593</v>
      </c>
      <c r="BQ24">
        <v>2.253362333333333</v>
      </c>
      <c r="BR24">
        <v>20.2686</v>
      </c>
      <c r="BS24">
        <v>19.34681666666667</v>
      </c>
      <c r="BT24">
        <v>1800.000333333333</v>
      </c>
      <c r="BU24">
        <v>0.6429998333333332</v>
      </c>
      <c r="BV24">
        <v>0.3570001333333333</v>
      </c>
      <c r="BW24">
        <v>28</v>
      </c>
      <c r="BX24">
        <v>30063.40333333334</v>
      </c>
      <c r="BY24">
        <v>1655394686</v>
      </c>
      <c r="BZ24" t="s">
        <v>353</v>
      </c>
      <c r="CA24">
        <v>1655394684</v>
      </c>
      <c r="CB24">
        <v>1655394686</v>
      </c>
      <c r="CC24">
        <v>9</v>
      </c>
      <c r="CD24">
        <v>0.107</v>
      </c>
      <c r="CE24">
        <v>-0</v>
      </c>
      <c r="CF24">
        <v>2.188</v>
      </c>
      <c r="CG24">
        <v>0.24</v>
      </c>
      <c r="CH24">
        <v>2</v>
      </c>
      <c r="CI24">
        <v>26</v>
      </c>
      <c r="CJ24">
        <v>0.27</v>
      </c>
      <c r="CK24">
        <v>0.04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3.23391</v>
      </c>
      <c r="CX24">
        <v>2.7814</v>
      </c>
      <c r="CY24">
        <v>0.000190885</v>
      </c>
      <c r="CZ24">
        <v>0.00046724</v>
      </c>
      <c r="DA24">
        <v>0.11321</v>
      </c>
      <c r="DB24">
        <v>0.11121</v>
      </c>
      <c r="DC24">
        <v>25344.8</v>
      </c>
      <c r="DD24">
        <v>25023.3</v>
      </c>
      <c r="DE24">
        <v>24369.2</v>
      </c>
      <c r="DF24">
        <v>22300</v>
      </c>
      <c r="DG24">
        <v>31916.2</v>
      </c>
      <c r="DH24">
        <v>25283.5</v>
      </c>
      <c r="DI24">
        <v>39825.5</v>
      </c>
      <c r="DJ24">
        <v>30883.4</v>
      </c>
      <c r="DK24">
        <v>2.2022</v>
      </c>
      <c r="DL24">
        <v>2.28047</v>
      </c>
      <c r="DM24">
        <v>0.127435</v>
      </c>
      <c r="DN24">
        <v>0</v>
      </c>
      <c r="DO24">
        <v>27.8199</v>
      </c>
      <c r="DP24">
        <v>999.9</v>
      </c>
      <c r="DQ24">
        <v>69.09999999999999</v>
      </c>
      <c r="DR24">
        <v>27</v>
      </c>
      <c r="DS24">
        <v>29.0198</v>
      </c>
      <c r="DT24">
        <v>63.7058</v>
      </c>
      <c r="DU24">
        <v>13.9984</v>
      </c>
      <c r="DV24">
        <v>2</v>
      </c>
      <c r="DW24">
        <v>-0.0266362</v>
      </c>
      <c r="DX24">
        <v>-1.70662</v>
      </c>
      <c r="DY24">
        <v>20.358</v>
      </c>
      <c r="DZ24">
        <v>5.22942</v>
      </c>
      <c r="EA24">
        <v>11.9382</v>
      </c>
      <c r="EB24">
        <v>4.9778</v>
      </c>
      <c r="EC24">
        <v>3.282</v>
      </c>
      <c r="ED24">
        <v>1952.5</v>
      </c>
      <c r="EE24">
        <v>8915.4</v>
      </c>
      <c r="EF24">
        <v>9999</v>
      </c>
      <c r="EG24">
        <v>115.8</v>
      </c>
      <c r="EH24">
        <v>4.97177</v>
      </c>
      <c r="EI24">
        <v>1.86157</v>
      </c>
      <c r="EJ24">
        <v>1.86706</v>
      </c>
      <c r="EK24">
        <v>1.85824</v>
      </c>
      <c r="EL24">
        <v>1.86274</v>
      </c>
      <c r="EM24">
        <v>1.86325</v>
      </c>
      <c r="EN24">
        <v>1.86415</v>
      </c>
      <c r="EO24">
        <v>1.86003</v>
      </c>
      <c r="EP24">
        <v>0</v>
      </c>
      <c r="EQ24">
        <v>0</v>
      </c>
      <c r="ER24">
        <v>0</v>
      </c>
      <c r="ES24">
        <v>0</v>
      </c>
      <c r="ET24" t="s">
        <v>336</v>
      </c>
      <c r="EU24" t="s">
        <v>337</v>
      </c>
      <c r="EV24" t="s">
        <v>338</v>
      </c>
      <c r="EW24" t="s">
        <v>338</v>
      </c>
      <c r="EX24" t="s">
        <v>338</v>
      </c>
      <c r="EY24" t="s">
        <v>338</v>
      </c>
      <c r="EZ24">
        <v>0</v>
      </c>
      <c r="FA24">
        <v>100</v>
      </c>
      <c r="FB24">
        <v>100</v>
      </c>
      <c r="FC24">
        <v>2.189</v>
      </c>
      <c r="FD24">
        <v>0.2877</v>
      </c>
      <c r="FE24">
        <v>2.18825988761947</v>
      </c>
      <c r="FF24">
        <v>0.0006784385813721132</v>
      </c>
      <c r="FG24">
        <v>-9.114967239483524E-07</v>
      </c>
      <c r="FH24">
        <v>3.422039933275619E-10</v>
      </c>
      <c r="FI24">
        <v>-0.07388507490516988</v>
      </c>
      <c r="FJ24">
        <v>-0.01029449659765723</v>
      </c>
      <c r="FK24">
        <v>0.0009324137930095463</v>
      </c>
      <c r="FL24">
        <v>-3.199825925107234E-06</v>
      </c>
      <c r="FM24">
        <v>1</v>
      </c>
      <c r="FN24">
        <v>2092</v>
      </c>
      <c r="FO24">
        <v>0</v>
      </c>
      <c r="FP24">
        <v>27</v>
      </c>
      <c r="FQ24">
        <v>0.7</v>
      </c>
      <c r="FR24">
        <v>0.6</v>
      </c>
      <c r="FS24">
        <v>0.0317383</v>
      </c>
      <c r="FT24">
        <v>4.99878</v>
      </c>
      <c r="FU24">
        <v>2.14966</v>
      </c>
      <c r="FV24">
        <v>2.73682</v>
      </c>
      <c r="FW24">
        <v>2.15088</v>
      </c>
      <c r="FX24">
        <v>2.39502</v>
      </c>
      <c r="FY24">
        <v>31.8269</v>
      </c>
      <c r="FZ24">
        <v>15.9095</v>
      </c>
      <c r="GA24">
        <v>19</v>
      </c>
      <c r="GB24">
        <v>624.321</v>
      </c>
      <c r="GC24">
        <v>718.34</v>
      </c>
      <c r="GD24">
        <v>30.0006</v>
      </c>
      <c r="GE24">
        <v>26.8838</v>
      </c>
      <c r="GF24">
        <v>30</v>
      </c>
      <c r="GG24">
        <v>26.8219</v>
      </c>
      <c r="GH24">
        <v>26.7887</v>
      </c>
      <c r="GI24">
        <v>0</v>
      </c>
      <c r="GJ24">
        <v>9.99967</v>
      </c>
      <c r="GK24">
        <v>100</v>
      </c>
      <c r="GL24">
        <v>30</v>
      </c>
      <c r="GM24">
        <v>0</v>
      </c>
      <c r="GN24">
        <v>26.3678</v>
      </c>
      <c r="GO24">
        <v>100.721</v>
      </c>
      <c r="GP24">
        <v>101.299</v>
      </c>
    </row>
    <row r="25" spans="1:198">
      <c r="A25">
        <v>7</v>
      </c>
      <c r="B25">
        <v>1655394814.5</v>
      </c>
      <c r="C25">
        <v>543.4000000953674</v>
      </c>
      <c r="D25" t="s">
        <v>354</v>
      </c>
      <c r="E25" t="s">
        <v>355</v>
      </c>
      <c r="F25">
        <v>15</v>
      </c>
      <c r="G25">
        <v>1655394806.75</v>
      </c>
      <c r="H25">
        <f>(I25)/1000</f>
        <v>0</v>
      </c>
      <c r="I25">
        <f>1000*AY25*AG25*(AU25-AV25)/(100*AN25*(1000-AG25*AU25))</f>
        <v>0</v>
      </c>
      <c r="J25">
        <f>AY25*AG25*(AT25-AS25*(1000-AG25*AV25)/(1000-AG25*AU25))/(100*AN25)</f>
        <v>0</v>
      </c>
      <c r="K25">
        <f>AS25 - IF(AG25&gt;1, J25*AN25*100.0/(AI25*BG25), 0)</f>
        <v>0</v>
      </c>
      <c r="L25">
        <f>((R25-H25/2)*K25-J25)/(R25+H25/2)</f>
        <v>0</v>
      </c>
      <c r="M25">
        <f>L25*(AZ25+BA25)/1000.0</f>
        <v>0</v>
      </c>
      <c r="N25">
        <f>(AS25 - IF(AG25&gt;1, J25*AN25*100.0/(AI25*BG25), 0))*(AZ25+BA25)/1000.0</f>
        <v>0</v>
      </c>
      <c r="O25">
        <f>2.0/((1/Q25-1/P25)+SIGN(Q25)*SQRT((1/Q25-1/P25)*(1/Q25-1/P25) + 4*AO25/((AO25+1)*(AO25+1))*(2*1/Q25*1/P25-1/P25*1/P25)))</f>
        <v>0</v>
      </c>
      <c r="P25">
        <f>IF(LEFT(AP25,1)&lt;&gt;"0",IF(LEFT(AP25,1)="1",3.0,AQ25),$D$5+$E$5*(BG25*AZ25/($K$5*1000))+$F$5*(BG25*AZ25/($K$5*1000))*MAX(MIN(AN25,$J$5),$I$5)*MAX(MIN(AN25,$J$5),$I$5)+$G$5*MAX(MIN(AN25,$J$5),$I$5)*(BG25*AZ25/($K$5*1000))+$H$5*(BG25*AZ25/($K$5*1000))*(BG25*AZ25/($K$5*1000)))</f>
        <v>0</v>
      </c>
      <c r="Q25">
        <f>H25*(1000-(1000*0.61365*exp(17.502*U25/(240.97+U25))/(AZ25+BA25)+AU25)/2)/(1000*0.61365*exp(17.502*U25/(240.97+U25))/(AZ25+BA25)-AU25)</f>
        <v>0</v>
      </c>
      <c r="R25">
        <f>1/((AO25+1)/(O25/1.6)+1/(P25/1.37)) + AO25/((AO25+1)/(O25/1.6) + AO25/(P25/1.37))</f>
        <v>0</v>
      </c>
      <c r="S25">
        <f>(AJ25*AM25)</f>
        <v>0</v>
      </c>
      <c r="T25">
        <f>(BB25+(S25+2*0.95*5.67E-8*(((BB25+$B$9)+273)^4-(BB25+273)^4)-44100*H25)/(1.84*29.3*P25+8*0.95*5.67E-8*(BB25+273)^3))</f>
        <v>0</v>
      </c>
      <c r="U25">
        <f>($C$9*BC25+$D$9*BD25+$E$9*T25)</f>
        <v>0</v>
      </c>
      <c r="V25">
        <f>0.61365*exp(17.502*U25/(240.97+U25))</f>
        <v>0</v>
      </c>
      <c r="W25">
        <f>(X25/Y25*100)</f>
        <v>0</v>
      </c>
      <c r="X25">
        <f>AU25*(AZ25+BA25)/1000</f>
        <v>0</v>
      </c>
      <c r="Y25">
        <f>0.61365*exp(17.502*BB25/(240.97+BB25))</f>
        <v>0</v>
      </c>
      <c r="Z25">
        <f>(V25-AU25*(AZ25+BA25)/1000)</f>
        <v>0</v>
      </c>
      <c r="AA25">
        <f>(-H25*44100)</f>
        <v>0</v>
      </c>
      <c r="AB25">
        <f>2*29.3*P25*0.92*(BB25-U25)</f>
        <v>0</v>
      </c>
      <c r="AC25">
        <f>2*0.95*5.67E-8*(((BB25+$B$9)+273)^4-(U25+273)^4)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MAX(0,($B$15+$C$15*BG25)/(1+$D$15*BG25)*AZ25/(BB25+273)*$E$15)</f>
        <v>0</v>
      </c>
      <c r="AJ25">
        <f>$B$13*BH25+$C$13*BI25+$D$13*BT25</f>
        <v>0</v>
      </c>
      <c r="AK25">
        <f>AJ25*AL25</f>
        <v>0</v>
      </c>
      <c r="AL25">
        <f>($B$13*$D$11+$C$13*$D$11+$D$13*(BU25*$E$11+BV25*$G$11))/($B$13+$C$13+$D$13)</f>
        <v>0</v>
      </c>
      <c r="AM25">
        <f>($B$13*$K$11+$C$13*$K$11+$D$13*(BU25*$L$11+BV25*$N$11))/($B$13+$C$13+$D$13)</f>
        <v>0</v>
      </c>
      <c r="AN25">
        <v>2</v>
      </c>
      <c r="AO25">
        <v>0.5</v>
      </c>
      <c r="AP25" t="s">
        <v>334</v>
      </c>
      <c r="AQ25">
        <v>2</v>
      </c>
      <c r="AR25">
        <v>1655394806.75</v>
      </c>
      <c r="AS25">
        <v>414.1870666666667</v>
      </c>
      <c r="AT25">
        <v>420.1978</v>
      </c>
      <c r="AU25">
        <v>27.94289333333333</v>
      </c>
      <c r="AV25">
        <v>26.30858333333333</v>
      </c>
      <c r="AW25">
        <v>410.9060666666667</v>
      </c>
      <c r="AX25">
        <v>27.65601333333333</v>
      </c>
      <c r="AY25">
        <v>599.9874333333333</v>
      </c>
      <c r="AZ25">
        <v>85.22057</v>
      </c>
      <c r="BA25">
        <v>0.09999944666666669</v>
      </c>
      <c r="BB25">
        <v>28.7903</v>
      </c>
      <c r="BC25">
        <v>29.86662666666667</v>
      </c>
      <c r="BD25">
        <v>999.9000000000002</v>
      </c>
      <c r="BE25">
        <v>0</v>
      </c>
      <c r="BF25">
        <v>0</v>
      </c>
      <c r="BG25">
        <v>9997.702333333331</v>
      </c>
      <c r="BH25">
        <v>559.3418666666668</v>
      </c>
      <c r="BI25">
        <v>115.6311666666667</v>
      </c>
      <c r="BJ25">
        <v>-6.954702999999999</v>
      </c>
      <c r="BK25">
        <v>425.1221333333334</v>
      </c>
      <c r="BL25">
        <v>431.5513333333334</v>
      </c>
      <c r="BM25">
        <v>1.634306666666667</v>
      </c>
      <c r="BN25">
        <v>420.1978</v>
      </c>
      <c r="BO25">
        <v>26.30858333333333</v>
      </c>
      <c r="BP25">
        <v>2.381308333333334</v>
      </c>
      <c r="BQ25">
        <v>2.242033666666666</v>
      </c>
      <c r="BR25">
        <v>20.23722333333334</v>
      </c>
      <c r="BS25">
        <v>19.26586</v>
      </c>
      <c r="BT25">
        <v>1800.000333333333</v>
      </c>
      <c r="BU25">
        <v>0.6429998333333333</v>
      </c>
      <c r="BV25">
        <v>0.3570001666666666</v>
      </c>
      <c r="BW25">
        <v>28</v>
      </c>
      <c r="BX25">
        <v>30063.40333333334</v>
      </c>
      <c r="BY25">
        <v>1655394830.5</v>
      </c>
      <c r="BZ25" t="s">
        <v>356</v>
      </c>
      <c r="CA25">
        <v>1655394830.5</v>
      </c>
      <c r="CB25">
        <v>1655394686</v>
      </c>
      <c r="CC25">
        <v>10</v>
      </c>
      <c r="CD25">
        <v>0.944</v>
      </c>
      <c r="CE25">
        <v>-0</v>
      </c>
      <c r="CF25">
        <v>3.281</v>
      </c>
      <c r="CG25">
        <v>0.24</v>
      </c>
      <c r="CH25">
        <v>420</v>
      </c>
      <c r="CI25">
        <v>26</v>
      </c>
      <c r="CJ25">
        <v>0.48</v>
      </c>
      <c r="CK25">
        <v>0.04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3.23383</v>
      </c>
      <c r="CX25">
        <v>2.78155</v>
      </c>
      <c r="CY25">
        <v>0.0819923</v>
      </c>
      <c r="CZ25">
        <v>0.08451110000000001</v>
      </c>
      <c r="DA25">
        <v>0.113173</v>
      </c>
      <c r="DB25">
        <v>0.110982</v>
      </c>
      <c r="DC25">
        <v>23271.1</v>
      </c>
      <c r="DD25">
        <v>22917.4</v>
      </c>
      <c r="DE25">
        <v>24368.8</v>
      </c>
      <c r="DF25">
        <v>22297.9</v>
      </c>
      <c r="DG25">
        <v>31919</v>
      </c>
      <c r="DH25">
        <v>25290.2</v>
      </c>
      <c r="DI25">
        <v>39824.7</v>
      </c>
      <c r="DJ25">
        <v>30881.5</v>
      </c>
      <c r="DK25">
        <v>2.20243</v>
      </c>
      <c r="DL25">
        <v>2.28188</v>
      </c>
      <c r="DM25">
        <v>0.123583</v>
      </c>
      <c r="DN25">
        <v>0</v>
      </c>
      <c r="DO25">
        <v>27.8546</v>
      </c>
      <c r="DP25">
        <v>999.9</v>
      </c>
      <c r="DQ25">
        <v>68.90000000000001</v>
      </c>
      <c r="DR25">
        <v>27.1</v>
      </c>
      <c r="DS25">
        <v>29.1065</v>
      </c>
      <c r="DT25">
        <v>63.7358</v>
      </c>
      <c r="DU25">
        <v>13.9143</v>
      </c>
      <c r="DV25">
        <v>2</v>
      </c>
      <c r="DW25">
        <v>-0.0254827</v>
      </c>
      <c r="DX25">
        <v>-1.68538</v>
      </c>
      <c r="DY25">
        <v>20.3581</v>
      </c>
      <c r="DZ25">
        <v>5.23152</v>
      </c>
      <c r="EA25">
        <v>11.9382</v>
      </c>
      <c r="EB25">
        <v>4.9793</v>
      </c>
      <c r="EC25">
        <v>3.282</v>
      </c>
      <c r="ED25">
        <v>1955</v>
      </c>
      <c r="EE25">
        <v>8921.299999999999</v>
      </c>
      <c r="EF25">
        <v>9999</v>
      </c>
      <c r="EG25">
        <v>115.8</v>
      </c>
      <c r="EH25">
        <v>4.97169</v>
      </c>
      <c r="EI25">
        <v>1.86156</v>
      </c>
      <c r="EJ25">
        <v>1.86697</v>
      </c>
      <c r="EK25">
        <v>1.85822</v>
      </c>
      <c r="EL25">
        <v>1.86268</v>
      </c>
      <c r="EM25">
        <v>1.86325</v>
      </c>
      <c r="EN25">
        <v>1.86405</v>
      </c>
      <c r="EO25">
        <v>1.85997</v>
      </c>
      <c r="EP25">
        <v>0</v>
      </c>
      <c r="EQ25">
        <v>0</v>
      </c>
      <c r="ER25">
        <v>0</v>
      </c>
      <c r="ES25">
        <v>0</v>
      </c>
      <c r="ET25" t="s">
        <v>336</v>
      </c>
      <c r="EU25" t="s">
        <v>337</v>
      </c>
      <c r="EV25" t="s">
        <v>338</v>
      </c>
      <c r="EW25" t="s">
        <v>338</v>
      </c>
      <c r="EX25" t="s">
        <v>338</v>
      </c>
      <c r="EY25" t="s">
        <v>338</v>
      </c>
      <c r="EZ25">
        <v>0</v>
      </c>
      <c r="FA25">
        <v>100</v>
      </c>
      <c r="FB25">
        <v>100</v>
      </c>
      <c r="FC25">
        <v>3.281</v>
      </c>
      <c r="FD25">
        <v>0.2872</v>
      </c>
      <c r="FE25">
        <v>2.18825988761947</v>
      </c>
      <c r="FF25">
        <v>0.0006784385813721132</v>
      </c>
      <c r="FG25">
        <v>-9.114967239483524E-07</v>
      </c>
      <c r="FH25">
        <v>3.422039933275619E-10</v>
      </c>
      <c r="FI25">
        <v>-0.07388507490516988</v>
      </c>
      <c r="FJ25">
        <v>-0.01029449659765723</v>
      </c>
      <c r="FK25">
        <v>0.0009324137930095463</v>
      </c>
      <c r="FL25">
        <v>-3.199825925107234E-06</v>
      </c>
      <c r="FM25">
        <v>1</v>
      </c>
      <c r="FN25">
        <v>2092</v>
      </c>
      <c r="FO25">
        <v>0</v>
      </c>
      <c r="FP25">
        <v>27</v>
      </c>
      <c r="FQ25">
        <v>2.2</v>
      </c>
      <c r="FR25">
        <v>2.1</v>
      </c>
      <c r="FS25">
        <v>1.38306</v>
      </c>
      <c r="FT25">
        <v>2.40112</v>
      </c>
      <c r="FU25">
        <v>2.14966</v>
      </c>
      <c r="FV25">
        <v>2.73804</v>
      </c>
      <c r="FW25">
        <v>2.15088</v>
      </c>
      <c r="FX25">
        <v>2.35229</v>
      </c>
      <c r="FY25">
        <v>31.9365</v>
      </c>
      <c r="FZ25">
        <v>15.9007</v>
      </c>
      <c r="GA25">
        <v>19</v>
      </c>
      <c r="GB25">
        <v>624.244</v>
      </c>
      <c r="GC25">
        <v>719.329</v>
      </c>
      <c r="GD25">
        <v>30.0003</v>
      </c>
      <c r="GE25">
        <v>26.8747</v>
      </c>
      <c r="GF25">
        <v>30.0002</v>
      </c>
      <c r="GG25">
        <v>26.7999</v>
      </c>
      <c r="GH25">
        <v>26.7665</v>
      </c>
      <c r="GI25">
        <v>27.7225</v>
      </c>
      <c r="GJ25">
        <v>10.2937</v>
      </c>
      <c r="GK25">
        <v>100</v>
      </c>
      <c r="GL25">
        <v>30</v>
      </c>
      <c r="GM25">
        <v>420</v>
      </c>
      <c r="GN25">
        <v>26.2987</v>
      </c>
      <c r="GO25">
        <v>100.719</v>
      </c>
      <c r="GP25">
        <v>101.292</v>
      </c>
    </row>
    <row r="26" spans="1:198">
      <c r="A26">
        <v>8</v>
      </c>
      <c r="B26">
        <v>1655394921.5</v>
      </c>
      <c r="C26">
        <v>650.4000000953674</v>
      </c>
      <c r="D26" t="s">
        <v>357</v>
      </c>
      <c r="E26" t="s">
        <v>358</v>
      </c>
      <c r="F26">
        <v>15</v>
      </c>
      <c r="G26">
        <v>1655394913.5</v>
      </c>
      <c r="H26">
        <f>(I26)/1000</f>
        <v>0</v>
      </c>
      <c r="I26">
        <f>1000*AY26*AG26*(AU26-AV26)/(100*AN26*(1000-AG26*AU26))</f>
        <v>0</v>
      </c>
      <c r="J26">
        <f>AY26*AG26*(AT26-AS26*(1000-AG26*AV26)/(1000-AG26*AU26))/(100*AN26)</f>
        <v>0</v>
      </c>
      <c r="K26">
        <f>AS26 - IF(AG26&gt;1, J26*AN26*100.0/(AI26*BG26), 0)</f>
        <v>0</v>
      </c>
      <c r="L26">
        <f>((R26-H26/2)*K26-J26)/(R26+H26/2)</f>
        <v>0</v>
      </c>
      <c r="M26">
        <f>L26*(AZ26+BA26)/1000.0</f>
        <v>0</v>
      </c>
      <c r="N26">
        <f>(AS26 - IF(AG26&gt;1, J26*AN26*100.0/(AI26*BG26), 0))*(AZ26+BA26)/1000.0</f>
        <v>0</v>
      </c>
      <c r="O26">
        <f>2.0/((1/Q26-1/P26)+SIGN(Q26)*SQRT((1/Q26-1/P26)*(1/Q26-1/P26) + 4*AO26/((AO26+1)*(AO26+1))*(2*1/Q26*1/P26-1/P26*1/P26)))</f>
        <v>0</v>
      </c>
      <c r="P26">
        <f>IF(LEFT(AP26,1)&lt;&gt;"0",IF(LEFT(AP26,1)="1",3.0,AQ26),$D$5+$E$5*(BG26*AZ26/($K$5*1000))+$F$5*(BG26*AZ26/($K$5*1000))*MAX(MIN(AN26,$J$5),$I$5)*MAX(MIN(AN26,$J$5),$I$5)+$G$5*MAX(MIN(AN26,$J$5),$I$5)*(BG26*AZ26/($K$5*1000))+$H$5*(BG26*AZ26/($K$5*1000))*(BG26*AZ26/($K$5*1000)))</f>
        <v>0</v>
      </c>
      <c r="Q26">
        <f>H26*(1000-(1000*0.61365*exp(17.502*U26/(240.97+U26))/(AZ26+BA26)+AU26)/2)/(1000*0.61365*exp(17.502*U26/(240.97+U26))/(AZ26+BA26)-AU26)</f>
        <v>0</v>
      </c>
      <c r="R26">
        <f>1/((AO26+1)/(O26/1.6)+1/(P26/1.37)) + AO26/((AO26+1)/(O26/1.6) + AO26/(P26/1.37))</f>
        <v>0</v>
      </c>
      <c r="S26">
        <f>(AJ26*AM26)</f>
        <v>0</v>
      </c>
      <c r="T26">
        <f>(BB26+(S26+2*0.95*5.67E-8*(((BB26+$B$9)+273)^4-(BB26+273)^4)-44100*H26)/(1.84*29.3*P26+8*0.95*5.67E-8*(BB26+273)^3))</f>
        <v>0</v>
      </c>
      <c r="U26">
        <f>($C$9*BC26+$D$9*BD26+$E$9*T26)</f>
        <v>0</v>
      </c>
      <c r="V26">
        <f>0.61365*exp(17.502*U26/(240.97+U26))</f>
        <v>0</v>
      </c>
      <c r="W26">
        <f>(X26/Y26*100)</f>
        <v>0</v>
      </c>
      <c r="X26">
        <f>AU26*(AZ26+BA26)/1000</f>
        <v>0</v>
      </c>
      <c r="Y26">
        <f>0.61365*exp(17.502*BB26/(240.97+BB26))</f>
        <v>0</v>
      </c>
      <c r="Z26">
        <f>(V26-AU26*(AZ26+BA26)/1000)</f>
        <v>0</v>
      </c>
      <c r="AA26">
        <f>(-H26*44100)</f>
        <v>0</v>
      </c>
      <c r="AB26">
        <f>2*29.3*P26*0.92*(BB26-U26)</f>
        <v>0</v>
      </c>
      <c r="AC26">
        <f>2*0.95*5.67E-8*(((BB26+$B$9)+273)^4-(U26+273)^4)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MAX(0,($B$15+$C$15*BG26)/(1+$D$15*BG26)*AZ26/(BB26+273)*$E$15)</f>
        <v>0</v>
      </c>
      <c r="AJ26">
        <f>$B$13*BH26+$C$13*BI26+$D$13*BT26</f>
        <v>0</v>
      </c>
      <c r="AK26">
        <f>AJ26*AL26</f>
        <v>0</v>
      </c>
      <c r="AL26">
        <f>($B$13*$D$11+$C$13*$D$11+$D$13*(BU26*$E$11+BV26*$G$11))/($B$13+$C$13+$D$13)</f>
        <v>0</v>
      </c>
      <c r="AM26">
        <f>($B$13*$K$11+$C$13*$K$11+$D$13*(BU26*$L$11+BV26*$N$11))/($B$13+$C$13+$D$13)</f>
        <v>0</v>
      </c>
      <c r="AN26">
        <v>2</v>
      </c>
      <c r="AO26">
        <v>0.5</v>
      </c>
      <c r="AP26" t="s">
        <v>334</v>
      </c>
      <c r="AQ26">
        <v>2</v>
      </c>
      <c r="AR26">
        <v>1655394913.5</v>
      </c>
      <c r="AS26">
        <v>640.5716451612903</v>
      </c>
      <c r="AT26">
        <v>650.1089032258064</v>
      </c>
      <c r="AU26">
        <v>27.93463225806451</v>
      </c>
      <c r="AV26">
        <v>26.37236774193549</v>
      </c>
      <c r="AW26">
        <v>636.780193548387</v>
      </c>
      <c r="AX26">
        <v>27.6502064516129</v>
      </c>
      <c r="AY26">
        <v>600.1509677419356</v>
      </c>
      <c r="AZ26">
        <v>85.22263225806451</v>
      </c>
      <c r="BA26">
        <v>0.09838349354838709</v>
      </c>
      <c r="BB26">
        <v>28.83447419354838</v>
      </c>
      <c r="BC26">
        <v>29.87492580645161</v>
      </c>
      <c r="BD26">
        <v>999.9000000000003</v>
      </c>
      <c r="BE26">
        <v>0</v>
      </c>
      <c r="BF26">
        <v>0</v>
      </c>
      <c r="BG26">
        <v>10010.17838709677</v>
      </c>
      <c r="BH26">
        <v>559.3703870967742</v>
      </c>
      <c r="BI26">
        <v>119.756935483871</v>
      </c>
      <c r="BJ26">
        <v>-9.53725387096774</v>
      </c>
      <c r="BK26">
        <v>658.9789354838709</v>
      </c>
      <c r="BL26">
        <v>667.7181935483873</v>
      </c>
      <c r="BM26">
        <v>1.562255064516129</v>
      </c>
      <c r="BN26">
        <v>650.1089032258064</v>
      </c>
      <c r="BO26">
        <v>26.37236774193549</v>
      </c>
      <c r="BP26">
        <v>2.380662258064516</v>
      </c>
      <c r="BQ26">
        <v>2.247522903225807</v>
      </c>
      <c r="BR26">
        <v>20.23117741935484</v>
      </c>
      <c r="BS26">
        <v>19.30511612903226</v>
      </c>
      <c r="BT26">
        <v>1799.999032258065</v>
      </c>
      <c r="BU26">
        <v>0.642999</v>
      </c>
      <c r="BV26">
        <v>0.357001</v>
      </c>
      <c r="BW26">
        <v>28</v>
      </c>
      <c r="BX26">
        <v>30063.37419354839</v>
      </c>
      <c r="BY26">
        <v>1655394904</v>
      </c>
      <c r="BZ26" t="s">
        <v>359</v>
      </c>
      <c r="CA26">
        <v>1655394902.5</v>
      </c>
      <c r="CB26">
        <v>1655394904</v>
      </c>
      <c r="CC26">
        <v>11</v>
      </c>
      <c r="CD26">
        <v>0.508</v>
      </c>
      <c r="CE26">
        <v>-0.002</v>
      </c>
      <c r="CF26">
        <v>3.791</v>
      </c>
      <c r="CG26">
        <v>0.232</v>
      </c>
      <c r="CH26">
        <v>650</v>
      </c>
      <c r="CI26">
        <v>26</v>
      </c>
      <c r="CJ26">
        <v>0.24</v>
      </c>
      <c r="CK26">
        <v>0.06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3.23365</v>
      </c>
      <c r="CX26">
        <v>2.7814</v>
      </c>
      <c r="CY26">
        <v>0.112573</v>
      </c>
      <c r="CZ26">
        <v>0.115861</v>
      </c>
      <c r="DA26">
        <v>0.113697</v>
      </c>
      <c r="DB26">
        <v>0.110909</v>
      </c>
      <c r="DC26">
        <v>22494.1</v>
      </c>
      <c r="DD26">
        <v>22131</v>
      </c>
      <c r="DE26">
        <v>24366.8</v>
      </c>
      <c r="DF26">
        <v>22296.3</v>
      </c>
      <c r="DG26">
        <v>31898.3</v>
      </c>
      <c r="DH26">
        <v>25290.5</v>
      </c>
      <c r="DI26">
        <v>39821.6</v>
      </c>
      <c r="DJ26">
        <v>30878.4</v>
      </c>
      <c r="DK26">
        <v>2.20052</v>
      </c>
      <c r="DL26">
        <v>2.28017</v>
      </c>
      <c r="DM26">
        <v>0.12188</v>
      </c>
      <c r="DN26">
        <v>0</v>
      </c>
      <c r="DO26">
        <v>27.9098</v>
      </c>
      <c r="DP26">
        <v>999.9</v>
      </c>
      <c r="DQ26">
        <v>68.59999999999999</v>
      </c>
      <c r="DR26">
        <v>27.1</v>
      </c>
      <c r="DS26">
        <v>28.9785</v>
      </c>
      <c r="DT26">
        <v>63.6558</v>
      </c>
      <c r="DU26">
        <v>14.0024</v>
      </c>
      <c r="DV26">
        <v>2</v>
      </c>
      <c r="DW26">
        <v>-0.0224085</v>
      </c>
      <c r="DX26">
        <v>-1.67177</v>
      </c>
      <c r="DY26">
        <v>20.358</v>
      </c>
      <c r="DZ26">
        <v>5.22942</v>
      </c>
      <c r="EA26">
        <v>11.9381</v>
      </c>
      <c r="EB26">
        <v>4.97865</v>
      </c>
      <c r="EC26">
        <v>3.28188</v>
      </c>
      <c r="ED26">
        <v>1957.7</v>
      </c>
      <c r="EE26">
        <v>8927.9</v>
      </c>
      <c r="EF26">
        <v>9999</v>
      </c>
      <c r="EG26">
        <v>115.8</v>
      </c>
      <c r="EH26">
        <v>4.97169</v>
      </c>
      <c r="EI26">
        <v>1.86156</v>
      </c>
      <c r="EJ26">
        <v>1.86696</v>
      </c>
      <c r="EK26">
        <v>1.85822</v>
      </c>
      <c r="EL26">
        <v>1.86265</v>
      </c>
      <c r="EM26">
        <v>1.86325</v>
      </c>
      <c r="EN26">
        <v>1.86405</v>
      </c>
      <c r="EO26">
        <v>1.85991</v>
      </c>
      <c r="EP26">
        <v>0</v>
      </c>
      <c r="EQ26">
        <v>0</v>
      </c>
      <c r="ER26">
        <v>0</v>
      </c>
      <c r="ES26">
        <v>0</v>
      </c>
      <c r="ET26" t="s">
        <v>336</v>
      </c>
      <c r="EU26" t="s">
        <v>337</v>
      </c>
      <c r="EV26" t="s">
        <v>338</v>
      </c>
      <c r="EW26" t="s">
        <v>338</v>
      </c>
      <c r="EX26" t="s">
        <v>338</v>
      </c>
      <c r="EY26" t="s">
        <v>338</v>
      </c>
      <c r="EZ26">
        <v>0</v>
      </c>
      <c r="FA26">
        <v>100</v>
      </c>
      <c r="FB26">
        <v>100</v>
      </c>
      <c r="FC26">
        <v>3.791</v>
      </c>
      <c r="FD26">
        <v>0.2913</v>
      </c>
      <c r="FE26">
        <v>3.640648775313988</v>
      </c>
      <c r="FF26">
        <v>0.0006784385813721132</v>
      </c>
      <c r="FG26">
        <v>-9.114967239483524E-07</v>
      </c>
      <c r="FH26">
        <v>3.422039933275619E-10</v>
      </c>
      <c r="FI26">
        <v>-0.07626073414870926</v>
      </c>
      <c r="FJ26">
        <v>-0.01029449659765723</v>
      </c>
      <c r="FK26">
        <v>0.0009324137930095463</v>
      </c>
      <c r="FL26">
        <v>-3.199825925107234E-06</v>
      </c>
      <c r="FM26">
        <v>1</v>
      </c>
      <c r="FN26">
        <v>2092</v>
      </c>
      <c r="FO26">
        <v>0</v>
      </c>
      <c r="FP26">
        <v>27</v>
      </c>
      <c r="FQ26">
        <v>0.3</v>
      </c>
      <c r="FR26">
        <v>0.3</v>
      </c>
      <c r="FS26">
        <v>1.95923</v>
      </c>
      <c r="FT26">
        <v>2.40723</v>
      </c>
      <c r="FU26">
        <v>2.14966</v>
      </c>
      <c r="FV26">
        <v>2.73804</v>
      </c>
      <c r="FW26">
        <v>2.15088</v>
      </c>
      <c r="FX26">
        <v>2.37183</v>
      </c>
      <c r="FY26">
        <v>31.9585</v>
      </c>
      <c r="FZ26">
        <v>15.9007</v>
      </c>
      <c r="GA26">
        <v>19</v>
      </c>
      <c r="GB26">
        <v>622.9109999999999</v>
      </c>
      <c r="GC26">
        <v>717.831</v>
      </c>
      <c r="GD26">
        <v>30.0004</v>
      </c>
      <c r="GE26">
        <v>26.902</v>
      </c>
      <c r="GF26">
        <v>30.0001</v>
      </c>
      <c r="GG26">
        <v>26.809</v>
      </c>
      <c r="GH26">
        <v>26.7715</v>
      </c>
      <c r="GI26">
        <v>39.2377</v>
      </c>
      <c r="GJ26">
        <v>10.2992</v>
      </c>
      <c r="GK26">
        <v>100</v>
      </c>
      <c r="GL26">
        <v>30</v>
      </c>
      <c r="GM26">
        <v>650</v>
      </c>
      <c r="GN26">
        <v>26.1775</v>
      </c>
      <c r="GO26">
        <v>100.711</v>
      </c>
      <c r="GP26">
        <v>101.283</v>
      </c>
    </row>
    <row r="27" spans="1:198">
      <c r="A27">
        <v>9</v>
      </c>
      <c r="B27">
        <v>1655395012</v>
      </c>
      <c r="C27">
        <v>740.9000000953674</v>
      </c>
      <c r="D27" t="s">
        <v>360</v>
      </c>
      <c r="E27" t="s">
        <v>361</v>
      </c>
      <c r="F27">
        <v>15</v>
      </c>
      <c r="G27">
        <v>1655395004</v>
      </c>
      <c r="H27">
        <f>(I27)/1000</f>
        <v>0</v>
      </c>
      <c r="I27">
        <f>1000*AY27*AG27*(AU27-AV27)/(100*AN27*(1000-AG27*AU27))</f>
        <v>0</v>
      </c>
      <c r="J27">
        <f>AY27*AG27*(AT27-AS27*(1000-AG27*AV27)/(1000-AG27*AU27))/(100*AN27)</f>
        <v>0</v>
      </c>
      <c r="K27">
        <f>AS27 - IF(AG27&gt;1, J27*AN27*100.0/(AI27*BG27), 0)</f>
        <v>0</v>
      </c>
      <c r="L27">
        <f>((R27-H27/2)*K27-J27)/(R27+H27/2)</f>
        <v>0</v>
      </c>
      <c r="M27">
        <f>L27*(AZ27+BA27)/1000.0</f>
        <v>0</v>
      </c>
      <c r="N27">
        <f>(AS27 - IF(AG27&gt;1, J27*AN27*100.0/(AI27*BG27), 0))*(AZ27+BA27)/1000.0</f>
        <v>0</v>
      </c>
      <c r="O27">
        <f>2.0/((1/Q27-1/P27)+SIGN(Q27)*SQRT((1/Q27-1/P27)*(1/Q27-1/P27) + 4*AO27/((AO27+1)*(AO27+1))*(2*1/Q27*1/P27-1/P27*1/P27)))</f>
        <v>0</v>
      </c>
      <c r="P27">
        <f>IF(LEFT(AP27,1)&lt;&gt;"0",IF(LEFT(AP27,1)="1",3.0,AQ27),$D$5+$E$5*(BG27*AZ27/($K$5*1000))+$F$5*(BG27*AZ27/($K$5*1000))*MAX(MIN(AN27,$J$5),$I$5)*MAX(MIN(AN27,$J$5),$I$5)+$G$5*MAX(MIN(AN27,$J$5),$I$5)*(BG27*AZ27/($K$5*1000))+$H$5*(BG27*AZ27/($K$5*1000))*(BG27*AZ27/($K$5*1000)))</f>
        <v>0</v>
      </c>
      <c r="Q27">
        <f>H27*(1000-(1000*0.61365*exp(17.502*U27/(240.97+U27))/(AZ27+BA27)+AU27)/2)/(1000*0.61365*exp(17.502*U27/(240.97+U27))/(AZ27+BA27)-AU27)</f>
        <v>0</v>
      </c>
      <c r="R27">
        <f>1/((AO27+1)/(O27/1.6)+1/(P27/1.37)) + AO27/((AO27+1)/(O27/1.6) + AO27/(P27/1.37))</f>
        <v>0</v>
      </c>
      <c r="S27">
        <f>(AJ27*AM27)</f>
        <v>0</v>
      </c>
      <c r="T27">
        <f>(BB27+(S27+2*0.95*5.67E-8*(((BB27+$B$9)+273)^4-(BB27+273)^4)-44100*H27)/(1.84*29.3*P27+8*0.95*5.67E-8*(BB27+273)^3))</f>
        <v>0</v>
      </c>
      <c r="U27">
        <f>($C$9*BC27+$D$9*BD27+$E$9*T27)</f>
        <v>0</v>
      </c>
      <c r="V27">
        <f>0.61365*exp(17.502*U27/(240.97+U27))</f>
        <v>0</v>
      </c>
      <c r="W27">
        <f>(X27/Y27*100)</f>
        <v>0</v>
      </c>
      <c r="X27">
        <f>AU27*(AZ27+BA27)/1000</f>
        <v>0</v>
      </c>
      <c r="Y27">
        <f>0.61365*exp(17.502*BB27/(240.97+BB27))</f>
        <v>0</v>
      </c>
      <c r="Z27">
        <f>(V27-AU27*(AZ27+BA27)/1000)</f>
        <v>0</v>
      </c>
      <c r="AA27">
        <f>(-H27*44100)</f>
        <v>0</v>
      </c>
      <c r="AB27">
        <f>2*29.3*P27*0.92*(BB27-U27)</f>
        <v>0</v>
      </c>
      <c r="AC27">
        <f>2*0.95*5.67E-8*(((BB27+$B$9)+273)^4-(U27+273)^4)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MAX(0,($B$15+$C$15*BG27)/(1+$D$15*BG27)*AZ27/(BB27+273)*$E$15)</f>
        <v>0</v>
      </c>
      <c r="AJ27">
        <f>$B$13*BH27+$C$13*BI27+$D$13*BT27</f>
        <v>0</v>
      </c>
      <c r="AK27">
        <f>AJ27*AL27</f>
        <v>0</v>
      </c>
      <c r="AL27">
        <f>($B$13*$D$11+$C$13*$D$11+$D$13*(BU27*$E$11+BV27*$G$11))/($B$13+$C$13+$D$13)</f>
        <v>0</v>
      </c>
      <c r="AM27">
        <f>($B$13*$K$11+$C$13*$K$11+$D$13*(BU27*$L$11+BV27*$N$11))/($B$13+$C$13+$D$13)</f>
        <v>0</v>
      </c>
      <c r="AN27">
        <v>2</v>
      </c>
      <c r="AO27">
        <v>0.5</v>
      </c>
      <c r="AP27" t="s">
        <v>334</v>
      </c>
      <c r="AQ27">
        <v>2</v>
      </c>
      <c r="AR27">
        <v>1655395004</v>
      </c>
      <c r="AS27">
        <v>790.1604193548386</v>
      </c>
      <c r="AT27">
        <v>799.9656774193548</v>
      </c>
      <c r="AU27">
        <v>27.70699032258065</v>
      </c>
      <c r="AV27">
        <v>26.27967096774194</v>
      </c>
      <c r="AW27">
        <v>786.0410000000001</v>
      </c>
      <c r="AX27">
        <v>27.43164516129033</v>
      </c>
      <c r="AY27">
        <v>600.1648709677419</v>
      </c>
      <c r="AZ27">
        <v>85.22400645161294</v>
      </c>
      <c r="BA27">
        <v>0.0982626677419355</v>
      </c>
      <c r="BB27">
        <v>28.84714838709677</v>
      </c>
      <c r="BC27">
        <v>29.87853870967741</v>
      </c>
      <c r="BD27">
        <v>999.9000000000003</v>
      </c>
      <c r="BE27">
        <v>0</v>
      </c>
      <c r="BF27">
        <v>0</v>
      </c>
      <c r="BG27">
        <v>10010.56193548387</v>
      </c>
      <c r="BH27">
        <v>559.4268387096773</v>
      </c>
      <c r="BI27">
        <v>122.6534193548387</v>
      </c>
      <c r="BJ27">
        <v>-9.805128548387096</v>
      </c>
      <c r="BK27">
        <v>812.674064516129</v>
      </c>
      <c r="BL27">
        <v>821.555870967742</v>
      </c>
      <c r="BM27">
        <v>1.427308738064516</v>
      </c>
      <c r="BN27">
        <v>799.9656774193548</v>
      </c>
      <c r="BO27">
        <v>26.27967096774194</v>
      </c>
      <c r="BP27">
        <v>2.3613</v>
      </c>
      <c r="BQ27">
        <v>2.23965935483871</v>
      </c>
      <c r="BR27">
        <v>20.09552903225806</v>
      </c>
      <c r="BS27">
        <v>19.24879032258064</v>
      </c>
      <c r="BT27">
        <v>1799.999032258065</v>
      </c>
      <c r="BU27">
        <v>0.6430005806451614</v>
      </c>
      <c r="BV27">
        <v>0.3569994193548386</v>
      </c>
      <c r="BW27">
        <v>28</v>
      </c>
      <c r="BX27">
        <v>30063.41612903226</v>
      </c>
      <c r="BY27">
        <v>1655394996.5</v>
      </c>
      <c r="BZ27" t="s">
        <v>362</v>
      </c>
      <c r="CA27">
        <v>1655394996.5</v>
      </c>
      <c r="CB27">
        <v>1655394991</v>
      </c>
      <c r="CC27">
        <v>12</v>
      </c>
      <c r="CD27">
        <v>0.379</v>
      </c>
      <c r="CE27">
        <v>-0.002</v>
      </c>
      <c r="CF27">
        <v>4.155</v>
      </c>
      <c r="CG27">
        <v>0.226</v>
      </c>
      <c r="CH27">
        <v>800</v>
      </c>
      <c r="CI27">
        <v>26</v>
      </c>
      <c r="CJ27">
        <v>0.36</v>
      </c>
      <c r="CK27">
        <v>0.04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3.23378</v>
      </c>
      <c r="CX27">
        <v>2.78133</v>
      </c>
      <c r="CY27">
        <v>0.12974</v>
      </c>
      <c r="CZ27">
        <v>0.133327</v>
      </c>
      <c r="DA27">
        <v>0.113881</v>
      </c>
      <c r="DB27">
        <v>0.110764</v>
      </c>
      <c r="DC27">
        <v>22056.8</v>
      </c>
      <c r="DD27">
        <v>21691.3</v>
      </c>
      <c r="DE27">
        <v>24364.6</v>
      </c>
      <c r="DF27">
        <v>22293.8</v>
      </c>
      <c r="DG27">
        <v>31889.3</v>
      </c>
      <c r="DH27">
        <v>25291.8</v>
      </c>
      <c r="DI27">
        <v>39818.1</v>
      </c>
      <c r="DJ27">
        <v>30874.4</v>
      </c>
      <c r="DK27">
        <v>2.19992</v>
      </c>
      <c r="DL27">
        <v>2.27858</v>
      </c>
      <c r="DM27">
        <v>0.118583</v>
      </c>
      <c r="DN27">
        <v>0</v>
      </c>
      <c r="DO27">
        <v>27.9404</v>
      </c>
      <c r="DP27">
        <v>999.9</v>
      </c>
      <c r="DQ27">
        <v>68.5</v>
      </c>
      <c r="DR27">
        <v>27.2</v>
      </c>
      <c r="DS27">
        <v>29.1094</v>
      </c>
      <c r="DT27">
        <v>63.2558</v>
      </c>
      <c r="DU27">
        <v>13.9503</v>
      </c>
      <c r="DV27">
        <v>2</v>
      </c>
      <c r="DW27">
        <v>-0.018468</v>
      </c>
      <c r="DX27">
        <v>-1.63763</v>
      </c>
      <c r="DY27">
        <v>20.3585</v>
      </c>
      <c r="DZ27">
        <v>5.23062</v>
      </c>
      <c r="EA27">
        <v>11.9384</v>
      </c>
      <c r="EB27">
        <v>4.97775</v>
      </c>
      <c r="EC27">
        <v>3.28198</v>
      </c>
      <c r="ED27">
        <v>1960.2</v>
      </c>
      <c r="EE27">
        <v>8934.200000000001</v>
      </c>
      <c r="EF27">
        <v>9999</v>
      </c>
      <c r="EG27">
        <v>115.8</v>
      </c>
      <c r="EH27">
        <v>4.97172</v>
      </c>
      <c r="EI27">
        <v>1.86157</v>
      </c>
      <c r="EJ27">
        <v>1.86697</v>
      </c>
      <c r="EK27">
        <v>1.85822</v>
      </c>
      <c r="EL27">
        <v>1.86264</v>
      </c>
      <c r="EM27">
        <v>1.86325</v>
      </c>
      <c r="EN27">
        <v>1.86404</v>
      </c>
      <c r="EO27">
        <v>1.86002</v>
      </c>
      <c r="EP27">
        <v>0</v>
      </c>
      <c r="EQ27">
        <v>0</v>
      </c>
      <c r="ER27">
        <v>0</v>
      </c>
      <c r="ES27">
        <v>0</v>
      </c>
      <c r="ET27" t="s">
        <v>336</v>
      </c>
      <c r="EU27" t="s">
        <v>337</v>
      </c>
      <c r="EV27" t="s">
        <v>338</v>
      </c>
      <c r="EW27" t="s">
        <v>338</v>
      </c>
      <c r="EX27" t="s">
        <v>338</v>
      </c>
      <c r="EY27" t="s">
        <v>338</v>
      </c>
      <c r="EZ27">
        <v>0</v>
      </c>
      <c r="FA27">
        <v>100</v>
      </c>
      <c r="FB27">
        <v>100</v>
      </c>
      <c r="FC27">
        <v>4.157</v>
      </c>
      <c r="FD27">
        <v>0.2916</v>
      </c>
      <c r="FE27">
        <v>4.019939160659701</v>
      </c>
      <c r="FF27">
        <v>0.0006784385813721132</v>
      </c>
      <c r="FG27">
        <v>-9.114967239483524E-07</v>
      </c>
      <c r="FH27">
        <v>3.422039933275619E-10</v>
      </c>
      <c r="FI27">
        <v>-0.0782016334458982</v>
      </c>
      <c r="FJ27">
        <v>-0.01029449659765723</v>
      </c>
      <c r="FK27">
        <v>0.0009324137930095463</v>
      </c>
      <c r="FL27">
        <v>-3.199825925107234E-06</v>
      </c>
      <c r="FM27">
        <v>1</v>
      </c>
      <c r="FN27">
        <v>2092</v>
      </c>
      <c r="FO27">
        <v>0</v>
      </c>
      <c r="FP27">
        <v>27</v>
      </c>
      <c r="FQ27">
        <v>0.3</v>
      </c>
      <c r="FR27">
        <v>0.3</v>
      </c>
      <c r="FS27">
        <v>2.31079</v>
      </c>
      <c r="FT27">
        <v>2.39868</v>
      </c>
      <c r="FU27">
        <v>2.14966</v>
      </c>
      <c r="FV27">
        <v>2.73682</v>
      </c>
      <c r="FW27">
        <v>2.15088</v>
      </c>
      <c r="FX27">
        <v>2.39014</v>
      </c>
      <c r="FY27">
        <v>31.9805</v>
      </c>
      <c r="FZ27">
        <v>15.8745</v>
      </c>
      <c r="GA27">
        <v>19</v>
      </c>
      <c r="GB27">
        <v>622.763</v>
      </c>
      <c r="GC27">
        <v>716.682</v>
      </c>
      <c r="GD27">
        <v>30.0006</v>
      </c>
      <c r="GE27">
        <v>26.9425</v>
      </c>
      <c r="GF27">
        <v>30.0004</v>
      </c>
      <c r="GG27">
        <v>26.8362</v>
      </c>
      <c r="GH27">
        <v>26.7955</v>
      </c>
      <c r="GI27">
        <v>46.2608</v>
      </c>
      <c r="GJ27">
        <v>10.5836</v>
      </c>
      <c r="GK27">
        <v>100</v>
      </c>
      <c r="GL27">
        <v>30</v>
      </c>
      <c r="GM27">
        <v>800</v>
      </c>
      <c r="GN27">
        <v>26.0848</v>
      </c>
      <c r="GO27">
        <v>100.702</v>
      </c>
      <c r="GP27">
        <v>101.27</v>
      </c>
    </row>
    <row r="28" spans="1:198">
      <c r="A28">
        <v>10</v>
      </c>
      <c r="B28">
        <v>1655395102.5</v>
      </c>
      <c r="C28">
        <v>831.4000000953674</v>
      </c>
      <c r="D28" t="s">
        <v>363</v>
      </c>
      <c r="E28" t="s">
        <v>364</v>
      </c>
      <c r="F28">
        <v>15</v>
      </c>
      <c r="G28">
        <v>1655395094.75</v>
      </c>
      <c r="H28">
        <f>(I28)/1000</f>
        <v>0</v>
      </c>
      <c r="I28">
        <f>1000*AY28*AG28*(AU28-AV28)/(100*AN28*(1000-AG28*AU28))</f>
        <v>0</v>
      </c>
      <c r="J28">
        <f>AY28*AG28*(AT28-AS28*(1000-AG28*AV28)/(1000-AG28*AU28))/(100*AN28)</f>
        <v>0</v>
      </c>
      <c r="K28">
        <f>AS28 - IF(AG28&gt;1, J28*AN28*100.0/(AI28*BG28), 0)</f>
        <v>0</v>
      </c>
      <c r="L28">
        <f>((R28-H28/2)*K28-J28)/(R28+H28/2)</f>
        <v>0</v>
      </c>
      <c r="M28">
        <f>L28*(AZ28+BA28)/1000.0</f>
        <v>0</v>
      </c>
      <c r="N28">
        <f>(AS28 - IF(AG28&gt;1, J28*AN28*100.0/(AI28*BG28), 0))*(AZ28+BA28)/1000.0</f>
        <v>0</v>
      </c>
      <c r="O28">
        <f>2.0/((1/Q28-1/P28)+SIGN(Q28)*SQRT((1/Q28-1/P28)*(1/Q28-1/P28) + 4*AO28/((AO28+1)*(AO28+1))*(2*1/Q28*1/P28-1/P28*1/P28)))</f>
        <v>0</v>
      </c>
      <c r="P28">
        <f>IF(LEFT(AP28,1)&lt;&gt;"0",IF(LEFT(AP28,1)="1",3.0,AQ28),$D$5+$E$5*(BG28*AZ28/($K$5*1000))+$F$5*(BG28*AZ28/($K$5*1000))*MAX(MIN(AN28,$J$5),$I$5)*MAX(MIN(AN28,$J$5),$I$5)+$G$5*MAX(MIN(AN28,$J$5),$I$5)*(BG28*AZ28/($K$5*1000))+$H$5*(BG28*AZ28/($K$5*1000))*(BG28*AZ28/($K$5*1000)))</f>
        <v>0</v>
      </c>
      <c r="Q28">
        <f>H28*(1000-(1000*0.61365*exp(17.502*U28/(240.97+U28))/(AZ28+BA28)+AU28)/2)/(1000*0.61365*exp(17.502*U28/(240.97+U28))/(AZ28+BA28)-AU28)</f>
        <v>0</v>
      </c>
      <c r="R28">
        <f>1/((AO28+1)/(O28/1.6)+1/(P28/1.37)) + AO28/((AO28+1)/(O28/1.6) + AO28/(P28/1.37))</f>
        <v>0</v>
      </c>
      <c r="S28">
        <f>(AJ28*AM28)</f>
        <v>0</v>
      </c>
      <c r="T28">
        <f>(BB28+(S28+2*0.95*5.67E-8*(((BB28+$B$9)+273)^4-(BB28+273)^4)-44100*H28)/(1.84*29.3*P28+8*0.95*5.67E-8*(BB28+273)^3))</f>
        <v>0</v>
      </c>
      <c r="U28">
        <f>($C$9*BC28+$D$9*BD28+$E$9*T28)</f>
        <v>0</v>
      </c>
      <c r="V28">
        <f>0.61365*exp(17.502*U28/(240.97+U28))</f>
        <v>0</v>
      </c>
      <c r="W28">
        <f>(X28/Y28*100)</f>
        <v>0</v>
      </c>
      <c r="X28">
        <f>AU28*(AZ28+BA28)/1000</f>
        <v>0</v>
      </c>
      <c r="Y28">
        <f>0.61365*exp(17.502*BB28/(240.97+BB28))</f>
        <v>0</v>
      </c>
      <c r="Z28">
        <f>(V28-AU28*(AZ28+BA28)/1000)</f>
        <v>0</v>
      </c>
      <c r="AA28">
        <f>(-H28*44100)</f>
        <v>0</v>
      </c>
      <c r="AB28">
        <f>2*29.3*P28*0.92*(BB28-U28)</f>
        <v>0</v>
      </c>
      <c r="AC28">
        <f>2*0.95*5.67E-8*(((BB28+$B$9)+273)^4-(U28+273)^4)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MAX(0,($B$15+$C$15*BG28)/(1+$D$15*BG28)*AZ28/(BB28+273)*$E$15)</f>
        <v>0</v>
      </c>
      <c r="AJ28">
        <f>$B$13*BH28+$C$13*BI28+$D$13*BT28</f>
        <v>0</v>
      </c>
      <c r="AK28">
        <f>AJ28*AL28</f>
        <v>0</v>
      </c>
      <c r="AL28">
        <f>($B$13*$D$11+$C$13*$D$11+$D$13*(BU28*$E$11+BV28*$G$11))/($B$13+$C$13+$D$13)</f>
        <v>0</v>
      </c>
      <c r="AM28">
        <f>($B$13*$K$11+$C$13*$K$11+$D$13*(BU28*$L$11+BV28*$N$11))/($B$13+$C$13+$D$13)</f>
        <v>0</v>
      </c>
      <c r="AN28">
        <v>2</v>
      </c>
      <c r="AO28">
        <v>0.5</v>
      </c>
      <c r="AP28" t="s">
        <v>334</v>
      </c>
      <c r="AQ28">
        <v>2</v>
      </c>
      <c r="AR28">
        <v>1655395094.75</v>
      </c>
      <c r="AS28">
        <v>989.3201666666666</v>
      </c>
      <c r="AT28">
        <v>999.9245999999998</v>
      </c>
      <c r="AU28">
        <v>27.69201666666667</v>
      </c>
      <c r="AV28">
        <v>26.16471666666667</v>
      </c>
      <c r="AW28">
        <v>985.0999333333333</v>
      </c>
      <c r="AX28">
        <v>27.41853666666667</v>
      </c>
      <c r="AY28">
        <v>600.1744333333334</v>
      </c>
      <c r="AZ28">
        <v>85.22283000000002</v>
      </c>
      <c r="BA28">
        <v>0.09828988</v>
      </c>
      <c r="BB28">
        <v>28.85565</v>
      </c>
      <c r="BC28">
        <v>29.87069333333334</v>
      </c>
      <c r="BD28">
        <v>999.9000000000002</v>
      </c>
      <c r="BE28">
        <v>0</v>
      </c>
      <c r="BF28">
        <v>0</v>
      </c>
      <c r="BG28">
        <v>10003.95833333333</v>
      </c>
      <c r="BH28">
        <v>559.508</v>
      </c>
      <c r="BI28">
        <v>124.8418333333334</v>
      </c>
      <c r="BJ28">
        <v>-10.60442998333333</v>
      </c>
      <c r="BK28">
        <v>1017.492666666667</v>
      </c>
      <c r="BL28">
        <v>1026.79</v>
      </c>
      <c r="BM28">
        <v>1.527296316</v>
      </c>
      <c r="BN28">
        <v>999.9245999999998</v>
      </c>
      <c r="BO28">
        <v>26.16471666666667</v>
      </c>
      <c r="BP28">
        <v>2.359991666666667</v>
      </c>
      <c r="BQ28">
        <v>2.229831333333333</v>
      </c>
      <c r="BR28">
        <v>20.08573333333333</v>
      </c>
      <c r="BS28">
        <v>19.17820666666667</v>
      </c>
      <c r="BT28">
        <v>1799.999</v>
      </c>
      <c r="BU28">
        <v>0.6429995333333334</v>
      </c>
      <c r="BV28">
        <v>0.3570005333333333</v>
      </c>
      <c r="BW28">
        <v>28</v>
      </c>
      <c r="BX28">
        <v>30063.4</v>
      </c>
      <c r="BY28">
        <v>1655395087.5</v>
      </c>
      <c r="BZ28" t="s">
        <v>365</v>
      </c>
      <c r="CA28">
        <v>1655395087.5</v>
      </c>
      <c r="CB28">
        <v>1655395083</v>
      </c>
      <c r="CC28">
        <v>13</v>
      </c>
      <c r="CD28">
        <v>0.099</v>
      </c>
      <c r="CE28">
        <v>-0.001</v>
      </c>
      <c r="CF28">
        <v>4.229</v>
      </c>
      <c r="CG28">
        <v>0.221</v>
      </c>
      <c r="CH28">
        <v>1000</v>
      </c>
      <c r="CI28">
        <v>26</v>
      </c>
      <c r="CJ28">
        <v>0.15</v>
      </c>
      <c r="CK28">
        <v>0.03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3.23372</v>
      </c>
      <c r="CX28">
        <v>2.78134</v>
      </c>
      <c r="CY28">
        <v>0.150382</v>
      </c>
      <c r="CZ28">
        <v>0.154142</v>
      </c>
      <c r="DA28">
        <v>0.113949</v>
      </c>
      <c r="DB28">
        <v>0.110423</v>
      </c>
      <c r="DC28">
        <v>21531.1</v>
      </c>
      <c r="DD28">
        <v>21167.3</v>
      </c>
      <c r="DE28">
        <v>24362</v>
      </c>
      <c r="DF28">
        <v>22290.7</v>
      </c>
      <c r="DG28">
        <v>31884.6</v>
      </c>
      <c r="DH28">
        <v>25298.2</v>
      </c>
      <c r="DI28">
        <v>39814.4</v>
      </c>
      <c r="DJ28">
        <v>30869.7</v>
      </c>
      <c r="DK28">
        <v>2.19917</v>
      </c>
      <c r="DL28">
        <v>2.2775</v>
      </c>
      <c r="DM28">
        <v>0.116851</v>
      </c>
      <c r="DN28">
        <v>0</v>
      </c>
      <c r="DO28">
        <v>27.9666</v>
      </c>
      <c r="DP28">
        <v>999.9</v>
      </c>
      <c r="DQ28">
        <v>68.3</v>
      </c>
      <c r="DR28">
        <v>27.2</v>
      </c>
      <c r="DS28">
        <v>29.0235</v>
      </c>
      <c r="DT28">
        <v>63.4958</v>
      </c>
      <c r="DU28">
        <v>13.9503</v>
      </c>
      <c r="DV28">
        <v>2</v>
      </c>
      <c r="DW28">
        <v>-0.0130005</v>
      </c>
      <c r="DX28">
        <v>-1.60873</v>
      </c>
      <c r="DY28">
        <v>20.3591</v>
      </c>
      <c r="DZ28">
        <v>5.23077</v>
      </c>
      <c r="EA28">
        <v>11.9384</v>
      </c>
      <c r="EB28">
        <v>4.9787</v>
      </c>
      <c r="EC28">
        <v>3.282</v>
      </c>
      <c r="ED28">
        <v>1962.6</v>
      </c>
      <c r="EE28">
        <v>8940.799999999999</v>
      </c>
      <c r="EF28">
        <v>9999</v>
      </c>
      <c r="EG28">
        <v>115.9</v>
      </c>
      <c r="EH28">
        <v>4.9717</v>
      </c>
      <c r="EI28">
        <v>1.86155</v>
      </c>
      <c r="EJ28">
        <v>1.86699</v>
      </c>
      <c r="EK28">
        <v>1.85822</v>
      </c>
      <c r="EL28">
        <v>1.86266</v>
      </c>
      <c r="EM28">
        <v>1.86325</v>
      </c>
      <c r="EN28">
        <v>1.86407</v>
      </c>
      <c r="EO28">
        <v>1.85996</v>
      </c>
      <c r="EP28">
        <v>0</v>
      </c>
      <c r="EQ28">
        <v>0</v>
      </c>
      <c r="ER28">
        <v>0</v>
      </c>
      <c r="ES28">
        <v>0</v>
      </c>
      <c r="ET28" t="s">
        <v>336</v>
      </c>
      <c r="EU28" t="s">
        <v>337</v>
      </c>
      <c r="EV28" t="s">
        <v>338</v>
      </c>
      <c r="EW28" t="s">
        <v>338</v>
      </c>
      <c r="EX28" t="s">
        <v>338</v>
      </c>
      <c r="EY28" t="s">
        <v>338</v>
      </c>
      <c r="EZ28">
        <v>0</v>
      </c>
      <c r="FA28">
        <v>100</v>
      </c>
      <c r="FB28">
        <v>100</v>
      </c>
      <c r="FC28">
        <v>4.23</v>
      </c>
      <c r="FD28">
        <v>0.2911</v>
      </c>
      <c r="FE28">
        <v>4.119064541502455</v>
      </c>
      <c r="FF28">
        <v>0.0006784385813721132</v>
      </c>
      <c r="FG28">
        <v>-9.114967239483524E-07</v>
      </c>
      <c r="FH28">
        <v>3.422039933275619E-10</v>
      </c>
      <c r="FI28">
        <v>-0.07967965026337115</v>
      </c>
      <c r="FJ28">
        <v>-0.01029449659765723</v>
      </c>
      <c r="FK28">
        <v>0.0009324137930095463</v>
      </c>
      <c r="FL28">
        <v>-3.199825925107234E-06</v>
      </c>
      <c r="FM28">
        <v>1</v>
      </c>
      <c r="FN28">
        <v>2092</v>
      </c>
      <c r="FO28">
        <v>0</v>
      </c>
      <c r="FP28">
        <v>27</v>
      </c>
      <c r="FQ28">
        <v>0.2</v>
      </c>
      <c r="FR28">
        <v>0.3</v>
      </c>
      <c r="FS28">
        <v>2.75635</v>
      </c>
      <c r="FT28">
        <v>2.39136</v>
      </c>
      <c r="FU28">
        <v>2.14966</v>
      </c>
      <c r="FV28">
        <v>2.73682</v>
      </c>
      <c r="FW28">
        <v>2.15088</v>
      </c>
      <c r="FX28">
        <v>2.41089</v>
      </c>
      <c r="FY28">
        <v>32.0244</v>
      </c>
      <c r="FZ28">
        <v>15.8832</v>
      </c>
      <c r="GA28">
        <v>19</v>
      </c>
      <c r="GB28">
        <v>622.6799999999999</v>
      </c>
      <c r="GC28">
        <v>716.261</v>
      </c>
      <c r="GD28">
        <v>30.0005</v>
      </c>
      <c r="GE28">
        <v>26.9997</v>
      </c>
      <c r="GF28">
        <v>30.0004</v>
      </c>
      <c r="GG28">
        <v>26.8793</v>
      </c>
      <c r="GH28">
        <v>26.8375</v>
      </c>
      <c r="GI28">
        <v>55.1606</v>
      </c>
      <c r="GJ28">
        <v>11.3436</v>
      </c>
      <c r="GK28">
        <v>100</v>
      </c>
      <c r="GL28">
        <v>30</v>
      </c>
      <c r="GM28">
        <v>1000</v>
      </c>
      <c r="GN28">
        <v>25.9363</v>
      </c>
      <c r="GO28">
        <v>100.692</v>
      </c>
      <c r="GP28">
        <v>101.256</v>
      </c>
    </row>
    <row r="29" spans="1:198">
      <c r="A29">
        <v>11</v>
      </c>
      <c r="B29">
        <v>1655395193</v>
      </c>
      <c r="C29">
        <v>921.9000000953674</v>
      </c>
      <c r="D29" t="s">
        <v>366</v>
      </c>
      <c r="E29" t="s">
        <v>367</v>
      </c>
      <c r="F29">
        <v>15</v>
      </c>
      <c r="G29">
        <v>1655395185.25</v>
      </c>
      <c r="H29">
        <f>(I29)/1000</f>
        <v>0</v>
      </c>
      <c r="I29">
        <f>1000*AY29*AG29*(AU29-AV29)/(100*AN29*(1000-AG29*AU29))</f>
        <v>0</v>
      </c>
      <c r="J29">
        <f>AY29*AG29*(AT29-AS29*(1000-AG29*AV29)/(1000-AG29*AU29))/(100*AN29)</f>
        <v>0</v>
      </c>
      <c r="K29">
        <f>AS29 - IF(AG29&gt;1, J29*AN29*100.0/(AI29*BG29), 0)</f>
        <v>0</v>
      </c>
      <c r="L29">
        <f>((R29-H29/2)*K29-J29)/(R29+H29/2)</f>
        <v>0</v>
      </c>
      <c r="M29">
        <f>L29*(AZ29+BA29)/1000.0</f>
        <v>0</v>
      </c>
      <c r="N29">
        <f>(AS29 - IF(AG29&gt;1, J29*AN29*100.0/(AI29*BG29), 0))*(AZ29+BA29)/1000.0</f>
        <v>0</v>
      </c>
      <c r="O29">
        <f>2.0/((1/Q29-1/P29)+SIGN(Q29)*SQRT((1/Q29-1/P29)*(1/Q29-1/P29) + 4*AO29/((AO29+1)*(AO29+1))*(2*1/Q29*1/P29-1/P29*1/P29)))</f>
        <v>0</v>
      </c>
      <c r="P29">
        <f>IF(LEFT(AP29,1)&lt;&gt;"0",IF(LEFT(AP29,1)="1",3.0,AQ29),$D$5+$E$5*(BG29*AZ29/($K$5*1000))+$F$5*(BG29*AZ29/($K$5*1000))*MAX(MIN(AN29,$J$5),$I$5)*MAX(MIN(AN29,$J$5),$I$5)+$G$5*MAX(MIN(AN29,$J$5),$I$5)*(BG29*AZ29/($K$5*1000))+$H$5*(BG29*AZ29/($K$5*1000))*(BG29*AZ29/($K$5*1000)))</f>
        <v>0</v>
      </c>
      <c r="Q29">
        <f>H29*(1000-(1000*0.61365*exp(17.502*U29/(240.97+U29))/(AZ29+BA29)+AU29)/2)/(1000*0.61365*exp(17.502*U29/(240.97+U29))/(AZ29+BA29)-AU29)</f>
        <v>0</v>
      </c>
      <c r="R29">
        <f>1/((AO29+1)/(O29/1.6)+1/(P29/1.37)) + AO29/((AO29+1)/(O29/1.6) + AO29/(P29/1.37))</f>
        <v>0</v>
      </c>
      <c r="S29">
        <f>(AJ29*AM29)</f>
        <v>0</v>
      </c>
      <c r="T29">
        <f>(BB29+(S29+2*0.95*5.67E-8*(((BB29+$B$9)+273)^4-(BB29+273)^4)-44100*H29)/(1.84*29.3*P29+8*0.95*5.67E-8*(BB29+273)^3))</f>
        <v>0</v>
      </c>
      <c r="U29">
        <f>($C$9*BC29+$D$9*BD29+$E$9*T29)</f>
        <v>0</v>
      </c>
      <c r="V29">
        <f>0.61365*exp(17.502*U29/(240.97+U29))</f>
        <v>0</v>
      </c>
      <c r="W29">
        <f>(X29/Y29*100)</f>
        <v>0</v>
      </c>
      <c r="X29">
        <f>AU29*(AZ29+BA29)/1000</f>
        <v>0</v>
      </c>
      <c r="Y29">
        <f>0.61365*exp(17.502*BB29/(240.97+BB29))</f>
        <v>0</v>
      </c>
      <c r="Z29">
        <f>(V29-AU29*(AZ29+BA29)/1000)</f>
        <v>0</v>
      </c>
      <c r="AA29">
        <f>(-H29*44100)</f>
        <v>0</v>
      </c>
      <c r="AB29">
        <f>2*29.3*P29*0.92*(BB29-U29)</f>
        <v>0</v>
      </c>
      <c r="AC29">
        <f>2*0.95*5.67E-8*(((BB29+$B$9)+273)^4-(U29+273)^4)</f>
        <v>0</v>
      </c>
      <c r="AD29">
        <f>S29+AC29+AA29+AB29</f>
        <v>0</v>
      </c>
      <c r="AE29">
        <v>0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MAX(0,($B$15+$C$15*BG29)/(1+$D$15*BG29)*AZ29/(BB29+273)*$E$15)</f>
        <v>0</v>
      </c>
      <c r="AJ29">
        <f>$B$13*BH29+$C$13*BI29+$D$13*BT29</f>
        <v>0</v>
      </c>
      <c r="AK29">
        <f>AJ29*AL29</f>
        <v>0</v>
      </c>
      <c r="AL29">
        <f>($B$13*$D$11+$C$13*$D$11+$D$13*(BU29*$E$11+BV29*$G$11))/($B$13+$C$13+$D$13)</f>
        <v>0</v>
      </c>
      <c r="AM29">
        <f>($B$13*$K$11+$C$13*$K$11+$D$13*(BU29*$L$11+BV29*$N$11))/($B$13+$C$13+$D$13)</f>
        <v>0</v>
      </c>
      <c r="AN29">
        <v>2</v>
      </c>
      <c r="AO29">
        <v>0.5</v>
      </c>
      <c r="AP29" t="s">
        <v>334</v>
      </c>
      <c r="AQ29">
        <v>2</v>
      </c>
      <c r="AR29">
        <v>1655395185.25</v>
      </c>
      <c r="AS29">
        <v>1185.813666666667</v>
      </c>
      <c r="AT29">
        <v>1199.999666666667</v>
      </c>
      <c r="AU29">
        <v>28.27609</v>
      </c>
      <c r="AV29">
        <v>26.13976666666667</v>
      </c>
      <c r="AW29">
        <v>1181.375</v>
      </c>
      <c r="AX29">
        <v>27.98242333333333</v>
      </c>
      <c r="AY29">
        <v>599.9007</v>
      </c>
      <c r="AZ29">
        <v>85.2214</v>
      </c>
      <c r="BA29">
        <v>0.09973911333333332</v>
      </c>
      <c r="BB29">
        <v>28.91482333333334</v>
      </c>
      <c r="BC29">
        <v>29.90568333333334</v>
      </c>
      <c r="BD29">
        <v>999.9000000000002</v>
      </c>
      <c r="BE29">
        <v>0</v>
      </c>
      <c r="BF29">
        <v>0</v>
      </c>
      <c r="BG29">
        <v>9999.492333333334</v>
      </c>
      <c r="BH29">
        <v>559.5635666666666</v>
      </c>
      <c r="BI29">
        <v>125.5783666666667</v>
      </c>
      <c r="BJ29">
        <v>-14.18670666666667</v>
      </c>
      <c r="BK29">
        <v>1220.319666666667</v>
      </c>
      <c r="BL29">
        <v>1232.210333333333</v>
      </c>
      <c r="BM29">
        <v>2.136321</v>
      </c>
      <c r="BN29">
        <v>1199.999666666667</v>
      </c>
      <c r="BO29">
        <v>26.13976666666667</v>
      </c>
      <c r="BP29">
        <v>2.409729</v>
      </c>
      <c r="BQ29">
        <v>2.227669</v>
      </c>
      <c r="BR29">
        <v>20.42929666666667</v>
      </c>
      <c r="BS29">
        <v>19.16265</v>
      </c>
      <c r="BT29">
        <v>1799.998666666667</v>
      </c>
      <c r="BU29">
        <v>0.6429987999999998</v>
      </c>
      <c r="BV29">
        <v>0.3570012</v>
      </c>
      <c r="BW29">
        <v>28</v>
      </c>
      <c r="BX29">
        <v>30063.37666666667</v>
      </c>
      <c r="BY29">
        <v>1655395170</v>
      </c>
      <c r="BZ29" t="s">
        <v>368</v>
      </c>
      <c r="CA29">
        <v>1655395169</v>
      </c>
      <c r="CB29">
        <v>1655395170</v>
      </c>
      <c r="CC29">
        <v>14</v>
      </c>
      <c r="CD29">
        <v>0.226</v>
      </c>
      <c r="CE29">
        <v>0.001</v>
      </c>
      <c r="CF29">
        <v>4.438</v>
      </c>
      <c r="CG29">
        <v>0.218</v>
      </c>
      <c r="CH29">
        <v>1200</v>
      </c>
      <c r="CI29">
        <v>26</v>
      </c>
      <c r="CJ29">
        <v>0.11</v>
      </c>
      <c r="CK29">
        <v>0.07000000000000001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3.23359</v>
      </c>
      <c r="CX29">
        <v>2.78131</v>
      </c>
      <c r="CY29">
        <v>0.168977</v>
      </c>
      <c r="CZ29">
        <v>0.172825</v>
      </c>
      <c r="DA29">
        <v>0.114008</v>
      </c>
      <c r="DB29">
        <v>0.11013</v>
      </c>
      <c r="DC29">
        <v>21058.2</v>
      </c>
      <c r="DD29">
        <v>20697.2</v>
      </c>
      <c r="DE29">
        <v>24360.3</v>
      </c>
      <c r="DF29">
        <v>22288.2</v>
      </c>
      <c r="DG29">
        <v>31881.1</v>
      </c>
      <c r="DH29">
        <v>25304.1</v>
      </c>
      <c r="DI29">
        <v>39811.9</v>
      </c>
      <c r="DJ29">
        <v>30866</v>
      </c>
      <c r="DK29">
        <v>2.19945</v>
      </c>
      <c r="DL29">
        <v>2.27793</v>
      </c>
      <c r="DM29">
        <v>0.115648</v>
      </c>
      <c r="DN29">
        <v>0</v>
      </c>
      <c r="DO29">
        <v>28.0287</v>
      </c>
      <c r="DP29">
        <v>999.9</v>
      </c>
      <c r="DQ29">
        <v>68.2</v>
      </c>
      <c r="DR29">
        <v>27.2</v>
      </c>
      <c r="DS29">
        <v>28.9821</v>
      </c>
      <c r="DT29">
        <v>63.5758</v>
      </c>
      <c r="DU29">
        <v>13.9503</v>
      </c>
      <c r="DV29">
        <v>2</v>
      </c>
      <c r="DW29">
        <v>-0.008203759999999999</v>
      </c>
      <c r="DX29">
        <v>-1.60619</v>
      </c>
      <c r="DY29">
        <v>20.3593</v>
      </c>
      <c r="DZ29">
        <v>5.22927</v>
      </c>
      <c r="EA29">
        <v>11.9385</v>
      </c>
      <c r="EB29">
        <v>4.97785</v>
      </c>
      <c r="EC29">
        <v>3.28198</v>
      </c>
      <c r="ED29">
        <v>1964.9</v>
      </c>
      <c r="EE29">
        <v>8946.9</v>
      </c>
      <c r="EF29">
        <v>9999</v>
      </c>
      <c r="EG29">
        <v>115.9</v>
      </c>
      <c r="EH29">
        <v>4.97172</v>
      </c>
      <c r="EI29">
        <v>1.86156</v>
      </c>
      <c r="EJ29">
        <v>1.86698</v>
      </c>
      <c r="EK29">
        <v>1.85822</v>
      </c>
      <c r="EL29">
        <v>1.86265</v>
      </c>
      <c r="EM29">
        <v>1.86325</v>
      </c>
      <c r="EN29">
        <v>1.86406</v>
      </c>
      <c r="EO29">
        <v>1.85996</v>
      </c>
      <c r="EP29">
        <v>0</v>
      </c>
      <c r="EQ29">
        <v>0</v>
      </c>
      <c r="ER29">
        <v>0</v>
      </c>
      <c r="ES29">
        <v>0</v>
      </c>
      <c r="ET29" t="s">
        <v>336</v>
      </c>
      <c r="EU29" t="s">
        <v>337</v>
      </c>
      <c r="EV29" t="s">
        <v>338</v>
      </c>
      <c r="EW29" t="s">
        <v>338</v>
      </c>
      <c r="EX29" t="s">
        <v>338</v>
      </c>
      <c r="EY29" t="s">
        <v>338</v>
      </c>
      <c r="EZ29">
        <v>0</v>
      </c>
      <c r="FA29">
        <v>100</v>
      </c>
      <c r="FB29">
        <v>100</v>
      </c>
      <c r="FC29">
        <v>4.44</v>
      </c>
      <c r="FD29">
        <v>0.2935</v>
      </c>
      <c r="FE29">
        <v>4.344955045434213</v>
      </c>
      <c r="FF29">
        <v>0.0006784385813721132</v>
      </c>
      <c r="FG29">
        <v>-9.114967239483524E-07</v>
      </c>
      <c r="FH29">
        <v>3.422039933275619E-10</v>
      </c>
      <c r="FI29">
        <v>-0.07824678299111121</v>
      </c>
      <c r="FJ29">
        <v>-0.01029449659765723</v>
      </c>
      <c r="FK29">
        <v>0.0009324137930095463</v>
      </c>
      <c r="FL29">
        <v>-3.199825925107234E-06</v>
      </c>
      <c r="FM29">
        <v>1</v>
      </c>
      <c r="FN29">
        <v>2092</v>
      </c>
      <c r="FO29">
        <v>0</v>
      </c>
      <c r="FP29">
        <v>27</v>
      </c>
      <c r="FQ29">
        <v>0.4</v>
      </c>
      <c r="FR29">
        <v>0.4</v>
      </c>
      <c r="FS29">
        <v>3.17749</v>
      </c>
      <c r="FT29">
        <v>2.39136</v>
      </c>
      <c r="FU29">
        <v>2.14966</v>
      </c>
      <c r="FV29">
        <v>2.73682</v>
      </c>
      <c r="FW29">
        <v>2.15088</v>
      </c>
      <c r="FX29">
        <v>2.38159</v>
      </c>
      <c r="FY29">
        <v>32.0904</v>
      </c>
      <c r="FZ29">
        <v>15.8657</v>
      </c>
      <c r="GA29">
        <v>19</v>
      </c>
      <c r="GB29">
        <v>623.396</v>
      </c>
      <c r="GC29">
        <v>717.228</v>
      </c>
      <c r="GD29">
        <v>30</v>
      </c>
      <c r="GE29">
        <v>27.0603</v>
      </c>
      <c r="GF29">
        <v>30.0003</v>
      </c>
      <c r="GG29">
        <v>26.9248</v>
      </c>
      <c r="GH29">
        <v>26.8802</v>
      </c>
      <c r="GI29">
        <v>63.5817</v>
      </c>
      <c r="GJ29">
        <v>11.7166</v>
      </c>
      <c r="GK29">
        <v>100</v>
      </c>
      <c r="GL29">
        <v>30</v>
      </c>
      <c r="GM29">
        <v>1200</v>
      </c>
      <c r="GN29">
        <v>25.9102</v>
      </c>
      <c r="GO29">
        <v>100.686</v>
      </c>
      <c r="GP29">
        <v>101.244</v>
      </c>
    </row>
    <row r="30" spans="1:198">
      <c r="A30">
        <v>12</v>
      </c>
      <c r="B30">
        <v>1655395283.5</v>
      </c>
      <c r="C30">
        <v>1012.400000095367</v>
      </c>
      <c r="D30" t="s">
        <v>369</v>
      </c>
      <c r="E30" t="s">
        <v>370</v>
      </c>
      <c r="F30">
        <v>15</v>
      </c>
      <c r="G30">
        <v>1655395275.5</v>
      </c>
      <c r="H30">
        <f>(I30)/1000</f>
        <v>0</v>
      </c>
      <c r="I30">
        <f>1000*AY30*AG30*(AU30-AV30)/(100*AN30*(1000-AG30*AU30))</f>
        <v>0</v>
      </c>
      <c r="J30">
        <f>AY30*AG30*(AT30-AS30*(1000-AG30*AV30)/(1000-AG30*AU30))/(100*AN30)</f>
        <v>0</v>
      </c>
      <c r="K30">
        <f>AS30 - IF(AG30&gt;1, J30*AN30*100.0/(AI30*BG30), 0)</f>
        <v>0</v>
      </c>
      <c r="L30">
        <f>((R30-H30/2)*K30-J30)/(R30+H30/2)</f>
        <v>0</v>
      </c>
      <c r="M30">
        <f>L30*(AZ30+BA30)/1000.0</f>
        <v>0</v>
      </c>
      <c r="N30">
        <f>(AS30 - IF(AG30&gt;1, J30*AN30*100.0/(AI30*BG30), 0))*(AZ30+BA30)/1000.0</f>
        <v>0</v>
      </c>
      <c r="O30">
        <f>2.0/((1/Q30-1/P30)+SIGN(Q30)*SQRT((1/Q30-1/P30)*(1/Q30-1/P30) + 4*AO30/((AO30+1)*(AO30+1))*(2*1/Q30*1/P30-1/P30*1/P30)))</f>
        <v>0</v>
      </c>
      <c r="P30">
        <f>IF(LEFT(AP30,1)&lt;&gt;"0",IF(LEFT(AP30,1)="1",3.0,AQ30),$D$5+$E$5*(BG30*AZ30/($K$5*1000))+$F$5*(BG30*AZ30/($K$5*1000))*MAX(MIN(AN30,$J$5),$I$5)*MAX(MIN(AN30,$J$5),$I$5)+$G$5*MAX(MIN(AN30,$J$5),$I$5)*(BG30*AZ30/($K$5*1000))+$H$5*(BG30*AZ30/($K$5*1000))*(BG30*AZ30/($K$5*1000)))</f>
        <v>0</v>
      </c>
      <c r="Q30">
        <f>H30*(1000-(1000*0.61365*exp(17.502*U30/(240.97+U30))/(AZ30+BA30)+AU30)/2)/(1000*0.61365*exp(17.502*U30/(240.97+U30))/(AZ30+BA30)-AU30)</f>
        <v>0</v>
      </c>
      <c r="R30">
        <f>1/((AO30+1)/(O30/1.6)+1/(P30/1.37)) + AO30/((AO30+1)/(O30/1.6) + AO30/(P30/1.37))</f>
        <v>0</v>
      </c>
      <c r="S30">
        <f>(AJ30*AM30)</f>
        <v>0</v>
      </c>
      <c r="T30">
        <f>(BB30+(S30+2*0.95*5.67E-8*(((BB30+$B$9)+273)^4-(BB30+273)^4)-44100*H30)/(1.84*29.3*P30+8*0.95*5.67E-8*(BB30+273)^3))</f>
        <v>0</v>
      </c>
      <c r="U30">
        <f>($C$9*BC30+$D$9*BD30+$E$9*T30)</f>
        <v>0</v>
      </c>
      <c r="V30">
        <f>0.61365*exp(17.502*U30/(240.97+U30))</f>
        <v>0</v>
      </c>
      <c r="W30">
        <f>(X30/Y30*100)</f>
        <v>0</v>
      </c>
      <c r="X30">
        <f>AU30*(AZ30+BA30)/1000</f>
        <v>0</v>
      </c>
      <c r="Y30">
        <f>0.61365*exp(17.502*BB30/(240.97+BB30))</f>
        <v>0</v>
      </c>
      <c r="Z30">
        <f>(V30-AU30*(AZ30+BA30)/1000)</f>
        <v>0</v>
      </c>
      <c r="AA30">
        <f>(-H30*44100)</f>
        <v>0</v>
      </c>
      <c r="AB30">
        <f>2*29.3*P30*0.92*(BB30-U30)</f>
        <v>0</v>
      </c>
      <c r="AC30">
        <f>2*0.95*5.67E-8*(((BB30+$B$9)+273)^4-(U30+273)^4)</f>
        <v>0</v>
      </c>
      <c r="AD30">
        <f>S30+AC30+AA30+AB30</f>
        <v>0</v>
      </c>
      <c r="AE30">
        <v>0</v>
      </c>
      <c r="AF30">
        <v>0</v>
      </c>
      <c r="AG30">
        <f>IF(AE30*$H$15&gt;=AI30,1.0,(AI30/(AI30-AE30*$H$15)))</f>
        <v>0</v>
      </c>
      <c r="AH30">
        <f>(AG30-1)*100</f>
        <v>0</v>
      </c>
      <c r="AI30">
        <f>MAX(0,($B$15+$C$15*BG30)/(1+$D$15*BG30)*AZ30/(BB30+273)*$E$15)</f>
        <v>0</v>
      </c>
      <c r="AJ30">
        <f>$B$13*BH30+$C$13*BI30+$D$13*BT30</f>
        <v>0</v>
      </c>
      <c r="AK30">
        <f>AJ30*AL30</f>
        <v>0</v>
      </c>
      <c r="AL30">
        <f>($B$13*$D$11+$C$13*$D$11+$D$13*(BU30*$E$11+BV30*$G$11))/($B$13+$C$13+$D$13)</f>
        <v>0</v>
      </c>
      <c r="AM30">
        <f>($B$13*$K$11+$C$13*$K$11+$D$13*(BU30*$L$11+BV30*$N$11))/($B$13+$C$13+$D$13)</f>
        <v>0</v>
      </c>
      <c r="AN30">
        <v>2</v>
      </c>
      <c r="AO30">
        <v>0.5</v>
      </c>
      <c r="AP30" t="s">
        <v>334</v>
      </c>
      <c r="AQ30">
        <v>2</v>
      </c>
      <c r="AR30">
        <v>1655395275.5</v>
      </c>
      <c r="AS30">
        <v>1487.942258064517</v>
      </c>
      <c r="AT30">
        <v>1499.866451612904</v>
      </c>
      <c r="AU30">
        <v>27.82937419354839</v>
      </c>
      <c r="AV30">
        <v>26.10660322580645</v>
      </c>
      <c r="AW30">
        <v>1482.828387096774</v>
      </c>
      <c r="AX30">
        <v>27.54996451612903</v>
      </c>
      <c r="AY30">
        <v>600.1647096774194</v>
      </c>
      <c r="AZ30">
        <v>85.2201</v>
      </c>
      <c r="BA30">
        <v>0.09811046774193551</v>
      </c>
      <c r="BB30">
        <v>28.94068064516129</v>
      </c>
      <c r="BC30">
        <v>29.92963870967742</v>
      </c>
      <c r="BD30">
        <v>999.9000000000003</v>
      </c>
      <c r="BE30">
        <v>0</v>
      </c>
      <c r="BF30">
        <v>0</v>
      </c>
      <c r="BG30">
        <v>10004.65677419355</v>
      </c>
      <c r="BH30">
        <v>559.5779354838709</v>
      </c>
      <c r="BI30">
        <v>128.0647419354839</v>
      </c>
      <c r="BJ30">
        <v>-11.92399987096774</v>
      </c>
      <c r="BK30">
        <v>1530.534193548387</v>
      </c>
      <c r="BL30">
        <v>1540.072580645161</v>
      </c>
      <c r="BM30">
        <v>1.722773408419355</v>
      </c>
      <c r="BN30">
        <v>1499.866451612904</v>
      </c>
      <c r="BO30">
        <v>26.10660322580645</v>
      </c>
      <c r="BP30">
        <v>2.371621935483871</v>
      </c>
      <c r="BQ30">
        <v>2.224807096774194</v>
      </c>
      <c r="BR30">
        <v>20.16609032258065</v>
      </c>
      <c r="BS30">
        <v>19.14193870967742</v>
      </c>
      <c r="BT30">
        <v>1799.997096774193</v>
      </c>
      <c r="BU30">
        <v>0.6429984516129031</v>
      </c>
      <c r="BV30">
        <v>0.3570015161290322</v>
      </c>
      <c r="BW30">
        <v>28</v>
      </c>
      <c r="BX30">
        <v>30063.32258064517</v>
      </c>
      <c r="BY30">
        <v>1655395267</v>
      </c>
      <c r="BZ30" t="s">
        <v>371</v>
      </c>
      <c r="CA30">
        <v>1655395267</v>
      </c>
      <c r="CB30">
        <v>1655395266.5</v>
      </c>
      <c r="CC30">
        <v>15</v>
      </c>
      <c r="CD30">
        <v>0.674</v>
      </c>
      <c r="CE30">
        <v>0</v>
      </c>
      <c r="CF30">
        <v>5.139</v>
      </c>
      <c r="CG30">
        <v>0.218</v>
      </c>
      <c r="CH30">
        <v>1500</v>
      </c>
      <c r="CI30">
        <v>26</v>
      </c>
      <c r="CJ30">
        <v>0.32</v>
      </c>
      <c r="CK30">
        <v>0.04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3.23361</v>
      </c>
      <c r="CX30">
        <v>2.78133</v>
      </c>
      <c r="CY30">
        <v>0.193817</v>
      </c>
      <c r="CZ30">
        <v>0.197831</v>
      </c>
      <c r="DA30">
        <v>0.114101</v>
      </c>
      <c r="DB30">
        <v>0.110381</v>
      </c>
      <c r="DC30">
        <v>20428.4</v>
      </c>
      <c r="DD30">
        <v>20070.8</v>
      </c>
      <c r="DE30">
        <v>24359.9</v>
      </c>
      <c r="DF30">
        <v>22287.5</v>
      </c>
      <c r="DG30">
        <v>31877.9</v>
      </c>
      <c r="DH30">
        <v>25296.6</v>
      </c>
      <c r="DI30">
        <v>39811.3</v>
      </c>
      <c r="DJ30">
        <v>30865</v>
      </c>
      <c r="DK30">
        <v>2.19847</v>
      </c>
      <c r="DL30">
        <v>2.27785</v>
      </c>
      <c r="DM30">
        <v>0.114009</v>
      </c>
      <c r="DN30">
        <v>0</v>
      </c>
      <c r="DO30">
        <v>28.0742</v>
      </c>
      <c r="DP30">
        <v>999.9</v>
      </c>
      <c r="DQ30">
        <v>68</v>
      </c>
      <c r="DR30">
        <v>27.3</v>
      </c>
      <c r="DS30">
        <v>29.0661</v>
      </c>
      <c r="DT30">
        <v>63.6659</v>
      </c>
      <c r="DU30">
        <v>13.8702</v>
      </c>
      <c r="DV30">
        <v>2</v>
      </c>
      <c r="DW30">
        <v>-0.0077185</v>
      </c>
      <c r="DX30">
        <v>-1.60801</v>
      </c>
      <c r="DY30">
        <v>20.3593</v>
      </c>
      <c r="DZ30">
        <v>5.23361</v>
      </c>
      <c r="EA30">
        <v>11.9381</v>
      </c>
      <c r="EB30">
        <v>4.9794</v>
      </c>
      <c r="EC30">
        <v>3.282</v>
      </c>
      <c r="ED30">
        <v>1967.3</v>
      </c>
      <c r="EE30">
        <v>8953.799999999999</v>
      </c>
      <c r="EF30">
        <v>9999</v>
      </c>
      <c r="EG30">
        <v>115.9</v>
      </c>
      <c r="EH30">
        <v>4.97172</v>
      </c>
      <c r="EI30">
        <v>1.86156</v>
      </c>
      <c r="EJ30">
        <v>1.86695</v>
      </c>
      <c r="EK30">
        <v>1.85822</v>
      </c>
      <c r="EL30">
        <v>1.86268</v>
      </c>
      <c r="EM30">
        <v>1.86325</v>
      </c>
      <c r="EN30">
        <v>1.86411</v>
      </c>
      <c r="EO30">
        <v>1.86002</v>
      </c>
      <c r="EP30">
        <v>0</v>
      </c>
      <c r="EQ30">
        <v>0</v>
      </c>
      <c r="ER30">
        <v>0</v>
      </c>
      <c r="ES30">
        <v>0</v>
      </c>
      <c r="ET30" t="s">
        <v>336</v>
      </c>
      <c r="EU30" t="s">
        <v>337</v>
      </c>
      <c r="EV30" t="s">
        <v>338</v>
      </c>
      <c r="EW30" t="s">
        <v>338</v>
      </c>
      <c r="EX30" t="s">
        <v>338</v>
      </c>
      <c r="EY30" t="s">
        <v>338</v>
      </c>
      <c r="EZ30">
        <v>0</v>
      </c>
      <c r="FA30">
        <v>100</v>
      </c>
      <c r="FB30">
        <v>100</v>
      </c>
      <c r="FC30">
        <v>5.14</v>
      </c>
      <c r="FD30">
        <v>0.2949</v>
      </c>
      <c r="FE30">
        <v>5.018068167192771</v>
      </c>
      <c r="FF30">
        <v>0.0006784385813721132</v>
      </c>
      <c r="FG30">
        <v>-9.114967239483524E-07</v>
      </c>
      <c r="FH30">
        <v>3.422039933275619E-10</v>
      </c>
      <c r="FI30">
        <v>-0.07812166277620974</v>
      </c>
      <c r="FJ30">
        <v>-0.01029449659765723</v>
      </c>
      <c r="FK30">
        <v>0.0009324137930095463</v>
      </c>
      <c r="FL30">
        <v>-3.199825925107234E-06</v>
      </c>
      <c r="FM30">
        <v>1</v>
      </c>
      <c r="FN30">
        <v>2092</v>
      </c>
      <c r="FO30">
        <v>0</v>
      </c>
      <c r="FP30">
        <v>27</v>
      </c>
      <c r="FQ30">
        <v>0.3</v>
      </c>
      <c r="FR30">
        <v>0.3</v>
      </c>
      <c r="FS30">
        <v>3.77075</v>
      </c>
      <c r="FT30">
        <v>2.38403</v>
      </c>
      <c r="FU30">
        <v>2.14966</v>
      </c>
      <c r="FV30">
        <v>2.73682</v>
      </c>
      <c r="FW30">
        <v>2.15088</v>
      </c>
      <c r="FX30">
        <v>2.40723</v>
      </c>
      <c r="FY30">
        <v>32.0904</v>
      </c>
      <c r="FZ30">
        <v>15.8569</v>
      </c>
      <c r="GA30">
        <v>19</v>
      </c>
      <c r="GB30">
        <v>622.941</v>
      </c>
      <c r="GC30">
        <v>717.481</v>
      </c>
      <c r="GD30">
        <v>30.0008</v>
      </c>
      <c r="GE30">
        <v>27.0802</v>
      </c>
      <c r="GF30">
        <v>30.0002</v>
      </c>
      <c r="GG30">
        <v>26.9499</v>
      </c>
      <c r="GH30">
        <v>26.904</v>
      </c>
      <c r="GI30">
        <v>75.44289999999999</v>
      </c>
      <c r="GJ30">
        <v>11.2285</v>
      </c>
      <c r="GK30">
        <v>100</v>
      </c>
      <c r="GL30">
        <v>30</v>
      </c>
      <c r="GM30">
        <v>1500</v>
      </c>
      <c r="GN30">
        <v>25.9916</v>
      </c>
      <c r="GO30">
        <v>100.684</v>
      </c>
      <c r="GP30">
        <v>101.24</v>
      </c>
    </row>
    <row r="31" spans="1:198">
      <c r="A31">
        <v>13</v>
      </c>
      <c r="B31">
        <v>1655395829.5</v>
      </c>
      <c r="C31">
        <v>1558.400000095367</v>
      </c>
      <c r="D31" t="s">
        <v>374</v>
      </c>
      <c r="E31" t="s">
        <v>375</v>
      </c>
      <c r="F31">
        <v>15</v>
      </c>
      <c r="G31">
        <v>1655395821.75</v>
      </c>
      <c r="H31">
        <f>(I31)/1000</f>
        <v>0</v>
      </c>
      <c r="I31">
        <f>1000*AY31*AG31*(AU31-AV31)/(100*AN31*(1000-AG31*AU31))</f>
        <v>0</v>
      </c>
      <c r="J31">
        <f>AY31*AG31*(AT31-AS31*(1000-AG31*AV31)/(1000-AG31*AU31))/(100*AN31)</f>
        <v>0</v>
      </c>
      <c r="K31">
        <f>AS31 - IF(AG31&gt;1, J31*AN31*100.0/(AI31*BG31), 0)</f>
        <v>0</v>
      </c>
      <c r="L31">
        <f>((R31-H31/2)*K31-J31)/(R31+H31/2)</f>
        <v>0</v>
      </c>
      <c r="M31">
        <f>L31*(AZ31+BA31)/1000.0</f>
        <v>0</v>
      </c>
      <c r="N31">
        <f>(AS31 - IF(AG31&gt;1, J31*AN31*100.0/(AI31*BG31), 0))*(AZ31+BA31)/1000.0</f>
        <v>0</v>
      </c>
      <c r="O31">
        <f>2.0/((1/Q31-1/P31)+SIGN(Q31)*SQRT((1/Q31-1/P31)*(1/Q31-1/P31) + 4*AO31/((AO31+1)*(AO31+1))*(2*1/Q31*1/P31-1/P31*1/P31)))</f>
        <v>0</v>
      </c>
      <c r="P31">
        <f>IF(LEFT(AP31,1)&lt;&gt;"0",IF(LEFT(AP31,1)="1",3.0,AQ31),$D$5+$E$5*(BG31*AZ31/($K$5*1000))+$F$5*(BG31*AZ31/($K$5*1000))*MAX(MIN(AN31,$J$5),$I$5)*MAX(MIN(AN31,$J$5),$I$5)+$G$5*MAX(MIN(AN31,$J$5),$I$5)*(BG31*AZ31/($K$5*1000))+$H$5*(BG31*AZ31/($K$5*1000))*(BG31*AZ31/($K$5*1000)))</f>
        <v>0</v>
      </c>
      <c r="Q31">
        <f>H31*(1000-(1000*0.61365*exp(17.502*U31/(240.97+U31))/(AZ31+BA31)+AU31)/2)/(1000*0.61365*exp(17.502*U31/(240.97+U31))/(AZ31+BA31)-AU31)</f>
        <v>0</v>
      </c>
      <c r="R31">
        <f>1/((AO31+1)/(O31/1.6)+1/(P31/1.37)) + AO31/((AO31+1)/(O31/1.6) + AO31/(P31/1.37))</f>
        <v>0</v>
      </c>
      <c r="S31">
        <f>(AJ31*AM31)</f>
        <v>0</v>
      </c>
      <c r="T31">
        <f>(BB31+(S31+2*0.95*5.67E-8*(((BB31+$B$9)+273)^4-(BB31+273)^4)-44100*H31)/(1.84*29.3*P31+8*0.95*5.67E-8*(BB31+273)^3))</f>
        <v>0</v>
      </c>
      <c r="U31">
        <f>($C$9*BC31+$D$9*BD31+$E$9*T31)</f>
        <v>0</v>
      </c>
      <c r="V31">
        <f>0.61365*exp(17.502*U31/(240.97+U31))</f>
        <v>0</v>
      </c>
      <c r="W31">
        <f>(X31/Y31*100)</f>
        <v>0</v>
      </c>
      <c r="X31">
        <f>AU31*(AZ31+BA31)/1000</f>
        <v>0</v>
      </c>
      <c r="Y31">
        <f>0.61365*exp(17.502*BB31/(240.97+BB31))</f>
        <v>0</v>
      </c>
      <c r="Z31">
        <f>(V31-AU31*(AZ31+BA31)/1000)</f>
        <v>0</v>
      </c>
      <c r="AA31">
        <f>(-H31*44100)</f>
        <v>0</v>
      </c>
      <c r="AB31">
        <f>2*29.3*P31*0.92*(BB31-U31)</f>
        <v>0</v>
      </c>
      <c r="AC31">
        <f>2*0.95*5.67E-8*(((BB31+$B$9)+273)^4-(U31+273)^4)</f>
        <v>0</v>
      </c>
      <c r="AD31">
        <f>S31+AC31+AA31+AB31</f>
        <v>0</v>
      </c>
      <c r="AE31">
        <v>0</v>
      </c>
      <c r="AF31">
        <v>0</v>
      </c>
      <c r="AG31">
        <f>IF(AE31*$H$15&gt;=AI31,1.0,(AI31/(AI31-AE31*$H$15)))</f>
        <v>0</v>
      </c>
      <c r="AH31">
        <f>(AG31-1)*100</f>
        <v>0</v>
      </c>
      <c r="AI31">
        <f>MAX(0,($B$15+$C$15*BG31)/(1+$D$15*BG31)*AZ31/(BB31+273)*$E$15)</f>
        <v>0</v>
      </c>
      <c r="AJ31">
        <f>$B$13*BH31+$C$13*BI31+$D$13*BT31</f>
        <v>0</v>
      </c>
      <c r="AK31">
        <f>AJ31*AL31</f>
        <v>0</v>
      </c>
      <c r="AL31">
        <f>($B$13*$D$11+$C$13*$D$11+$D$13*(BU31*$E$11+BV31*$G$11))/($B$13+$C$13+$D$13)</f>
        <v>0</v>
      </c>
      <c r="AM31">
        <f>($B$13*$K$11+$C$13*$K$11+$D$13*(BU31*$L$11+BV31*$N$11))/($B$13+$C$13+$D$13)</f>
        <v>0</v>
      </c>
      <c r="AN31">
        <v>2.5</v>
      </c>
      <c r="AO31">
        <v>0.5</v>
      </c>
      <c r="AP31" t="s">
        <v>334</v>
      </c>
      <c r="AQ31">
        <v>2</v>
      </c>
      <c r="AR31">
        <v>1655395821.75</v>
      </c>
      <c r="AS31">
        <v>412.1291000000001</v>
      </c>
      <c r="AT31">
        <v>420.0061333333333</v>
      </c>
      <c r="AU31">
        <v>29.07212333333333</v>
      </c>
      <c r="AV31">
        <v>27.30672333333333</v>
      </c>
      <c r="AW31">
        <v>409.1685</v>
      </c>
      <c r="AX31">
        <v>28.76217666666666</v>
      </c>
      <c r="AY31">
        <v>599.9968</v>
      </c>
      <c r="AZ31">
        <v>85.22028000000002</v>
      </c>
      <c r="BA31">
        <v>0.09999570666666666</v>
      </c>
      <c r="BB31">
        <v>30.40297</v>
      </c>
      <c r="BC31">
        <v>31.37456</v>
      </c>
      <c r="BD31">
        <v>999.9000000000002</v>
      </c>
      <c r="BE31">
        <v>0</v>
      </c>
      <c r="BF31">
        <v>0</v>
      </c>
      <c r="BG31">
        <v>10001.93966666667</v>
      </c>
      <c r="BH31">
        <v>559.9889666666667</v>
      </c>
      <c r="BI31">
        <v>1907.449333333333</v>
      </c>
      <c r="BJ31">
        <v>-7.877099666666668</v>
      </c>
      <c r="BK31">
        <v>424.4694333333333</v>
      </c>
      <c r="BL31">
        <v>431.7971666666667</v>
      </c>
      <c r="BM31">
        <v>1.765403666666667</v>
      </c>
      <c r="BN31">
        <v>420.0061333333333</v>
      </c>
      <c r="BO31">
        <v>27.30672333333333</v>
      </c>
      <c r="BP31">
        <v>2.477534333333332</v>
      </c>
      <c r="BQ31">
        <v>2.327086666666667</v>
      </c>
      <c r="BR31">
        <v>20.87967333333333</v>
      </c>
      <c r="BS31">
        <v>19.86513</v>
      </c>
      <c r="BT31">
        <v>1799.975666666667</v>
      </c>
      <c r="BU31">
        <v>0.6429997333333333</v>
      </c>
      <c r="BV31">
        <v>0.3570002666666667</v>
      </c>
      <c r="BW31">
        <v>32</v>
      </c>
      <c r="BX31">
        <v>30062.97666666668</v>
      </c>
      <c r="BY31">
        <v>1655395787.5</v>
      </c>
      <c r="BZ31" t="s">
        <v>376</v>
      </c>
      <c r="CA31">
        <v>1655395787.5</v>
      </c>
      <c r="CB31">
        <v>1655395787.5</v>
      </c>
      <c r="CC31">
        <v>17</v>
      </c>
      <c r="CD31">
        <v>-0.056</v>
      </c>
      <c r="CE31">
        <v>-0</v>
      </c>
      <c r="CF31">
        <v>2.961</v>
      </c>
      <c r="CG31">
        <v>0.252</v>
      </c>
      <c r="CH31">
        <v>420</v>
      </c>
      <c r="CI31">
        <v>27</v>
      </c>
      <c r="CJ31">
        <v>0.22</v>
      </c>
      <c r="CK31">
        <v>0.08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3.2326</v>
      </c>
      <c r="CX31">
        <v>2.7814</v>
      </c>
      <c r="CY31">
        <v>0.0815596</v>
      </c>
      <c r="CZ31">
        <v>0.08430310000000001</v>
      </c>
      <c r="DA31">
        <v>0.116026</v>
      </c>
      <c r="DB31">
        <v>0.113621</v>
      </c>
      <c r="DC31">
        <v>23240.6</v>
      </c>
      <c r="DD31">
        <v>22878.1</v>
      </c>
      <c r="DE31">
        <v>24329.5</v>
      </c>
      <c r="DF31">
        <v>22257.9</v>
      </c>
      <c r="DG31">
        <v>31768.9</v>
      </c>
      <c r="DH31">
        <v>25168.1</v>
      </c>
      <c r="DI31">
        <v>39763.5</v>
      </c>
      <c r="DJ31">
        <v>30822.1</v>
      </c>
      <c r="DK31">
        <v>2.18983</v>
      </c>
      <c r="DL31">
        <v>2.26043</v>
      </c>
      <c r="DM31">
        <v>0.102147</v>
      </c>
      <c r="DN31">
        <v>0</v>
      </c>
      <c r="DO31">
        <v>29.7404</v>
      </c>
      <c r="DP31">
        <v>999.9</v>
      </c>
      <c r="DQ31">
        <v>67.2</v>
      </c>
      <c r="DR31">
        <v>27.5</v>
      </c>
      <c r="DS31">
        <v>29.0628</v>
      </c>
      <c r="DT31">
        <v>63.2159</v>
      </c>
      <c r="DU31">
        <v>13.6178</v>
      </c>
      <c r="DV31">
        <v>2</v>
      </c>
      <c r="DW31">
        <v>0.0531834</v>
      </c>
      <c r="DX31">
        <v>-0.702503</v>
      </c>
      <c r="DY31">
        <v>20.3639</v>
      </c>
      <c r="DZ31">
        <v>5.23002</v>
      </c>
      <c r="EA31">
        <v>11.9409</v>
      </c>
      <c r="EB31">
        <v>4.97765</v>
      </c>
      <c r="EC31">
        <v>3.28153</v>
      </c>
      <c r="ED31">
        <v>1982.7</v>
      </c>
      <c r="EE31">
        <v>8971.200000000001</v>
      </c>
      <c r="EF31">
        <v>9999</v>
      </c>
      <c r="EG31">
        <v>116.1</v>
      </c>
      <c r="EH31">
        <v>4.97171</v>
      </c>
      <c r="EI31">
        <v>1.86157</v>
      </c>
      <c r="EJ31">
        <v>1.86707</v>
      </c>
      <c r="EK31">
        <v>1.85823</v>
      </c>
      <c r="EL31">
        <v>1.86272</v>
      </c>
      <c r="EM31">
        <v>1.86325</v>
      </c>
      <c r="EN31">
        <v>1.86417</v>
      </c>
      <c r="EO31">
        <v>1.86005</v>
      </c>
      <c r="EP31">
        <v>0</v>
      </c>
      <c r="EQ31">
        <v>0</v>
      </c>
      <c r="ER31">
        <v>0</v>
      </c>
      <c r="ES31">
        <v>0</v>
      </c>
      <c r="ET31" t="s">
        <v>336</v>
      </c>
      <c r="EU31" t="s">
        <v>337</v>
      </c>
      <c r="EV31" t="s">
        <v>338</v>
      </c>
      <c r="EW31" t="s">
        <v>338</v>
      </c>
      <c r="EX31" t="s">
        <v>338</v>
      </c>
      <c r="EY31" t="s">
        <v>338</v>
      </c>
      <c r="EZ31">
        <v>0</v>
      </c>
      <c r="FA31">
        <v>100</v>
      </c>
      <c r="FB31">
        <v>100</v>
      </c>
      <c r="FC31">
        <v>2.961</v>
      </c>
      <c r="FD31">
        <v>0.3104</v>
      </c>
      <c r="FE31">
        <v>2.812126877305752</v>
      </c>
      <c r="FF31">
        <v>0.0006784385813721132</v>
      </c>
      <c r="FG31">
        <v>-9.114967239483524E-07</v>
      </c>
      <c r="FH31">
        <v>3.422039933275619E-10</v>
      </c>
      <c r="FI31">
        <v>-0.08918187283968254</v>
      </c>
      <c r="FJ31">
        <v>-0.01029449659765723</v>
      </c>
      <c r="FK31">
        <v>0.0009324137930095463</v>
      </c>
      <c r="FL31">
        <v>-3.199825925107234E-06</v>
      </c>
      <c r="FM31">
        <v>1</v>
      </c>
      <c r="FN31">
        <v>2092</v>
      </c>
      <c r="FO31">
        <v>0</v>
      </c>
      <c r="FP31">
        <v>27</v>
      </c>
      <c r="FQ31">
        <v>0.7</v>
      </c>
      <c r="FR31">
        <v>0.7</v>
      </c>
      <c r="FS31">
        <v>1.38184</v>
      </c>
      <c r="FT31">
        <v>2.37915</v>
      </c>
      <c r="FU31">
        <v>2.14966</v>
      </c>
      <c r="FV31">
        <v>2.7356</v>
      </c>
      <c r="FW31">
        <v>2.15088</v>
      </c>
      <c r="FX31">
        <v>2.38647</v>
      </c>
      <c r="FY31">
        <v>32.5097</v>
      </c>
      <c r="FZ31">
        <v>15.7781</v>
      </c>
      <c r="GA31">
        <v>19</v>
      </c>
      <c r="GB31">
        <v>624.626</v>
      </c>
      <c r="GC31">
        <v>711.353</v>
      </c>
      <c r="GD31">
        <v>30.0036</v>
      </c>
      <c r="GE31">
        <v>27.9536</v>
      </c>
      <c r="GF31">
        <v>30.0009</v>
      </c>
      <c r="GG31">
        <v>27.6909</v>
      </c>
      <c r="GH31">
        <v>27.644</v>
      </c>
      <c r="GI31">
        <v>27.6845</v>
      </c>
      <c r="GJ31">
        <v>0</v>
      </c>
      <c r="GK31">
        <v>100</v>
      </c>
      <c r="GL31">
        <v>30</v>
      </c>
      <c r="GM31">
        <v>420</v>
      </c>
      <c r="GN31">
        <v>29.0686</v>
      </c>
      <c r="GO31">
        <v>100.561</v>
      </c>
      <c r="GP31">
        <v>101.103</v>
      </c>
    </row>
    <row r="32" spans="1:198">
      <c r="A32">
        <v>14</v>
      </c>
      <c r="B32">
        <v>1655395920</v>
      </c>
      <c r="C32">
        <v>1648.900000095367</v>
      </c>
      <c r="D32" t="s">
        <v>377</v>
      </c>
      <c r="E32" t="s">
        <v>378</v>
      </c>
      <c r="F32">
        <v>15</v>
      </c>
      <c r="G32">
        <v>1655395915</v>
      </c>
      <c r="H32">
        <f>(I32)/1000</f>
        <v>0</v>
      </c>
      <c r="I32">
        <f>1000*AY32*AG32*(AU32-AV32)/(100*AN32*(1000-AG32*AU32))</f>
        <v>0</v>
      </c>
      <c r="J32">
        <f>AY32*AG32*(AT32-AS32*(1000-AG32*AV32)/(1000-AG32*AU32))/(100*AN32)</f>
        <v>0</v>
      </c>
      <c r="K32">
        <f>AS32 - IF(AG32&gt;1, J32*AN32*100.0/(AI32*BG32), 0)</f>
        <v>0</v>
      </c>
      <c r="L32">
        <f>((R32-H32/2)*K32-J32)/(R32+H32/2)</f>
        <v>0</v>
      </c>
      <c r="M32">
        <f>L32*(AZ32+BA32)/1000.0</f>
        <v>0</v>
      </c>
      <c r="N32">
        <f>(AS32 - IF(AG32&gt;1, J32*AN32*100.0/(AI32*BG32), 0))*(AZ32+BA32)/1000.0</f>
        <v>0</v>
      </c>
      <c r="O32">
        <f>2.0/((1/Q32-1/P32)+SIGN(Q32)*SQRT((1/Q32-1/P32)*(1/Q32-1/P32) + 4*AO32/((AO32+1)*(AO32+1))*(2*1/Q32*1/P32-1/P32*1/P32)))</f>
        <v>0</v>
      </c>
      <c r="P32">
        <f>IF(LEFT(AP32,1)&lt;&gt;"0",IF(LEFT(AP32,1)="1",3.0,AQ32),$D$5+$E$5*(BG32*AZ32/($K$5*1000))+$F$5*(BG32*AZ32/($K$5*1000))*MAX(MIN(AN32,$J$5),$I$5)*MAX(MIN(AN32,$J$5),$I$5)+$G$5*MAX(MIN(AN32,$J$5),$I$5)*(BG32*AZ32/($K$5*1000))+$H$5*(BG32*AZ32/($K$5*1000))*(BG32*AZ32/($K$5*1000)))</f>
        <v>0</v>
      </c>
      <c r="Q32">
        <f>H32*(1000-(1000*0.61365*exp(17.502*U32/(240.97+U32))/(AZ32+BA32)+AU32)/2)/(1000*0.61365*exp(17.502*U32/(240.97+U32))/(AZ32+BA32)-AU32)</f>
        <v>0</v>
      </c>
      <c r="R32">
        <f>1/((AO32+1)/(O32/1.6)+1/(P32/1.37)) + AO32/((AO32+1)/(O32/1.6) + AO32/(P32/1.37))</f>
        <v>0</v>
      </c>
      <c r="S32">
        <f>(AJ32*AM32)</f>
        <v>0</v>
      </c>
      <c r="T32">
        <f>(BB32+(S32+2*0.95*5.67E-8*(((BB32+$B$9)+273)^4-(BB32+273)^4)-44100*H32)/(1.84*29.3*P32+8*0.95*5.67E-8*(BB32+273)^3))</f>
        <v>0</v>
      </c>
      <c r="U32">
        <f>($C$9*BC32+$D$9*BD32+$E$9*T32)</f>
        <v>0</v>
      </c>
      <c r="V32">
        <f>0.61365*exp(17.502*U32/(240.97+U32))</f>
        <v>0</v>
      </c>
      <c r="W32">
        <f>(X32/Y32*100)</f>
        <v>0</v>
      </c>
      <c r="X32">
        <f>AU32*(AZ32+BA32)/1000</f>
        <v>0</v>
      </c>
      <c r="Y32">
        <f>0.61365*exp(17.502*BB32/(240.97+BB32))</f>
        <v>0</v>
      </c>
      <c r="Z32">
        <f>(V32-AU32*(AZ32+BA32)/1000)</f>
        <v>0</v>
      </c>
      <c r="AA32">
        <f>(-H32*44100)</f>
        <v>0</v>
      </c>
      <c r="AB32">
        <f>2*29.3*P32*0.92*(BB32-U32)</f>
        <v>0</v>
      </c>
      <c r="AC32">
        <f>2*0.95*5.67E-8*(((BB32+$B$9)+273)^4-(U32+273)^4)</f>
        <v>0</v>
      </c>
      <c r="AD32">
        <f>S32+AC32+AA32+AB32</f>
        <v>0</v>
      </c>
      <c r="AE32">
        <v>0</v>
      </c>
      <c r="AF32">
        <v>0</v>
      </c>
      <c r="AG32">
        <f>IF(AE32*$H$15&gt;=AI32,1.0,(AI32/(AI32-AE32*$H$15)))</f>
        <v>0</v>
      </c>
      <c r="AH32">
        <f>(AG32-1)*100</f>
        <v>0</v>
      </c>
      <c r="AI32">
        <f>MAX(0,($B$15+$C$15*BG32)/(1+$D$15*BG32)*AZ32/(BB32+273)*$E$15)</f>
        <v>0</v>
      </c>
      <c r="AJ32">
        <f>$B$13*BH32+$C$13*BI32+$D$13*BT32</f>
        <v>0</v>
      </c>
      <c r="AK32">
        <f>AJ32*AL32</f>
        <v>0</v>
      </c>
      <c r="AL32">
        <f>($B$13*$D$11+$C$13*$D$11+$D$13*(BU32*$E$11+BV32*$G$11))/($B$13+$C$13+$D$13)</f>
        <v>0</v>
      </c>
      <c r="AM32">
        <f>($B$13*$K$11+$C$13*$K$11+$D$13*(BU32*$L$11+BV32*$N$11))/($B$13+$C$13+$D$13)</f>
        <v>0</v>
      </c>
      <c r="AN32">
        <v>2.5</v>
      </c>
      <c r="AO32">
        <v>0.5</v>
      </c>
      <c r="AP32" t="s">
        <v>334</v>
      </c>
      <c r="AQ32">
        <v>2</v>
      </c>
      <c r="AR32">
        <v>1655395915</v>
      </c>
      <c r="AS32">
        <v>296.5787894736842</v>
      </c>
      <c r="AT32">
        <v>299.9573684210526</v>
      </c>
      <c r="AU32">
        <v>28.4534052631579</v>
      </c>
      <c r="AV32">
        <v>27.24994736842105</v>
      </c>
      <c r="AW32">
        <v>294.0232105263158</v>
      </c>
      <c r="AX32">
        <v>28.16511578947369</v>
      </c>
      <c r="AY32">
        <v>600.3829473684211</v>
      </c>
      <c r="AZ32">
        <v>85.22643157894736</v>
      </c>
      <c r="BA32">
        <v>0.09572953684210526</v>
      </c>
      <c r="BB32">
        <v>30.76723157894736</v>
      </c>
      <c r="BC32">
        <v>31.70131052631579</v>
      </c>
      <c r="BD32">
        <v>999.9000000000001</v>
      </c>
      <c r="BE32">
        <v>0</v>
      </c>
      <c r="BF32">
        <v>0</v>
      </c>
      <c r="BG32">
        <v>9996.878421052632</v>
      </c>
      <c r="BH32">
        <v>560.3282105263158</v>
      </c>
      <c r="BI32">
        <v>1733.557368421053</v>
      </c>
      <c r="BJ32">
        <v>-3.37866438</v>
      </c>
      <c r="BK32">
        <v>305.2628947368421</v>
      </c>
      <c r="BL32">
        <v>308.3601578947368</v>
      </c>
      <c r="BM32">
        <v>1.203470934210526</v>
      </c>
      <c r="BN32">
        <v>299.9573684210526</v>
      </c>
      <c r="BO32">
        <v>27.24994736842105</v>
      </c>
      <c r="BP32">
        <v>2.424982631578947</v>
      </c>
      <c r="BQ32">
        <v>2.322414736842105</v>
      </c>
      <c r="BR32">
        <v>20.52624210526316</v>
      </c>
      <c r="BS32">
        <v>19.83271052631579</v>
      </c>
      <c r="BT32">
        <v>1799.972631578948</v>
      </c>
      <c r="BU32">
        <v>0.6429997368421053</v>
      </c>
      <c r="BV32">
        <v>0.3570002105263159</v>
      </c>
      <c r="BW32">
        <v>33</v>
      </c>
      <c r="BX32">
        <v>30062.95263157894</v>
      </c>
      <c r="BY32">
        <v>1655395910.5</v>
      </c>
      <c r="BZ32" t="s">
        <v>379</v>
      </c>
      <c r="CA32">
        <v>1655395905</v>
      </c>
      <c r="CB32">
        <v>1655395910.5</v>
      </c>
      <c r="CC32">
        <v>18</v>
      </c>
      <c r="CD32">
        <v>-0.386</v>
      </c>
      <c r="CE32">
        <v>-0.001</v>
      </c>
      <c r="CF32">
        <v>2.556</v>
      </c>
      <c r="CG32">
        <v>0.248</v>
      </c>
      <c r="CH32">
        <v>300</v>
      </c>
      <c r="CI32">
        <v>27</v>
      </c>
      <c r="CJ32">
        <v>0.36</v>
      </c>
      <c r="CK32">
        <v>0.07000000000000001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3.2311</v>
      </c>
      <c r="CX32">
        <v>2.77976</v>
      </c>
      <c r="CY32">
        <v>0.0624379</v>
      </c>
      <c r="CZ32">
        <v>0.0646794</v>
      </c>
      <c r="DA32">
        <v>0.116226</v>
      </c>
      <c r="DB32">
        <v>0.113385</v>
      </c>
      <c r="DC32">
        <v>23714.2</v>
      </c>
      <c r="DD32">
        <v>23359.4</v>
      </c>
      <c r="DE32">
        <v>24320.1</v>
      </c>
      <c r="DF32">
        <v>22250.2</v>
      </c>
      <c r="DG32">
        <v>31750</v>
      </c>
      <c r="DH32">
        <v>25165.6</v>
      </c>
      <c r="DI32">
        <v>39748.6</v>
      </c>
      <c r="DJ32">
        <v>30810.9</v>
      </c>
      <c r="DK32">
        <v>2.18127</v>
      </c>
      <c r="DL32">
        <v>2.25287</v>
      </c>
      <c r="DM32">
        <v>0.0951625</v>
      </c>
      <c r="DN32">
        <v>0</v>
      </c>
      <c r="DO32">
        <v>30.1664</v>
      </c>
      <c r="DP32">
        <v>999.9</v>
      </c>
      <c r="DQ32">
        <v>66.90000000000001</v>
      </c>
      <c r="DR32">
        <v>27.6</v>
      </c>
      <c r="DS32">
        <v>29.0995</v>
      </c>
      <c r="DT32">
        <v>63.8359</v>
      </c>
      <c r="DU32">
        <v>13.5938</v>
      </c>
      <c r="DV32">
        <v>2</v>
      </c>
      <c r="DW32">
        <v>0.00669715</v>
      </c>
      <c r="DX32">
        <v>-0.384164</v>
      </c>
      <c r="DY32">
        <v>20.3637</v>
      </c>
      <c r="DZ32">
        <v>5.22657</v>
      </c>
      <c r="EA32">
        <v>11.9405</v>
      </c>
      <c r="EB32">
        <v>4.97705</v>
      </c>
      <c r="EC32">
        <v>3.28087</v>
      </c>
      <c r="ED32">
        <v>1985.2</v>
      </c>
      <c r="EE32">
        <v>8971.200000000001</v>
      </c>
      <c r="EF32">
        <v>9999</v>
      </c>
      <c r="EG32">
        <v>116.1</v>
      </c>
      <c r="EH32">
        <v>4.97169</v>
      </c>
      <c r="EI32">
        <v>1.86157</v>
      </c>
      <c r="EJ32">
        <v>1.86707</v>
      </c>
      <c r="EK32">
        <v>1.85825</v>
      </c>
      <c r="EL32">
        <v>1.86271</v>
      </c>
      <c r="EM32">
        <v>1.86325</v>
      </c>
      <c r="EN32">
        <v>1.86414</v>
      </c>
      <c r="EO32">
        <v>1.86002</v>
      </c>
      <c r="EP32">
        <v>0</v>
      </c>
      <c r="EQ32">
        <v>0</v>
      </c>
      <c r="ER32">
        <v>0</v>
      </c>
      <c r="ES32">
        <v>0</v>
      </c>
      <c r="ET32" t="s">
        <v>336</v>
      </c>
      <c r="EU32" t="s">
        <v>337</v>
      </c>
      <c r="EV32" t="s">
        <v>338</v>
      </c>
      <c r="EW32" t="s">
        <v>338</v>
      </c>
      <c r="EX32" t="s">
        <v>338</v>
      </c>
      <c r="EY32" t="s">
        <v>338</v>
      </c>
      <c r="EZ32">
        <v>0</v>
      </c>
      <c r="FA32">
        <v>100</v>
      </c>
      <c r="FB32">
        <v>100</v>
      </c>
      <c r="FC32">
        <v>2.555</v>
      </c>
      <c r="FD32">
        <v>0.3124</v>
      </c>
      <c r="FE32">
        <v>2.426109184506787</v>
      </c>
      <c r="FF32">
        <v>0.0006784385813721132</v>
      </c>
      <c r="FG32">
        <v>-9.114967239483524E-07</v>
      </c>
      <c r="FH32">
        <v>3.422039933275619E-10</v>
      </c>
      <c r="FI32">
        <v>-0.09051083325868525</v>
      </c>
      <c r="FJ32">
        <v>-0.01029449659765723</v>
      </c>
      <c r="FK32">
        <v>0.0009324137930095463</v>
      </c>
      <c r="FL32">
        <v>-3.199825925107234E-06</v>
      </c>
      <c r="FM32">
        <v>1</v>
      </c>
      <c r="FN32">
        <v>2092</v>
      </c>
      <c r="FO32">
        <v>0</v>
      </c>
      <c r="FP32">
        <v>27</v>
      </c>
      <c r="FQ32">
        <v>0.2</v>
      </c>
      <c r="FR32">
        <v>0.2</v>
      </c>
      <c r="FS32">
        <v>1.05347</v>
      </c>
      <c r="FT32">
        <v>2.38525</v>
      </c>
      <c r="FU32">
        <v>2.14966</v>
      </c>
      <c r="FV32">
        <v>2.73682</v>
      </c>
      <c r="FW32">
        <v>2.15088</v>
      </c>
      <c r="FX32">
        <v>2.38892</v>
      </c>
      <c r="FY32">
        <v>32.6426</v>
      </c>
      <c r="FZ32">
        <v>15.7694</v>
      </c>
      <c r="GA32">
        <v>19</v>
      </c>
      <c r="GB32">
        <v>620.817</v>
      </c>
      <c r="GC32">
        <v>707.554</v>
      </c>
      <c r="GD32">
        <v>30.0023</v>
      </c>
      <c r="GE32">
        <v>28.2218</v>
      </c>
      <c r="GF32">
        <v>30.0011</v>
      </c>
      <c r="GG32">
        <v>27.9332</v>
      </c>
      <c r="GH32">
        <v>27.8804</v>
      </c>
      <c r="GI32">
        <v>21.123</v>
      </c>
      <c r="GJ32">
        <v>0</v>
      </c>
      <c r="GK32">
        <v>100</v>
      </c>
      <c r="GL32">
        <v>30</v>
      </c>
      <c r="GM32">
        <v>300</v>
      </c>
      <c r="GN32">
        <v>29.0686</v>
      </c>
      <c r="GO32">
        <v>100.523</v>
      </c>
      <c r="GP32">
        <v>101.067</v>
      </c>
    </row>
    <row r="33" spans="1:198">
      <c r="A33">
        <v>15</v>
      </c>
      <c r="B33">
        <v>1655396010.5</v>
      </c>
      <c r="C33">
        <v>1739.400000095367</v>
      </c>
      <c r="D33" t="s">
        <v>380</v>
      </c>
      <c r="E33" t="s">
        <v>381</v>
      </c>
      <c r="F33">
        <v>15</v>
      </c>
      <c r="G33">
        <v>1655396002.75</v>
      </c>
      <c r="H33">
        <f>(I33)/1000</f>
        <v>0</v>
      </c>
      <c r="I33">
        <f>1000*AY33*AG33*(AU33-AV33)/(100*AN33*(1000-AG33*AU33))</f>
        <v>0</v>
      </c>
      <c r="J33">
        <f>AY33*AG33*(AT33-AS33*(1000-AG33*AV33)/(1000-AG33*AU33))/(100*AN33)</f>
        <v>0</v>
      </c>
      <c r="K33">
        <f>AS33 - IF(AG33&gt;1, J33*AN33*100.0/(AI33*BG33), 0)</f>
        <v>0</v>
      </c>
      <c r="L33">
        <f>((R33-H33/2)*K33-J33)/(R33+H33/2)</f>
        <v>0</v>
      </c>
      <c r="M33">
        <f>L33*(AZ33+BA33)/1000.0</f>
        <v>0</v>
      </c>
      <c r="N33">
        <f>(AS33 - IF(AG33&gt;1, J33*AN33*100.0/(AI33*BG33), 0))*(AZ33+BA33)/1000.0</f>
        <v>0</v>
      </c>
      <c r="O33">
        <f>2.0/((1/Q33-1/P33)+SIGN(Q33)*SQRT((1/Q33-1/P33)*(1/Q33-1/P33) + 4*AO33/((AO33+1)*(AO33+1))*(2*1/Q33*1/P33-1/P33*1/P33)))</f>
        <v>0</v>
      </c>
      <c r="P33">
        <f>IF(LEFT(AP33,1)&lt;&gt;"0",IF(LEFT(AP33,1)="1",3.0,AQ33),$D$5+$E$5*(BG33*AZ33/($K$5*1000))+$F$5*(BG33*AZ33/($K$5*1000))*MAX(MIN(AN33,$J$5),$I$5)*MAX(MIN(AN33,$J$5),$I$5)+$G$5*MAX(MIN(AN33,$J$5),$I$5)*(BG33*AZ33/($K$5*1000))+$H$5*(BG33*AZ33/($K$5*1000))*(BG33*AZ33/($K$5*1000)))</f>
        <v>0</v>
      </c>
      <c r="Q33">
        <f>H33*(1000-(1000*0.61365*exp(17.502*U33/(240.97+U33))/(AZ33+BA33)+AU33)/2)/(1000*0.61365*exp(17.502*U33/(240.97+U33))/(AZ33+BA33)-AU33)</f>
        <v>0</v>
      </c>
      <c r="R33">
        <f>1/((AO33+1)/(O33/1.6)+1/(P33/1.37)) + AO33/((AO33+1)/(O33/1.6) + AO33/(P33/1.37))</f>
        <v>0</v>
      </c>
      <c r="S33">
        <f>(AJ33*AM33)</f>
        <v>0</v>
      </c>
      <c r="T33">
        <f>(BB33+(S33+2*0.95*5.67E-8*(((BB33+$B$9)+273)^4-(BB33+273)^4)-44100*H33)/(1.84*29.3*P33+8*0.95*5.67E-8*(BB33+273)^3))</f>
        <v>0</v>
      </c>
      <c r="U33">
        <f>($C$9*BC33+$D$9*BD33+$E$9*T33)</f>
        <v>0</v>
      </c>
      <c r="V33">
        <f>0.61365*exp(17.502*U33/(240.97+U33))</f>
        <v>0</v>
      </c>
      <c r="W33">
        <f>(X33/Y33*100)</f>
        <v>0</v>
      </c>
      <c r="X33">
        <f>AU33*(AZ33+BA33)/1000</f>
        <v>0</v>
      </c>
      <c r="Y33">
        <f>0.61365*exp(17.502*BB33/(240.97+BB33))</f>
        <v>0</v>
      </c>
      <c r="Z33">
        <f>(V33-AU33*(AZ33+BA33)/1000)</f>
        <v>0</v>
      </c>
      <c r="AA33">
        <f>(-H33*44100)</f>
        <v>0</v>
      </c>
      <c r="AB33">
        <f>2*29.3*P33*0.92*(BB33-U33)</f>
        <v>0</v>
      </c>
      <c r="AC33">
        <f>2*0.95*5.67E-8*(((BB33+$B$9)+273)^4-(U33+273)^4)</f>
        <v>0</v>
      </c>
      <c r="AD33">
        <f>S33+AC33+AA33+AB33</f>
        <v>0</v>
      </c>
      <c r="AE33">
        <v>0</v>
      </c>
      <c r="AF33">
        <v>0</v>
      </c>
      <c r="AG33">
        <f>IF(AE33*$H$15&gt;=AI33,1.0,(AI33/(AI33-AE33*$H$15)))</f>
        <v>0</v>
      </c>
      <c r="AH33">
        <f>(AG33-1)*100</f>
        <v>0</v>
      </c>
      <c r="AI33">
        <f>MAX(0,($B$15+$C$15*BG33)/(1+$D$15*BG33)*AZ33/(BB33+273)*$E$15)</f>
        <v>0</v>
      </c>
      <c r="AJ33">
        <f>$B$13*BH33+$C$13*BI33+$D$13*BT33</f>
        <v>0</v>
      </c>
      <c r="AK33">
        <f>AJ33*AL33</f>
        <v>0</v>
      </c>
      <c r="AL33">
        <f>($B$13*$D$11+$C$13*$D$11+$D$13*(BU33*$E$11+BV33*$G$11))/($B$13+$C$13+$D$13)</f>
        <v>0</v>
      </c>
      <c r="AM33">
        <f>($B$13*$K$11+$C$13*$K$11+$D$13*(BU33*$L$11+BV33*$N$11))/($B$13+$C$13+$D$13)</f>
        <v>0</v>
      </c>
      <c r="AN33">
        <v>2.5</v>
      </c>
      <c r="AO33">
        <v>0.5</v>
      </c>
      <c r="AP33" t="s">
        <v>334</v>
      </c>
      <c r="AQ33">
        <v>2</v>
      </c>
      <c r="AR33">
        <v>1655396002.75</v>
      </c>
      <c r="AS33">
        <v>197.2891</v>
      </c>
      <c r="AT33">
        <v>199.9619666666667</v>
      </c>
      <c r="AU33">
        <v>28.94309333333333</v>
      </c>
      <c r="AV33">
        <v>27.20148333333333</v>
      </c>
      <c r="AW33">
        <v>195.0128</v>
      </c>
      <c r="AX33">
        <v>28.64370666666667</v>
      </c>
      <c r="AY33">
        <v>600.1478333333333</v>
      </c>
      <c r="AZ33">
        <v>85.22551333333334</v>
      </c>
      <c r="BA33">
        <v>0.09714265333333333</v>
      </c>
      <c r="BB33">
        <v>31.03247333333334</v>
      </c>
      <c r="BC33">
        <v>31.92304</v>
      </c>
      <c r="BD33">
        <v>999.9000000000002</v>
      </c>
      <c r="BE33">
        <v>0</v>
      </c>
      <c r="BF33">
        <v>0</v>
      </c>
      <c r="BG33">
        <v>10006.03966666667</v>
      </c>
      <c r="BH33">
        <v>560.9332333333333</v>
      </c>
      <c r="BI33">
        <v>1774.141666666667</v>
      </c>
      <c r="BJ33">
        <v>-2.672771066666667</v>
      </c>
      <c r="BK33">
        <v>203.1689333333334</v>
      </c>
      <c r="BL33">
        <v>205.5532</v>
      </c>
      <c r="BM33">
        <v>1.741626322666666</v>
      </c>
      <c r="BN33">
        <v>199.9619666666667</v>
      </c>
      <c r="BO33">
        <v>27.20148333333333</v>
      </c>
      <c r="BP33">
        <v>2.466690666666667</v>
      </c>
      <c r="BQ33">
        <v>2.318259333333332</v>
      </c>
      <c r="BR33">
        <v>20.80465999999999</v>
      </c>
      <c r="BS33">
        <v>19.80384333333334</v>
      </c>
      <c r="BT33">
        <v>1799.971</v>
      </c>
      <c r="BU33">
        <v>0.6429999000000003</v>
      </c>
      <c r="BV33">
        <v>0.3570000333333334</v>
      </c>
      <c r="BW33">
        <v>34</v>
      </c>
      <c r="BX33">
        <v>30062.93666666666</v>
      </c>
      <c r="BY33">
        <v>1655395994.5</v>
      </c>
      <c r="BZ33" t="s">
        <v>382</v>
      </c>
      <c r="CA33">
        <v>1655395994.5</v>
      </c>
      <c r="CB33">
        <v>1655395994.5</v>
      </c>
      <c r="CC33">
        <v>19</v>
      </c>
      <c r="CD33">
        <v>-0.258</v>
      </c>
      <c r="CE33">
        <v>-0.005</v>
      </c>
      <c r="CF33">
        <v>2.269</v>
      </c>
      <c r="CG33">
        <v>0.242</v>
      </c>
      <c r="CH33">
        <v>200</v>
      </c>
      <c r="CI33">
        <v>27</v>
      </c>
      <c r="CJ33">
        <v>0.27</v>
      </c>
      <c r="CK33">
        <v>0.05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3.23186</v>
      </c>
      <c r="CX33">
        <v>2.78123</v>
      </c>
      <c r="CY33">
        <v>0.0441295</v>
      </c>
      <c r="CZ33">
        <v>0.045847</v>
      </c>
      <c r="DA33">
        <v>0.11653</v>
      </c>
      <c r="DB33">
        <v>0.113186</v>
      </c>
      <c r="DC33">
        <v>24166.6</v>
      </c>
      <c r="DD33">
        <v>23820.4</v>
      </c>
      <c r="DE33">
        <v>24310.6</v>
      </c>
      <c r="DF33">
        <v>22242.6</v>
      </c>
      <c r="DG33">
        <v>31727.5</v>
      </c>
      <c r="DH33">
        <v>25161.7</v>
      </c>
      <c r="DI33">
        <v>39734</v>
      </c>
      <c r="DJ33">
        <v>30799.2</v>
      </c>
      <c r="DK33">
        <v>2.18097</v>
      </c>
      <c r="DL33">
        <v>2.2488</v>
      </c>
      <c r="DM33">
        <v>0.0841171</v>
      </c>
      <c r="DN33">
        <v>0</v>
      </c>
      <c r="DO33">
        <v>30.5604</v>
      </c>
      <c r="DP33">
        <v>999.9</v>
      </c>
      <c r="DQ33">
        <v>66.5</v>
      </c>
      <c r="DR33">
        <v>27.6</v>
      </c>
      <c r="DS33">
        <v>28.927</v>
      </c>
      <c r="DT33">
        <v>63.5659</v>
      </c>
      <c r="DU33">
        <v>13.742</v>
      </c>
      <c r="DV33">
        <v>2</v>
      </c>
      <c r="DW33">
        <v>0.0914634</v>
      </c>
      <c r="DX33">
        <v>-0.239355</v>
      </c>
      <c r="DY33">
        <v>20.3649</v>
      </c>
      <c r="DZ33">
        <v>5.22942</v>
      </c>
      <c r="EA33">
        <v>11.9417</v>
      </c>
      <c r="EB33">
        <v>4.97785</v>
      </c>
      <c r="EC33">
        <v>3.2814</v>
      </c>
      <c r="ED33">
        <v>1987.5</v>
      </c>
      <c r="EE33">
        <v>8971.200000000001</v>
      </c>
      <c r="EF33">
        <v>9999</v>
      </c>
      <c r="EG33">
        <v>116.1</v>
      </c>
      <c r="EH33">
        <v>4.97171</v>
      </c>
      <c r="EI33">
        <v>1.86157</v>
      </c>
      <c r="EJ33">
        <v>1.86707</v>
      </c>
      <c r="EK33">
        <v>1.85828</v>
      </c>
      <c r="EL33">
        <v>1.86276</v>
      </c>
      <c r="EM33">
        <v>1.86325</v>
      </c>
      <c r="EN33">
        <v>1.86414</v>
      </c>
      <c r="EO33">
        <v>1.86005</v>
      </c>
      <c r="EP33">
        <v>0</v>
      </c>
      <c r="EQ33">
        <v>0</v>
      </c>
      <c r="ER33">
        <v>0</v>
      </c>
      <c r="ES33">
        <v>0</v>
      </c>
      <c r="ET33" t="s">
        <v>336</v>
      </c>
      <c r="EU33" t="s">
        <v>337</v>
      </c>
      <c r="EV33" t="s">
        <v>338</v>
      </c>
      <c r="EW33" t="s">
        <v>338</v>
      </c>
      <c r="EX33" t="s">
        <v>338</v>
      </c>
      <c r="EY33" t="s">
        <v>338</v>
      </c>
      <c r="EZ33">
        <v>0</v>
      </c>
      <c r="FA33">
        <v>100</v>
      </c>
      <c r="FB33">
        <v>100</v>
      </c>
      <c r="FC33">
        <v>2.268</v>
      </c>
      <c r="FD33">
        <v>0.3117</v>
      </c>
      <c r="FE33">
        <v>2.167607549194881</v>
      </c>
      <c r="FF33">
        <v>0.0006784385813721132</v>
      </c>
      <c r="FG33">
        <v>-9.114967239483524E-07</v>
      </c>
      <c r="FH33">
        <v>3.422039933275619E-10</v>
      </c>
      <c r="FI33">
        <v>-0.09597099524478986</v>
      </c>
      <c r="FJ33">
        <v>-0.01029449659765723</v>
      </c>
      <c r="FK33">
        <v>0.0009324137930095463</v>
      </c>
      <c r="FL33">
        <v>-3.199825925107234E-06</v>
      </c>
      <c r="FM33">
        <v>1</v>
      </c>
      <c r="FN33">
        <v>2092</v>
      </c>
      <c r="FO33">
        <v>0</v>
      </c>
      <c r="FP33">
        <v>27</v>
      </c>
      <c r="FQ33">
        <v>0.3</v>
      </c>
      <c r="FR33">
        <v>0.3</v>
      </c>
      <c r="FS33">
        <v>0.762939</v>
      </c>
      <c r="FT33">
        <v>2.40723</v>
      </c>
      <c r="FU33">
        <v>2.14966</v>
      </c>
      <c r="FV33">
        <v>2.7356</v>
      </c>
      <c r="FW33">
        <v>2.15088</v>
      </c>
      <c r="FX33">
        <v>2.39014</v>
      </c>
      <c r="FY33">
        <v>32.7535</v>
      </c>
      <c r="FZ33">
        <v>15.7519</v>
      </c>
      <c r="GA33">
        <v>19</v>
      </c>
      <c r="GB33">
        <v>623.205</v>
      </c>
      <c r="GC33">
        <v>706.895</v>
      </c>
      <c r="GD33">
        <v>30.0017</v>
      </c>
      <c r="GE33">
        <v>28.5</v>
      </c>
      <c r="GF33">
        <v>30.0012</v>
      </c>
      <c r="GG33">
        <v>28.1728</v>
      </c>
      <c r="GH33">
        <v>28.1154</v>
      </c>
      <c r="GI33">
        <v>15.3125</v>
      </c>
      <c r="GJ33">
        <v>0</v>
      </c>
      <c r="GK33">
        <v>100</v>
      </c>
      <c r="GL33">
        <v>30</v>
      </c>
      <c r="GM33">
        <v>200</v>
      </c>
      <c r="GN33">
        <v>29.0686</v>
      </c>
      <c r="GO33">
        <v>100.485</v>
      </c>
      <c r="GP33">
        <v>101.03</v>
      </c>
    </row>
    <row r="34" spans="1:198">
      <c r="A34">
        <v>16</v>
      </c>
      <c r="B34">
        <v>1655396101</v>
      </c>
      <c r="C34">
        <v>1829.900000095367</v>
      </c>
      <c r="D34" t="s">
        <v>383</v>
      </c>
      <c r="E34" t="s">
        <v>384</v>
      </c>
      <c r="F34">
        <v>15</v>
      </c>
      <c r="G34">
        <v>1655396095.25</v>
      </c>
      <c r="H34">
        <f>(I34)/1000</f>
        <v>0</v>
      </c>
      <c r="I34">
        <f>1000*AY34*AG34*(AU34-AV34)/(100*AN34*(1000-AG34*AU34))</f>
        <v>0</v>
      </c>
      <c r="J34">
        <f>AY34*AG34*(AT34-AS34*(1000-AG34*AV34)/(1000-AG34*AU34))/(100*AN34)</f>
        <v>0</v>
      </c>
      <c r="K34">
        <f>AS34 - IF(AG34&gt;1, J34*AN34*100.0/(AI34*BG34), 0)</f>
        <v>0</v>
      </c>
      <c r="L34">
        <f>((R34-H34/2)*K34-J34)/(R34+H34/2)</f>
        <v>0</v>
      </c>
      <c r="M34">
        <f>L34*(AZ34+BA34)/1000.0</f>
        <v>0</v>
      </c>
      <c r="N34">
        <f>(AS34 - IF(AG34&gt;1, J34*AN34*100.0/(AI34*BG34), 0))*(AZ34+BA34)/1000.0</f>
        <v>0</v>
      </c>
      <c r="O34">
        <f>2.0/((1/Q34-1/P34)+SIGN(Q34)*SQRT((1/Q34-1/P34)*(1/Q34-1/P34) + 4*AO34/((AO34+1)*(AO34+1))*(2*1/Q34*1/P34-1/P34*1/P34)))</f>
        <v>0</v>
      </c>
      <c r="P34">
        <f>IF(LEFT(AP34,1)&lt;&gt;"0",IF(LEFT(AP34,1)="1",3.0,AQ34),$D$5+$E$5*(BG34*AZ34/($K$5*1000))+$F$5*(BG34*AZ34/($K$5*1000))*MAX(MIN(AN34,$J$5),$I$5)*MAX(MIN(AN34,$J$5),$I$5)+$G$5*MAX(MIN(AN34,$J$5),$I$5)*(BG34*AZ34/($K$5*1000))+$H$5*(BG34*AZ34/($K$5*1000))*(BG34*AZ34/($K$5*1000)))</f>
        <v>0</v>
      </c>
      <c r="Q34">
        <f>H34*(1000-(1000*0.61365*exp(17.502*U34/(240.97+U34))/(AZ34+BA34)+AU34)/2)/(1000*0.61365*exp(17.502*U34/(240.97+U34))/(AZ34+BA34)-AU34)</f>
        <v>0</v>
      </c>
      <c r="R34">
        <f>1/((AO34+1)/(O34/1.6)+1/(P34/1.37)) + AO34/((AO34+1)/(O34/1.6) + AO34/(P34/1.37))</f>
        <v>0</v>
      </c>
      <c r="S34">
        <f>(AJ34*AM34)</f>
        <v>0</v>
      </c>
      <c r="T34">
        <f>(BB34+(S34+2*0.95*5.67E-8*(((BB34+$B$9)+273)^4-(BB34+273)^4)-44100*H34)/(1.84*29.3*P34+8*0.95*5.67E-8*(BB34+273)^3))</f>
        <v>0</v>
      </c>
      <c r="U34">
        <f>($C$9*BC34+$D$9*BD34+$E$9*T34)</f>
        <v>0</v>
      </c>
      <c r="V34">
        <f>0.61365*exp(17.502*U34/(240.97+U34))</f>
        <v>0</v>
      </c>
      <c r="W34">
        <f>(X34/Y34*100)</f>
        <v>0</v>
      </c>
      <c r="X34">
        <f>AU34*(AZ34+BA34)/1000</f>
        <v>0</v>
      </c>
      <c r="Y34">
        <f>0.61365*exp(17.502*BB34/(240.97+BB34))</f>
        <v>0</v>
      </c>
      <c r="Z34">
        <f>(V34-AU34*(AZ34+BA34)/1000)</f>
        <v>0</v>
      </c>
      <c r="AA34">
        <f>(-H34*44100)</f>
        <v>0</v>
      </c>
      <c r="AB34">
        <f>2*29.3*P34*0.92*(BB34-U34)</f>
        <v>0</v>
      </c>
      <c r="AC34">
        <f>2*0.95*5.67E-8*(((BB34+$B$9)+273)^4-(U34+273)^4)</f>
        <v>0</v>
      </c>
      <c r="AD34">
        <f>S34+AC34+AA34+AB34</f>
        <v>0</v>
      </c>
      <c r="AE34">
        <v>0</v>
      </c>
      <c r="AF34">
        <v>0</v>
      </c>
      <c r="AG34">
        <f>IF(AE34*$H$15&gt;=AI34,1.0,(AI34/(AI34-AE34*$H$15)))</f>
        <v>0</v>
      </c>
      <c r="AH34">
        <f>(AG34-1)*100</f>
        <v>0</v>
      </c>
      <c r="AI34">
        <f>MAX(0,($B$15+$C$15*BG34)/(1+$D$15*BG34)*AZ34/(BB34+273)*$E$15)</f>
        <v>0</v>
      </c>
      <c r="AJ34">
        <f>$B$13*BH34+$C$13*BI34+$D$13*BT34</f>
        <v>0</v>
      </c>
      <c r="AK34">
        <f>AJ34*AL34</f>
        <v>0</v>
      </c>
      <c r="AL34">
        <f>($B$13*$D$11+$C$13*$D$11+$D$13*(BU34*$E$11+BV34*$G$11))/($B$13+$C$13+$D$13)</f>
        <v>0</v>
      </c>
      <c r="AM34">
        <f>($B$13*$K$11+$C$13*$K$11+$D$13*(BU34*$L$11+BV34*$N$11))/($B$13+$C$13+$D$13)</f>
        <v>0</v>
      </c>
      <c r="AN34">
        <v>2.5</v>
      </c>
      <c r="AO34">
        <v>0.5</v>
      </c>
      <c r="AP34" t="s">
        <v>334</v>
      </c>
      <c r="AQ34">
        <v>2</v>
      </c>
      <c r="AR34">
        <v>1655396095.25</v>
      </c>
      <c r="AS34">
        <v>99.38105454545456</v>
      </c>
      <c r="AT34">
        <v>99.97942727272726</v>
      </c>
      <c r="AU34">
        <v>28.69971818181818</v>
      </c>
      <c r="AV34">
        <v>27.19520454545455</v>
      </c>
      <c r="AW34">
        <v>97.41701363636366</v>
      </c>
      <c r="AX34">
        <v>28.4092</v>
      </c>
      <c r="AY34">
        <v>600.2600909090909</v>
      </c>
      <c r="AZ34">
        <v>85.23160454545454</v>
      </c>
      <c r="BA34">
        <v>0.0960044909090909</v>
      </c>
      <c r="BB34">
        <v>31.09809090909091</v>
      </c>
      <c r="BC34">
        <v>31.96222272727273</v>
      </c>
      <c r="BD34">
        <v>999.9000000000003</v>
      </c>
      <c r="BE34">
        <v>0</v>
      </c>
      <c r="BF34">
        <v>0</v>
      </c>
      <c r="BG34">
        <v>9991.479090909092</v>
      </c>
      <c r="BH34">
        <v>561.8608636363638</v>
      </c>
      <c r="BI34">
        <v>1696.589090909091</v>
      </c>
      <c r="BJ34">
        <v>-0.5983486936363636</v>
      </c>
      <c r="BK34">
        <v>102.3172727272727</v>
      </c>
      <c r="BL34">
        <v>102.7745</v>
      </c>
      <c r="BM34">
        <v>1.504526816681818</v>
      </c>
      <c r="BN34">
        <v>99.97942727272726</v>
      </c>
      <c r="BO34">
        <v>27.19520454545455</v>
      </c>
      <c r="BP34">
        <v>2.446123181818182</v>
      </c>
      <c r="BQ34">
        <v>2.317890454545454</v>
      </c>
      <c r="BR34">
        <v>20.6655</v>
      </c>
      <c r="BS34">
        <v>19.80126818181818</v>
      </c>
      <c r="BT34">
        <v>1799.980454545455</v>
      </c>
      <c r="BU34">
        <v>0.6429993636363638</v>
      </c>
      <c r="BV34">
        <v>0.3570006363636364</v>
      </c>
      <c r="BW34">
        <v>34</v>
      </c>
      <c r="BX34">
        <v>30063.06363636363</v>
      </c>
      <c r="BY34">
        <v>1655396090</v>
      </c>
      <c r="BZ34" t="s">
        <v>385</v>
      </c>
      <c r="CA34">
        <v>1655396083</v>
      </c>
      <c r="CB34">
        <v>1655396090</v>
      </c>
      <c r="CC34">
        <v>20</v>
      </c>
      <c r="CD34">
        <v>-0.261</v>
      </c>
      <c r="CE34">
        <v>-0.001</v>
      </c>
      <c r="CF34">
        <v>1.964</v>
      </c>
      <c r="CG34">
        <v>0.24</v>
      </c>
      <c r="CH34">
        <v>100</v>
      </c>
      <c r="CI34">
        <v>27</v>
      </c>
      <c r="CJ34">
        <v>0.33</v>
      </c>
      <c r="CK34">
        <v>0.03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3.23094</v>
      </c>
      <c r="CX34">
        <v>2.78034</v>
      </c>
      <c r="CY34">
        <v>0.0232073</v>
      </c>
      <c r="CZ34">
        <v>0.0242155</v>
      </c>
      <c r="DA34">
        <v>0.116797</v>
      </c>
      <c r="DB34">
        <v>0.11312</v>
      </c>
      <c r="DC34">
        <v>24685.8</v>
      </c>
      <c r="DD34">
        <v>24351.7</v>
      </c>
      <c r="DE34">
        <v>24302.2</v>
      </c>
      <c r="DF34">
        <v>22235.7</v>
      </c>
      <c r="DG34">
        <v>31707.2</v>
      </c>
      <c r="DH34">
        <v>25155.4</v>
      </c>
      <c r="DI34">
        <v>39720.5</v>
      </c>
      <c r="DJ34">
        <v>30789.3</v>
      </c>
      <c r="DK34">
        <v>2.1754</v>
      </c>
      <c r="DL34">
        <v>2.2439</v>
      </c>
      <c r="DM34">
        <v>0.0761561</v>
      </c>
      <c r="DN34">
        <v>0</v>
      </c>
      <c r="DO34">
        <v>30.7305</v>
      </c>
      <c r="DP34">
        <v>999.9</v>
      </c>
      <c r="DQ34">
        <v>66.3</v>
      </c>
      <c r="DR34">
        <v>27.7</v>
      </c>
      <c r="DS34">
        <v>29.0074</v>
      </c>
      <c r="DT34">
        <v>63.706</v>
      </c>
      <c r="DU34">
        <v>13.754</v>
      </c>
      <c r="DV34">
        <v>2</v>
      </c>
      <c r="DW34">
        <v>0.107703</v>
      </c>
      <c r="DX34">
        <v>-0.173099</v>
      </c>
      <c r="DY34">
        <v>20.364</v>
      </c>
      <c r="DZ34">
        <v>5.22717</v>
      </c>
      <c r="EA34">
        <v>11.9412</v>
      </c>
      <c r="EB34">
        <v>4.9773</v>
      </c>
      <c r="EC34">
        <v>3.28083</v>
      </c>
      <c r="ED34">
        <v>1990</v>
      </c>
      <c r="EE34">
        <v>8971.200000000001</v>
      </c>
      <c r="EF34">
        <v>9999</v>
      </c>
      <c r="EG34">
        <v>116.2</v>
      </c>
      <c r="EH34">
        <v>4.97171</v>
      </c>
      <c r="EI34">
        <v>1.86157</v>
      </c>
      <c r="EJ34">
        <v>1.86707</v>
      </c>
      <c r="EK34">
        <v>1.85828</v>
      </c>
      <c r="EL34">
        <v>1.86278</v>
      </c>
      <c r="EM34">
        <v>1.86325</v>
      </c>
      <c r="EN34">
        <v>1.86417</v>
      </c>
      <c r="EO34">
        <v>1.86005</v>
      </c>
      <c r="EP34">
        <v>0</v>
      </c>
      <c r="EQ34">
        <v>0</v>
      </c>
      <c r="ER34">
        <v>0</v>
      </c>
      <c r="ES34">
        <v>0</v>
      </c>
      <c r="ET34" t="s">
        <v>336</v>
      </c>
      <c r="EU34" t="s">
        <v>337</v>
      </c>
      <c r="EV34" t="s">
        <v>338</v>
      </c>
      <c r="EW34" t="s">
        <v>338</v>
      </c>
      <c r="EX34" t="s">
        <v>338</v>
      </c>
      <c r="EY34" t="s">
        <v>338</v>
      </c>
      <c r="EZ34">
        <v>0</v>
      </c>
      <c r="FA34">
        <v>100</v>
      </c>
      <c r="FB34">
        <v>100</v>
      </c>
      <c r="FC34">
        <v>1.964</v>
      </c>
      <c r="FD34">
        <v>0.3151</v>
      </c>
      <c r="FE34">
        <v>1.906298322078506</v>
      </c>
      <c r="FF34">
        <v>0.0006784385813721132</v>
      </c>
      <c r="FG34">
        <v>-9.114967239483524E-07</v>
      </c>
      <c r="FH34">
        <v>3.422039933275619E-10</v>
      </c>
      <c r="FI34">
        <v>-0.09678956610796147</v>
      </c>
      <c r="FJ34">
        <v>-0.01029449659765723</v>
      </c>
      <c r="FK34">
        <v>0.0009324137930095463</v>
      </c>
      <c r="FL34">
        <v>-3.199825925107234E-06</v>
      </c>
      <c r="FM34">
        <v>1</v>
      </c>
      <c r="FN34">
        <v>2092</v>
      </c>
      <c r="FO34">
        <v>0</v>
      </c>
      <c r="FP34">
        <v>27</v>
      </c>
      <c r="FQ34">
        <v>0.3</v>
      </c>
      <c r="FR34">
        <v>0.2</v>
      </c>
      <c r="FS34">
        <v>0.457764</v>
      </c>
      <c r="FT34">
        <v>2.42554</v>
      </c>
      <c r="FU34">
        <v>2.14966</v>
      </c>
      <c r="FV34">
        <v>2.7356</v>
      </c>
      <c r="FW34">
        <v>2.15088</v>
      </c>
      <c r="FX34">
        <v>2.37305</v>
      </c>
      <c r="FY34">
        <v>32.8647</v>
      </c>
      <c r="FZ34">
        <v>15.7431</v>
      </c>
      <c r="GA34">
        <v>19</v>
      </c>
      <c r="GB34">
        <v>621.431</v>
      </c>
      <c r="GC34">
        <v>705.2140000000001</v>
      </c>
      <c r="GD34">
        <v>30.0009</v>
      </c>
      <c r="GE34">
        <v>28.735</v>
      </c>
      <c r="GF34">
        <v>30.0008</v>
      </c>
      <c r="GG34">
        <v>28.3979</v>
      </c>
      <c r="GH34">
        <v>28.3305</v>
      </c>
      <c r="GI34">
        <v>9.20481</v>
      </c>
      <c r="GJ34">
        <v>0</v>
      </c>
      <c r="GK34">
        <v>100</v>
      </c>
      <c r="GL34">
        <v>30</v>
      </c>
      <c r="GM34">
        <v>100</v>
      </c>
      <c r="GN34">
        <v>29.0686</v>
      </c>
      <c r="GO34">
        <v>100.451</v>
      </c>
      <c r="GP34">
        <v>100.998</v>
      </c>
    </row>
    <row r="35" spans="1:198">
      <c r="A35">
        <v>17</v>
      </c>
      <c r="B35">
        <v>1655396191.5</v>
      </c>
      <c r="C35">
        <v>1920.400000095367</v>
      </c>
      <c r="D35" t="s">
        <v>386</v>
      </c>
      <c r="E35" t="s">
        <v>387</v>
      </c>
      <c r="F35">
        <v>15</v>
      </c>
      <c r="G35">
        <v>1655396183.75</v>
      </c>
      <c r="H35">
        <f>(I35)/1000</f>
        <v>0</v>
      </c>
      <c r="I35">
        <f>1000*AY35*AG35*(AU35-AV35)/(100*AN35*(1000-AG35*AU35))</f>
        <v>0</v>
      </c>
      <c r="J35">
        <f>AY35*AG35*(AT35-AS35*(1000-AG35*AV35)/(1000-AG35*AU35))/(100*AN35)</f>
        <v>0</v>
      </c>
      <c r="K35">
        <f>AS35 - IF(AG35&gt;1, J35*AN35*100.0/(AI35*BG35), 0)</f>
        <v>0</v>
      </c>
      <c r="L35">
        <f>((R35-H35/2)*K35-J35)/(R35+H35/2)</f>
        <v>0</v>
      </c>
      <c r="M35">
        <f>L35*(AZ35+BA35)/1000.0</f>
        <v>0</v>
      </c>
      <c r="N35">
        <f>(AS35 - IF(AG35&gt;1, J35*AN35*100.0/(AI35*BG35), 0))*(AZ35+BA35)/1000.0</f>
        <v>0</v>
      </c>
      <c r="O35">
        <f>2.0/((1/Q35-1/P35)+SIGN(Q35)*SQRT((1/Q35-1/P35)*(1/Q35-1/P35) + 4*AO35/((AO35+1)*(AO35+1))*(2*1/Q35*1/P35-1/P35*1/P35)))</f>
        <v>0</v>
      </c>
      <c r="P35">
        <f>IF(LEFT(AP35,1)&lt;&gt;"0",IF(LEFT(AP35,1)="1",3.0,AQ35),$D$5+$E$5*(BG35*AZ35/($K$5*1000))+$F$5*(BG35*AZ35/($K$5*1000))*MAX(MIN(AN35,$J$5),$I$5)*MAX(MIN(AN35,$J$5),$I$5)+$G$5*MAX(MIN(AN35,$J$5),$I$5)*(BG35*AZ35/($K$5*1000))+$H$5*(BG35*AZ35/($K$5*1000))*(BG35*AZ35/($K$5*1000)))</f>
        <v>0</v>
      </c>
      <c r="Q35">
        <f>H35*(1000-(1000*0.61365*exp(17.502*U35/(240.97+U35))/(AZ35+BA35)+AU35)/2)/(1000*0.61365*exp(17.502*U35/(240.97+U35))/(AZ35+BA35)-AU35)</f>
        <v>0</v>
      </c>
      <c r="R35">
        <f>1/((AO35+1)/(O35/1.6)+1/(P35/1.37)) + AO35/((AO35+1)/(O35/1.6) + AO35/(P35/1.37))</f>
        <v>0</v>
      </c>
      <c r="S35">
        <f>(AJ35*AM35)</f>
        <v>0</v>
      </c>
      <c r="T35">
        <f>(BB35+(S35+2*0.95*5.67E-8*(((BB35+$B$9)+273)^4-(BB35+273)^4)-44100*H35)/(1.84*29.3*P35+8*0.95*5.67E-8*(BB35+273)^3))</f>
        <v>0</v>
      </c>
      <c r="U35">
        <f>($C$9*BC35+$D$9*BD35+$E$9*T35)</f>
        <v>0</v>
      </c>
      <c r="V35">
        <f>0.61365*exp(17.502*U35/(240.97+U35))</f>
        <v>0</v>
      </c>
      <c r="W35">
        <f>(X35/Y35*100)</f>
        <v>0</v>
      </c>
      <c r="X35">
        <f>AU35*(AZ35+BA35)/1000</f>
        <v>0</v>
      </c>
      <c r="Y35">
        <f>0.61365*exp(17.502*BB35/(240.97+BB35))</f>
        <v>0</v>
      </c>
      <c r="Z35">
        <f>(V35-AU35*(AZ35+BA35)/1000)</f>
        <v>0</v>
      </c>
      <c r="AA35">
        <f>(-H35*44100)</f>
        <v>0</v>
      </c>
      <c r="AB35">
        <f>2*29.3*P35*0.92*(BB35-U35)</f>
        <v>0</v>
      </c>
      <c r="AC35">
        <f>2*0.95*5.67E-8*(((BB35+$B$9)+273)^4-(U35+273)^4)</f>
        <v>0</v>
      </c>
      <c r="AD35">
        <f>S35+AC35+AA35+AB35</f>
        <v>0</v>
      </c>
      <c r="AE35">
        <v>0</v>
      </c>
      <c r="AF35">
        <v>0</v>
      </c>
      <c r="AG35">
        <f>IF(AE35*$H$15&gt;=AI35,1.0,(AI35/(AI35-AE35*$H$15)))</f>
        <v>0</v>
      </c>
      <c r="AH35">
        <f>(AG35-1)*100</f>
        <v>0</v>
      </c>
      <c r="AI35">
        <f>MAX(0,($B$15+$C$15*BG35)/(1+$D$15*BG35)*AZ35/(BB35+273)*$E$15)</f>
        <v>0</v>
      </c>
      <c r="AJ35">
        <f>$B$13*BH35+$C$13*BI35+$D$13*BT35</f>
        <v>0</v>
      </c>
      <c r="AK35">
        <f>AJ35*AL35</f>
        <v>0</v>
      </c>
      <c r="AL35">
        <f>($B$13*$D$11+$C$13*$D$11+$D$13*(BU35*$E$11+BV35*$G$11))/($B$13+$C$13+$D$13)</f>
        <v>0</v>
      </c>
      <c r="AM35">
        <f>($B$13*$K$11+$C$13*$K$11+$D$13*(BU35*$L$11+BV35*$N$11))/($B$13+$C$13+$D$13)</f>
        <v>0</v>
      </c>
      <c r="AN35">
        <v>2.5</v>
      </c>
      <c r="AO35">
        <v>0.5</v>
      </c>
      <c r="AP35" t="s">
        <v>334</v>
      </c>
      <c r="AQ35">
        <v>2</v>
      </c>
      <c r="AR35">
        <v>1655396183.75</v>
      </c>
      <c r="AS35">
        <v>50.32543666666666</v>
      </c>
      <c r="AT35">
        <v>49.98605666666667</v>
      </c>
      <c r="AU35">
        <v>29.02679</v>
      </c>
      <c r="AV35">
        <v>27.20517333333333</v>
      </c>
      <c r="AW35">
        <v>48.44688666666666</v>
      </c>
      <c r="AX35">
        <v>28.7313</v>
      </c>
      <c r="AY35">
        <v>600.1906</v>
      </c>
      <c r="AZ35">
        <v>85.23263999999999</v>
      </c>
      <c r="BA35">
        <v>0.09704872666666665</v>
      </c>
      <c r="BB35">
        <v>31.25939666666666</v>
      </c>
      <c r="BC35">
        <v>32.05125666666667</v>
      </c>
      <c r="BD35">
        <v>999.9000000000002</v>
      </c>
      <c r="BE35">
        <v>0</v>
      </c>
      <c r="BF35">
        <v>0</v>
      </c>
      <c r="BG35">
        <v>9997.020666666667</v>
      </c>
      <c r="BH35">
        <v>561.8704</v>
      </c>
      <c r="BI35">
        <v>1723.160333333333</v>
      </c>
      <c r="BJ35">
        <v>0.3393798433333333</v>
      </c>
      <c r="BK35">
        <v>51.83006000000001</v>
      </c>
      <c r="BL35">
        <v>51.38396333333333</v>
      </c>
      <c r="BM35">
        <v>1.821623205</v>
      </c>
      <c r="BN35">
        <v>49.98605666666667</v>
      </c>
      <c r="BO35">
        <v>27.20517333333333</v>
      </c>
      <c r="BP35">
        <v>2.47403</v>
      </c>
      <c r="BQ35">
        <v>2.318768</v>
      </c>
      <c r="BR35">
        <v>20.84996666666667</v>
      </c>
      <c r="BS35">
        <v>19.80737666666667</v>
      </c>
      <c r="BT35">
        <v>1799.983666666667</v>
      </c>
      <c r="BU35">
        <v>0.6429999666666669</v>
      </c>
      <c r="BV35">
        <v>0.3570000333333333</v>
      </c>
      <c r="BW35">
        <v>34</v>
      </c>
      <c r="BX35">
        <v>30063.12</v>
      </c>
      <c r="BY35">
        <v>1655396176.5</v>
      </c>
      <c r="BZ35" t="s">
        <v>388</v>
      </c>
      <c r="CA35">
        <v>1655396171.5</v>
      </c>
      <c r="CB35">
        <v>1655396176.5</v>
      </c>
      <c r="CC35">
        <v>21</v>
      </c>
      <c r="CD35">
        <v>-0.059</v>
      </c>
      <c r="CE35">
        <v>-0.007</v>
      </c>
      <c r="CF35">
        <v>1.878</v>
      </c>
      <c r="CG35">
        <v>0.234</v>
      </c>
      <c r="CH35">
        <v>50</v>
      </c>
      <c r="CI35">
        <v>27</v>
      </c>
      <c r="CJ35">
        <v>0.39</v>
      </c>
      <c r="CK35">
        <v>0.04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3.23147</v>
      </c>
      <c r="CX35">
        <v>2.78124</v>
      </c>
      <c r="CY35">
        <v>0.0117948</v>
      </c>
      <c r="CZ35">
        <v>0.0123275</v>
      </c>
      <c r="DA35">
        <v>0.117225</v>
      </c>
      <c r="DB35">
        <v>0.113126</v>
      </c>
      <c r="DC35">
        <v>24966.5</v>
      </c>
      <c r="DD35">
        <v>24641.6</v>
      </c>
      <c r="DE35">
        <v>24295.7</v>
      </c>
      <c r="DF35">
        <v>22230.4</v>
      </c>
      <c r="DG35">
        <v>31684</v>
      </c>
      <c r="DH35">
        <v>25149</v>
      </c>
      <c r="DI35">
        <v>39710.5</v>
      </c>
      <c r="DJ35">
        <v>30781.7</v>
      </c>
      <c r="DK35">
        <v>2.17477</v>
      </c>
      <c r="DL35">
        <v>2.24077</v>
      </c>
      <c r="DM35">
        <v>0.07122009999999999</v>
      </c>
      <c r="DN35">
        <v>0</v>
      </c>
      <c r="DO35">
        <v>30.9102</v>
      </c>
      <c r="DP35">
        <v>999.9</v>
      </c>
      <c r="DQ35">
        <v>66.09999999999999</v>
      </c>
      <c r="DR35">
        <v>27.8</v>
      </c>
      <c r="DS35">
        <v>29.0881</v>
      </c>
      <c r="DT35">
        <v>63.706</v>
      </c>
      <c r="DU35">
        <v>13.7059</v>
      </c>
      <c r="DV35">
        <v>2</v>
      </c>
      <c r="DW35">
        <v>0.120678</v>
      </c>
      <c r="DX35">
        <v>-0.071024</v>
      </c>
      <c r="DY35">
        <v>20.3648</v>
      </c>
      <c r="DZ35">
        <v>5.22912</v>
      </c>
      <c r="EA35">
        <v>11.9421</v>
      </c>
      <c r="EB35">
        <v>4.97795</v>
      </c>
      <c r="EC35">
        <v>3.28138</v>
      </c>
      <c r="ED35">
        <v>1992.2</v>
      </c>
      <c r="EE35">
        <v>8971.200000000001</v>
      </c>
      <c r="EF35">
        <v>9999</v>
      </c>
      <c r="EG35">
        <v>116.2</v>
      </c>
      <c r="EH35">
        <v>4.97172</v>
      </c>
      <c r="EI35">
        <v>1.86157</v>
      </c>
      <c r="EJ35">
        <v>1.86707</v>
      </c>
      <c r="EK35">
        <v>1.85835</v>
      </c>
      <c r="EL35">
        <v>1.86278</v>
      </c>
      <c r="EM35">
        <v>1.86328</v>
      </c>
      <c r="EN35">
        <v>1.86416</v>
      </c>
      <c r="EO35">
        <v>1.86005</v>
      </c>
      <c r="EP35">
        <v>0</v>
      </c>
      <c r="EQ35">
        <v>0</v>
      </c>
      <c r="ER35">
        <v>0</v>
      </c>
      <c r="ES35">
        <v>0</v>
      </c>
      <c r="ET35" t="s">
        <v>336</v>
      </c>
      <c r="EU35" t="s">
        <v>337</v>
      </c>
      <c r="EV35" t="s">
        <v>338</v>
      </c>
      <c r="EW35" t="s">
        <v>338</v>
      </c>
      <c r="EX35" t="s">
        <v>338</v>
      </c>
      <c r="EY35" t="s">
        <v>338</v>
      </c>
      <c r="EZ35">
        <v>0</v>
      </c>
      <c r="FA35">
        <v>100</v>
      </c>
      <c r="FB35">
        <v>100</v>
      </c>
      <c r="FC35">
        <v>1.879</v>
      </c>
      <c r="FD35">
        <v>0.3144</v>
      </c>
      <c r="FE35">
        <v>1.847780402716374</v>
      </c>
      <c r="FF35">
        <v>0.0006784385813721132</v>
      </c>
      <c r="FG35">
        <v>-9.114967239483524E-07</v>
      </c>
      <c r="FH35">
        <v>3.422039933275619E-10</v>
      </c>
      <c r="FI35">
        <v>-0.1037181346903283</v>
      </c>
      <c r="FJ35">
        <v>-0.01029449659765723</v>
      </c>
      <c r="FK35">
        <v>0.0009324137930095463</v>
      </c>
      <c r="FL35">
        <v>-3.199825925107234E-06</v>
      </c>
      <c r="FM35">
        <v>1</v>
      </c>
      <c r="FN35">
        <v>2092</v>
      </c>
      <c r="FO35">
        <v>0</v>
      </c>
      <c r="FP35">
        <v>27</v>
      </c>
      <c r="FQ35">
        <v>0.3</v>
      </c>
      <c r="FR35">
        <v>0.2</v>
      </c>
      <c r="FS35">
        <v>0.302734</v>
      </c>
      <c r="FT35">
        <v>2.44019</v>
      </c>
      <c r="FU35">
        <v>2.14966</v>
      </c>
      <c r="FV35">
        <v>2.7356</v>
      </c>
      <c r="FW35">
        <v>2.15088</v>
      </c>
      <c r="FX35">
        <v>2.40845</v>
      </c>
      <c r="FY35">
        <v>33.0206</v>
      </c>
      <c r="FZ35">
        <v>15.7256</v>
      </c>
      <c r="GA35">
        <v>19</v>
      </c>
      <c r="GB35">
        <v>623.0119999999999</v>
      </c>
      <c r="GC35">
        <v>704.807</v>
      </c>
      <c r="GD35">
        <v>30.0013</v>
      </c>
      <c r="GE35">
        <v>28.9305</v>
      </c>
      <c r="GF35">
        <v>30.0008</v>
      </c>
      <c r="GG35">
        <v>28.5876</v>
      </c>
      <c r="GH35">
        <v>28.52</v>
      </c>
      <c r="GI35">
        <v>6.10153</v>
      </c>
      <c r="GJ35">
        <v>0</v>
      </c>
      <c r="GK35">
        <v>100</v>
      </c>
      <c r="GL35">
        <v>30</v>
      </c>
      <c r="GM35">
        <v>50</v>
      </c>
      <c r="GN35">
        <v>29.0686</v>
      </c>
      <c r="GO35">
        <v>100.425</v>
      </c>
      <c r="GP35">
        <v>100.973</v>
      </c>
    </row>
    <row r="36" spans="1:198">
      <c r="A36">
        <v>18</v>
      </c>
      <c r="B36">
        <v>1655396282</v>
      </c>
      <c r="C36">
        <v>2010.900000095367</v>
      </c>
      <c r="D36" t="s">
        <v>389</v>
      </c>
      <c r="E36" t="s">
        <v>390</v>
      </c>
      <c r="F36">
        <v>15</v>
      </c>
      <c r="G36">
        <v>1655396274.25</v>
      </c>
      <c r="H36">
        <f>(I36)/1000</f>
        <v>0</v>
      </c>
      <c r="I36">
        <f>1000*AY36*AG36*(AU36-AV36)/(100*AN36*(1000-AG36*AU36))</f>
        <v>0</v>
      </c>
      <c r="J36">
        <f>AY36*AG36*(AT36-AS36*(1000-AG36*AV36)/(1000-AG36*AU36))/(100*AN36)</f>
        <v>0</v>
      </c>
      <c r="K36">
        <f>AS36 - IF(AG36&gt;1, J36*AN36*100.0/(AI36*BG36), 0)</f>
        <v>0</v>
      </c>
      <c r="L36">
        <f>((R36-H36/2)*K36-J36)/(R36+H36/2)</f>
        <v>0</v>
      </c>
      <c r="M36">
        <f>L36*(AZ36+BA36)/1000.0</f>
        <v>0</v>
      </c>
      <c r="N36">
        <f>(AS36 - IF(AG36&gt;1, J36*AN36*100.0/(AI36*BG36), 0))*(AZ36+BA36)/1000.0</f>
        <v>0</v>
      </c>
      <c r="O36">
        <f>2.0/((1/Q36-1/P36)+SIGN(Q36)*SQRT((1/Q36-1/P36)*(1/Q36-1/P36) + 4*AO36/((AO36+1)*(AO36+1))*(2*1/Q36*1/P36-1/P36*1/P36)))</f>
        <v>0</v>
      </c>
      <c r="P36">
        <f>IF(LEFT(AP36,1)&lt;&gt;"0",IF(LEFT(AP36,1)="1",3.0,AQ36),$D$5+$E$5*(BG36*AZ36/($K$5*1000))+$F$5*(BG36*AZ36/($K$5*1000))*MAX(MIN(AN36,$J$5),$I$5)*MAX(MIN(AN36,$J$5),$I$5)+$G$5*MAX(MIN(AN36,$J$5),$I$5)*(BG36*AZ36/($K$5*1000))+$H$5*(BG36*AZ36/($K$5*1000))*(BG36*AZ36/($K$5*1000)))</f>
        <v>0</v>
      </c>
      <c r="Q36">
        <f>H36*(1000-(1000*0.61365*exp(17.502*U36/(240.97+U36))/(AZ36+BA36)+AU36)/2)/(1000*0.61365*exp(17.502*U36/(240.97+U36))/(AZ36+BA36)-AU36)</f>
        <v>0</v>
      </c>
      <c r="R36">
        <f>1/((AO36+1)/(O36/1.6)+1/(P36/1.37)) + AO36/((AO36+1)/(O36/1.6) + AO36/(P36/1.37))</f>
        <v>0</v>
      </c>
      <c r="S36">
        <f>(AJ36*AM36)</f>
        <v>0</v>
      </c>
      <c r="T36">
        <f>(BB36+(S36+2*0.95*5.67E-8*(((BB36+$B$9)+273)^4-(BB36+273)^4)-44100*H36)/(1.84*29.3*P36+8*0.95*5.67E-8*(BB36+273)^3))</f>
        <v>0</v>
      </c>
      <c r="U36">
        <f>($C$9*BC36+$D$9*BD36+$E$9*T36)</f>
        <v>0</v>
      </c>
      <c r="V36">
        <f>0.61365*exp(17.502*U36/(240.97+U36))</f>
        <v>0</v>
      </c>
      <c r="W36">
        <f>(X36/Y36*100)</f>
        <v>0</v>
      </c>
      <c r="X36">
        <f>AU36*(AZ36+BA36)/1000</f>
        <v>0</v>
      </c>
      <c r="Y36">
        <f>0.61365*exp(17.502*BB36/(240.97+BB36))</f>
        <v>0</v>
      </c>
      <c r="Z36">
        <f>(V36-AU36*(AZ36+BA36)/1000)</f>
        <v>0</v>
      </c>
      <c r="AA36">
        <f>(-H36*44100)</f>
        <v>0</v>
      </c>
      <c r="AB36">
        <f>2*29.3*P36*0.92*(BB36-U36)</f>
        <v>0</v>
      </c>
      <c r="AC36">
        <f>2*0.95*5.67E-8*(((BB36+$B$9)+273)^4-(U36+273)^4)</f>
        <v>0</v>
      </c>
      <c r="AD36">
        <f>S36+AC36+AA36+AB36</f>
        <v>0</v>
      </c>
      <c r="AE36">
        <v>0</v>
      </c>
      <c r="AF36">
        <v>0</v>
      </c>
      <c r="AG36">
        <f>IF(AE36*$H$15&gt;=AI36,1.0,(AI36/(AI36-AE36*$H$15)))</f>
        <v>0</v>
      </c>
      <c r="AH36">
        <f>(AG36-1)*100</f>
        <v>0</v>
      </c>
      <c r="AI36">
        <f>MAX(0,($B$15+$C$15*BG36)/(1+$D$15*BG36)*AZ36/(BB36+273)*$E$15)</f>
        <v>0</v>
      </c>
      <c r="AJ36">
        <f>$B$13*BH36+$C$13*BI36+$D$13*BT36</f>
        <v>0</v>
      </c>
      <c r="AK36">
        <f>AJ36*AL36</f>
        <v>0</v>
      </c>
      <c r="AL36">
        <f>($B$13*$D$11+$C$13*$D$11+$D$13*(BU36*$E$11+BV36*$G$11))/($B$13+$C$13+$D$13)</f>
        <v>0</v>
      </c>
      <c r="AM36">
        <f>($B$13*$K$11+$C$13*$K$11+$D$13*(BU36*$L$11+BV36*$N$11))/($B$13+$C$13+$D$13)</f>
        <v>0</v>
      </c>
      <c r="AN36">
        <v>2.5</v>
      </c>
      <c r="AO36">
        <v>0.5</v>
      </c>
      <c r="AP36" t="s">
        <v>334</v>
      </c>
      <c r="AQ36">
        <v>2</v>
      </c>
      <c r="AR36">
        <v>1655396274.25</v>
      </c>
      <c r="AS36">
        <v>2.786127333333333</v>
      </c>
      <c r="AT36">
        <v>1.049856333333334</v>
      </c>
      <c r="AU36">
        <v>29.76724666666667</v>
      </c>
      <c r="AV36">
        <v>27.21690333333333</v>
      </c>
      <c r="AW36">
        <v>0.8597522333333335</v>
      </c>
      <c r="AX36">
        <v>29.44786333333333</v>
      </c>
      <c r="AY36">
        <v>599.9933000000001</v>
      </c>
      <c r="AZ36">
        <v>85.22916000000001</v>
      </c>
      <c r="BA36">
        <v>0.10001463</v>
      </c>
      <c r="BB36">
        <v>31.43092666666667</v>
      </c>
      <c r="BC36">
        <v>32.15213000000001</v>
      </c>
      <c r="BD36">
        <v>999.9000000000002</v>
      </c>
      <c r="BE36">
        <v>0</v>
      </c>
      <c r="BF36">
        <v>0</v>
      </c>
      <c r="BG36">
        <v>9997.567333333334</v>
      </c>
      <c r="BH36">
        <v>561.9630333333333</v>
      </c>
      <c r="BI36">
        <v>1928.065</v>
      </c>
      <c r="BJ36">
        <v>1.736270333333334</v>
      </c>
      <c r="BK36">
        <v>2.871606</v>
      </c>
      <c r="BL36">
        <v>1.079229</v>
      </c>
      <c r="BM36">
        <v>2.550338</v>
      </c>
      <c r="BN36">
        <v>1.049856333333334</v>
      </c>
      <c r="BO36">
        <v>27.21690333333333</v>
      </c>
      <c r="BP36">
        <v>2.537037333333333</v>
      </c>
      <c r="BQ36">
        <v>2.319673666666666</v>
      </c>
      <c r="BR36">
        <v>21.26607333333333</v>
      </c>
      <c r="BS36">
        <v>19.81368333333333</v>
      </c>
      <c r="BT36">
        <v>1799.980333333334</v>
      </c>
      <c r="BU36">
        <v>0.6429995666666668</v>
      </c>
      <c r="BV36">
        <v>0.3570004333333332</v>
      </c>
      <c r="BW36">
        <v>35</v>
      </c>
      <c r="BX36">
        <v>30063.07333333333</v>
      </c>
      <c r="BY36">
        <v>1655396244</v>
      </c>
      <c r="BZ36" t="s">
        <v>391</v>
      </c>
      <c r="CA36">
        <v>1655396243</v>
      </c>
      <c r="CB36">
        <v>1655396244</v>
      </c>
      <c r="CC36">
        <v>22</v>
      </c>
      <c r="CD36">
        <v>0.078</v>
      </c>
      <c r="CE36">
        <v>-0.001</v>
      </c>
      <c r="CF36">
        <v>1.925</v>
      </c>
      <c r="CG36">
        <v>0.234</v>
      </c>
      <c r="CH36">
        <v>1</v>
      </c>
      <c r="CI36">
        <v>27</v>
      </c>
      <c r="CJ36">
        <v>0.39</v>
      </c>
      <c r="CK36">
        <v>0.04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3.23139</v>
      </c>
      <c r="CX36">
        <v>2.78137</v>
      </c>
      <c r="CY36">
        <v>0.000208332</v>
      </c>
      <c r="CZ36">
        <v>0.000255174</v>
      </c>
      <c r="DA36">
        <v>0.117661</v>
      </c>
      <c r="DB36">
        <v>0.113139</v>
      </c>
      <c r="DC36">
        <v>25253</v>
      </c>
      <c r="DD36">
        <v>24936.2</v>
      </c>
      <c r="DE36">
        <v>24290.7</v>
      </c>
      <c r="DF36">
        <v>22225.4</v>
      </c>
      <c r="DG36">
        <v>31662.5</v>
      </c>
      <c r="DH36">
        <v>25142.9</v>
      </c>
      <c r="DI36">
        <v>39703.2</v>
      </c>
      <c r="DJ36">
        <v>30774.7</v>
      </c>
      <c r="DK36">
        <v>2.17448</v>
      </c>
      <c r="DL36">
        <v>2.23878</v>
      </c>
      <c r="DM36">
        <v>0.0626519</v>
      </c>
      <c r="DN36">
        <v>0</v>
      </c>
      <c r="DO36">
        <v>31.1499</v>
      </c>
      <c r="DP36">
        <v>999.9</v>
      </c>
      <c r="DQ36">
        <v>65.90000000000001</v>
      </c>
      <c r="DR36">
        <v>27.8</v>
      </c>
      <c r="DS36">
        <v>29.0012</v>
      </c>
      <c r="DT36">
        <v>63.696</v>
      </c>
      <c r="DU36">
        <v>13.738</v>
      </c>
      <c r="DV36">
        <v>2</v>
      </c>
      <c r="DW36">
        <v>0.132226</v>
      </c>
      <c r="DX36">
        <v>0.0435893</v>
      </c>
      <c r="DY36">
        <v>20.3646</v>
      </c>
      <c r="DZ36">
        <v>5.22897</v>
      </c>
      <c r="EA36">
        <v>11.9423</v>
      </c>
      <c r="EB36">
        <v>4.9772</v>
      </c>
      <c r="EC36">
        <v>3.28113</v>
      </c>
      <c r="ED36">
        <v>1994.7</v>
      </c>
      <c r="EE36">
        <v>8971.200000000001</v>
      </c>
      <c r="EF36">
        <v>9999</v>
      </c>
      <c r="EG36">
        <v>116.2</v>
      </c>
      <c r="EH36">
        <v>4.9718</v>
      </c>
      <c r="EI36">
        <v>1.86162</v>
      </c>
      <c r="EJ36">
        <v>1.86707</v>
      </c>
      <c r="EK36">
        <v>1.85837</v>
      </c>
      <c r="EL36">
        <v>1.86279</v>
      </c>
      <c r="EM36">
        <v>1.86338</v>
      </c>
      <c r="EN36">
        <v>1.86417</v>
      </c>
      <c r="EO36">
        <v>1.86005</v>
      </c>
      <c r="EP36">
        <v>0</v>
      </c>
      <c r="EQ36">
        <v>0</v>
      </c>
      <c r="ER36">
        <v>0</v>
      </c>
      <c r="ES36">
        <v>0</v>
      </c>
      <c r="ET36" t="s">
        <v>336</v>
      </c>
      <c r="EU36" t="s">
        <v>337</v>
      </c>
      <c r="EV36" t="s">
        <v>338</v>
      </c>
      <c r="EW36" t="s">
        <v>338</v>
      </c>
      <c r="EX36" t="s">
        <v>338</v>
      </c>
      <c r="EY36" t="s">
        <v>338</v>
      </c>
      <c r="EZ36">
        <v>0</v>
      </c>
      <c r="FA36">
        <v>100</v>
      </c>
      <c r="FB36">
        <v>100</v>
      </c>
      <c r="FC36">
        <v>1.926</v>
      </c>
      <c r="FD36">
        <v>0.3202</v>
      </c>
      <c r="FE36">
        <v>1.925791438938424</v>
      </c>
      <c r="FF36">
        <v>0.0006784385813721132</v>
      </c>
      <c r="FG36">
        <v>-9.114967239483524E-07</v>
      </c>
      <c r="FH36">
        <v>3.422039933275619E-10</v>
      </c>
      <c r="FI36">
        <v>-0.1043157642567433</v>
      </c>
      <c r="FJ36">
        <v>-0.01029449659765723</v>
      </c>
      <c r="FK36">
        <v>0.0009324137930095463</v>
      </c>
      <c r="FL36">
        <v>-3.199825925107234E-06</v>
      </c>
      <c r="FM36">
        <v>1</v>
      </c>
      <c r="FN36">
        <v>2092</v>
      </c>
      <c r="FO36">
        <v>0</v>
      </c>
      <c r="FP36">
        <v>27</v>
      </c>
      <c r="FQ36">
        <v>0.7</v>
      </c>
      <c r="FR36">
        <v>0.6</v>
      </c>
      <c r="FS36">
        <v>0.0317383</v>
      </c>
      <c r="FT36">
        <v>4.99878</v>
      </c>
      <c r="FU36">
        <v>2.14966</v>
      </c>
      <c r="FV36">
        <v>2.73438</v>
      </c>
      <c r="FW36">
        <v>2.15088</v>
      </c>
      <c r="FX36">
        <v>2.38525</v>
      </c>
      <c r="FY36">
        <v>33.0875</v>
      </c>
      <c r="FZ36">
        <v>15.6993</v>
      </c>
      <c r="GA36">
        <v>19</v>
      </c>
      <c r="GB36">
        <v>624.711</v>
      </c>
      <c r="GC36">
        <v>705.306</v>
      </c>
      <c r="GD36">
        <v>30.0027</v>
      </c>
      <c r="GE36">
        <v>29.1072</v>
      </c>
      <c r="GF36">
        <v>30.0007</v>
      </c>
      <c r="GG36">
        <v>28.7655</v>
      </c>
      <c r="GH36">
        <v>28.7007</v>
      </c>
      <c r="GI36">
        <v>0</v>
      </c>
      <c r="GJ36">
        <v>0</v>
      </c>
      <c r="GK36">
        <v>100</v>
      </c>
      <c r="GL36">
        <v>30</v>
      </c>
      <c r="GM36">
        <v>0</v>
      </c>
      <c r="GN36">
        <v>29.0686</v>
      </c>
      <c r="GO36">
        <v>100.406</v>
      </c>
      <c r="GP36">
        <v>100.95</v>
      </c>
    </row>
    <row r="37" spans="1:198">
      <c r="A37">
        <v>19</v>
      </c>
      <c r="B37">
        <v>1655396372.5</v>
      </c>
      <c r="C37">
        <v>2101.400000095367</v>
      </c>
      <c r="D37" t="s">
        <v>392</v>
      </c>
      <c r="E37" t="s">
        <v>393</v>
      </c>
      <c r="F37">
        <v>15</v>
      </c>
      <c r="G37">
        <v>1655396364.75</v>
      </c>
      <c r="H37">
        <f>(I37)/1000</f>
        <v>0</v>
      </c>
      <c r="I37">
        <f>1000*AY37*AG37*(AU37-AV37)/(100*AN37*(1000-AG37*AU37))</f>
        <v>0</v>
      </c>
      <c r="J37">
        <f>AY37*AG37*(AT37-AS37*(1000-AG37*AV37)/(1000-AG37*AU37))/(100*AN37)</f>
        <v>0</v>
      </c>
      <c r="K37">
        <f>AS37 - IF(AG37&gt;1, J37*AN37*100.0/(AI37*BG37), 0)</f>
        <v>0</v>
      </c>
      <c r="L37">
        <f>((R37-H37/2)*K37-J37)/(R37+H37/2)</f>
        <v>0</v>
      </c>
      <c r="M37">
        <f>L37*(AZ37+BA37)/1000.0</f>
        <v>0</v>
      </c>
      <c r="N37">
        <f>(AS37 - IF(AG37&gt;1, J37*AN37*100.0/(AI37*BG37), 0))*(AZ37+BA37)/1000.0</f>
        <v>0</v>
      </c>
      <c r="O37">
        <f>2.0/((1/Q37-1/P37)+SIGN(Q37)*SQRT((1/Q37-1/P37)*(1/Q37-1/P37) + 4*AO37/((AO37+1)*(AO37+1))*(2*1/Q37*1/P37-1/P37*1/P37)))</f>
        <v>0</v>
      </c>
      <c r="P37">
        <f>IF(LEFT(AP37,1)&lt;&gt;"0",IF(LEFT(AP37,1)="1",3.0,AQ37),$D$5+$E$5*(BG37*AZ37/($K$5*1000))+$F$5*(BG37*AZ37/($K$5*1000))*MAX(MIN(AN37,$J$5),$I$5)*MAX(MIN(AN37,$J$5),$I$5)+$G$5*MAX(MIN(AN37,$J$5),$I$5)*(BG37*AZ37/($K$5*1000))+$H$5*(BG37*AZ37/($K$5*1000))*(BG37*AZ37/($K$5*1000)))</f>
        <v>0</v>
      </c>
      <c r="Q37">
        <f>H37*(1000-(1000*0.61365*exp(17.502*U37/(240.97+U37))/(AZ37+BA37)+AU37)/2)/(1000*0.61365*exp(17.502*U37/(240.97+U37))/(AZ37+BA37)-AU37)</f>
        <v>0</v>
      </c>
      <c r="R37">
        <f>1/((AO37+1)/(O37/1.6)+1/(P37/1.37)) + AO37/((AO37+1)/(O37/1.6) + AO37/(P37/1.37))</f>
        <v>0</v>
      </c>
      <c r="S37">
        <f>(AJ37*AM37)</f>
        <v>0</v>
      </c>
      <c r="T37">
        <f>(BB37+(S37+2*0.95*5.67E-8*(((BB37+$B$9)+273)^4-(BB37+273)^4)-44100*H37)/(1.84*29.3*P37+8*0.95*5.67E-8*(BB37+273)^3))</f>
        <v>0</v>
      </c>
      <c r="U37">
        <f>($C$9*BC37+$D$9*BD37+$E$9*T37)</f>
        <v>0</v>
      </c>
      <c r="V37">
        <f>0.61365*exp(17.502*U37/(240.97+U37))</f>
        <v>0</v>
      </c>
      <c r="W37">
        <f>(X37/Y37*100)</f>
        <v>0</v>
      </c>
      <c r="X37">
        <f>AU37*(AZ37+BA37)/1000</f>
        <v>0</v>
      </c>
      <c r="Y37">
        <f>0.61365*exp(17.502*BB37/(240.97+BB37))</f>
        <v>0</v>
      </c>
      <c r="Z37">
        <f>(V37-AU37*(AZ37+BA37)/1000)</f>
        <v>0</v>
      </c>
      <c r="AA37">
        <f>(-H37*44100)</f>
        <v>0</v>
      </c>
      <c r="AB37">
        <f>2*29.3*P37*0.92*(BB37-U37)</f>
        <v>0</v>
      </c>
      <c r="AC37">
        <f>2*0.95*5.67E-8*(((BB37+$B$9)+273)^4-(U37+273)^4)</f>
        <v>0</v>
      </c>
      <c r="AD37">
        <f>S37+AC37+AA37+AB37</f>
        <v>0</v>
      </c>
      <c r="AE37">
        <v>0</v>
      </c>
      <c r="AF37">
        <v>0</v>
      </c>
      <c r="AG37">
        <f>IF(AE37*$H$15&gt;=AI37,1.0,(AI37/(AI37-AE37*$H$15)))</f>
        <v>0</v>
      </c>
      <c r="AH37">
        <f>(AG37-1)*100</f>
        <v>0</v>
      </c>
      <c r="AI37">
        <f>MAX(0,($B$15+$C$15*BG37)/(1+$D$15*BG37)*AZ37/(BB37+273)*$E$15)</f>
        <v>0</v>
      </c>
      <c r="AJ37">
        <f>$B$13*BH37+$C$13*BI37+$D$13*BT37</f>
        <v>0</v>
      </c>
      <c r="AK37">
        <f>AJ37*AL37</f>
        <v>0</v>
      </c>
      <c r="AL37">
        <f>($B$13*$D$11+$C$13*$D$11+$D$13*(BU37*$E$11+BV37*$G$11))/($B$13+$C$13+$D$13)</f>
        <v>0</v>
      </c>
      <c r="AM37">
        <f>($B$13*$K$11+$C$13*$K$11+$D$13*(BU37*$L$11+BV37*$N$11))/($B$13+$C$13+$D$13)</f>
        <v>0</v>
      </c>
      <c r="AN37">
        <v>2.5</v>
      </c>
      <c r="AO37">
        <v>0.5</v>
      </c>
      <c r="AP37" t="s">
        <v>334</v>
      </c>
      <c r="AQ37">
        <v>2</v>
      </c>
      <c r="AR37">
        <v>1655396364.75</v>
      </c>
      <c r="AS37">
        <v>411.2535666666666</v>
      </c>
      <c r="AT37">
        <v>420.2094</v>
      </c>
      <c r="AU37">
        <v>29.94390666666667</v>
      </c>
      <c r="AV37">
        <v>27.23929</v>
      </c>
      <c r="AW37">
        <v>408.3605666666666</v>
      </c>
      <c r="AX37">
        <v>29.61832333333333</v>
      </c>
      <c r="AY37">
        <v>600.0149666666667</v>
      </c>
      <c r="AZ37">
        <v>85.23033333333333</v>
      </c>
      <c r="BA37">
        <v>0.1000154133333333</v>
      </c>
      <c r="BB37">
        <v>31.66901666666667</v>
      </c>
      <c r="BC37">
        <v>32.29906333333334</v>
      </c>
      <c r="BD37">
        <v>999.9000000000002</v>
      </c>
      <c r="BE37">
        <v>0</v>
      </c>
      <c r="BF37">
        <v>0</v>
      </c>
      <c r="BG37">
        <v>10008.313</v>
      </c>
      <c r="BH37">
        <v>561.8632999999999</v>
      </c>
      <c r="BI37">
        <v>1932.307666666667</v>
      </c>
      <c r="BJ37">
        <v>-9.774662666666666</v>
      </c>
      <c r="BK37">
        <v>423.1040999999999</v>
      </c>
      <c r="BL37">
        <v>431.9762</v>
      </c>
      <c r="BM37">
        <v>2.704616333333333</v>
      </c>
      <c r="BN37">
        <v>420.2094</v>
      </c>
      <c r="BO37">
        <v>27.23929</v>
      </c>
      <c r="BP37">
        <v>2.552128333333334</v>
      </c>
      <c r="BQ37">
        <v>2.321613333333333</v>
      </c>
      <c r="BR37">
        <v>21.36281333333333</v>
      </c>
      <c r="BS37">
        <v>19.82715333333333</v>
      </c>
      <c r="BT37">
        <v>1799.978666666667</v>
      </c>
      <c r="BU37">
        <v>0.6429998000000001</v>
      </c>
      <c r="BV37">
        <v>0.3570001666666666</v>
      </c>
      <c r="BW37">
        <v>35</v>
      </c>
      <c r="BX37">
        <v>30063.05333333333</v>
      </c>
      <c r="BY37">
        <v>1655396397.5</v>
      </c>
      <c r="BZ37" t="s">
        <v>394</v>
      </c>
      <c r="CA37">
        <v>1655396397.5</v>
      </c>
      <c r="CB37">
        <v>1655396244</v>
      </c>
      <c r="CC37">
        <v>23</v>
      </c>
      <c r="CD37">
        <v>0.8179999999999999</v>
      </c>
      <c r="CE37">
        <v>-0.001</v>
      </c>
      <c r="CF37">
        <v>2.893</v>
      </c>
      <c r="CG37">
        <v>0.234</v>
      </c>
      <c r="CH37">
        <v>421</v>
      </c>
      <c r="CI37">
        <v>27</v>
      </c>
      <c r="CJ37">
        <v>0.29</v>
      </c>
      <c r="CK37">
        <v>0.04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3.23108</v>
      </c>
      <c r="CX37">
        <v>2.78134</v>
      </c>
      <c r="CY37">
        <v>0.0811872</v>
      </c>
      <c r="CZ37">
        <v>0.0840706</v>
      </c>
      <c r="DA37">
        <v>0.11802</v>
      </c>
      <c r="DB37">
        <v>0.113108</v>
      </c>
      <c r="DC37">
        <v>23202.1</v>
      </c>
      <c r="DD37">
        <v>22841.9</v>
      </c>
      <c r="DE37">
        <v>24284.4</v>
      </c>
      <c r="DF37">
        <v>22221.1</v>
      </c>
      <c r="DG37">
        <v>31644.3</v>
      </c>
      <c r="DH37">
        <v>25141.3</v>
      </c>
      <c r="DI37">
        <v>39693.2</v>
      </c>
      <c r="DJ37">
        <v>30768.9</v>
      </c>
      <c r="DK37">
        <v>2.17205</v>
      </c>
      <c r="DL37">
        <v>2.23712</v>
      </c>
      <c r="DM37">
        <v>0.055749</v>
      </c>
      <c r="DN37">
        <v>0</v>
      </c>
      <c r="DO37">
        <v>31.4012</v>
      </c>
      <c r="DP37">
        <v>999.9</v>
      </c>
      <c r="DQ37">
        <v>65.59999999999999</v>
      </c>
      <c r="DR37">
        <v>27.9</v>
      </c>
      <c r="DS37">
        <v>29.0384</v>
      </c>
      <c r="DT37">
        <v>63.276</v>
      </c>
      <c r="DU37">
        <v>13.6819</v>
      </c>
      <c r="DV37">
        <v>2</v>
      </c>
      <c r="DW37">
        <v>0.146702</v>
      </c>
      <c r="DX37">
        <v>0.26092</v>
      </c>
      <c r="DY37">
        <v>20.3637</v>
      </c>
      <c r="DZ37">
        <v>5.22807</v>
      </c>
      <c r="EA37">
        <v>11.9436</v>
      </c>
      <c r="EB37">
        <v>4.97755</v>
      </c>
      <c r="EC37">
        <v>3.28118</v>
      </c>
      <c r="ED37">
        <v>1997.4</v>
      </c>
      <c r="EE37">
        <v>8971.200000000001</v>
      </c>
      <c r="EF37">
        <v>9999</v>
      </c>
      <c r="EG37">
        <v>116.2</v>
      </c>
      <c r="EH37">
        <v>4.97171</v>
      </c>
      <c r="EI37">
        <v>1.86157</v>
      </c>
      <c r="EJ37">
        <v>1.86707</v>
      </c>
      <c r="EK37">
        <v>1.85836</v>
      </c>
      <c r="EL37">
        <v>1.86279</v>
      </c>
      <c r="EM37">
        <v>1.86331</v>
      </c>
      <c r="EN37">
        <v>1.86415</v>
      </c>
      <c r="EO37">
        <v>1.86005</v>
      </c>
      <c r="EP37">
        <v>0</v>
      </c>
      <c r="EQ37">
        <v>0</v>
      </c>
      <c r="ER37">
        <v>0</v>
      </c>
      <c r="ES37">
        <v>0</v>
      </c>
      <c r="ET37" t="s">
        <v>336</v>
      </c>
      <c r="EU37" t="s">
        <v>337</v>
      </c>
      <c r="EV37" t="s">
        <v>338</v>
      </c>
      <c r="EW37" t="s">
        <v>338</v>
      </c>
      <c r="EX37" t="s">
        <v>338</v>
      </c>
      <c r="EY37" t="s">
        <v>338</v>
      </c>
      <c r="EZ37">
        <v>0</v>
      </c>
      <c r="FA37">
        <v>100</v>
      </c>
      <c r="FB37">
        <v>100</v>
      </c>
      <c r="FC37">
        <v>2.893</v>
      </c>
      <c r="FD37">
        <v>0.3256</v>
      </c>
      <c r="FE37">
        <v>1.925791438938424</v>
      </c>
      <c r="FF37">
        <v>0.0006784385813721132</v>
      </c>
      <c r="FG37">
        <v>-9.114967239483524E-07</v>
      </c>
      <c r="FH37">
        <v>3.422039933275619E-10</v>
      </c>
      <c r="FI37">
        <v>-0.1043157642567433</v>
      </c>
      <c r="FJ37">
        <v>-0.01029449659765723</v>
      </c>
      <c r="FK37">
        <v>0.0009324137930095463</v>
      </c>
      <c r="FL37">
        <v>-3.199825925107234E-06</v>
      </c>
      <c r="FM37">
        <v>1</v>
      </c>
      <c r="FN37">
        <v>2092</v>
      </c>
      <c r="FO37">
        <v>0</v>
      </c>
      <c r="FP37">
        <v>27</v>
      </c>
      <c r="FQ37">
        <v>2.2</v>
      </c>
      <c r="FR37">
        <v>2.1</v>
      </c>
      <c r="FS37">
        <v>1.39038</v>
      </c>
      <c r="FT37">
        <v>2.40845</v>
      </c>
      <c r="FU37">
        <v>2.14966</v>
      </c>
      <c r="FV37">
        <v>2.7356</v>
      </c>
      <c r="FW37">
        <v>2.15088</v>
      </c>
      <c r="FX37">
        <v>2.36694</v>
      </c>
      <c r="FY37">
        <v>33.2216</v>
      </c>
      <c r="FZ37">
        <v>15.6993</v>
      </c>
      <c r="GA37">
        <v>19</v>
      </c>
      <c r="GB37">
        <v>624.877</v>
      </c>
      <c r="GC37">
        <v>706.241</v>
      </c>
      <c r="GD37">
        <v>30.0024</v>
      </c>
      <c r="GE37">
        <v>29.3031</v>
      </c>
      <c r="GF37">
        <v>30.001</v>
      </c>
      <c r="GG37">
        <v>28.9516</v>
      </c>
      <c r="GH37">
        <v>28.891</v>
      </c>
      <c r="GI37">
        <v>27.8577</v>
      </c>
      <c r="GJ37">
        <v>0</v>
      </c>
      <c r="GK37">
        <v>100</v>
      </c>
      <c r="GL37">
        <v>30</v>
      </c>
      <c r="GM37">
        <v>420</v>
      </c>
      <c r="GN37">
        <v>29.0686</v>
      </c>
      <c r="GO37">
        <v>100.38</v>
      </c>
      <c r="GP37">
        <v>100.931</v>
      </c>
    </row>
    <row r="38" spans="1:198">
      <c r="A38">
        <v>20</v>
      </c>
      <c r="B38">
        <v>1655396488.6</v>
      </c>
      <c r="C38">
        <v>2217.5</v>
      </c>
      <c r="D38" t="s">
        <v>395</v>
      </c>
      <c r="E38" t="s">
        <v>396</v>
      </c>
      <c r="F38">
        <v>15</v>
      </c>
      <c r="G38">
        <v>1655396480.599999</v>
      </c>
      <c r="H38">
        <f>(I38)/1000</f>
        <v>0</v>
      </c>
      <c r="I38">
        <f>1000*AY38*AG38*(AU38-AV38)/(100*AN38*(1000-AG38*AU38))</f>
        <v>0</v>
      </c>
      <c r="J38">
        <f>AY38*AG38*(AT38-AS38*(1000-AG38*AV38)/(1000-AG38*AU38))/(100*AN38)</f>
        <v>0</v>
      </c>
      <c r="K38">
        <f>AS38 - IF(AG38&gt;1, J38*AN38*100.0/(AI38*BG38), 0)</f>
        <v>0</v>
      </c>
      <c r="L38">
        <f>((R38-H38/2)*K38-J38)/(R38+H38/2)</f>
        <v>0</v>
      </c>
      <c r="M38">
        <f>L38*(AZ38+BA38)/1000.0</f>
        <v>0</v>
      </c>
      <c r="N38">
        <f>(AS38 - IF(AG38&gt;1, J38*AN38*100.0/(AI38*BG38), 0))*(AZ38+BA38)/1000.0</f>
        <v>0</v>
      </c>
      <c r="O38">
        <f>2.0/((1/Q38-1/P38)+SIGN(Q38)*SQRT((1/Q38-1/P38)*(1/Q38-1/P38) + 4*AO38/((AO38+1)*(AO38+1))*(2*1/Q38*1/P38-1/P38*1/P38)))</f>
        <v>0</v>
      </c>
      <c r="P38">
        <f>IF(LEFT(AP38,1)&lt;&gt;"0",IF(LEFT(AP38,1)="1",3.0,AQ38),$D$5+$E$5*(BG38*AZ38/($K$5*1000))+$F$5*(BG38*AZ38/($K$5*1000))*MAX(MIN(AN38,$J$5),$I$5)*MAX(MIN(AN38,$J$5),$I$5)+$G$5*MAX(MIN(AN38,$J$5),$I$5)*(BG38*AZ38/($K$5*1000))+$H$5*(BG38*AZ38/($K$5*1000))*(BG38*AZ38/($K$5*1000)))</f>
        <v>0</v>
      </c>
      <c r="Q38">
        <f>H38*(1000-(1000*0.61365*exp(17.502*U38/(240.97+U38))/(AZ38+BA38)+AU38)/2)/(1000*0.61365*exp(17.502*U38/(240.97+U38))/(AZ38+BA38)-AU38)</f>
        <v>0</v>
      </c>
      <c r="R38">
        <f>1/((AO38+1)/(O38/1.6)+1/(P38/1.37)) + AO38/((AO38+1)/(O38/1.6) + AO38/(P38/1.37))</f>
        <v>0</v>
      </c>
      <c r="S38">
        <f>(AJ38*AM38)</f>
        <v>0</v>
      </c>
      <c r="T38">
        <f>(BB38+(S38+2*0.95*5.67E-8*(((BB38+$B$9)+273)^4-(BB38+273)^4)-44100*H38)/(1.84*29.3*P38+8*0.95*5.67E-8*(BB38+273)^3))</f>
        <v>0</v>
      </c>
      <c r="U38">
        <f>($C$9*BC38+$D$9*BD38+$E$9*T38)</f>
        <v>0</v>
      </c>
      <c r="V38">
        <f>0.61365*exp(17.502*U38/(240.97+U38))</f>
        <v>0</v>
      </c>
      <c r="W38">
        <f>(X38/Y38*100)</f>
        <v>0</v>
      </c>
      <c r="X38">
        <f>AU38*(AZ38+BA38)/1000</f>
        <v>0</v>
      </c>
      <c r="Y38">
        <f>0.61365*exp(17.502*BB38/(240.97+BB38))</f>
        <v>0</v>
      </c>
      <c r="Z38">
        <f>(V38-AU38*(AZ38+BA38)/1000)</f>
        <v>0</v>
      </c>
      <c r="AA38">
        <f>(-H38*44100)</f>
        <v>0</v>
      </c>
      <c r="AB38">
        <f>2*29.3*P38*0.92*(BB38-U38)</f>
        <v>0</v>
      </c>
      <c r="AC38">
        <f>2*0.95*5.67E-8*(((BB38+$B$9)+273)^4-(U38+273)^4)</f>
        <v>0</v>
      </c>
      <c r="AD38">
        <f>S38+AC38+AA38+AB38</f>
        <v>0</v>
      </c>
      <c r="AE38">
        <v>0</v>
      </c>
      <c r="AF38">
        <v>0</v>
      </c>
      <c r="AG38">
        <f>IF(AE38*$H$15&gt;=AI38,1.0,(AI38/(AI38-AE38*$H$15)))</f>
        <v>0</v>
      </c>
      <c r="AH38">
        <f>(AG38-1)*100</f>
        <v>0</v>
      </c>
      <c r="AI38">
        <f>MAX(0,($B$15+$C$15*BG38)/(1+$D$15*BG38)*AZ38/(BB38+273)*$E$15)</f>
        <v>0</v>
      </c>
      <c r="AJ38">
        <f>$B$13*BH38+$C$13*BI38+$D$13*BT38</f>
        <v>0</v>
      </c>
      <c r="AK38">
        <f>AJ38*AL38</f>
        <v>0</v>
      </c>
      <c r="AL38">
        <f>($B$13*$D$11+$C$13*$D$11+$D$13*(BU38*$E$11+BV38*$G$11))/($B$13+$C$13+$D$13)</f>
        <v>0</v>
      </c>
      <c r="AM38">
        <f>($B$13*$K$11+$C$13*$K$11+$D$13*(BU38*$L$11+BV38*$N$11))/($B$13+$C$13+$D$13)</f>
        <v>0</v>
      </c>
      <c r="AN38">
        <v>2.5</v>
      </c>
      <c r="AO38">
        <v>0.5</v>
      </c>
      <c r="AP38" t="s">
        <v>334</v>
      </c>
      <c r="AQ38">
        <v>2</v>
      </c>
      <c r="AR38">
        <v>1655396480.599999</v>
      </c>
      <c r="AS38">
        <v>637.3340967741937</v>
      </c>
      <c r="AT38">
        <v>650.1488387096774</v>
      </c>
      <c r="AU38">
        <v>29.59171935483871</v>
      </c>
      <c r="AV38">
        <v>27.23070322580646</v>
      </c>
      <c r="AW38">
        <v>633.9741290322579</v>
      </c>
      <c r="AX38">
        <v>29.27702580645161</v>
      </c>
      <c r="AY38">
        <v>600.1220645161291</v>
      </c>
      <c r="AZ38">
        <v>85.23364193548386</v>
      </c>
      <c r="BA38">
        <v>0.09704706451612903</v>
      </c>
      <c r="BB38">
        <v>31.82546774193548</v>
      </c>
      <c r="BC38">
        <v>32.52197741935484</v>
      </c>
      <c r="BD38">
        <v>999.9000000000003</v>
      </c>
      <c r="BE38">
        <v>0</v>
      </c>
      <c r="BF38">
        <v>0</v>
      </c>
      <c r="BG38">
        <v>10003.72935483871</v>
      </c>
      <c r="BH38">
        <v>562.4144838709677</v>
      </c>
      <c r="BI38">
        <v>1934.815806451613</v>
      </c>
      <c r="BJ38">
        <v>-12.81484580645161</v>
      </c>
      <c r="BK38">
        <v>656.767193548387</v>
      </c>
      <c r="BL38">
        <v>668.3485161290323</v>
      </c>
      <c r="BM38">
        <v>2.36101229032258</v>
      </c>
      <c r="BN38">
        <v>650.1488387096774</v>
      </c>
      <c r="BO38">
        <v>27.23070322580646</v>
      </c>
      <c r="BP38">
        <v>2.52220870967742</v>
      </c>
      <c r="BQ38">
        <v>2.320972903225807</v>
      </c>
      <c r="BR38">
        <v>21.16758387096774</v>
      </c>
      <c r="BS38">
        <v>19.82270645161291</v>
      </c>
      <c r="BT38">
        <v>1799.981935483872</v>
      </c>
      <c r="BU38">
        <v>0.6429998387096775</v>
      </c>
      <c r="BV38">
        <v>0.3570000967741934</v>
      </c>
      <c r="BW38">
        <v>36</v>
      </c>
      <c r="BX38">
        <v>30063.1129032258</v>
      </c>
      <c r="BY38">
        <v>1655396471.1</v>
      </c>
      <c r="BZ38" t="s">
        <v>397</v>
      </c>
      <c r="CA38">
        <v>1655396471.1</v>
      </c>
      <c r="CB38">
        <v>1655396471.1</v>
      </c>
      <c r="CC38">
        <v>24</v>
      </c>
      <c r="CD38">
        <v>0.465</v>
      </c>
      <c r="CE38">
        <v>0.001</v>
      </c>
      <c r="CF38">
        <v>3.359</v>
      </c>
      <c r="CG38">
        <v>0.236</v>
      </c>
      <c r="CH38">
        <v>650</v>
      </c>
      <c r="CI38">
        <v>27</v>
      </c>
      <c r="CJ38">
        <v>0.25</v>
      </c>
      <c r="CK38">
        <v>0.05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3.23072</v>
      </c>
      <c r="CX38">
        <v>2.78128</v>
      </c>
      <c r="CY38">
        <v>0.111602</v>
      </c>
      <c r="CZ38">
        <v>0.115248</v>
      </c>
      <c r="DA38">
        <v>0.117719</v>
      </c>
      <c r="DB38">
        <v>0.113039</v>
      </c>
      <c r="DC38">
        <v>22424.8</v>
      </c>
      <c r="DD38">
        <v>22055.6</v>
      </c>
      <c r="DE38">
        <v>24275.2</v>
      </c>
      <c r="DF38">
        <v>22213</v>
      </c>
      <c r="DG38">
        <v>31645.2</v>
      </c>
      <c r="DH38">
        <v>25134.6</v>
      </c>
      <c r="DI38">
        <v>39678.8</v>
      </c>
      <c r="DJ38">
        <v>30757.1</v>
      </c>
      <c r="DK38">
        <v>2.16657</v>
      </c>
      <c r="DL38">
        <v>2.2319</v>
      </c>
      <c r="DM38">
        <v>0.0541806</v>
      </c>
      <c r="DN38">
        <v>0</v>
      </c>
      <c r="DO38">
        <v>31.673</v>
      </c>
      <c r="DP38">
        <v>999.9</v>
      </c>
      <c r="DQ38">
        <v>65.3</v>
      </c>
      <c r="DR38">
        <v>28</v>
      </c>
      <c r="DS38">
        <v>29.0756</v>
      </c>
      <c r="DT38">
        <v>63.4578</v>
      </c>
      <c r="DU38">
        <v>13.766</v>
      </c>
      <c r="DV38">
        <v>2</v>
      </c>
      <c r="DW38">
        <v>0.165968</v>
      </c>
      <c r="DX38">
        <v>0.404259</v>
      </c>
      <c r="DY38">
        <v>20.3632</v>
      </c>
      <c r="DZ38">
        <v>5.22852</v>
      </c>
      <c r="EA38">
        <v>11.943</v>
      </c>
      <c r="EB38">
        <v>4.97755</v>
      </c>
      <c r="EC38">
        <v>3.28103</v>
      </c>
      <c r="ED38">
        <v>2000.3</v>
      </c>
      <c r="EE38">
        <v>8971.200000000001</v>
      </c>
      <c r="EF38">
        <v>9999</v>
      </c>
      <c r="EG38">
        <v>116.3</v>
      </c>
      <c r="EH38">
        <v>4.97172</v>
      </c>
      <c r="EI38">
        <v>1.86158</v>
      </c>
      <c r="EJ38">
        <v>1.86707</v>
      </c>
      <c r="EK38">
        <v>1.85837</v>
      </c>
      <c r="EL38">
        <v>1.86279</v>
      </c>
      <c r="EM38">
        <v>1.86326</v>
      </c>
      <c r="EN38">
        <v>1.86416</v>
      </c>
      <c r="EO38">
        <v>1.86005</v>
      </c>
      <c r="EP38">
        <v>0</v>
      </c>
      <c r="EQ38">
        <v>0</v>
      </c>
      <c r="ER38">
        <v>0</v>
      </c>
      <c r="ES38">
        <v>0</v>
      </c>
      <c r="ET38" t="s">
        <v>336</v>
      </c>
      <c r="EU38" t="s">
        <v>337</v>
      </c>
      <c r="EV38" t="s">
        <v>338</v>
      </c>
      <c r="EW38" t="s">
        <v>338</v>
      </c>
      <c r="EX38" t="s">
        <v>338</v>
      </c>
      <c r="EY38" t="s">
        <v>338</v>
      </c>
      <c r="EZ38">
        <v>0</v>
      </c>
      <c r="FA38">
        <v>100</v>
      </c>
      <c r="FB38">
        <v>100</v>
      </c>
      <c r="FC38">
        <v>3.36</v>
      </c>
      <c r="FD38">
        <v>0.3238</v>
      </c>
      <c r="FE38">
        <v>3.208916519909903</v>
      </c>
      <c r="FF38">
        <v>0.0006784385813721132</v>
      </c>
      <c r="FG38">
        <v>-9.114967239483524E-07</v>
      </c>
      <c r="FH38">
        <v>3.422039933275619E-10</v>
      </c>
      <c r="FI38">
        <v>-0.1030437595555503</v>
      </c>
      <c r="FJ38">
        <v>-0.01029449659765723</v>
      </c>
      <c r="FK38">
        <v>0.0009324137930095463</v>
      </c>
      <c r="FL38">
        <v>-3.199825925107234E-06</v>
      </c>
      <c r="FM38">
        <v>1</v>
      </c>
      <c r="FN38">
        <v>2092</v>
      </c>
      <c r="FO38">
        <v>0</v>
      </c>
      <c r="FP38">
        <v>27</v>
      </c>
      <c r="FQ38">
        <v>0.3</v>
      </c>
      <c r="FR38">
        <v>0.3</v>
      </c>
      <c r="FS38">
        <v>1.96777</v>
      </c>
      <c r="FT38">
        <v>2.40967</v>
      </c>
      <c r="FU38">
        <v>2.14966</v>
      </c>
      <c r="FV38">
        <v>2.7356</v>
      </c>
      <c r="FW38">
        <v>2.15088</v>
      </c>
      <c r="FX38">
        <v>2.36938</v>
      </c>
      <c r="FY38">
        <v>33.3784</v>
      </c>
      <c r="FZ38">
        <v>15.6818</v>
      </c>
      <c r="GA38">
        <v>19</v>
      </c>
      <c r="GB38">
        <v>623.433</v>
      </c>
      <c r="GC38">
        <v>704.609</v>
      </c>
      <c r="GD38">
        <v>30.0019</v>
      </c>
      <c r="GE38">
        <v>29.5646</v>
      </c>
      <c r="GF38">
        <v>30.0009</v>
      </c>
      <c r="GG38">
        <v>29.2054</v>
      </c>
      <c r="GH38">
        <v>29.1374</v>
      </c>
      <c r="GI38">
        <v>39.4038</v>
      </c>
      <c r="GJ38">
        <v>0</v>
      </c>
      <c r="GK38">
        <v>100</v>
      </c>
      <c r="GL38">
        <v>30</v>
      </c>
      <c r="GM38">
        <v>650</v>
      </c>
      <c r="GN38">
        <v>29.0686</v>
      </c>
      <c r="GO38">
        <v>100.343</v>
      </c>
      <c r="GP38">
        <v>100.893</v>
      </c>
    </row>
    <row r="39" spans="1:198">
      <c r="A39">
        <v>21</v>
      </c>
      <c r="B39">
        <v>1655396579.1</v>
      </c>
      <c r="C39">
        <v>2308</v>
      </c>
      <c r="D39" t="s">
        <v>398</v>
      </c>
      <c r="E39" t="s">
        <v>399</v>
      </c>
      <c r="F39">
        <v>15</v>
      </c>
      <c r="G39">
        <v>1655396571.349999</v>
      </c>
      <c r="H39">
        <f>(I39)/1000</f>
        <v>0</v>
      </c>
      <c r="I39">
        <f>1000*AY39*AG39*(AU39-AV39)/(100*AN39*(1000-AG39*AU39))</f>
        <v>0</v>
      </c>
      <c r="J39">
        <f>AY39*AG39*(AT39-AS39*(1000-AG39*AV39)/(1000-AG39*AU39))/(100*AN39)</f>
        <v>0</v>
      </c>
      <c r="K39">
        <f>AS39 - IF(AG39&gt;1, J39*AN39*100.0/(AI39*BG39), 0)</f>
        <v>0</v>
      </c>
      <c r="L39">
        <f>((R39-H39/2)*K39-J39)/(R39+H39/2)</f>
        <v>0</v>
      </c>
      <c r="M39">
        <f>L39*(AZ39+BA39)/1000.0</f>
        <v>0</v>
      </c>
      <c r="N39">
        <f>(AS39 - IF(AG39&gt;1, J39*AN39*100.0/(AI39*BG39), 0))*(AZ39+BA39)/1000.0</f>
        <v>0</v>
      </c>
      <c r="O39">
        <f>2.0/((1/Q39-1/P39)+SIGN(Q39)*SQRT((1/Q39-1/P39)*(1/Q39-1/P39) + 4*AO39/((AO39+1)*(AO39+1))*(2*1/Q39*1/P39-1/P39*1/P39)))</f>
        <v>0</v>
      </c>
      <c r="P39">
        <f>IF(LEFT(AP39,1)&lt;&gt;"0",IF(LEFT(AP39,1)="1",3.0,AQ39),$D$5+$E$5*(BG39*AZ39/($K$5*1000))+$F$5*(BG39*AZ39/($K$5*1000))*MAX(MIN(AN39,$J$5),$I$5)*MAX(MIN(AN39,$J$5),$I$5)+$G$5*MAX(MIN(AN39,$J$5),$I$5)*(BG39*AZ39/($K$5*1000))+$H$5*(BG39*AZ39/($K$5*1000))*(BG39*AZ39/($K$5*1000)))</f>
        <v>0</v>
      </c>
      <c r="Q39">
        <f>H39*(1000-(1000*0.61365*exp(17.502*U39/(240.97+U39))/(AZ39+BA39)+AU39)/2)/(1000*0.61365*exp(17.502*U39/(240.97+U39))/(AZ39+BA39)-AU39)</f>
        <v>0</v>
      </c>
      <c r="R39">
        <f>1/((AO39+1)/(O39/1.6)+1/(P39/1.37)) + AO39/((AO39+1)/(O39/1.6) + AO39/(P39/1.37))</f>
        <v>0</v>
      </c>
      <c r="S39">
        <f>(AJ39*AM39)</f>
        <v>0</v>
      </c>
      <c r="T39">
        <f>(BB39+(S39+2*0.95*5.67E-8*(((BB39+$B$9)+273)^4-(BB39+273)^4)-44100*H39)/(1.84*29.3*P39+8*0.95*5.67E-8*(BB39+273)^3))</f>
        <v>0</v>
      </c>
      <c r="U39">
        <f>($C$9*BC39+$D$9*BD39+$E$9*T39)</f>
        <v>0</v>
      </c>
      <c r="V39">
        <f>0.61365*exp(17.502*U39/(240.97+U39))</f>
        <v>0</v>
      </c>
      <c r="W39">
        <f>(X39/Y39*100)</f>
        <v>0</v>
      </c>
      <c r="X39">
        <f>AU39*(AZ39+BA39)/1000</f>
        <v>0</v>
      </c>
      <c r="Y39">
        <f>0.61365*exp(17.502*BB39/(240.97+BB39))</f>
        <v>0</v>
      </c>
      <c r="Z39">
        <f>(V39-AU39*(AZ39+BA39)/1000)</f>
        <v>0</v>
      </c>
      <c r="AA39">
        <f>(-H39*44100)</f>
        <v>0</v>
      </c>
      <c r="AB39">
        <f>2*29.3*P39*0.92*(BB39-U39)</f>
        <v>0</v>
      </c>
      <c r="AC39">
        <f>2*0.95*5.67E-8*(((BB39+$B$9)+273)^4-(U39+273)^4)</f>
        <v>0</v>
      </c>
      <c r="AD39">
        <f>S39+AC39+AA39+AB39</f>
        <v>0</v>
      </c>
      <c r="AE39">
        <v>0</v>
      </c>
      <c r="AF39">
        <v>0</v>
      </c>
      <c r="AG39">
        <f>IF(AE39*$H$15&gt;=AI39,1.0,(AI39/(AI39-AE39*$H$15)))</f>
        <v>0</v>
      </c>
      <c r="AH39">
        <f>(AG39-1)*100</f>
        <v>0</v>
      </c>
      <c r="AI39">
        <f>MAX(0,($B$15+$C$15*BG39)/(1+$D$15*BG39)*AZ39/(BB39+273)*$E$15)</f>
        <v>0</v>
      </c>
      <c r="AJ39">
        <f>$B$13*BH39+$C$13*BI39+$D$13*BT39</f>
        <v>0</v>
      </c>
      <c r="AK39">
        <f>AJ39*AL39</f>
        <v>0</v>
      </c>
      <c r="AL39">
        <f>($B$13*$D$11+$C$13*$D$11+$D$13*(BU39*$E$11+BV39*$G$11))/($B$13+$C$13+$D$13)</f>
        <v>0</v>
      </c>
      <c r="AM39">
        <f>($B$13*$K$11+$C$13*$K$11+$D$13*(BU39*$L$11+BV39*$N$11))/($B$13+$C$13+$D$13)</f>
        <v>0</v>
      </c>
      <c r="AN39">
        <v>2.5</v>
      </c>
      <c r="AO39">
        <v>0.5</v>
      </c>
      <c r="AP39" t="s">
        <v>334</v>
      </c>
      <c r="AQ39">
        <v>2</v>
      </c>
      <c r="AR39">
        <v>1655396571.349999</v>
      </c>
      <c r="AS39">
        <v>784.5815999999999</v>
      </c>
      <c r="AT39">
        <v>800.0394666666666</v>
      </c>
      <c r="AU39">
        <v>29.52415333333333</v>
      </c>
      <c r="AV39">
        <v>27.26599666666666</v>
      </c>
      <c r="AW39">
        <v>781.0263</v>
      </c>
      <c r="AX39">
        <v>29.21733333333334</v>
      </c>
      <c r="AY39">
        <v>599.9807333333333</v>
      </c>
      <c r="AZ39">
        <v>85.22859666666668</v>
      </c>
      <c r="BA39">
        <v>0.09703221333333335</v>
      </c>
      <c r="BB39">
        <v>31.92832333333333</v>
      </c>
      <c r="BC39">
        <v>32.77363999999999</v>
      </c>
      <c r="BD39">
        <v>999.9000000000002</v>
      </c>
      <c r="BE39">
        <v>0</v>
      </c>
      <c r="BF39">
        <v>0</v>
      </c>
      <c r="BG39">
        <v>10005.24333333333</v>
      </c>
      <c r="BH39">
        <v>562.7771666666666</v>
      </c>
      <c r="BI39">
        <v>1927.180333333333</v>
      </c>
      <c r="BJ39">
        <v>-15.45780733333333</v>
      </c>
      <c r="BK39">
        <v>808.4496333333333</v>
      </c>
      <c r="BL39">
        <v>822.4648333333333</v>
      </c>
      <c r="BM39">
        <v>2.258153633333334</v>
      </c>
      <c r="BN39">
        <v>800.0394666666666</v>
      </c>
      <c r="BO39">
        <v>27.26599666666666</v>
      </c>
      <c r="BP39">
        <v>2.516302333333333</v>
      </c>
      <c r="BQ39">
        <v>2.323842666666667</v>
      </c>
      <c r="BR39">
        <v>21.13132666666666</v>
      </c>
      <c r="BS39">
        <v>19.84263</v>
      </c>
      <c r="BT39">
        <v>1799.988999999999</v>
      </c>
      <c r="BU39">
        <v>0.6430003000000003</v>
      </c>
      <c r="BV39">
        <v>0.3569997</v>
      </c>
      <c r="BW39">
        <v>36</v>
      </c>
      <c r="BX39">
        <v>30063.23333333333</v>
      </c>
      <c r="BY39">
        <v>1655396561.1</v>
      </c>
      <c r="BZ39" t="s">
        <v>400</v>
      </c>
      <c r="CA39">
        <v>1655396557.1</v>
      </c>
      <c r="CB39">
        <v>1655396561.1</v>
      </c>
      <c r="CC39">
        <v>25</v>
      </c>
      <c r="CD39">
        <v>0.21</v>
      </c>
      <c r="CE39">
        <v>-0.006</v>
      </c>
      <c r="CF39">
        <v>3.553</v>
      </c>
      <c r="CG39">
        <v>0.231</v>
      </c>
      <c r="CH39">
        <v>800</v>
      </c>
      <c r="CI39">
        <v>27</v>
      </c>
      <c r="CJ39">
        <v>0.19</v>
      </c>
      <c r="CK39">
        <v>0.07000000000000001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3.23052</v>
      </c>
      <c r="CX39">
        <v>2.78114</v>
      </c>
      <c r="CY39">
        <v>0.128706</v>
      </c>
      <c r="CZ39">
        <v>0.132622</v>
      </c>
      <c r="DA39">
        <v>0.117127</v>
      </c>
      <c r="DB39">
        <v>0.113103</v>
      </c>
      <c r="DC39">
        <v>21987.2</v>
      </c>
      <c r="DD39">
        <v>21616.2</v>
      </c>
      <c r="DE39">
        <v>24269.5</v>
      </c>
      <c r="DF39">
        <v>22207.1</v>
      </c>
      <c r="DG39">
        <v>31660.4</v>
      </c>
      <c r="DH39">
        <v>25125.9</v>
      </c>
      <c r="DI39">
        <v>39669.9</v>
      </c>
      <c r="DJ39">
        <v>30747.8</v>
      </c>
      <c r="DK39">
        <v>2.16383</v>
      </c>
      <c r="DL39">
        <v>2.2292</v>
      </c>
      <c r="DM39">
        <v>0.0580996</v>
      </c>
      <c r="DN39">
        <v>0</v>
      </c>
      <c r="DO39">
        <v>31.843</v>
      </c>
      <c r="DP39">
        <v>999.9</v>
      </c>
      <c r="DQ39">
        <v>65.09999999999999</v>
      </c>
      <c r="DR39">
        <v>28.1</v>
      </c>
      <c r="DS39">
        <v>29.1546</v>
      </c>
      <c r="DT39">
        <v>63.2378</v>
      </c>
      <c r="DU39">
        <v>13.7821</v>
      </c>
      <c r="DV39">
        <v>2</v>
      </c>
      <c r="DW39">
        <v>0.179738</v>
      </c>
      <c r="DX39">
        <v>0.4789</v>
      </c>
      <c r="DY39">
        <v>20.3625</v>
      </c>
      <c r="DZ39">
        <v>5.22912</v>
      </c>
      <c r="EA39">
        <v>11.9433</v>
      </c>
      <c r="EB39">
        <v>4.9777</v>
      </c>
      <c r="EC39">
        <v>3.28118</v>
      </c>
      <c r="ED39">
        <v>2002.5</v>
      </c>
      <c r="EE39">
        <v>8971.200000000001</v>
      </c>
      <c r="EF39">
        <v>9999</v>
      </c>
      <c r="EG39">
        <v>116.3</v>
      </c>
      <c r="EH39">
        <v>4.97171</v>
      </c>
      <c r="EI39">
        <v>1.86159</v>
      </c>
      <c r="EJ39">
        <v>1.86707</v>
      </c>
      <c r="EK39">
        <v>1.85837</v>
      </c>
      <c r="EL39">
        <v>1.86276</v>
      </c>
      <c r="EM39">
        <v>1.86329</v>
      </c>
      <c r="EN39">
        <v>1.86417</v>
      </c>
      <c r="EO39">
        <v>1.86005</v>
      </c>
      <c r="EP39">
        <v>0</v>
      </c>
      <c r="EQ39">
        <v>0</v>
      </c>
      <c r="ER39">
        <v>0</v>
      </c>
      <c r="ES39">
        <v>0</v>
      </c>
      <c r="ET39" t="s">
        <v>336</v>
      </c>
      <c r="EU39" t="s">
        <v>337</v>
      </c>
      <c r="EV39" t="s">
        <v>338</v>
      </c>
      <c r="EW39" t="s">
        <v>338</v>
      </c>
      <c r="EX39" t="s">
        <v>338</v>
      </c>
      <c r="EY39" t="s">
        <v>338</v>
      </c>
      <c r="EZ39">
        <v>0</v>
      </c>
      <c r="FA39">
        <v>100</v>
      </c>
      <c r="FB39">
        <v>100</v>
      </c>
      <c r="FC39">
        <v>3.556</v>
      </c>
      <c r="FD39">
        <v>0.311</v>
      </c>
      <c r="FE39">
        <v>3.418461927108716</v>
      </c>
      <c r="FF39">
        <v>0.0006784385813721132</v>
      </c>
      <c r="FG39">
        <v>-9.114967239483524E-07</v>
      </c>
      <c r="FH39">
        <v>3.422039933275619E-10</v>
      </c>
      <c r="FI39">
        <v>-0.1086272562390723</v>
      </c>
      <c r="FJ39">
        <v>-0.01029449659765723</v>
      </c>
      <c r="FK39">
        <v>0.0009324137930095463</v>
      </c>
      <c r="FL39">
        <v>-3.199825925107234E-06</v>
      </c>
      <c r="FM39">
        <v>1</v>
      </c>
      <c r="FN39">
        <v>2092</v>
      </c>
      <c r="FO39">
        <v>0</v>
      </c>
      <c r="FP39">
        <v>27</v>
      </c>
      <c r="FQ39">
        <v>0.4</v>
      </c>
      <c r="FR39">
        <v>0.3</v>
      </c>
      <c r="FS39">
        <v>2.31934</v>
      </c>
      <c r="FT39">
        <v>2.40479</v>
      </c>
      <c r="FU39">
        <v>2.14966</v>
      </c>
      <c r="FV39">
        <v>2.73438</v>
      </c>
      <c r="FW39">
        <v>2.15088</v>
      </c>
      <c r="FX39">
        <v>2.3877</v>
      </c>
      <c r="FY39">
        <v>33.4008</v>
      </c>
      <c r="FZ39">
        <v>15.6818</v>
      </c>
      <c r="GA39">
        <v>19</v>
      </c>
      <c r="GB39">
        <v>623.2809999999999</v>
      </c>
      <c r="GC39">
        <v>704.443</v>
      </c>
      <c r="GD39">
        <v>30.0008</v>
      </c>
      <c r="GE39">
        <v>29.7499</v>
      </c>
      <c r="GF39">
        <v>30.0008</v>
      </c>
      <c r="GG39">
        <v>29.3871</v>
      </c>
      <c r="GH39">
        <v>29.3185</v>
      </c>
      <c r="GI39">
        <v>46.4439</v>
      </c>
      <c r="GJ39">
        <v>0</v>
      </c>
      <c r="GK39">
        <v>100</v>
      </c>
      <c r="GL39">
        <v>30</v>
      </c>
      <c r="GM39">
        <v>800</v>
      </c>
      <c r="GN39">
        <v>29.0686</v>
      </c>
      <c r="GO39">
        <v>100.32</v>
      </c>
      <c r="GP39">
        <v>100.864</v>
      </c>
    </row>
    <row r="40" spans="1:198">
      <c r="A40">
        <v>22</v>
      </c>
      <c r="B40">
        <v>1655396669.6</v>
      </c>
      <c r="C40">
        <v>2398.5</v>
      </c>
      <c r="D40" t="s">
        <v>401</v>
      </c>
      <c r="E40" t="s">
        <v>402</v>
      </c>
      <c r="F40">
        <v>15</v>
      </c>
      <c r="G40">
        <v>1655396661.849999</v>
      </c>
      <c r="H40">
        <f>(I40)/1000</f>
        <v>0</v>
      </c>
      <c r="I40">
        <f>1000*AY40*AG40*(AU40-AV40)/(100*AN40*(1000-AG40*AU40))</f>
        <v>0</v>
      </c>
      <c r="J40">
        <f>AY40*AG40*(AT40-AS40*(1000-AG40*AV40)/(1000-AG40*AU40))/(100*AN40)</f>
        <v>0</v>
      </c>
      <c r="K40">
        <f>AS40 - IF(AG40&gt;1, J40*AN40*100.0/(AI40*BG40), 0)</f>
        <v>0</v>
      </c>
      <c r="L40">
        <f>((R40-H40/2)*K40-J40)/(R40+H40/2)</f>
        <v>0</v>
      </c>
      <c r="M40">
        <f>L40*(AZ40+BA40)/1000.0</f>
        <v>0</v>
      </c>
      <c r="N40">
        <f>(AS40 - IF(AG40&gt;1, J40*AN40*100.0/(AI40*BG40), 0))*(AZ40+BA40)/1000.0</f>
        <v>0</v>
      </c>
      <c r="O40">
        <f>2.0/((1/Q40-1/P40)+SIGN(Q40)*SQRT((1/Q40-1/P40)*(1/Q40-1/P40) + 4*AO40/((AO40+1)*(AO40+1))*(2*1/Q40*1/P40-1/P40*1/P40)))</f>
        <v>0</v>
      </c>
      <c r="P40">
        <f>IF(LEFT(AP40,1)&lt;&gt;"0",IF(LEFT(AP40,1)="1",3.0,AQ40),$D$5+$E$5*(BG40*AZ40/($K$5*1000))+$F$5*(BG40*AZ40/($K$5*1000))*MAX(MIN(AN40,$J$5),$I$5)*MAX(MIN(AN40,$J$5),$I$5)+$G$5*MAX(MIN(AN40,$J$5),$I$5)*(BG40*AZ40/($K$5*1000))+$H$5*(BG40*AZ40/($K$5*1000))*(BG40*AZ40/($K$5*1000)))</f>
        <v>0</v>
      </c>
      <c r="Q40">
        <f>H40*(1000-(1000*0.61365*exp(17.502*U40/(240.97+U40))/(AZ40+BA40)+AU40)/2)/(1000*0.61365*exp(17.502*U40/(240.97+U40))/(AZ40+BA40)-AU40)</f>
        <v>0</v>
      </c>
      <c r="R40">
        <f>1/((AO40+1)/(O40/1.6)+1/(P40/1.37)) + AO40/((AO40+1)/(O40/1.6) + AO40/(P40/1.37))</f>
        <v>0</v>
      </c>
      <c r="S40">
        <f>(AJ40*AM40)</f>
        <v>0</v>
      </c>
      <c r="T40">
        <f>(BB40+(S40+2*0.95*5.67E-8*(((BB40+$B$9)+273)^4-(BB40+273)^4)-44100*H40)/(1.84*29.3*P40+8*0.95*5.67E-8*(BB40+273)^3))</f>
        <v>0</v>
      </c>
      <c r="U40">
        <f>($C$9*BC40+$D$9*BD40+$E$9*T40)</f>
        <v>0</v>
      </c>
      <c r="V40">
        <f>0.61365*exp(17.502*U40/(240.97+U40))</f>
        <v>0</v>
      </c>
      <c r="W40">
        <f>(X40/Y40*100)</f>
        <v>0</v>
      </c>
      <c r="X40">
        <f>AU40*(AZ40+BA40)/1000</f>
        <v>0</v>
      </c>
      <c r="Y40">
        <f>0.61365*exp(17.502*BB40/(240.97+BB40))</f>
        <v>0</v>
      </c>
      <c r="Z40">
        <f>(V40-AU40*(AZ40+BA40)/1000)</f>
        <v>0</v>
      </c>
      <c r="AA40">
        <f>(-H40*44100)</f>
        <v>0</v>
      </c>
      <c r="AB40">
        <f>2*29.3*P40*0.92*(BB40-U40)</f>
        <v>0</v>
      </c>
      <c r="AC40">
        <f>2*0.95*5.67E-8*(((BB40+$B$9)+273)^4-(U40+273)^4)</f>
        <v>0</v>
      </c>
      <c r="AD40">
        <f>S40+AC40+AA40+AB40</f>
        <v>0</v>
      </c>
      <c r="AE40">
        <v>0</v>
      </c>
      <c r="AF40">
        <v>0</v>
      </c>
      <c r="AG40">
        <f>IF(AE40*$H$15&gt;=AI40,1.0,(AI40/(AI40-AE40*$H$15)))</f>
        <v>0</v>
      </c>
      <c r="AH40">
        <f>(AG40-1)*100</f>
        <v>0</v>
      </c>
      <c r="AI40">
        <f>MAX(0,($B$15+$C$15*BG40)/(1+$D$15*BG40)*AZ40/(BB40+273)*$E$15)</f>
        <v>0</v>
      </c>
      <c r="AJ40">
        <f>$B$13*BH40+$C$13*BI40+$D$13*BT40</f>
        <v>0</v>
      </c>
      <c r="AK40">
        <f>AJ40*AL40</f>
        <v>0</v>
      </c>
      <c r="AL40">
        <f>($B$13*$D$11+$C$13*$D$11+$D$13*(BU40*$E$11+BV40*$G$11))/($B$13+$C$13+$D$13)</f>
        <v>0</v>
      </c>
      <c r="AM40">
        <f>($B$13*$K$11+$C$13*$K$11+$D$13*(BU40*$L$11+BV40*$N$11))/($B$13+$C$13+$D$13)</f>
        <v>0</v>
      </c>
      <c r="AN40">
        <v>2.5</v>
      </c>
      <c r="AO40">
        <v>0.5</v>
      </c>
      <c r="AP40" t="s">
        <v>334</v>
      </c>
      <c r="AQ40">
        <v>2</v>
      </c>
      <c r="AR40">
        <v>1655396661.849999</v>
      </c>
      <c r="AS40">
        <v>983.6575333333332</v>
      </c>
      <c r="AT40">
        <v>1000.000266666667</v>
      </c>
      <c r="AU40">
        <v>29.24371</v>
      </c>
      <c r="AV40">
        <v>27.30015333333334</v>
      </c>
      <c r="AW40">
        <v>979.9774666666666</v>
      </c>
      <c r="AX40">
        <v>28.94842333333334</v>
      </c>
      <c r="AY40">
        <v>600.1280666666667</v>
      </c>
      <c r="AZ40">
        <v>85.22803</v>
      </c>
      <c r="BA40">
        <v>0.09678657666666667</v>
      </c>
      <c r="BB40">
        <v>32.00990333333333</v>
      </c>
      <c r="BC40">
        <v>32.96475</v>
      </c>
      <c r="BD40">
        <v>999.9000000000002</v>
      </c>
      <c r="BE40">
        <v>0</v>
      </c>
      <c r="BF40">
        <v>0</v>
      </c>
      <c r="BG40">
        <v>10000.28433333333</v>
      </c>
      <c r="BH40">
        <v>563.1665333333334</v>
      </c>
      <c r="BI40">
        <v>1945.122</v>
      </c>
      <c r="BJ40">
        <v>-16.342881</v>
      </c>
      <c r="BK40">
        <v>1013.289</v>
      </c>
      <c r="BL40">
        <v>1028.066666666667</v>
      </c>
      <c r="BM40">
        <v>1.943556166666667</v>
      </c>
      <c r="BN40">
        <v>1000.000266666667</v>
      </c>
      <c r="BO40">
        <v>27.30015333333334</v>
      </c>
      <c r="BP40">
        <v>2.492383666666667</v>
      </c>
      <c r="BQ40">
        <v>2.326739</v>
      </c>
      <c r="BR40">
        <v>20.97486333333334</v>
      </c>
      <c r="BS40">
        <v>19.86272333333333</v>
      </c>
      <c r="BT40">
        <v>1799.987666666667</v>
      </c>
      <c r="BU40">
        <v>0.6429997000000001</v>
      </c>
      <c r="BV40">
        <v>0.3570002666666667</v>
      </c>
      <c r="BW40">
        <v>36</v>
      </c>
      <c r="BX40">
        <v>30063.20333333333</v>
      </c>
      <c r="BY40">
        <v>1655396652.6</v>
      </c>
      <c r="BZ40" t="s">
        <v>403</v>
      </c>
      <c r="CA40">
        <v>1655396652.6</v>
      </c>
      <c r="CB40">
        <v>1655396645.1</v>
      </c>
      <c r="CC40">
        <v>26</v>
      </c>
      <c r="CD40">
        <v>0.15</v>
      </c>
      <c r="CE40">
        <v>-0.002</v>
      </c>
      <c r="CF40">
        <v>3.678</v>
      </c>
      <c r="CG40">
        <v>0.23</v>
      </c>
      <c r="CH40">
        <v>1000</v>
      </c>
      <c r="CI40">
        <v>27</v>
      </c>
      <c r="CJ40">
        <v>0.23</v>
      </c>
      <c r="CK40">
        <v>0.05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3.23046</v>
      </c>
      <c r="CX40">
        <v>2.78124</v>
      </c>
      <c r="CY40">
        <v>0.149197</v>
      </c>
      <c r="CZ40">
        <v>0.153312</v>
      </c>
      <c r="DA40">
        <v>0.116607</v>
      </c>
      <c r="DB40">
        <v>0.113165</v>
      </c>
      <c r="DC40">
        <v>21464.6</v>
      </c>
      <c r="DD40">
        <v>21094.6</v>
      </c>
      <c r="DE40">
        <v>24264</v>
      </c>
      <c r="DF40">
        <v>22201.4</v>
      </c>
      <c r="DG40">
        <v>31673.3</v>
      </c>
      <c r="DH40">
        <v>25118.8</v>
      </c>
      <c r="DI40">
        <v>39661.2</v>
      </c>
      <c r="DJ40">
        <v>30740.5</v>
      </c>
      <c r="DK40">
        <v>2.1614</v>
      </c>
      <c r="DL40">
        <v>2.22677</v>
      </c>
      <c r="DM40">
        <v>0.062082</v>
      </c>
      <c r="DN40">
        <v>0</v>
      </c>
      <c r="DO40">
        <v>31.9784</v>
      </c>
      <c r="DP40">
        <v>999.9</v>
      </c>
      <c r="DQ40">
        <v>64.90000000000001</v>
      </c>
      <c r="DR40">
        <v>28.1</v>
      </c>
      <c r="DS40">
        <v>29.0658</v>
      </c>
      <c r="DT40">
        <v>63.3279</v>
      </c>
      <c r="DU40">
        <v>13.7139</v>
      </c>
      <c r="DV40">
        <v>2</v>
      </c>
      <c r="DW40">
        <v>0.191743</v>
      </c>
      <c r="DX40">
        <v>0.532331</v>
      </c>
      <c r="DY40">
        <v>20.3624</v>
      </c>
      <c r="DZ40">
        <v>5.22897</v>
      </c>
      <c r="EA40">
        <v>11.9439</v>
      </c>
      <c r="EB40">
        <v>4.97775</v>
      </c>
      <c r="EC40">
        <v>3.28113</v>
      </c>
      <c r="ED40">
        <v>2005</v>
      </c>
      <c r="EE40">
        <v>8971.200000000001</v>
      </c>
      <c r="EF40">
        <v>9999</v>
      </c>
      <c r="EG40">
        <v>116.3</v>
      </c>
      <c r="EH40">
        <v>4.97169</v>
      </c>
      <c r="EI40">
        <v>1.86158</v>
      </c>
      <c r="EJ40">
        <v>1.86707</v>
      </c>
      <c r="EK40">
        <v>1.85837</v>
      </c>
      <c r="EL40">
        <v>1.86279</v>
      </c>
      <c r="EM40">
        <v>1.86328</v>
      </c>
      <c r="EN40">
        <v>1.86417</v>
      </c>
      <c r="EO40">
        <v>1.86005</v>
      </c>
      <c r="EP40">
        <v>0</v>
      </c>
      <c r="EQ40">
        <v>0</v>
      </c>
      <c r="ER40">
        <v>0</v>
      </c>
      <c r="ES40">
        <v>0</v>
      </c>
      <c r="ET40" t="s">
        <v>336</v>
      </c>
      <c r="EU40" t="s">
        <v>337</v>
      </c>
      <c r="EV40" t="s">
        <v>338</v>
      </c>
      <c r="EW40" t="s">
        <v>338</v>
      </c>
      <c r="EX40" t="s">
        <v>338</v>
      </c>
      <c r="EY40" t="s">
        <v>338</v>
      </c>
      <c r="EZ40">
        <v>0</v>
      </c>
      <c r="FA40">
        <v>100</v>
      </c>
      <c r="FB40">
        <v>100</v>
      </c>
      <c r="FC40">
        <v>3.68</v>
      </c>
      <c r="FD40">
        <v>0.3028</v>
      </c>
      <c r="FE40">
        <v>3.568518767585221</v>
      </c>
      <c r="FF40">
        <v>0.0006784385813721132</v>
      </c>
      <c r="FG40">
        <v>-9.114967239483524E-07</v>
      </c>
      <c r="FH40">
        <v>3.422039933275619E-10</v>
      </c>
      <c r="FI40">
        <v>-0.1105977968240524</v>
      </c>
      <c r="FJ40">
        <v>-0.01029449659765723</v>
      </c>
      <c r="FK40">
        <v>0.0009324137930095463</v>
      </c>
      <c r="FL40">
        <v>-3.199825925107234E-06</v>
      </c>
      <c r="FM40">
        <v>1</v>
      </c>
      <c r="FN40">
        <v>2092</v>
      </c>
      <c r="FO40">
        <v>0</v>
      </c>
      <c r="FP40">
        <v>27</v>
      </c>
      <c r="FQ40">
        <v>0.3</v>
      </c>
      <c r="FR40">
        <v>0.4</v>
      </c>
      <c r="FS40">
        <v>2.76611</v>
      </c>
      <c r="FT40">
        <v>2.39868</v>
      </c>
      <c r="FU40">
        <v>2.14966</v>
      </c>
      <c r="FV40">
        <v>2.73438</v>
      </c>
      <c r="FW40">
        <v>2.15088</v>
      </c>
      <c r="FX40">
        <v>2.40112</v>
      </c>
      <c r="FY40">
        <v>33.5355</v>
      </c>
      <c r="FZ40">
        <v>15.6643</v>
      </c>
      <c r="GA40">
        <v>19</v>
      </c>
      <c r="GB40">
        <v>623.182</v>
      </c>
      <c r="GC40">
        <v>704.284</v>
      </c>
      <c r="GD40">
        <v>30.0015</v>
      </c>
      <c r="GE40">
        <v>29.911</v>
      </c>
      <c r="GF40">
        <v>30.0007</v>
      </c>
      <c r="GG40">
        <v>29.5511</v>
      </c>
      <c r="GH40">
        <v>29.481</v>
      </c>
      <c r="GI40">
        <v>55.3696</v>
      </c>
      <c r="GJ40">
        <v>0</v>
      </c>
      <c r="GK40">
        <v>100</v>
      </c>
      <c r="GL40">
        <v>30</v>
      </c>
      <c r="GM40">
        <v>1000</v>
      </c>
      <c r="GN40">
        <v>29.0686</v>
      </c>
      <c r="GO40">
        <v>100.298</v>
      </c>
      <c r="GP40">
        <v>100.839</v>
      </c>
    </row>
    <row r="41" spans="1:198">
      <c r="A41">
        <v>23</v>
      </c>
      <c r="B41">
        <v>1655396760.1</v>
      </c>
      <c r="C41">
        <v>2489</v>
      </c>
      <c r="D41" t="s">
        <v>404</v>
      </c>
      <c r="E41" t="s">
        <v>405</v>
      </c>
      <c r="F41">
        <v>15</v>
      </c>
      <c r="G41">
        <v>1655396752.349999</v>
      </c>
      <c r="H41">
        <f>(I41)/1000</f>
        <v>0</v>
      </c>
      <c r="I41">
        <f>1000*AY41*AG41*(AU41-AV41)/(100*AN41*(1000-AG41*AU41))</f>
        <v>0</v>
      </c>
      <c r="J41">
        <f>AY41*AG41*(AT41-AS41*(1000-AG41*AV41)/(1000-AG41*AU41))/(100*AN41)</f>
        <v>0</v>
      </c>
      <c r="K41">
        <f>AS41 - IF(AG41&gt;1, J41*AN41*100.0/(AI41*BG41), 0)</f>
        <v>0</v>
      </c>
      <c r="L41">
        <f>((R41-H41/2)*K41-J41)/(R41+H41/2)</f>
        <v>0</v>
      </c>
      <c r="M41">
        <f>L41*(AZ41+BA41)/1000.0</f>
        <v>0</v>
      </c>
      <c r="N41">
        <f>(AS41 - IF(AG41&gt;1, J41*AN41*100.0/(AI41*BG41), 0))*(AZ41+BA41)/1000.0</f>
        <v>0</v>
      </c>
      <c r="O41">
        <f>2.0/((1/Q41-1/P41)+SIGN(Q41)*SQRT((1/Q41-1/P41)*(1/Q41-1/P41) + 4*AO41/((AO41+1)*(AO41+1))*(2*1/Q41*1/P41-1/P41*1/P41)))</f>
        <v>0</v>
      </c>
      <c r="P41">
        <f>IF(LEFT(AP41,1)&lt;&gt;"0",IF(LEFT(AP41,1)="1",3.0,AQ41),$D$5+$E$5*(BG41*AZ41/($K$5*1000))+$F$5*(BG41*AZ41/($K$5*1000))*MAX(MIN(AN41,$J$5),$I$5)*MAX(MIN(AN41,$J$5),$I$5)+$G$5*MAX(MIN(AN41,$J$5),$I$5)*(BG41*AZ41/($K$5*1000))+$H$5*(BG41*AZ41/($K$5*1000))*(BG41*AZ41/($K$5*1000)))</f>
        <v>0</v>
      </c>
      <c r="Q41">
        <f>H41*(1000-(1000*0.61365*exp(17.502*U41/(240.97+U41))/(AZ41+BA41)+AU41)/2)/(1000*0.61365*exp(17.502*U41/(240.97+U41))/(AZ41+BA41)-AU41)</f>
        <v>0</v>
      </c>
      <c r="R41">
        <f>1/((AO41+1)/(O41/1.6)+1/(P41/1.37)) + AO41/((AO41+1)/(O41/1.6) + AO41/(P41/1.37))</f>
        <v>0</v>
      </c>
      <c r="S41">
        <f>(AJ41*AM41)</f>
        <v>0</v>
      </c>
      <c r="T41">
        <f>(BB41+(S41+2*0.95*5.67E-8*(((BB41+$B$9)+273)^4-(BB41+273)^4)-44100*H41)/(1.84*29.3*P41+8*0.95*5.67E-8*(BB41+273)^3))</f>
        <v>0</v>
      </c>
      <c r="U41">
        <f>($C$9*BC41+$D$9*BD41+$E$9*T41)</f>
        <v>0</v>
      </c>
      <c r="V41">
        <f>0.61365*exp(17.502*U41/(240.97+U41))</f>
        <v>0</v>
      </c>
      <c r="W41">
        <f>(X41/Y41*100)</f>
        <v>0</v>
      </c>
      <c r="X41">
        <f>AU41*(AZ41+BA41)/1000</f>
        <v>0</v>
      </c>
      <c r="Y41">
        <f>0.61365*exp(17.502*BB41/(240.97+BB41))</f>
        <v>0</v>
      </c>
      <c r="Z41">
        <f>(V41-AU41*(AZ41+BA41)/1000)</f>
        <v>0</v>
      </c>
      <c r="AA41">
        <f>(-H41*44100)</f>
        <v>0</v>
      </c>
      <c r="AB41">
        <f>2*29.3*P41*0.92*(BB41-U41)</f>
        <v>0</v>
      </c>
      <c r="AC41">
        <f>2*0.95*5.67E-8*(((BB41+$B$9)+273)^4-(U41+273)^4)</f>
        <v>0</v>
      </c>
      <c r="AD41">
        <f>S41+AC41+AA41+AB41</f>
        <v>0</v>
      </c>
      <c r="AE41">
        <v>0</v>
      </c>
      <c r="AF41">
        <v>0</v>
      </c>
      <c r="AG41">
        <f>IF(AE41*$H$15&gt;=AI41,1.0,(AI41/(AI41-AE41*$H$15)))</f>
        <v>0</v>
      </c>
      <c r="AH41">
        <f>(AG41-1)*100</f>
        <v>0</v>
      </c>
      <c r="AI41">
        <f>MAX(0,($B$15+$C$15*BG41)/(1+$D$15*BG41)*AZ41/(BB41+273)*$E$15)</f>
        <v>0</v>
      </c>
      <c r="AJ41">
        <f>$B$13*BH41+$C$13*BI41+$D$13*BT41</f>
        <v>0</v>
      </c>
      <c r="AK41">
        <f>AJ41*AL41</f>
        <v>0</v>
      </c>
      <c r="AL41">
        <f>($B$13*$D$11+$C$13*$D$11+$D$13*(BU41*$E$11+BV41*$G$11))/($B$13+$C$13+$D$13)</f>
        <v>0</v>
      </c>
      <c r="AM41">
        <f>($B$13*$K$11+$C$13*$K$11+$D$13*(BU41*$L$11+BV41*$N$11))/($B$13+$C$13+$D$13)</f>
        <v>0</v>
      </c>
      <c r="AN41">
        <v>2.5</v>
      </c>
      <c r="AO41">
        <v>0.5</v>
      </c>
      <c r="AP41" t="s">
        <v>334</v>
      </c>
      <c r="AQ41">
        <v>2</v>
      </c>
      <c r="AR41">
        <v>1655396752.349999</v>
      </c>
      <c r="AS41">
        <v>1183.849333333333</v>
      </c>
      <c r="AT41">
        <v>1200.020333333333</v>
      </c>
      <c r="AU41">
        <v>28.97278999999999</v>
      </c>
      <c r="AV41">
        <v>27.32805333333334</v>
      </c>
      <c r="AW41">
        <v>1180.042</v>
      </c>
      <c r="AX41">
        <v>28.68711</v>
      </c>
      <c r="AY41">
        <v>600.1703999999999</v>
      </c>
      <c r="AZ41">
        <v>85.23025333333335</v>
      </c>
      <c r="BA41">
        <v>0.09673162333333334</v>
      </c>
      <c r="BB41">
        <v>32.15632333333333</v>
      </c>
      <c r="BC41">
        <v>33.20706</v>
      </c>
      <c r="BD41">
        <v>999.9000000000002</v>
      </c>
      <c r="BE41">
        <v>0</v>
      </c>
      <c r="BF41">
        <v>0</v>
      </c>
      <c r="BG41">
        <v>10009.06666666667</v>
      </c>
      <c r="BH41">
        <v>562.8191</v>
      </c>
      <c r="BI41">
        <v>1946.254333333333</v>
      </c>
      <c r="BJ41">
        <v>-16.17035193333333</v>
      </c>
      <c r="BK41">
        <v>1219.169</v>
      </c>
      <c r="BL41">
        <v>1233.736</v>
      </c>
      <c r="BM41">
        <v>1.644746598</v>
      </c>
      <c r="BN41">
        <v>1200.020333333333</v>
      </c>
      <c r="BO41">
        <v>27.32805333333334</v>
      </c>
      <c r="BP41">
        <v>2.469359</v>
      </c>
      <c r="BQ41">
        <v>2.329176666666667</v>
      </c>
      <c r="BR41">
        <v>20.82263666666666</v>
      </c>
      <c r="BS41">
        <v>19.87961333333334</v>
      </c>
      <c r="BT41">
        <v>1799.987333333333</v>
      </c>
      <c r="BU41">
        <v>0.642999</v>
      </c>
      <c r="BV41">
        <v>0.3570009666666666</v>
      </c>
      <c r="BW41">
        <v>37</v>
      </c>
      <c r="BX41">
        <v>30063.16333333334</v>
      </c>
      <c r="BY41">
        <v>1655396744.1</v>
      </c>
      <c r="BZ41" t="s">
        <v>406</v>
      </c>
      <c r="CA41">
        <v>1655396744.1</v>
      </c>
      <c r="CB41">
        <v>1655396737.1</v>
      </c>
      <c r="CC41">
        <v>27</v>
      </c>
      <c r="CD41">
        <v>0.151</v>
      </c>
      <c r="CE41">
        <v>-0</v>
      </c>
      <c r="CF41">
        <v>3.812</v>
      </c>
      <c r="CG41">
        <v>0.231</v>
      </c>
      <c r="CH41">
        <v>1200</v>
      </c>
      <c r="CI41">
        <v>27</v>
      </c>
      <c r="CJ41">
        <v>0.18</v>
      </c>
      <c r="CK41">
        <v>0.04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3.23024</v>
      </c>
      <c r="CX41">
        <v>2.78135</v>
      </c>
      <c r="CY41">
        <v>0.167626</v>
      </c>
      <c r="CZ41">
        <v>0.171886</v>
      </c>
      <c r="DA41">
        <v>0.116151</v>
      </c>
      <c r="DB41">
        <v>0.113189</v>
      </c>
      <c r="DC41">
        <v>20994.5</v>
      </c>
      <c r="DD41">
        <v>20626.6</v>
      </c>
      <c r="DE41">
        <v>24259</v>
      </c>
      <c r="DF41">
        <v>22196.5</v>
      </c>
      <c r="DG41">
        <v>31684.5</v>
      </c>
      <c r="DH41">
        <v>25112.9</v>
      </c>
      <c r="DI41">
        <v>39653.4</v>
      </c>
      <c r="DJ41">
        <v>30733.3</v>
      </c>
      <c r="DK41">
        <v>2.15905</v>
      </c>
      <c r="DL41">
        <v>2.22407</v>
      </c>
      <c r="DM41">
        <v>0.0669956</v>
      </c>
      <c r="DN41">
        <v>0</v>
      </c>
      <c r="DO41">
        <v>32.1427</v>
      </c>
      <c r="DP41">
        <v>999.9</v>
      </c>
      <c r="DQ41">
        <v>64.8</v>
      </c>
      <c r="DR41">
        <v>28.2</v>
      </c>
      <c r="DS41">
        <v>29.1908</v>
      </c>
      <c r="DT41">
        <v>63.1979</v>
      </c>
      <c r="DU41">
        <v>13.6859</v>
      </c>
      <c r="DV41">
        <v>2</v>
      </c>
      <c r="DW41">
        <v>0.203948</v>
      </c>
      <c r="DX41">
        <v>0.683603</v>
      </c>
      <c r="DY41">
        <v>20.3615</v>
      </c>
      <c r="DZ41">
        <v>5.22777</v>
      </c>
      <c r="EA41">
        <v>11.9441</v>
      </c>
      <c r="EB41">
        <v>4.97745</v>
      </c>
      <c r="EC41">
        <v>3.281</v>
      </c>
      <c r="ED41">
        <v>2007.5</v>
      </c>
      <c r="EE41">
        <v>8971.200000000001</v>
      </c>
      <c r="EF41">
        <v>9999</v>
      </c>
      <c r="EG41">
        <v>116.3</v>
      </c>
      <c r="EH41">
        <v>4.97174</v>
      </c>
      <c r="EI41">
        <v>1.86159</v>
      </c>
      <c r="EJ41">
        <v>1.86707</v>
      </c>
      <c r="EK41">
        <v>1.85837</v>
      </c>
      <c r="EL41">
        <v>1.86279</v>
      </c>
      <c r="EM41">
        <v>1.86329</v>
      </c>
      <c r="EN41">
        <v>1.86417</v>
      </c>
      <c r="EO41">
        <v>1.86005</v>
      </c>
      <c r="EP41">
        <v>0</v>
      </c>
      <c r="EQ41">
        <v>0</v>
      </c>
      <c r="ER41">
        <v>0</v>
      </c>
      <c r="ES41">
        <v>0</v>
      </c>
      <c r="ET41" t="s">
        <v>336</v>
      </c>
      <c r="EU41" t="s">
        <v>337</v>
      </c>
      <c r="EV41" t="s">
        <v>338</v>
      </c>
      <c r="EW41" t="s">
        <v>338</v>
      </c>
      <c r="EX41" t="s">
        <v>338</v>
      </c>
      <c r="EY41" t="s">
        <v>338</v>
      </c>
      <c r="EZ41">
        <v>0</v>
      </c>
      <c r="FA41">
        <v>100</v>
      </c>
      <c r="FB41">
        <v>100</v>
      </c>
      <c r="FC41">
        <v>3.81</v>
      </c>
      <c r="FD41">
        <v>0.2969</v>
      </c>
      <c r="FE41">
        <v>3.71947798155288</v>
      </c>
      <c r="FF41">
        <v>0.0006784385813721132</v>
      </c>
      <c r="FG41">
        <v>-9.114967239483524E-07</v>
      </c>
      <c r="FH41">
        <v>3.422039933275619E-10</v>
      </c>
      <c r="FI41">
        <v>-0.1110170558617594</v>
      </c>
      <c r="FJ41">
        <v>-0.01029449659765723</v>
      </c>
      <c r="FK41">
        <v>0.0009324137930095463</v>
      </c>
      <c r="FL41">
        <v>-3.199825925107234E-06</v>
      </c>
      <c r="FM41">
        <v>1</v>
      </c>
      <c r="FN41">
        <v>2092</v>
      </c>
      <c r="FO41">
        <v>0</v>
      </c>
      <c r="FP41">
        <v>27</v>
      </c>
      <c r="FQ41">
        <v>0.3</v>
      </c>
      <c r="FR41">
        <v>0.4</v>
      </c>
      <c r="FS41">
        <v>3.18848</v>
      </c>
      <c r="FT41">
        <v>2.39258</v>
      </c>
      <c r="FU41">
        <v>2.14966</v>
      </c>
      <c r="FV41">
        <v>2.73438</v>
      </c>
      <c r="FW41">
        <v>2.15088</v>
      </c>
      <c r="FX41">
        <v>2.38647</v>
      </c>
      <c r="FY41">
        <v>33.6029</v>
      </c>
      <c r="FZ41">
        <v>15.6468</v>
      </c>
      <c r="GA41">
        <v>19</v>
      </c>
      <c r="GB41">
        <v>623.1319999999999</v>
      </c>
      <c r="GC41">
        <v>703.9349999999999</v>
      </c>
      <c r="GD41">
        <v>30.0027</v>
      </c>
      <c r="GE41">
        <v>30.0727</v>
      </c>
      <c r="GF41">
        <v>30.0009</v>
      </c>
      <c r="GG41">
        <v>29.7151</v>
      </c>
      <c r="GH41">
        <v>29.649</v>
      </c>
      <c r="GI41">
        <v>63.803</v>
      </c>
      <c r="GJ41">
        <v>0</v>
      </c>
      <c r="GK41">
        <v>100</v>
      </c>
      <c r="GL41">
        <v>30</v>
      </c>
      <c r="GM41">
        <v>1200</v>
      </c>
      <c r="GN41">
        <v>29.0686</v>
      </c>
      <c r="GO41">
        <v>100.278</v>
      </c>
      <c r="GP41">
        <v>100.816</v>
      </c>
    </row>
    <row r="42" spans="1:198">
      <c r="A42">
        <v>24</v>
      </c>
      <c r="B42">
        <v>1655396850.6</v>
      </c>
      <c r="C42">
        <v>2579.5</v>
      </c>
      <c r="D42" t="s">
        <v>407</v>
      </c>
      <c r="E42" t="s">
        <v>408</v>
      </c>
      <c r="F42">
        <v>15</v>
      </c>
      <c r="G42">
        <v>1655396842.599999</v>
      </c>
      <c r="H42">
        <f>(I42)/1000</f>
        <v>0</v>
      </c>
      <c r="I42">
        <f>1000*AY42*AG42*(AU42-AV42)/(100*AN42*(1000-AG42*AU42))</f>
        <v>0</v>
      </c>
      <c r="J42">
        <f>AY42*AG42*(AT42-AS42*(1000-AG42*AV42)/(1000-AG42*AU42))/(100*AN42)</f>
        <v>0</v>
      </c>
      <c r="K42">
        <f>AS42 - IF(AG42&gt;1, J42*AN42*100.0/(AI42*BG42), 0)</f>
        <v>0</v>
      </c>
      <c r="L42">
        <f>((R42-H42/2)*K42-J42)/(R42+H42/2)</f>
        <v>0</v>
      </c>
      <c r="M42">
        <f>L42*(AZ42+BA42)/1000.0</f>
        <v>0</v>
      </c>
      <c r="N42">
        <f>(AS42 - IF(AG42&gt;1, J42*AN42*100.0/(AI42*BG42), 0))*(AZ42+BA42)/1000.0</f>
        <v>0</v>
      </c>
      <c r="O42">
        <f>2.0/((1/Q42-1/P42)+SIGN(Q42)*SQRT((1/Q42-1/P42)*(1/Q42-1/P42) + 4*AO42/((AO42+1)*(AO42+1))*(2*1/Q42*1/P42-1/P42*1/P42)))</f>
        <v>0</v>
      </c>
      <c r="P42">
        <f>IF(LEFT(AP42,1)&lt;&gt;"0",IF(LEFT(AP42,1)="1",3.0,AQ42),$D$5+$E$5*(BG42*AZ42/($K$5*1000))+$F$5*(BG42*AZ42/($K$5*1000))*MAX(MIN(AN42,$J$5),$I$5)*MAX(MIN(AN42,$J$5),$I$5)+$G$5*MAX(MIN(AN42,$J$5),$I$5)*(BG42*AZ42/($K$5*1000))+$H$5*(BG42*AZ42/($K$5*1000))*(BG42*AZ42/($K$5*1000)))</f>
        <v>0</v>
      </c>
      <c r="Q42">
        <f>H42*(1000-(1000*0.61365*exp(17.502*U42/(240.97+U42))/(AZ42+BA42)+AU42)/2)/(1000*0.61365*exp(17.502*U42/(240.97+U42))/(AZ42+BA42)-AU42)</f>
        <v>0</v>
      </c>
      <c r="R42">
        <f>1/((AO42+1)/(O42/1.6)+1/(P42/1.37)) + AO42/((AO42+1)/(O42/1.6) + AO42/(P42/1.37))</f>
        <v>0</v>
      </c>
      <c r="S42">
        <f>(AJ42*AM42)</f>
        <v>0</v>
      </c>
      <c r="T42">
        <f>(BB42+(S42+2*0.95*5.67E-8*(((BB42+$B$9)+273)^4-(BB42+273)^4)-44100*H42)/(1.84*29.3*P42+8*0.95*5.67E-8*(BB42+273)^3))</f>
        <v>0</v>
      </c>
      <c r="U42">
        <f>($C$9*BC42+$D$9*BD42+$E$9*T42)</f>
        <v>0</v>
      </c>
      <c r="V42">
        <f>0.61365*exp(17.502*U42/(240.97+U42))</f>
        <v>0</v>
      </c>
      <c r="W42">
        <f>(X42/Y42*100)</f>
        <v>0</v>
      </c>
      <c r="X42">
        <f>AU42*(AZ42+BA42)/1000</f>
        <v>0</v>
      </c>
      <c r="Y42">
        <f>0.61365*exp(17.502*BB42/(240.97+BB42))</f>
        <v>0</v>
      </c>
      <c r="Z42">
        <f>(V42-AU42*(AZ42+BA42)/1000)</f>
        <v>0</v>
      </c>
      <c r="AA42">
        <f>(-H42*44100)</f>
        <v>0</v>
      </c>
      <c r="AB42">
        <f>2*29.3*P42*0.92*(BB42-U42)</f>
        <v>0</v>
      </c>
      <c r="AC42">
        <f>2*0.95*5.67E-8*(((BB42+$B$9)+273)^4-(U42+273)^4)</f>
        <v>0</v>
      </c>
      <c r="AD42">
        <f>S42+AC42+AA42+AB42</f>
        <v>0</v>
      </c>
      <c r="AE42">
        <v>0</v>
      </c>
      <c r="AF42">
        <v>0</v>
      </c>
      <c r="AG42">
        <f>IF(AE42*$H$15&gt;=AI42,1.0,(AI42/(AI42-AE42*$H$15)))</f>
        <v>0</v>
      </c>
      <c r="AH42">
        <f>(AG42-1)*100</f>
        <v>0</v>
      </c>
      <c r="AI42">
        <f>MAX(0,($B$15+$C$15*BG42)/(1+$D$15*BG42)*AZ42/(BB42+273)*$E$15)</f>
        <v>0</v>
      </c>
      <c r="AJ42">
        <f>$B$13*BH42+$C$13*BI42+$D$13*BT42</f>
        <v>0</v>
      </c>
      <c r="AK42">
        <f>AJ42*AL42</f>
        <v>0</v>
      </c>
      <c r="AL42">
        <f>($B$13*$D$11+$C$13*$D$11+$D$13*(BU42*$E$11+BV42*$G$11))/($B$13+$C$13+$D$13)</f>
        <v>0</v>
      </c>
      <c r="AM42">
        <f>($B$13*$K$11+$C$13*$K$11+$D$13*(BU42*$L$11+BV42*$N$11))/($B$13+$C$13+$D$13)</f>
        <v>0</v>
      </c>
      <c r="AN42">
        <v>2.5</v>
      </c>
      <c r="AO42">
        <v>0.5</v>
      </c>
      <c r="AP42" t="s">
        <v>334</v>
      </c>
      <c r="AQ42">
        <v>2</v>
      </c>
      <c r="AR42">
        <v>1655396842.599999</v>
      </c>
      <c r="AS42">
        <v>1479.665806451613</v>
      </c>
      <c r="AT42">
        <v>1499.964516129032</v>
      </c>
      <c r="AU42">
        <v>29.08522580645161</v>
      </c>
      <c r="AV42">
        <v>27.32013225806451</v>
      </c>
      <c r="AW42">
        <v>1475.080967741935</v>
      </c>
      <c r="AX42">
        <v>28.79618387096774</v>
      </c>
      <c r="AY42">
        <v>599.9826451612902</v>
      </c>
      <c r="AZ42">
        <v>85.23285806451614</v>
      </c>
      <c r="BA42">
        <v>0.0999860870967742</v>
      </c>
      <c r="BB42">
        <v>32.31620322580645</v>
      </c>
      <c r="BC42">
        <v>33.47354193548387</v>
      </c>
      <c r="BD42">
        <v>999.9000000000003</v>
      </c>
      <c r="BE42">
        <v>0</v>
      </c>
      <c r="BF42">
        <v>0</v>
      </c>
      <c r="BG42">
        <v>10002.01483870968</v>
      </c>
      <c r="BH42">
        <v>562.820064516129</v>
      </c>
      <c r="BI42">
        <v>1948.673548387097</v>
      </c>
      <c r="BJ42">
        <v>-20.29895483870968</v>
      </c>
      <c r="BK42">
        <v>1523.992258064516</v>
      </c>
      <c r="BL42">
        <v>1542.095161290322</v>
      </c>
      <c r="BM42">
        <v>1.765082258064516</v>
      </c>
      <c r="BN42">
        <v>1499.964516129032</v>
      </c>
      <c r="BO42">
        <v>27.32013225806451</v>
      </c>
      <c r="BP42">
        <v>2.479015806451613</v>
      </c>
      <c r="BQ42">
        <v>2.328572903225807</v>
      </c>
      <c r="BR42">
        <v>20.88938387096774</v>
      </c>
      <c r="BS42">
        <v>19.87542580645161</v>
      </c>
      <c r="BT42">
        <v>1799.986451612903</v>
      </c>
      <c r="BU42">
        <v>0.6430004516129033</v>
      </c>
      <c r="BV42">
        <v>0.3569994838709676</v>
      </c>
      <c r="BW42">
        <v>37.00806774193548</v>
      </c>
      <c r="BX42">
        <v>30063.17419354838</v>
      </c>
      <c r="BY42">
        <v>1655396824.1</v>
      </c>
      <c r="BZ42" t="s">
        <v>409</v>
      </c>
      <c r="CA42">
        <v>1655396822.6</v>
      </c>
      <c r="CB42">
        <v>1655396824.1</v>
      </c>
      <c r="CC42">
        <v>28</v>
      </c>
      <c r="CD42">
        <v>0.751</v>
      </c>
      <c r="CE42">
        <v>-0</v>
      </c>
      <c r="CF42">
        <v>4.59</v>
      </c>
      <c r="CG42">
        <v>0.231</v>
      </c>
      <c r="CH42">
        <v>1500</v>
      </c>
      <c r="CI42">
        <v>27</v>
      </c>
      <c r="CJ42">
        <v>0.1</v>
      </c>
      <c r="CK42">
        <v>0.06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3.23</v>
      </c>
      <c r="CX42">
        <v>2.78129</v>
      </c>
      <c r="CY42">
        <v>0.192319</v>
      </c>
      <c r="CZ42">
        <v>0.196746</v>
      </c>
      <c r="DA42">
        <v>0.115458</v>
      </c>
      <c r="DB42">
        <v>0.11311</v>
      </c>
      <c r="DC42">
        <v>20364.4</v>
      </c>
      <c r="DD42">
        <v>20001.1</v>
      </c>
      <c r="DE42">
        <v>24251.8</v>
      </c>
      <c r="DF42">
        <v>22190.9</v>
      </c>
      <c r="DG42">
        <v>31701.9</v>
      </c>
      <c r="DH42">
        <v>25109.8</v>
      </c>
      <c r="DI42">
        <v>39642.4</v>
      </c>
      <c r="DJ42">
        <v>30725.7</v>
      </c>
      <c r="DK42">
        <v>2.15715</v>
      </c>
      <c r="DL42">
        <v>2.2223</v>
      </c>
      <c r="DM42">
        <v>0.0698343</v>
      </c>
      <c r="DN42">
        <v>0</v>
      </c>
      <c r="DO42">
        <v>32.3645</v>
      </c>
      <c r="DP42">
        <v>999.9</v>
      </c>
      <c r="DQ42">
        <v>64.59999999999999</v>
      </c>
      <c r="DR42">
        <v>28.2</v>
      </c>
      <c r="DS42">
        <v>29.0983</v>
      </c>
      <c r="DT42">
        <v>63.4379</v>
      </c>
      <c r="DU42">
        <v>13.6699</v>
      </c>
      <c r="DV42">
        <v>2</v>
      </c>
      <c r="DW42">
        <v>0.220407</v>
      </c>
      <c r="DX42">
        <v>0.808687</v>
      </c>
      <c r="DY42">
        <v>20.36</v>
      </c>
      <c r="DZ42">
        <v>5.22912</v>
      </c>
      <c r="EA42">
        <v>11.9441</v>
      </c>
      <c r="EB42">
        <v>4.97775</v>
      </c>
      <c r="EC42">
        <v>3.281</v>
      </c>
      <c r="ED42">
        <v>2009.7</v>
      </c>
      <c r="EE42">
        <v>8971.200000000001</v>
      </c>
      <c r="EF42">
        <v>9999</v>
      </c>
      <c r="EG42">
        <v>116.4</v>
      </c>
      <c r="EH42">
        <v>4.9717</v>
      </c>
      <c r="EI42">
        <v>1.86159</v>
      </c>
      <c r="EJ42">
        <v>1.86707</v>
      </c>
      <c r="EK42">
        <v>1.85837</v>
      </c>
      <c r="EL42">
        <v>1.86278</v>
      </c>
      <c r="EM42">
        <v>1.86327</v>
      </c>
      <c r="EN42">
        <v>1.86417</v>
      </c>
      <c r="EO42">
        <v>1.86005</v>
      </c>
      <c r="EP42">
        <v>0</v>
      </c>
      <c r="EQ42">
        <v>0</v>
      </c>
      <c r="ER42">
        <v>0</v>
      </c>
      <c r="ES42">
        <v>0</v>
      </c>
      <c r="ET42" t="s">
        <v>336</v>
      </c>
      <c r="EU42" t="s">
        <v>337</v>
      </c>
      <c r="EV42" t="s">
        <v>338</v>
      </c>
      <c r="EW42" t="s">
        <v>338</v>
      </c>
      <c r="EX42" t="s">
        <v>338</v>
      </c>
      <c r="EY42" t="s">
        <v>338</v>
      </c>
      <c r="EZ42">
        <v>0</v>
      </c>
      <c r="FA42">
        <v>100</v>
      </c>
      <c r="FB42">
        <v>100</v>
      </c>
      <c r="FC42">
        <v>4.58</v>
      </c>
      <c r="FD42">
        <v>0.2882</v>
      </c>
      <c r="FE42">
        <v>4.468938788931574</v>
      </c>
      <c r="FF42">
        <v>0.0006784385813721132</v>
      </c>
      <c r="FG42">
        <v>-9.114967239483524E-07</v>
      </c>
      <c r="FH42">
        <v>3.422039933275619E-10</v>
      </c>
      <c r="FI42">
        <v>-0.1112793551770345</v>
      </c>
      <c r="FJ42">
        <v>-0.01029449659765723</v>
      </c>
      <c r="FK42">
        <v>0.0009324137930095463</v>
      </c>
      <c r="FL42">
        <v>-3.199825925107234E-06</v>
      </c>
      <c r="FM42">
        <v>1</v>
      </c>
      <c r="FN42">
        <v>2092</v>
      </c>
      <c r="FO42">
        <v>0</v>
      </c>
      <c r="FP42">
        <v>27</v>
      </c>
      <c r="FQ42">
        <v>0.5</v>
      </c>
      <c r="FR42">
        <v>0.4</v>
      </c>
      <c r="FS42">
        <v>3.78296</v>
      </c>
      <c r="FT42">
        <v>2.38403</v>
      </c>
      <c r="FU42">
        <v>2.14966</v>
      </c>
      <c r="FV42">
        <v>2.73438</v>
      </c>
      <c r="FW42">
        <v>2.15088</v>
      </c>
      <c r="FX42">
        <v>2.40112</v>
      </c>
      <c r="FY42">
        <v>33.6479</v>
      </c>
      <c r="FZ42">
        <v>15.6293</v>
      </c>
      <c r="GA42">
        <v>19</v>
      </c>
      <c r="GB42">
        <v>623.638</v>
      </c>
      <c r="GC42">
        <v>704.651</v>
      </c>
      <c r="GD42">
        <v>30.0011</v>
      </c>
      <c r="GE42">
        <v>30.2721</v>
      </c>
      <c r="GF42">
        <v>30.0009</v>
      </c>
      <c r="GG42">
        <v>29.8996</v>
      </c>
      <c r="GH42">
        <v>29.8349</v>
      </c>
      <c r="GI42">
        <v>75.6871</v>
      </c>
      <c r="GJ42">
        <v>0</v>
      </c>
      <c r="GK42">
        <v>100</v>
      </c>
      <c r="GL42">
        <v>30</v>
      </c>
      <c r="GM42">
        <v>1500</v>
      </c>
      <c r="GN42">
        <v>29.0686</v>
      </c>
      <c r="GO42">
        <v>100.249</v>
      </c>
      <c r="GP42">
        <v>100.791</v>
      </c>
    </row>
    <row r="43" spans="1:198">
      <c r="A43">
        <v>25</v>
      </c>
      <c r="B43">
        <v>1655397258.6</v>
      </c>
      <c r="C43">
        <v>2987.5</v>
      </c>
      <c r="D43" t="s">
        <v>412</v>
      </c>
      <c r="E43" t="s">
        <v>413</v>
      </c>
      <c r="F43">
        <v>15</v>
      </c>
      <c r="G43">
        <v>1655397250.849999</v>
      </c>
      <c r="H43">
        <f>(I43)/1000</f>
        <v>0</v>
      </c>
      <c r="I43">
        <f>1000*AY43*AG43*(AU43-AV43)/(100*AN43*(1000-AG43*AU43))</f>
        <v>0</v>
      </c>
      <c r="J43">
        <f>AY43*AG43*(AT43-AS43*(1000-AG43*AV43)/(1000-AG43*AU43))/(100*AN43)</f>
        <v>0</v>
      </c>
      <c r="K43">
        <f>AS43 - IF(AG43&gt;1, J43*AN43*100.0/(AI43*BG43), 0)</f>
        <v>0</v>
      </c>
      <c r="L43">
        <f>((R43-H43/2)*K43-J43)/(R43+H43/2)</f>
        <v>0</v>
      </c>
      <c r="M43">
        <f>L43*(AZ43+BA43)/1000.0</f>
        <v>0</v>
      </c>
      <c r="N43">
        <f>(AS43 - IF(AG43&gt;1, J43*AN43*100.0/(AI43*BG43), 0))*(AZ43+BA43)/1000.0</f>
        <v>0</v>
      </c>
      <c r="O43">
        <f>2.0/((1/Q43-1/P43)+SIGN(Q43)*SQRT((1/Q43-1/P43)*(1/Q43-1/P43) + 4*AO43/((AO43+1)*(AO43+1))*(2*1/Q43*1/P43-1/P43*1/P43)))</f>
        <v>0</v>
      </c>
      <c r="P43">
        <f>IF(LEFT(AP43,1)&lt;&gt;"0",IF(LEFT(AP43,1)="1",3.0,AQ43),$D$5+$E$5*(BG43*AZ43/($K$5*1000))+$F$5*(BG43*AZ43/($K$5*1000))*MAX(MIN(AN43,$J$5),$I$5)*MAX(MIN(AN43,$J$5),$I$5)+$G$5*MAX(MIN(AN43,$J$5),$I$5)*(BG43*AZ43/($K$5*1000))+$H$5*(BG43*AZ43/($K$5*1000))*(BG43*AZ43/($K$5*1000)))</f>
        <v>0</v>
      </c>
      <c r="Q43">
        <f>H43*(1000-(1000*0.61365*exp(17.502*U43/(240.97+U43))/(AZ43+BA43)+AU43)/2)/(1000*0.61365*exp(17.502*U43/(240.97+U43))/(AZ43+BA43)-AU43)</f>
        <v>0</v>
      </c>
      <c r="R43">
        <f>1/((AO43+1)/(O43/1.6)+1/(P43/1.37)) + AO43/((AO43+1)/(O43/1.6) + AO43/(P43/1.37))</f>
        <v>0</v>
      </c>
      <c r="S43">
        <f>(AJ43*AM43)</f>
        <v>0</v>
      </c>
      <c r="T43">
        <f>(BB43+(S43+2*0.95*5.67E-8*(((BB43+$B$9)+273)^4-(BB43+273)^4)-44100*H43)/(1.84*29.3*P43+8*0.95*5.67E-8*(BB43+273)^3))</f>
        <v>0</v>
      </c>
      <c r="U43">
        <f>($C$9*BC43+$D$9*BD43+$E$9*T43)</f>
        <v>0</v>
      </c>
      <c r="V43">
        <f>0.61365*exp(17.502*U43/(240.97+U43))</f>
        <v>0</v>
      </c>
      <c r="W43">
        <f>(X43/Y43*100)</f>
        <v>0</v>
      </c>
      <c r="X43">
        <f>AU43*(AZ43+BA43)/1000</f>
        <v>0</v>
      </c>
      <c r="Y43">
        <f>0.61365*exp(17.502*BB43/(240.97+BB43))</f>
        <v>0</v>
      </c>
      <c r="Z43">
        <f>(V43-AU43*(AZ43+BA43)/1000)</f>
        <v>0</v>
      </c>
      <c r="AA43">
        <f>(-H43*44100)</f>
        <v>0</v>
      </c>
      <c r="AB43">
        <f>2*29.3*P43*0.92*(BB43-U43)</f>
        <v>0</v>
      </c>
      <c r="AC43">
        <f>2*0.95*5.67E-8*(((BB43+$B$9)+273)^4-(U43+273)^4)</f>
        <v>0</v>
      </c>
      <c r="AD43">
        <f>S43+AC43+AA43+AB43</f>
        <v>0</v>
      </c>
      <c r="AE43">
        <v>0</v>
      </c>
      <c r="AF43">
        <v>0</v>
      </c>
      <c r="AG43">
        <f>IF(AE43*$H$15&gt;=AI43,1.0,(AI43/(AI43-AE43*$H$15)))</f>
        <v>0</v>
      </c>
      <c r="AH43">
        <f>(AG43-1)*100</f>
        <v>0</v>
      </c>
      <c r="AI43">
        <f>MAX(0,($B$15+$C$15*BG43)/(1+$D$15*BG43)*AZ43/(BB43+273)*$E$15)</f>
        <v>0</v>
      </c>
      <c r="AJ43">
        <f>$B$13*BH43+$C$13*BI43+$D$13*BT43</f>
        <v>0</v>
      </c>
      <c r="AK43">
        <f>AJ43*AL43</f>
        <v>0</v>
      </c>
      <c r="AL43">
        <f>($B$13*$D$11+$C$13*$D$11+$D$13*(BU43*$E$11+BV43*$G$11))/($B$13+$C$13+$D$13)</f>
        <v>0</v>
      </c>
      <c r="AM43">
        <f>($B$13*$K$11+$C$13*$K$11+$D$13*(BU43*$L$11+BV43*$N$11))/($B$13+$C$13+$D$13)</f>
        <v>0</v>
      </c>
      <c r="AN43">
        <v>2.1</v>
      </c>
      <c r="AO43">
        <v>0.5</v>
      </c>
      <c r="AP43" t="s">
        <v>334</v>
      </c>
      <c r="AQ43">
        <v>2</v>
      </c>
      <c r="AR43">
        <v>1655397250.849999</v>
      </c>
      <c r="AS43">
        <v>411.0905333333333</v>
      </c>
      <c r="AT43">
        <v>419.9946666666667</v>
      </c>
      <c r="AU43">
        <v>30.45334333333333</v>
      </c>
      <c r="AV43">
        <v>27.44309666666667</v>
      </c>
      <c r="AW43">
        <v>408.4308666666666</v>
      </c>
      <c r="AX43">
        <v>30.11830666666667</v>
      </c>
      <c r="AY43">
        <v>599.9857666666667</v>
      </c>
      <c r="AZ43">
        <v>85.24040666666664</v>
      </c>
      <c r="BA43">
        <v>0.09996710666666667</v>
      </c>
      <c r="BB43">
        <v>32.32346</v>
      </c>
      <c r="BC43">
        <v>32.63025666666667</v>
      </c>
      <c r="BD43">
        <v>999.9000000000002</v>
      </c>
      <c r="BE43">
        <v>0</v>
      </c>
      <c r="BF43">
        <v>0</v>
      </c>
      <c r="BG43">
        <v>10004.31333333333</v>
      </c>
      <c r="BH43">
        <v>563.5089333333333</v>
      </c>
      <c r="BI43">
        <v>1301.624333333333</v>
      </c>
      <c r="BJ43">
        <v>-8.904080333333333</v>
      </c>
      <c r="BK43">
        <v>424.0028666666666</v>
      </c>
      <c r="BL43">
        <v>431.8457666666667</v>
      </c>
      <c r="BM43">
        <v>3.010244</v>
      </c>
      <c r="BN43">
        <v>419.9946666666667</v>
      </c>
      <c r="BO43">
        <v>27.44309666666667</v>
      </c>
      <c r="BP43">
        <v>2.595855</v>
      </c>
      <c r="BQ43">
        <v>2.339260333333334</v>
      </c>
      <c r="BR43">
        <v>21.64032333333334</v>
      </c>
      <c r="BS43">
        <v>19.94932</v>
      </c>
      <c r="BT43">
        <v>1799.995333333333</v>
      </c>
      <c r="BU43">
        <v>0.6429996666666666</v>
      </c>
      <c r="BV43">
        <v>0.3570003333333333</v>
      </c>
      <c r="BW43">
        <v>38</v>
      </c>
      <c r="BX43">
        <v>30063.33333333334</v>
      </c>
      <c r="BY43">
        <v>1655397225.6</v>
      </c>
      <c r="BZ43" t="s">
        <v>414</v>
      </c>
      <c r="CA43">
        <v>1655397219.6</v>
      </c>
      <c r="CB43">
        <v>1655397225.6</v>
      </c>
      <c r="CC43">
        <v>30</v>
      </c>
      <c r="CD43">
        <v>-0.028</v>
      </c>
      <c r="CE43">
        <v>0</v>
      </c>
      <c r="CF43">
        <v>2.661</v>
      </c>
      <c r="CG43">
        <v>0.232</v>
      </c>
      <c r="CH43">
        <v>420</v>
      </c>
      <c r="CI43">
        <v>27</v>
      </c>
      <c r="CJ43">
        <v>0.15</v>
      </c>
      <c r="CK43">
        <v>0.04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3.22879</v>
      </c>
      <c r="CX43">
        <v>2.78109</v>
      </c>
      <c r="CY43">
        <v>0.0808455</v>
      </c>
      <c r="CZ43">
        <v>0.083662</v>
      </c>
      <c r="DA43">
        <v>0.118865</v>
      </c>
      <c r="DB43">
        <v>0.113208</v>
      </c>
      <c r="DC43">
        <v>23135.6</v>
      </c>
      <c r="DD43">
        <v>22780.3</v>
      </c>
      <c r="DE43">
        <v>24212.9</v>
      </c>
      <c r="DF43">
        <v>22157.1</v>
      </c>
      <c r="DG43">
        <v>31530.4</v>
      </c>
      <c r="DH43">
        <v>25067</v>
      </c>
      <c r="DI43">
        <v>39581.8</v>
      </c>
      <c r="DJ43">
        <v>30678</v>
      </c>
      <c r="DK43">
        <v>2.14307</v>
      </c>
      <c r="DL43">
        <v>2.204</v>
      </c>
      <c r="DM43">
        <v>0.0153482</v>
      </c>
      <c r="DN43">
        <v>0</v>
      </c>
      <c r="DO43">
        <v>32.3835</v>
      </c>
      <c r="DP43">
        <v>999.9</v>
      </c>
      <c r="DQ43">
        <v>63.7</v>
      </c>
      <c r="DR43">
        <v>28.6</v>
      </c>
      <c r="DS43">
        <v>29.3648</v>
      </c>
      <c r="DT43">
        <v>63.2579</v>
      </c>
      <c r="DU43">
        <v>14.395</v>
      </c>
      <c r="DV43">
        <v>2</v>
      </c>
      <c r="DW43">
        <v>0.296999</v>
      </c>
      <c r="DX43">
        <v>1.00786</v>
      </c>
      <c r="DY43">
        <v>20.3595</v>
      </c>
      <c r="DZ43">
        <v>5.22523</v>
      </c>
      <c r="EA43">
        <v>11.9441</v>
      </c>
      <c r="EB43">
        <v>4.9767</v>
      </c>
      <c r="EC43">
        <v>3.2805</v>
      </c>
      <c r="ED43">
        <v>2021</v>
      </c>
      <c r="EE43">
        <v>8971.200000000001</v>
      </c>
      <c r="EF43">
        <v>9999</v>
      </c>
      <c r="EG43">
        <v>116.5</v>
      </c>
      <c r="EH43">
        <v>4.97172</v>
      </c>
      <c r="EI43">
        <v>1.86165</v>
      </c>
      <c r="EJ43">
        <v>1.8671</v>
      </c>
      <c r="EK43">
        <v>1.85837</v>
      </c>
      <c r="EL43">
        <v>1.86279</v>
      </c>
      <c r="EM43">
        <v>1.86336</v>
      </c>
      <c r="EN43">
        <v>1.86417</v>
      </c>
      <c r="EO43">
        <v>1.86009</v>
      </c>
      <c r="EP43">
        <v>0</v>
      </c>
      <c r="EQ43">
        <v>0</v>
      </c>
      <c r="ER43">
        <v>0</v>
      </c>
      <c r="ES43">
        <v>0</v>
      </c>
      <c r="ET43" t="s">
        <v>336</v>
      </c>
      <c r="EU43" t="s">
        <v>337</v>
      </c>
      <c r="EV43" t="s">
        <v>338</v>
      </c>
      <c r="EW43" t="s">
        <v>338</v>
      </c>
      <c r="EX43" t="s">
        <v>338</v>
      </c>
      <c r="EY43" t="s">
        <v>338</v>
      </c>
      <c r="EZ43">
        <v>0</v>
      </c>
      <c r="FA43">
        <v>100</v>
      </c>
      <c r="FB43">
        <v>100</v>
      </c>
      <c r="FC43">
        <v>2.659</v>
      </c>
      <c r="FD43">
        <v>0.3348</v>
      </c>
      <c r="FE43">
        <v>2.511348179265529</v>
      </c>
      <c r="FF43">
        <v>0.0006784385813721132</v>
      </c>
      <c r="FG43">
        <v>-9.114967239483524E-07</v>
      </c>
      <c r="FH43">
        <v>3.422039933275619E-10</v>
      </c>
      <c r="FI43">
        <v>-0.1132999591322907</v>
      </c>
      <c r="FJ43">
        <v>-0.01029449659765723</v>
      </c>
      <c r="FK43">
        <v>0.0009324137930095463</v>
      </c>
      <c r="FL43">
        <v>-3.199825925107234E-06</v>
      </c>
      <c r="FM43">
        <v>1</v>
      </c>
      <c r="FN43">
        <v>2092</v>
      </c>
      <c r="FO43">
        <v>0</v>
      </c>
      <c r="FP43">
        <v>27</v>
      </c>
      <c r="FQ43">
        <v>0.7</v>
      </c>
      <c r="FR43">
        <v>0.6</v>
      </c>
      <c r="FS43">
        <v>1.3855</v>
      </c>
      <c r="FT43">
        <v>2.39258</v>
      </c>
      <c r="FU43">
        <v>2.14966</v>
      </c>
      <c r="FV43">
        <v>2.73438</v>
      </c>
      <c r="FW43">
        <v>2.15088</v>
      </c>
      <c r="FX43">
        <v>2.3877</v>
      </c>
      <c r="FY43">
        <v>34.0092</v>
      </c>
      <c r="FZ43">
        <v>15.5855</v>
      </c>
      <c r="GA43">
        <v>19</v>
      </c>
      <c r="GB43">
        <v>622.62</v>
      </c>
      <c r="GC43">
        <v>699.421</v>
      </c>
      <c r="GD43">
        <v>30.0002</v>
      </c>
      <c r="GE43">
        <v>31.2057</v>
      </c>
      <c r="GF43">
        <v>30.0006</v>
      </c>
      <c r="GG43">
        <v>30.829</v>
      </c>
      <c r="GH43">
        <v>30.7617</v>
      </c>
      <c r="GI43">
        <v>27.756</v>
      </c>
      <c r="GJ43">
        <v>0</v>
      </c>
      <c r="GK43">
        <v>100</v>
      </c>
      <c r="GL43">
        <v>30</v>
      </c>
      <c r="GM43">
        <v>420</v>
      </c>
      <c r="GN43">
        <v>29.0686</v>
      </c>
      <c r="GO43">
        <v>100.093</v>
      </c>
      <c r="GP43">
        <v>100.636</v>
      </c>
    </row>
    <row r="44" spans="1:198">
      <c r="A44">
        <v>26</v>
      </c>
      <c r="B44">
        <v>1655397349.1</v>
      </c>
      <c r="C44">
        <v>3078</v>
      </c>
      <c r="D44" t="s">
        <v>415</v>
      </c>
      <c r="E44" t="s">
        <v>416</v>
      </c>
      <c r="F44">
        <v>15</v>
      </c>
      <c r="G44">
        <v>1655397341.349999</v>
      </c>
      <c r="H44">
        <f>(I44)/1000</f>
        <v>0</v>
      </c>
      <c r="I44">
        <f>1000*AY44*AG44*(AU44-AV44)/(100*AN44*(1000-AG44*AU44))</f>
        <v>0</v>
      </c>
      <c r="J44">
        <f>AY44*AG44*(AT44-AS44*(1000-AG44*AV44)/(1000-AG44*AU44))/(100*AN44)</f>
        <v>0</v>
      </c>
      <c r="K44">
        <f>AS44 - IF(AG44&gt;1, J44*AN44*100.0/(AI44*BG44), 0)</f>
        <v>0</v>
      </c>
      <c r="L44">
        <f>((R44-H44/2)*K44-J44)/(R44+H44/2)</f>
        <v>0</v>
      </c>
      <c r="M44">
        <f>L44*(AZ44+BA44)/1000.0</f>
        <v>0</v>
      </c>
      <c r="N44">
        <f>(AS44 - IF(AG44&gt;1, J44*AN44*100.0/(AI44*BG44), 0))*(AZ44+BA44)/1000.0</f>
        <v>0</v>
      </c>
      <c r="O44">
        <f>2.0/((1/Q44-1/P44)+SIGN(Q44)*SQRT((1/Q44-1/P44)*(1/Q44-1/P44) + 4*AO44/((AO44+1)*(AO44+1))*(2*1/Q44*1/P44-1/P44*1/P44)))</f>
        <v>0</v>
      </c>
      <c r="P44">
        <f>IF(LEFT(AP44,1)&lt;&gt;"0",IF(LEFT(AP44,1)="1",3.0,AQ44),$D$5+$E$5*(BG44*AZ44/($K$5*1000))+$F$5*(BG44*AZ44/($K$5*1000))*MAX(MIN(AN44,$J$5),$I$5)*MAX(MIN(AN44,$J$5),$I$5)+$G$5*MAX(MIN(AN44,$J$5),$I$5)*(BG44*AZ44/($K$5*1000))+$H$5*(BG44*AZ44/($K$5*1000))*(BG44*AZ44/($K$5*1000)))</f>
        <v>0</v>
      </c>
      <c r="Q44">
        <f>H44*(1000-(1000*0.61365*exp(17.502*U44/(240.97+U44))/(AZ44+BA44)+AU44)/2)/(1000*0.61365*exp(17.502*U44/(240.97+U44))/(AZ44+BA44)-AU44)</f>
        <v>0</v>
      </c>
      <c r="R44">
        <f>1/((AO44+1)/(O44/1.6)+1/(P44/1.37)) + AO44/((AO44+1)/(O44/1.6) + AO44/(P44/1.37))</f>
        <v>0</v>
      </c>
      <c r="S44">
        <f>(AJ44*AM44)</f>
        <v>0</v>
      </c>
      <c r="T44">
        <f>(BB44+(S44+2*0.95*5.67E-8*(((BB44+$B$9)+273)^4-(BB44+273)^4)-44100*H44)/(1.84*29.3*P44+8*0.95*5.67E-8*(BB44+273)^3))</f>
        <v>0</v>
      </c>
      <c r="U44">
        <f>($C$9*BC44+$D$9*BD44+$E$9*T44)</f>
        <v>0</v>
      </c>
      <c r="V44">
        <f>0.61365*exp(17.502*U44/(240.97+U44))</f>
        <v>0</v>
      </c>
      <c r="W44">
        <f>(X44/Y44*100)</f>
        <v>0</v>
      </c>
      <c r="X44">
        <f>AU44*(AZ44+BA44)/1000</f>
        <v>0</v>
      </c>
      <c r="Y44">
        <f>0.61365*exp(17.502*BB44/(240.97+BB44))</f>
        <v>0</v>
      </c>
      <c r="Z44">
        <f>(V44-AU44*(AZ44+BA44)/1000)</f>
        <v>0</v>
      </c>
      <c r="AA44">
        <f>(-H44*44100)</f>
        <v>0</v>
      </c>
      <c r="AB44">
        <f>2*29.3*P44*0.92*(BB44-U44)</f>
        <v>0</v>
      </c>
      <c r="AC44">
        <f>2*0.95*5.67E-8*(((BB44+$B$9)+273)^4-(U44+273)^4)</f>
        <v>0</v>
      </c>
      <c r="AD44">
        <f>S44+AC44+AA44+AB44</f>
        <v>0</v>
      </c>
      <c r="AE44">
        <v>0</v>
      </c>
      <c r="AF44">
        <v>0</v>
      </c>
      <c r="AG44">
        <f>IF(AE44*$H$15&gt;=AI44,1.0,(AI44/(AI44-AE44*$H$15)))</f>
        <v>0</v>
      </c>
      <c r="AH44">
        <f>(AG44-1)*100</f>
        <v>0</v>
      </c>
      <c r="AI44">
        <f>MAX(0,($B$15+$C$15*BG44)/(1+$D$15*BG44)*AZ44/(BB44+273)*$E$15)</f>
        <v>0</v>
      </c>
      <c r="AJ44">
        <f>$B$13*BH44+$C$13*BI44+$D$13*BT44</f>
        <v>0</v>
      </c>
      <c r="AK44">
        <f>AJ44*AL44</f>
        <v>0</v>
      </c>
      <c r="AL44">
        <f>($B$13*$D$11+$C$13*$D$11+$D$13*(BU44*$E$11+BV44*$G$11))/($B$13+$C$13+$D$13)</f>
        <v>0</v>
      </c>
      <c r="AM44">
        <f>($B$13*$K$11+$C$13*$K$11+$D$13*(BU44*$L$11+BV44*$N$11))/($B$13+$C$13+$D$13)</f>
        <v>0</v>
      </c>
      <c r="AN44">
        <v>2.1</v>
      </c>
      <c r="AO44">
        <v>0.5</v>
      </c>
      <c r="AP44" t="s">
        <v>334</v>
      </c>
      <c r="AQ44">
        <v>2</v>
      </c>
      <c r="AR44">
        <v>1655397341.349999</v>
      </c>
      <c r="AS44">
        <v>295.4062666666667</v>
      </c>
      <c r="AT44">
        <v>299.9839666666667</v>
      </c>
      <c r="AU44">
        <v>29.72263</v>
      </c>
      <c r="AV44">
        <v>27.47231333333333</v>
      </c>
      <c r="AW44">
        <v>292.9975666666667</v>
      </c>
      <c r="AX44">
        <v>29.46923</v>
      </c>
      <c r="AY44">
        <v>600.1585333333333</v>
      </c>
      <c r="AZ44">
        <v>85.23858666666665</v>
      </c>
      <c r="BA44">
        <v>0.09776137999999998</v>
      </c>
      <c r="BB44">
        <v>32.37363666666666</v>
      </c>
      <c r="BC44">
        <v>32.70711333333334</v>
      </c>
      <c r="BD44">
        <v>999.9000000000002</v>
      </c>
      <c r="BE44">
        <v>0</v>
      </c>
      <c r="BF44">
        <v>0</v>
      </c>
      <c r="BG44">
        <v>10000.64033333333</v>
      </c>
      <c r="BH44">
        <v>563.3495666666666</v>
      </c>
      <c r="BI44">
        <v>1581.066666666667</v>
      </c>
      <c r="BJ44">
        <v>-4.577743853333333</v>
      </c>
      <c r="BK44">
        <v>304.4533333333334</v>
      </c>
      <c r="BL44">
        <v>308.4580333333334</v>
      </c>
      <c r="BM44">
        <v>2.250326432</v>
      </c>
      <c r="BN44">
        <v>299.9839666666667</v>
      </c>
      <c r="BO44">
        <v>27.47231333333333</v>
      </c>
      <c r="BP44">
        <v>2.533515333333333</v>
      </c>
      <c r="BQ44">
        <v>2.341700333333333</v>
      </c>
      <c r="BR44">
        <v>21.23389</v>
      </c>
      <c r="BS44">
        <v>19.96615333333333</v>
      </c>
      <c r="BT44">
        <v>1799.994333333333</v>
      </c>
      <c r="BU44">
        <v>0.6429997333333333</v>
      </c>
      <c r="BV44">
        <v>0.3570002666666667</v>
      </c>
      <c r="BW44">
        <v>38</v>
      </c>
      <c r="BX44">
        <v>30063.31333333334</v>
      </c>
      <c r="BY44">
        <v>1655397334.1</v>
      </c>
      <c r="BZ44" t="s">
        <v>417</v>
      </c>
      <c r="CA44">
        <v>1655397331.1</v>
      </c>
      <c r="CB44">
        <v>1655397334.1</v>
      </c>
      <c r="CC44">
        <v>31</v>
      </c>
      <c r="CD44">
        <v>-0.232</v>
      </c>
      <c r="CE44">
        <v>-0.004</v>
      </c>
      <c r="CF44">
        <v>2.41</v>
      </c>
      <c r="CG44">
        <v>0.229</v>
      </c>
      <c r="CH44">
        <v>300</v>
      </c>
      <c r="CI44">
        <v>27</v>
      </c>
      <c r="CJ44">
        <v>0.28</v>
      </c>
      <c r="CK44">
        <v>0.04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3.2288</v>
      </c>
      <c r="CX44">
        <v>2.7811</v>
      </c>
      <c r="CY44">
        <v>0.0618801</v>
      </c>
      <c r="CZ44">
        <v>0.0641692</v>
      </c>
      <c r="DA44">
        <v>0.118962</v>
      </c>
      <c r="DB44">
        <v>0.113295</v>
      </c>
      <c r="DC44">
        <v>23609.9</v>
      </c>
      <c r="DD44">
        <v>23262.5</v>
      </c>
      <c r="DE44">
        <v>24210.4</v>
      </c>
      <c r="DF44">
        <v>22155.4</v>
      </c>
      <c r="DG44">
        <v>31523.7</v>
      </c>
      <c r="DH44">
        <v>25061.6</v>
      </c>
      <c r="DI44">
        <v>39578.2</v>
      </c>
      <c r="DJ44">
        <v>30674.8</v>
      </c>
      <c r="DK44">
        <v>2.1406</v>
      </c>
      <c r="DL44">
        <v>2.20125</v>
      </c>
      <c r="DM44">
        <v>0.0185706</v>
      </c>
      <c r="DN44">
        <v>0</v>
      </c>
      <c r="DO44">
        <v>32.416</v>
      </c>
      <c r="DP44">
        <v>999.9</v>
      </c>
      <c r="DQ44">
        <v>63.5</v>
      </c>
      <c r="DR44">
        <v>28.6</v>
      </c>
      <c r="DS44">
        <v>29.2756</v>
      </c>
      <c r="DT44">
        <v>63.578</v>
      </c>
      <c r="DU44">
        <v>14.391</v>
      </c>
      <c r="DV44">
        <v>2</v>
      </c>
      <c r="DW44">
        <v>0.301806</v>
      </c>
      <c r="DX44">
        <v>1.03886</v>
      </c>
      <c r="DY44">
        <v>20.359</v>
      </c>
      <c r="DZ44">
        <v>5.22598</v>
      </c>
      <c r="EA44">
        <v>11.9439</v>
      </c>
      <c r="EB44">
        <v>4.97665</v>
      </c>
      <c r="EC44">
        <v>3.2805</v>
      </c>
      <c r="ED44">
        <v>2023.6</v>
      </c>
      <c r="EE44">
        <v>8971.200000000001</v>
      </c>
      <c r="EF44">
        <v>9999</v>
      </c>
      <c r="EG44">
        <v>116.5</v>
      </c>
      <c r="EH44">
        <v>4.9717</v>
      </c>
      <c r="EI44">
        <v>1.86161</v>
      </c>
      <c r="EJ44">
        <v>1.8671</v>
      </c>
      <c r="EK44">
        <v>1.85837</v>
      </c>
      <c r="EL44">
        <v>1.86279</v>
      </c>
      <c r="EM44">
        <v>1.86333</v>
      </c>
      <c r="EN44">
        <v>1.86417</v>
      </c>
      <c r="EO44">
        <v>1.86007</v>
      </c>
      <c r="EP44">
        <v>0</v>
      </c>
      <c r="EQ44">
        <v>0</v>
      </c>
      <c r="ER44">
        <v>0</v>
      </c>
      <c r="ES44">
        <v>0</v>
      </c>
      <c r="ET44" t="s">
        <v>336</v>
      </c>
      <c r="EU44" t="s">
        <v>337</v>
      </c>
      <c r="EV44" t="s">
        <v>338</v>
      </c>
      <c r="EW44" t="s">
        <v>338</v>
      </c>
      <c r="EX44" t="s">
        <v>338</v>
      </c>
      <c r="EY44" t="s">
        <v>338</v>
      </c>
      <c r="EZ44">
        <v>0</v>
      </c>
      <c r="FA44">
        <v>100</v>
      </c>
      <c r="FB44">
        <v>100</v>
      </c>
      <c r="FC44">
        <v>2.409</v>
      </c>
      <c r="FD44">
        <v>0.2357</v>
      </c>
      <c r="FE44">
        <v>2.279562319316645</v>
      </c>
      <c r="FF44">
        <v>0.0006784385813721132</v>
      </c>
      <c r="FG44">
        <v>-9.114967239483524E-07</v>
      </c>
      <c r="FH44">
        <v>3.422039933275619E-10</v>
      </c>
      <c r="FI44">
        <v>0.235693567669213</v>
      </c>
      <c r="FJ44">
        <v>0</v>
      </c>
      <c r="FK44">
        <v>0</v>
      </c>
      <c r="FL44">
        <v>0</v>
      </c>
      <c r="FM44">
        <v>1</v>
      </c>
      <c r="FN44">
        <v>2092</v>
      </c>
      <c r="FO44">
        <v>0</v>
      </c>
      <c r="FP44">
        <v>27</v>
      </c>
      <c r="FQ44">
        <v>0.3</v>
      </c>
      <c r="FR44">
        <v>0.2</v>
      </c>
      <c r="FS44">
        <v>1.05591</v>
      </c>
      <c r="FT44">
        <v>2.39258</v>
      </c>
      <c r="FU44">
        <v>2.14966</v>
      </c>
      <c r="FV44">
        <v>2.73438</v>
      </c>
      <c r="FW44">
        <v>2.15088</v>
      </c>
      <c r="FX44">
        <v>2.40723</v>
      </c>
      <c r="FY44">
        <v>34.0998</v>
      </c>
      <c r="FZ44">
        <v>15.568</v>
      </c>
      <c r="GA44">
        <v>19</v>
      </c>
      <c r="GB44">
        <v>621.871</v>
      </c>
      <c r="GC44">
        <v>698.225</v>
      </c>
      <c r="GD44">
        <v>30.0016</v>
      </c>
      <c r="GE44">
        <v>31.2962</v>
      </c>
      <c r="GF44">
        <v>30.0001</v>
      </c>
      <c r="GG44">
        <v>30.9395</v>
      </c>
      <c r="GH44">
        <v>30.869</v>
      </c>
      <c r="GI44">
        <v>21.1766</v>
      </c>
      <c r="GJ44">
        <v>0</v>
      </c>
      <c r="GK44">
        <v>100</v>
      </c>
      <c r="GL44">
        <v>30</v>
      </c>
      <c r="GM44">
        <v>300</v>
      </c>
      <c r="GN44">
        <v>29.0686</v>
      </c>
      <c r="GO44">
        <v>100.084</v>
      </c>
      <c r="GP44">
        <v>100.627</v>
      </c>
    </row>
    <row r="45" spans="1:198">
      <c r="A45">
        <v>27</v>
      </c>
      <c r="B45">
        <v>1655397440.1</v>
      </c>
      <c r="C45">
        <v>3169</v>
      </c>
      <c r="D45" t="s">
        <v>418</v>
      </c>
      <c r="E45" t="s">
        <v>419</v>
      </c>
      <c r="F45">
        <v>15</v>
      </c>
      <c r="G45">
        <v>1655397437.1</v>
      </c>
      <c r="H45">
        <f>(I45)/1000</f>
        <v>0</v>
      </c>
      <c r="I45">
        <f>1000*AY45*AG45*(AU45-AV45)/(100*AN45*(1000-AG45*AU45))</f>
        <v>0</v>
      </c>
      <c r="J45">
        <f>AY45*AG45*(AT45-AS45*(1000-AG45*AV45)/(1000-AG45*AU45))/(100*AN45)</f>
        <v>0</v>
      </c>
      <c r="K45">
        <f>AS45 - IF(AG45&gt;1, J45*AN45*100.0/(AI45*BG45), 0)</f>
        <v>0</v>
      </c>
      <c r="L45">
        <f>((R45-H45/2)*K45-J45)/(R45+H45/2)</f>
        <v>0</v>
      </c>
      <c r="M45">
        <f>L45*(AZ45+BA45)/1000.0</f>
        <v>0</v>
      </c>
      <c r="N45">
        <f>(AS45 - IF(AG45&gt;1, J45*AN45*100.0/(AI45*BG45), 0))*(AZ45+BA45)/1000.0</f>
        <v>0</v>
      </c>
      <c r="O45">
        <f>2.0/((1/Q45-1/P45)+SIGN(Q45)*SQRT((1/Q45-1/P45)*(1/Q45-1/P45) + 4*AO45/((AO45+1)*(AO45+1))*(2*1/Q45*1/P45-1/P45*1/P45)))</f>
        <v>0</v>
      </c>
      <c r="P45">
        <f>IF(LEFT(AP45,1)&lt;&gt;"0",IF(LEFT(AP45,1)="1",3.0,AQ45),$D$5+$E$5*(BG45*AZ45/($K$5*1000))+$F$5*(BG45*AZ45/($K$5*1000))*MAX(MIN(AN45,$J$5),$I$5)*MAX(MIN(AN45,$J$5),$I$5)+$G$5*MAX(MIN(AN45,$J$5),$I$5)*(BG45*AZ45/($K$5*1000))+$H$5*(BG45*AZ45/($K$5*1000))*(BG45*AZ45/($K$5*1000)))</f>
        <v>0</v>
      </c>
      <c r="Q45">
        <f>H45*(1000-(1000*0.61365*exp(17.502*U45/(240.97+U45))/(AZ45+BA45)+AU45)/2)/(1000*0.61365*exp(17.502*U45/(240.97+U45))/(AZ45+BA45)-AU45)</f>
        <v>0</v>
      </c>
      <c r="R45">
        <f>1/((AO45+1)/(O45/1.6)+1/(P45/1.37)) + AO45/((AO45+1)/(O45/1.6) + AO45/(P45/1.37))</f>
        <v>0</v>
      </c>
      <c r="S45">
        <f>(AJ45*AM45)</f>
        <v>0</v>
      </c>
      <c r="T45">
        <f>(BB45+(S45+2*0.95*5.67E-8*(((BB45+$B$9)+273)^4-(BB45+273)^4)-44100*H45)/(1.84*29.3*P45+8*0.95*5.67E-8*(BB45+273)^3))</f>
        <v>0</v>
      </c>
      <c r="U45">
        <f>($C$9*BC45+$D$9*BD45+$E$9*T45)</f>
        <v>0</v>
      </c>
      <c r="V45">
        <f>0.61365*exp(17.502*U45/(240.97+U45))</f>
        <v>0</v>
      </c>
      <c r="W45">
        <f>(X45/Y45*100)</f>
        <v>0</v>
      </c>
      <c r="X45">
        <f>AU45*(AZ45+BA45)/1000</f>
        <v>0</v>
      </c>
      <c r="Y45">
        <f>0.61365*exp(17.502*BB45/(240.97+BB45))</f>
        <v>0</v>
      </c>
      <c r="Z45">
        <f>(V45-AU45*(AZ45+BA45)/1000)</f>
        <v>0</v>
      </c>
      <c r="AA45">
        <f>(-H45*44100)</f>
        <v>0</v>
      </c>
      <c r="AB45">
        <f>2*29.3*P45*0.92*(BB45-U45)</f>
        <v>0</v>
      </c>
      <c r="AC45">
        <f>2*0.95*5.67E-8*(((BB45+$B$9)+273)^4-(U45+273)^4)</f>
        <v>0</v>
      </c>
      <c r="AD45">
        <f>S45+AC45+AA45+AB45</f>
        <v>0</v>
      </c>
      <c r="AE45">
        <v>0</v>
      </c>
      <c r="AF45">
        <v>0</v>
      </c>
      <c r="AG45">
        <f>IF(AE45*$H$15&gt;=AI45,1.0,(AI45/(AI45-AE45*$H$15)))</f>
        <v>0</v>
      </c>
      <c r="AH45">
        <f>(AG45-1)*100</f>
        <v>0</v>
      </c>
      <c r="AI45">
        <f>MAX(0,($B$15+$C$15*BG45)/(1+$D$15*BG45)*AZ45/(BB45+273)*$E$15)</f>
        <v>0</v>
      </c>
      <c r="AJ45">
        <f>$B$13*BH45+$C$13*BI45+$D$13*BT45</f>
        <v>0</v>
      </c>
      <c r="AK45">
        <f>AJ45*AL45</f>
        <v>0</v>
      </c>
      <c r="AL45">
        <f>($B$13*$D$11+$C$13*$D$11+$D$13*(BU45*$E$11+BV45*$G$11))/($B$13+$C$13+$D$13)</f>
        <v>0</v>
      </c>
      <c r="AM45">
        <f>($B$13*$K$11+$C$13*$K$11+$D$13*(BU45*$L$11+BV45*$N$11))/($B$13+$C$13+$D$13)</f>
        <v>0</v>
      </c>
      <c r="AN45">
        <v>2.1</v>
      </c>
      <c r="AO45">
        <v>0.5</v>
      </c>
      <c r="AP45" t="s">
        <v>334</v>
      </c>
      <c r="AQ45">
        <v>2</v>
      </c>
      <c r="AR45">
        <v>1655397437.1</v>
      </c>
      <c r="AS45">
        <v>198.6937272727273</v>
      </c>
      <c r="AT45">
        <v>199.9752727272727</v>
      </c>
      <c r="AU45">
        <v>28.59431818181818</v>
      </c>
      <c r="AV45">
        <v>27.49897272727273</v>
      </c>
      <c r="AW45">
        <v>196.5856363636364</v>
      </c>
      <c r="AX45">
        <v>28.32562727272727</v>
      </c>
      <c r="AY45">
        <v>601.0179999999999</v>
      </c>
      <c r="AZ45">
        <v>85.23773636363636</v>
      </c>
      <c r="BA45">
        <v>0.09629857272727273</v>
      </c>
      <c r="BB45">
        <v>32.49553636363636</v>
      </c>
      <c r="BC45">
        <v>32.81563636363637</v>
      </c>
      <c r="BD45">
        <v>999.9</v>
      </c>
      <c r="BE45">
        <v>0</v>
      </c>
      <c r="BF45">
        <v>0</v>
      </c>
      <c r="BG45">
        <v>9996.931818181818</v>
      </c>
      <c r="BH45">
        <v>563.0290000000001</v>
      </c>
      <c r="BI45">
        <v>1582.498181818182</v>
      </c>
      <c r="BJ45">
        <v>-1.281331253636364</v>
      </c>
      <c r="BK45">
        <v>204.5416363636363</v>
      </c>
      <c r="BL45">
        <v>205.6298181818182</v>
      </c>
      <c r="BM45">
        <v>1.095355117272727</v>
      </c>
      <c r="BN45">
        <v>199.9752727272727</v>
      </c>
      <c r="BO45">
        <v>27.49897272727273</v>
      </c>
      <c r="BP45">
        <v>2.437314545454546</v>
      </c>
      <c r="BQ45">
        <v>2.343949090909092</v>
      </c>
      <c r="BR45">
        <v>20.60504545454545</v>
      </c>
      <c r="BS45">
        <v>19.98167272727273</v>
      </c>
      <c r="BT45">
        <v>1799.99</v>
      </c>
      <c r="BU45">
        <v>0.6429997272727273</v>
      </c>
      <c r="BV45">
        <v>0.3570002727272727</v>
      </c>
      <c r="BW45">
        <v>38</v>
      </c>
      <c r="BX45">
        <v>30063.22727272727</v>
      </c>
      <c r="BY45">
        <v>1655397434.6</v>
      </c>
      <c r="BZ45" t="s">
        <v>420</v>
      </c>
      <c r="CA45">
        <v>1655397421.1</v>
      </c>
      <c r="CB45">
        <v>1655397434.6</v>
      </c>
      <c r="CC45">
        <v>32</v>
      </c>
      <c r="CD45">
        <v>-0.272</v>
      </c>
      <c r="CE45">
        <v>0.003</v>
      </c>
      <c r="CF45">
        <v>2.109</v>
      </c>
      <c r="CG45">
        <v>0.232</v>
      </c>
      <c r="CH45">
        <v>200</v>
      </c>
      <c r="CI45">
        <v>27</v>
      </c>
      <c r="CJ45">
        <v>0.41</v>
      </c>
      <c r="CK45">
        <v>0.04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3.22845</v>
      </c>
      <c r="CX45">
        <v>2.77528</v>
      </c>
      <c r="CY45">
        <v>0.0437346</v>
      </c>
      <c r="CZ45">
        <v>0.0454834</v>
      </c>
      <c r="DA45">
        <v>0.119175</v>
      </c>
      <c r="DB45">
        <v>0.113331</v>
      </c>
      <c r="DC45">
        <v>24069.2</v>
      </c>
      <c r="DD45">
        <v>23729.1</v>
      </c>
      <c r="DE45">
        <v>24213.6</v>
      </c>
      <c r="DF45">
        <v>22157.9</v>
      </c>
      <c r="DG45">
        <v>31519.8</v>
      </c>
      <c r="DH45">
        <v>25062.8</v>
      </c>
      <c r="DI45">
        <v>39583.4</v>
      </c>
      <c r="DJ45">
        <v>30677.9</v>
      </c>
      <c r="DK45">
        <v>2.1286</v>
      </c>
      <c r="DL45">
        <v>2.19683</v>
      </c>
      <c r="DM45">
        <v>0.0136532</v>
      </c>
      <c r="DN45">
        <v>0</v>
      </c>
      <c r="DO45">
        <v>32.5924</v>
      </c>
      <c r="DP45">
        <v>999.9</v>
      </c>
      <c r="DQ45">
        <v>63.3</v>
      </c>
      <c r="DR45">
        <v>28.7</v>
      </c>
      <c r="DS45">
        <v>29.3512</v>
      </c>
      <c r="DT45">
        <v>63.418</v>
      </c>
      <c r="DU45">
        <v>14.0024</v>
      </c>
      <c r="DV45">
        <v>2</v>
      </c>
      <c r="DW45">
        <v>0.299009</v>
      </c>
      <c r="DX45">
        <v>1.09763</v>
      </c>
      <c r="DY45">
        <v>20.3584</v>
      </c>
      <c r="DZ45">
        <v>5.22747</v>
      </c>
      <c r="EA45">
        <v>11.9441</v>
      </c>
      <c r="EB45">
        <v>4.977</v>
      </c>
      <c r="EC45">
        <v>3.28073</v>
      </c>
      <c r="ED45">
        <v>2025.7</v>
      </c>
      <c r="EE45">
        <v>8971.200000000001</v>
      </c>
      <c r="EF45">
        <v>9999</v>
      </c>
      <c r="EG45">
        <v>116.5</v>
      </c>
      <c r="EH45">
        <v>4.97171</v>
      </c>
      <c r="EI45">
        <v>1.8616</v>
      </c>
      <c r="EJ45">
        <v>1.8671</v>
      </c>
      <c r="EK45">
        <v>1.85837</v>
      </c>
      <c r="EL45">
        <v>1.86279</v>
      </c>
      <c r="EM45">
        <v>1.86334</v>
      </c>
      <c r="EN45">
        <v>1.86417</v>
      </c>
      <c r="EO45">
        <v>1.86007</v>
      </c>
      <c r="EP45">
        <v>0</v>
      </c>
      <c r="EQ45">
        <v>0</v>
      </c>
      <c r="ER45">
        <v>0</v>
      </c>
      <c r="ES45">
        <v>0</v>
      </c>
      <c r="ET45" t="s">
        <v>336</v>
      </c>
      <c r="EU45" t="s">
        <v>337</v>
      </c>
      <c r="EV45" t="s">
        <v>338</v>
      </c>
      <c r="EW45" t="s">
        <v>338</v>
      </c>
      <c r="EX45" t="s">
        <v>338</v>
      </c>
      <c r="EY45" t="s">
        <v>338</v>
      </c>
      <c r="EZ45">
        <v>0</v>
      </c>
      <c r="FA45">
        <v>100</v>
      </c>
      <c r="FB45">
        <v>100</v>
      </c>
      <c r="FC45">
        <v>2.107</v>
      </c>
      <c r="FD45">
        <v>0.338</v>
      </c>
      <c r="FE45">
        <v>2.007514027665169</v>
      </c>
      <c r="FF45">
        <v>0.0006784385813721132</v>
      </c>
      <c r="FG45">
        <v>-9.114967239483524E-07</v>
      </c>
      <c r="FH45">
        <v>3.422039933275619E-10</v>
      </c>
      <c r="FI45">
        <v>-0.1150248966442148</v>
      </c>
      <c r="FJ45">
        <v>-0.01029449659765723</v>
      </c>
      <c r="FK45">
        <v>0.0009324137930095463</v>
      </c>
      <c r="FL45">
        <v>-3.199825925107234E-06</v>
      </c>
      <c r="FM45">
        <v>1</v>
      </c>
      <c r="FN45">
        <v>2092</v>
      </c>
      <c r="FO45">
        <v>0</v>
      </c>
      <c r="FP45">
        <v>27</v>
      </c>
      <c r="FQ45">
        <v>0.3</v>
      </c>
      <c r="FR45">
        <v>0.1</v>
      </c>
      <c r="FS45">
        <v>0.76416</v>
      </c>
      <c r="FT45">
        <v>2.40601</v>
      </c>
      <c r="FU45">
        <v>2.14966</v>
      </c>
      <c r="FV45">
        <v>2.73438</v>
      </c>
      <c r="FW45">
        <v>2.15088</v>
      </c>
      <c r="FX45">
        <v>2.37915</v>
      </c>
      <c r="FY45">
        <v>34.2133</v>
      </c>
      <c r="FZ45">
        <v>15.5505</v>
      </c>
      <c r="GA45">
        <v>19</v>
      </c>
      <c r="GB45">
        <v>613.269</v>
      </c>
      <c r="GC45">
        <v>694.967</v>
      </c>
      <c r="GD45">
        <v>30</v>
      </c>
      <c r="GE45">
        <v>31.3068</v>
      </c>
      <c r="GF45">
        <v>30.0001</v>
      </c>
      <c r="GG45">
        <v>30.9923</v>
      </c>
      <c r="GH45">
        <v>30.9311</v>
      </c>
      <c r="GI45">
        <v>15.3476</v>
      </c>
      <c r="GJ45">
        <v>0</v>
      </c>
      <c r="GK45">
        <v>100</v>
      </c>
      <c r="GL45">
        <v>30</v>
      </c>
      <c r="GM45">
        <v>200</v>
      </c>
      <c r="GN45">
        <v>29.0686</v>
      </c>
      <c r="GO45">
        <v>100.097</v>
      </c>
      <c r="GP45">
        <v>100.637</v>
      </c>
    </row>
    <row r="46" spans="1:198">
      <c r="A46">
        <v>28</v>
      </c>
      <c r="B46">
        <v>1655397530.6</v>
      </c>
      <c r="C46">
        <v>3259.5</v>
      </c>
      <c r="D46" t="s">
        <v>421</v>
      </c>
      <c r="E46" t="s">
        <v>422</v>
      </c>
      <c r="F46">
        <v>15</v>
      </c>
      <c r="G46">
        <v>1655397525.35</v>
      </c>
      <c r="H46">
        <f>(I46)/1000</f>
        <v>0</v>
      </c>
      <c r="I46">
        <f>1000*AY46*AG46*(AU46-AV46)/(100*AN46*(1000-AG46*AU46))</f>
        <v>0</v>
      </c>
      <c r="J46">
        <f>AY46*AG46*(AT46-AS46*(1000-AG46*AV46)/(1000-AG46*AU46))/(100*AN46)</f>
        <v>0</v>
      </c>
      <c r="K46">
        <f>AS46 - IF(AG46&gt;1, J46*AN46*100.0/(AI46*BG46), 0)</f>
        <v>0</v>
      </c>
      <c r="L46">
        <f>((R46-H46/2)*K46-J46)/(R46+H46/2)</f>
        <v>0</v>
      </c>
      <c r="M46">
        <f>L46*(AZ46+BA46)/1000.0</f>
        <v>0</v>
      </c>
      <c r="N46">
        <f>(AS46 - IF(AG46&gt;1, J46*AN46*100.0/(AI46*BG46), 0))*(AZ46+BA46)/1000.0</f>
        <v>0</v>
      </c>
      <c r="O46">
        <f>2.0/((1/Q46-1/P46)+SIGN(Q46)*SQRT((1/Q46-1/P46)*(1/Q46-1/P46) + 4*AO46/((AO46+1)*(AO46+1))*(2*1/Q46*1/P46-1/P46*1/P46)))</f>
        <v>0</v>
      </c>
      <c r="P46">
        <f>IF(LEFT(AP46,1)&lt;&gt;"0",IF(LEFT(AP46,1)="1",3.0,AQ46),$D$5+$E$5*(BG46*AZ46/($K$5*1000))+$F$5*(BG46*AZ46/($K$5*1000))*MAX(MIN(AN46,$J$5),$I$5)*MAX(MIN(AN46,$J$5),$I$5)+$G$5*MAX(MIN(AN46,$J$5),$I$5)*(BG46*AZ46/($K$5*1000))+$H$5*(BG46*AZ46/($K$5*1000))*(BG46*AZ46/($K$5*1000)))</f>
        <v>0</v>
      </c>
      <c r="Q46">
        <f>H46*(1000-(1000*0.61365*exp(17.502*U46/(240.97+U46))/(AZ46+BA46)+AU46)/2)/(1000*0.61365*exp(17.502*U46/(240.97+U46))/(AZ46+BA46)-AU46)</f>
        <v>0</v>
      </c>
      <c r="R46">
        <f>1/((AO46+1)/(O46/1.6)+1/(P46/1.37)) + AO46/((AO46+1)/(O46/1.6) + AO46/(P46/1.37))</f>
        <v>0</v>
      </c>
      <c r="S46">
        <f>(AJ46*AM46)</f>
        <v>0</v>
      </c>
      <c r="T46">
        <f>(BB46+(S46+2*0.95*5.67E-8*(((BB46+$B$9)+273)^4-(BB46+273)^4)-44100*H46)/(1.84*29.3*P46+8*0.95*5.67E-8*(BB46+273)^3))</f>
        <v>0</v>
      </c>
      <c r="U46">
        <f>($C$9*BC46+$D$9*BD46+$E$9*T46)</f>
        <v>0</v>
      </c>
      <c r="V46">
        <f>0.61365*exp(17.502*U46/(240.97+U46))</f>
        <v>0</v>
      </c>
      <c r="W46">
        <f>(X46/Y46*100)</f>
        <v>0</v>
      </c>
      <c r="X46">
        <f>AU46*(AZ46+BA46)/1000</f>
        <v>0</v>
      </c>
      <c r="Y46">
        <f>0.61365*exp(17.502*BB46/(240.97+BB46))</f>
        <v>0</v>
      </c>
      <c r="Z46">
        <f>(V46-AU46*(AZ46+BA46)/1000)</f>
        <v>0</v>
      </c>
      <c r="AA46">
        <f>(-H46*44100)</f>
        <v>0</v>
      </c>
      <c r="AB46">
        <f>2*29.3*P46*0.92*(BB46-U46)</f>
        <v>0</v>
      </c>
      <c r="AC46">
        <f>2*0.95*5.67E-8*(((BB46+$B$9)+273)^4-(U46+273)^4)</f>
        <v>0</v>
      </c>
      <c r="AD46">
        <f>S46+AC46+AA46+AB46</f>
        <v>0</v>
      </c>
      <c r="AE46">
        <v>0</v>
      </c>
      <c r="AF46">
        <v>0</v>
      </c>
      <c r="AG46">
        <f>IF(AE46*$H$15&gt;=AI46,1.0,(AI46/(AI46-AE46*$H$15)))</f>
        <v>0</v>
      </c>
      <c r="AH46">
        <f>(AG46-1)*100</f>
        <v>0</v>
      </c>
      <c r="AI46">
        <f>MAX(0,($B$15+$C$15*BG46)/(1+$D$15*BG46)*AZ46/(BB46+273)*$E$15)</f>
        <v>0</v>
      </c>
      <c r="AJ46">
        <f>$B$13*BH46+$C$13*BI46+$D$13*BT46</f>
        <v>0</v>
      </c>
      <c r="AK46">
        <f>AJ46*AL46</f>
        <v>0</v>
      </c>
      <c r="AL46">
        <f>($B$13*$D$11+$C$13*$D$11+$D$13*(BU46*$E$11+BV46*$G$11))/($B$13+$C$13+$D$13)</f>
        <v>0</v>
      </c>
      <c r="AM46">
        <f>($B$13*$K$11+$C$13*$K$11+$D$13*(BU46*$L$11+BV46*$N$11))/($B$13+$C$13+$D$13)</f>
        <v>0</v>
      </c>
      <c r="AN46">
        <v>2.1</v>
      </c>
      <c r="AO46">
        <v>0.5</v>
      </c>
      <c r="AP46" t="s">
        <v>334</v>
      </c>
      <c r="AQ46">
        <v>2</v>
      </c>
      <c r="AR46">
        <v>1655397525.35</v>
      </c>
      <c r="AS46">
        <v>99.35352</v>
      </c>
      <c r="AT46">
        <v>100.002945</v>
      </c>
      <c r="AU46">
        <v>29.522115</v>
      </c>
      <c r="AV46">
        <v>27.52461</v>
      </c>
      <c r="AW46">
        <v>97.49542499999998</v>
      </c>
      <c r="AX46">
        <v>29.263095</v>
      </c>
      <c r="AY46">
        <v>600.2943</v>
      </c>
      <c r="AZ46">
        <v>85.23764000000001</v>
      </c>
      <c r="BA46">
        <v>0.09680623499999999</v>
      </c>
      <c r="BB46">
        <v>32.55709</v>
      </c>
      <c r="BC46">
        <v>32.85552500000001</v>
      </c>
      <c r="BD46">
        <v>999.9000000000002</v>
      </c>
      <c r="BE46">
        <v>0</v>
      </c>
      <c r="BF46">
        <v>0</v>
      </c>
      <c r="BG46">
        <v>10006.567</v>
      </c>
      <c r="BH46">
        <v>563.0728000000001</v>
      </c>
      <c r="BI46">
        <v>1587.84</v>
      </c>
      <c r="BJ46">
        <v>-0.6493613545000001</v>
      </c>
      <c r="BK46">
        <v>102.3755</v>
      </c>
      <c r="BL46">
        <v>102.8333</v>
      </c>
      <c r="BM46">
        <v>1.9974932245</v>
      </c>
      <c r="BN46">
        <v>100.002945</v>
      </c>
      <c r="BO46">
        <v>27.52461</v>
      </c>
      <c r="BP46">
        <v>2.5163945</v>
      </c>
      <c r="BQ46">
        <v>2.3461325</v>
      </c>
      <c r="BR46">
        <v>21.120085</v>
      </c>
      <c r="BS46">
        <v>19.9967</v>
      </c>
      <c r="BT46">
        <v>1799.99</v>
      </c>
      <c r="BU46">
        <v>0.6429997500000001</v>
      </c>
      <c r="BV46">
        <v>0.35700025</v>
      </c>
      <c r="BW46">
        <v>39</v>
      </c>
      <c r="BX46">
        <v>30063.255</v>
      </c>
      <c r="BY46">
        <v>1655397520.6</v>
      </c>
      <c r="BZ46" t="s">
        <v>423</v>
      </c>
      <c r="CA46">
        <v>1655397513.6</v>
      </c>
      <c r="CB46">
        <v>1655397520.6</v>
      </c>
      <c r="CC46">
        <v>33</v>
      </c>
      <c r="CD46">
        <v>-0.207</v>
      </c>
      <c r="CE46">
        <v>-0.003</v>
      </c>
      <c r="CF46">
        <v>1.858</v>
      </c>
      <c r="CG46">
        <v>0.23</v>
      </c>
      <c r="CH46">
        <v>100</v>
      </c>
      <c r="CI46">
        <v>28</v>
      </c>
      <c r="CJ46">
        <v>0.41</v>
      </c>
      <c r="CK46">
        <v>0.03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3.22839</v>
      </c>
      <c r="CX46">
        <v>2.78071</v>
      </c>
      <c r="CY46">
        <v>0.0230193</v>
      </c>
      <c r="CZ46">
        <v>0.0240059</v>
      </c>
      <c r="DA46">
        <v>0.119502</v>
      </c>
      <c r="DB46">
        <v>0.113401</v>
      </c>
      <c r="DC46">
        <v>24590.2</v>
      </c>
      <c r="DD46">
        <v>24262.3</v>
      </c>
      <c r="DE46">
        <v>24213.8</v>
      </c>
      <c r="DF46">
        <v>22157.8</v>
      </c>
      <c r="DG46">
        <v>31507.5</v>
      </c>
      <c r="DH46">
        <v>25060.1</v>
      </c>
      <c r="DI46">
        <v>39583.3</v>
      </c>
      <c r="DJ46">
        <v>30677.6</v>
      </c>
      <c r="DK46">
        <v>2.1382</v>
      </c>
      <c r="DL46">
        <v>2.1998</v>
      </c>
      <c r="DM46">
        <v>0.0109151</v>
      </c>
      <c r="DN46">
        <v>0</v>
      </c>
      <c r="DO46">
        <v>32.6837</v>
      </c>
      <c r="DP46">
        <v>999.9</v>
      </c>
      <c r="DQ46">
        <v>63.1</v>
      </c>
      <c r="DR46">
        <v>28.8</v>
      </c>
      <c r="DS46">
        <v>29.4293</v>
      </c>
      <c r="DT46">
        <v>63.418</v>
      </c>
      <c r="DU46">
        <v>14.347</v>
      </c>
      <c r="DV46">
        <v>2</v>
      </c>
      <c r="DW46">
        <v>0.299332</v>
      </c>
      <c r="DX46">
        <v>1.16959</v>
      </c>
      <c r="DY46">
        <v>20.358</v>
      </c>
      <c r="DZ46">
        <v>5.22598</v>
      </c>
      <c r="EA46">
        <v>11.9441</v>
      </c>
      <c r="EB46">
        <v>4.9768</v>
      </c>
      <c r="EC46">
        <v>3.2807</v>
      </c>
      <c r="ED46">
        <v>2028.2</v>
      </c>
      <c r="EE46">
        <v>8971.200000000001</v>
      </c>
      <c r="EF46">
        <v>9999</v>
      </c>
      <c r="EG46">
        <v>116.5</v>
      </c>
      <c r="EH46">
        <v>4.97169</v>
      </c>
      <c r="EI46">
        <v>1.8616</v>
      </c>
      <c r="EJ46">
        <v>1.86709</v>
      </c>
      <c r="EK46">
        <v>1.85837</v>
      </c>
      <c r="EL46">
        <v>1.86279</v>
      </c>
      <c r="EM46">
        <v>1.86332</v>
      </c>
      <c r="EN46">
        <v>1.86417</v>
      </c>
      <c r="EO46">
        <v>1.86009</v>
      </c>
      <c r="EP46">
        <v>0</v>
      </c>
      <c r="EQ46">
        <v>0</v>
      </c>
      <c r="ER46">
        <v>0</v>
      </c>
      <c r="ES46">
        <v>0</v>
      </c>
      <c r="ET46" t="s">
        <v>336</v>
      </c>
      <c r="EU46" t="s">
        <v>337</v>
      </c>
      <c r="EV46" t="s">
        <v>338</v>
      </c>
      <c r="EW46" t="s">
        <v>338</v>
      </c>
      <c r="EX46" t="s">
        <v>338</v>
      </c>
      <c r="EY46" t="s">
        <v>338</v>
      </c>
      <c r="EZ46">
        <v>0</v>
      </c>
      <c r="FA46">
        <v>100</v>
      </c>
      <c r="FB46">
        <v>100</v>
      </c>
      <c r="FC46">
        <v>1.858</v>
      </c>
      <c r="FD46">
        <v>0.2355</v>
      </c>
      <c r="FE46">
        <v>1.800259009226306</v>
      </c>
      <c r="FF46">
        <v>0.0006784385813721132</v>
      </c>
      <c r="FG46">
        <v>-9.114967239483524E-07</v>
      </c>
      <c r="FH46">
        <v>3.422039933275619E-10</v>
      </c>
      <c r="FI46">
        <v>0.2355095088662241</v>
      </c>
      <c r="FJ46">
        <v>0</v>
      </c>
      <c r="FK46">
        <v>0</v>
      </c>
      <c r="FL46">
        <v>0</v>
      </c>
      <c r="FM46">
        <v>1</v>
      </c>
      <c r="FN46">
        <v>2092</v>
      </c>
      <c r="FO46">
        <v>0</v>
      </c>
      <c r="FP46">
        <v>27</v>
      </c>
      <c r="FQ46">
        <v>0.3</v>
      </c>
      <c r="FR46">
        <v>0.2</v>
      </c>
      <c r="FS46">
        <v>0.458984</v>
      </c>
      <c r="FT46">
        <v>2.4231</v>
      </c>
      <c r="FU46">
        <v>2.14966</v>
      </c>
      <c r="FV46">
        <v>2.73438</v>
      </c>
      <c r="FW46">
        <v>2.15088</v>
      </c>
      <c r="FX46">
        <v>2.37427</v>
      </c>
      <c r="FY46">
        <v>34.2133</v>
      </c>
      <c r="FZ46">
        <v>15.5505</v>
      </c>
      <c r="GA46">
        <v>19</v>
      </c>
      <c r="GB46">
        <v>620.692</v>
      </c>
      <c r="GC46">
        <v>697.765</v>
      </c>
      <c r="GD46">
        <v>30.0014</v>
      </c>
      <c r="GE46">
        <v>31.3068</v>
      </c>
      <c r="GF46">
        <v>30.0003</v>
      </c>
      <c r="GG46">
        <v>31.0029</v>
      </c>
      <c r="GH46">
        <v>30.9393</v>
      </c>
      <c r="GI46">
        <v>9.228479999999999</v>
      </c>
      <c r="GJ46">
        <v>0</v>
      </c>
      <c r="GK46">
        <v>100</v>
      </c>
      <c r="GL46">
        <v>30</v>
      </c>
      <c r="GM46">
        <v>100</v>
      </c>
      <c r="GN46">
        <v>29.0686</v>
      </c>
      <c r="GO46">
        <v>100.097</v>
      </c>
      <c r="GP46">
        <v>100.637</v>
      </c>
    </row>
    <row r="47" spans="1:198">
      <c r="A47">
        <v>29</v>
      </c>
      <c r="B47">
        <v>1655397621.1</v>
      </c>
      <c r="C47">
        <v>3350</v>
      </c>
      <c r="D47" t="s">
        <v>424</v>
      </c>
      <c r="E47" t="s">
        <v>425</v>
      </c>
      <c r="F47">
        <v>15</v>
      </c>
      <c r="G47">
        <v>1655397613.099999</v>
      </c>
      <c r="H47">
        <f>(I47)/1000</f>
        <v>0</v>
      </c>
      <c r="I47">
        <f>1000*AY47*AG47*(AU47-AV47)/(100*AN47*(1000-AG47*AU47))</f>
        <v>0</v>
      </c>
      <c r="J47">
        <f>AY47*AG47*(AT47-AS47*(1000-AG47*AV47)/(1000-AG47*AU47))/(100*AN47)</f>
        <v>0</v>
      </c>
      <c r="K47">
        <f>AS47 - IF(AG47&gt;1, J47*AN47*100.0/(AI47*BG47), 0)</f>
        <v>0</v>
      </c>
      <c r="L47">
        <f>((R47-H47/2)*K47-J47)/(R47+H47/2)</f>
        <v>0</v>
      </c>
      <c r="M47">
        <f>L47*(AZ47+BA47)/1000.0</f>
        <v>0</v>
      </c>
      <c r="N47">
        <f>(AS47 - IF(AG47&gt;1, J47*AN47*100.0/(AI47*BG47), 0))*(AZ47+BA47)/1000.0</f>
        <v>0</v>
      </c>
      <c r="O47">
        <f>2.0/((1/Q47-1/P47)+SIGN(Q47)*SQRT((1/Q47-1/P47)*(1/Q47-1/P47) + 4*AO47/((AO47+1)*(AO47+1))*(2*1/Q47*1/P47-1/P47*1/P47)))</f>
        <v>0</v>
      </c>
      <c r="P47">
        <f>IF(LEFT(AP47,1)&lt;&gt;"0",IF(LEFT(AP47,1)="1",3.0,AQ47),$D$5+$E$5*(BG47*AZ47/($K$5*1000))+$F$5*(BG47*AZ47/($K$5*1000))*MAX(MIN(AN47,$J$5),$I$5)*MAX(MIN(AN47,$J$5),$I$5)+$G$5*MAX(MIN(AN47,$J$5),$I$5)*(BG47*AZ47/($K$5*1000))+$H$5*(BG47*AZ47/($K$5*1000))*(BG47*AZ47/($K$5*1000)))</f>
        <v>0</v>
      </c>
      <c r="Q47">
        <f>H47*(1000-(1000*0.61365*exp(17.502*U47/(240.97+U47))/(AZ47+BA47)+AU47)/2)/(1000*0.61365*exp(17.502*U47/(240.97+U47))/(AZ47+BA47)-AU47)</f>
        <v>0</v>
      </c>
      <c r="R47">
        <f>1/((AO47+1)/(O47/1.6)+1/(P47/1.37)) + AO47/((AO47+1)/(O47/1.6) + AO47/(P47/1.37))</f>
        <v>0</v>
      </c>
      <c r="S47">
        <f>(AJ47*AM47)</f>
        <v>0</v>
      </c>
      <c r="T47">
        <f>(BB47+(S47+2*0.95*5.67E-8*(((BB47+$B$9)+273)^4-(BB47+273)^4)-44100*H47)/(1.84*29.3*P47+8*0.95*5.67E-8*(BB47+273)^3))</f>
        <v>0</v>
      </c>
      <c r="U47">
        <f>($C$9*BC47+$D$9*BD47+$E$9*T47)</f>
        <v>0</v>
      </c>
      <c r="V47">
        <f>0.61365*exp(17.502*U47/(240.97+U47))</f>
        <v>0</v>
      </c>
      <c r="W47">
        <f>(X47/Y47*100)</f>
        <v>0</v>
      </c>
      <c r="X47">
        <f>AU47*(AZ47+BA47)/1000</f>
        <v>0</v>
      </c>
      <c r="Y47">
        <f>0.61365*exp(17.502*BB47/(240.97+BB47))</f>
        <v>0</v>
      </c>
      <c r="Z47">
        <f>(V47-AU47*(AZ47+BA47)/1000)</f>
        <v>0</v>
      </c>
      <c r="AA47">
        <f>(-H47*44100)</f>
        <v>0</v>
      </c>
      <c r="AB47">
        <f>2*29.3*P47*0.92*(BB47-U47)</f>
        <v>0</v>
      </c>
      <c r="AC47">
        <f>2*0.95*5.67E-8*(((BB47+$B$9)+273)^4-(U47+273)^4)</f>
        <v>0</v>
      </c>
      <c r="AD47">
        <f>S47+AC47+AA47+AB47</f>
        <v>0</v>
      </c>
      <c r="AE47">
        <v>0</v>
      </c>
      <c r="AF47">
        <v>0</v>
      </c>
      <c r="AG47">
        <f>IF(AE47*$H$15&gt;=AI47,1.0,(AI47/(AI47-AE47*$H$15)))</f>
        <v>0</v>
      </c>
      <c r="AH47">
        <f>(AG47-1)*100</f>
        <v>0</v>
      </c>
      <c r="AI47">
        <f>MAX(0,($B$15+$C$15*BG47)/(1+$D$15*BG47)*AZ47/(BB47+273)*$E$15)</f>
        <v>0</v>
      </c>
      <c r="AJ47">
        <f>$B$13*BH47+$C$13*BI47+$D$13*BT47</f>
        <v>0</v>
      </c>
      <c r="AK47">
        <f>AJ47*AL47</f>
        <v>0</v>
      </c>
      <c r="AL47">
        <f>($B$13*$D$11+$C$13*$D$11+$D$13*(BU47*$E$11+BV47*$G$11))/($B$13+$C$13+$D$13)</f>
        <v>0</v>
      </c>
      <c r="AM47">
        <f>($B$13*$K$11+$C$13*$K$11+$D$13*(BU47*$L$11+BV47*$N$11))/($B$13+$C$13+$D$13)</f>
        <v>0</v>
      </c>
      <c r="AN47">
        <v>2.1</v>
      </c>
      <c r="AO47">
        <v>0.5</v>
      </c>
      <c r="AP47" t="s">
        <v>334</v>
      </c>
      <c r="AQ47">
        <v>2</v>
      </c>
      <c r="AR47">
        <v>1655397613.099999</v>
      </c>
      <c r="AS47">
        <v>50.30524193548386</v>
      </c>
      <c r="AT47">
        <v>49.99842258064515</v>
      </c>
      <c r="AU47">
        <v>30.20316451612903</v>
      </c>
      <c r="AV47">
        <v>27.53875806451613</v>
      </c>
      <c r="AW47">
        <v>48.52492258064516</v>
      </c>
      <c r="AX47">
        <v>29.95244193548387</v>
      </c>
      <c r="AY47">
        <v>600.1480967741935</v>
      </c>
      <c r="AZ47">
        <v>85.23735806451613</v>
      </c>
      <c r="BA47">
        <v>0.0978760064516129</v>
      </c>
      <c r="BB47">
        <v>32.67739677419355</v>
      </c>
      <c r="BC47">
        <v>32.92843548387096</v>
      </c>
      <c r="BD47">
        <v>999.9000000000003</v>
      </c>
      <c r="BE47">
        <v>0</v>
      </c>
      <c r="BF47">
        <v>0</v>
      </c>
      <c r="BG47">
        <v>9988.548064516128</v>
      </c>
      <c r="BH47">
        <v>562.7532903225806</v>
      </c>
      <c r="BI47">
        <v>1590.114193548387</v>
      </c>
      <c r="BJ47">
        <v>0.3068215580645162</v>
      </c>
      <c r="BK47">
        <v>51.87209354838709</v>
      </c>
      <c r="BL47">
        <v>51.41430322580645</v>
      </c>
      <c r="BM47">
        <v>2.664406026290322</v>
      </c>
      <c r="BN47">
        <v>49.99842258064515</v>
      </c>
      <c r="BO47">
        <v>27.53875806451613</v>
      </c>
      <c r="BP47">
        <v>2.574437741935483</v>
      </c>
      <c r="BQ47">
        <v>2.347331612903225</v>
      </c>
      <c r="BR47">
        <v>21.49736451612902</v>
      </c>
      <c r="BS47">
        <v>20.00493225806452</v>
      </c>
      <c r="BT47">
        <v>1799.989032258064</v>
      </c>
      <c r="BU47">
        <v>0.643001</v>
      </c>
      <c r="BV47">
        <v>0.3569989677419355</v>
      </c>
      <c r="BW47">
        <v>39</v>
      </c>
      <c r="BX47">
        <v>30063.23870967743</v>
      </c>
      <c r="BY47">
        <v>1655397604.6</v>
      </c>
      <c r="BZ47" t="s">
        <v>426</v>
      </c>
      <c r="CA47">
        <v>1655397599.1</v>
      </c>
      <c r="CB47">
        <v>1655397604.6</v>
      </c>
      <c r="CC47">
        <v>34</v>
      </c>
      <c r="CD47">
        <v>-0.051</v>
      </c>
      <c r="CE47">
        <v>-0.001</v>
      </c>
      <c r="CF47">
        <v>1.78</v>
      </c>
      <c r="CG47">
        <v>0.23</v>
      </c>
      <c r="CH47">
        <v>50</v>
      </c>
      <c r="CI47">
        <v>28</v>
      </c>
      <c r="CJ47">
        <v>0.23</v>
      </c>
      <c r="CK47">
        <v>0.03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3.22905</v>
      </c>
      <c r="CX47">
        <v>2.78172</v>
      </c>
      <c r="CY47">
        <v>0.0117083</v>
      </c>
      <c r="CZ47">
        <v>0.0122416</v>
      </c>
      <c r="DA47">
        <v>0.119821</v>
      </c>
      <c r="DB47">
        <v>0.11347</v>
      </c>
      <c r="DC47">
        <v>24874.7</v>
      </c>
      <c r="DD47">
        <v>24556</v>
      </c>
      <c r="DE47">
        <v>24214.1</v>
      </c>
      <c r="DF47">
        <v>22159.4</v>
      </c>
      <c r="DG47">
        <v>31496.5</v>
      </c>
      <c r="DH47">
        <v>25059.7</v>
      </c>
      <c r="DI47">
        <v>39584.4</v>
      </c>
      <c r="DJ47">
        <v>30679.9</v>
      </c>
      <c r="DK47">
        <v>2.14085</v>
      </c>
      <c r="DL47">
        <v>2.2005</v>
      </c>
      <c r="DM47">
        <v>0.00394881</v>
      </c>
      <c r="DN47">
        <v>0</v>
      </c>
      <c r="DO47">
        <v>32.872</v>
      </c>
      <c r="DP47">
        <v>999.9</v>
      </c>
      <c r="DQ47">
        <v>62.9</v>
      </c>
      <c r="DR47">
        <v>28.9</v>
      </c>
      <c r="DS47">
        <v>29.5065</v>
      </c>
      <c r="DT47">
        <v>63.588</v>
      </c>
      <c r="DU47">
        <v>14.391</v>
      </c>
      <c r="DV47">
        <v>2</v>
      </c>
      <c r="DW47">
        <v>0.298237</v>
      </c>
      <c r="DX47">
        <v>1.22483</v>
      </c>
      <c r="DY47">
        <v>20.3579</v>
      </c>
      <c r="DZ47">
        <v>5.22837</v>
      </c>
      <c r="EA47">
        <v>11.9441</v>
      </c>
      <c r="EB47">
        <v>4.9773</v>
      </c>
      <c r="EC47">
        <v>3.28105</v>
      </c>
      <c r="ED47">
        <v>2030.7</v>
      </c>
      <c r="EE47">
        <v>8971.200000000001</v>
      </c>
      <c r="EF47">
        <v>9999</v>
      </c>
      <c r="EG47">
        <v>116.6</v>
      </c>
      <c r="EH47">
        <v>4.97171</v>
      </c>
      <c r="EI47">
        <v>1.86163</v>
      </c>
      <c r="EJ47">
        <v>1.86714</v>
      </c>
      <c r="EK47">
        <v>1.85837</v>
      </c>
      <c r="EL47">
        <v>1.86279</v>
      </c>
      <c r="EM47">
        <v>1.86329</v>
      </c>
      <c r="EN47">
        <v>1.86417</v>
      </c>
      <c r="EO47">
        <v>1.86012</v>
      </c>
      <c r="EP47">
        <v>0</v>
      </c>
      <c r="EQ47">
        <v>0</v>
      </c>
      <c r="ER47">
        <v>0</v>
      </c>
      <c r="ES47">
        <v>0</v>
      </c>
      <c r="ET47" t="s">
        <v>336</v>
      </c>
      <c r="EU47" t="s">
        <v>337</v>
      </c>
      <c r="EV47" t="s">
        <v>338</v>
      </c>
      <c r="EW47" t="s">
        <v>338</v>
      </c>
      <c r="EX47" t="s">
        <v>338</v>
      </c>
      <c r="EY47" t="s">
        <v>338</v>
      </c>
      <c r="EZ47">
        <v>0</v>
      </c>
      <c r="FA47">
        <v>100</v>
      </c>
      <c r="FB47">
        <v>100</v>
      </c>
      <c r="FC47">
        <v>1.78</v>
      </c>
      <c r="FD47">
        <v>0.2345</v>
      </c>
      <c r="FE47">
        <v>1.749512785896582</v>
      </c>
      <c r="FF47">
        <v>0.0006784385813721132</v>
      </c>
      <c r="FG47">
        <v>-9.114967239483524E-07</v>
      </c>
      <c r="FH47">
        <v>3.422039933275619E-10</v>
      </c>
      <c r="FI47">
        <v>0.2345336156190353</v>
      </c>
      <c r="FJ47">
        <v>0</v>
      </c>
      <c r="FK47">
        <v>0</v>
      </c>
      <c r="FL47">
        <v>0</v>
      </c>
      <c r="FM47">
        <v>1</v>
      </c>
      <c r="FN47">
        <v>2092</v>
      </c>
      <c r="FO47">
        <v>0</v>
      </c>
      <c r="FP47">
        <v>27</v>
      </c>
      <c r="FQ47">
        <v>0.4</v>
      </c>
      <c r="FR47">
        <v>0.3</v>
      </c>
      <c r="FS47">
        <v>0.302734</v>
      </c>
      <c r="FT47">
        <v>2.44385</v>
      </c>
      <c r="FU47">
        <v>2.14966</v>
      </c>
      <c r="FV47">
        <v>2.73438</v>
      </c>
      <c r="FW47">
        <v>2.15088</v>
      </c>
      <c r="FX47">
        <v>2.38281</v>
      </c>
      <c r="FY47">
        <v>34.3497</v>
      </c>
      <c r="FZ47">
        <v>15.5242</v>
      </c>
      <c r="GA47">
        <v>19</v>
      </c>
      <c r="GB47">
        <v>622.718</v>
      </c>
      <c r="GC47">
        <v>698.3920000000001</v>
      </c>
      <c r="GD47">
        <v>30.0007</v>
      </c>
      <c r="GE47">
        <v>31.3085</v>
      </c>
      <c r="GF47">
        <v>30</v>
      </c>
      <c r="GG47">
        <v>31.0025</v>
      </c>
      <c r="GH47">
        <v>30.9385</v>
      </c>
      <c r="GI47">
        <v>6.11802</v>
      </c>
      <c r="GJ47">
        <v>0</v>
      </c>
      <c r="GK47">
        <v>100</v>
      </c>
      <c r="GL47">
        <v>30</v>
      </c>
      <c r="GM47">
        <v>50</v>
      </c>
      <c r="GN47">
        <v>29.0686</v>
      </c>
      <c r="GO47">
        <v>100.099</v>
      </c>
      <c r="GP47">
        <v>100.644</v>
      </c>
    </row>
    <row r="48" spans="1:198">
      <c r="A48">
        <v>30</v>
      </c>
      <c r="B48">
        <v>1655397711.6</v>
      </c>
      <c r="C48">
        <v>3440.5</v>
      </c>
      <c r="D48" t="s">
        <v>427</v>
      </c>
      <c r="E48" t="s">
        <v>428</v>
      </c>
      <c r="F48">
        <v>15</v>
      </c>
      <c r="G48">
        <v>1655397703.599999</v>
      </c>
      <c r="H48">
        <f>(I48)/1000</f>
        <v>0</v>
      </c>
      <c r="I48">
        <f>1000*AY48*AG48*(AU48-AV48)/(100*AN48*(1000-AG48*AU48))</f>
        <v>0</v>
      </c>
      <c r="J48">
        <f>AY48*AG48*(AT48-AS48*(1000-AG48*AV48)/(1000-AG48*AU48))/(100*AN48)</f>
        <v>0</v>
      </c>
      <c r="K48">
        <f>AS48 - IF(AG48&gt;1, J48*AN48*100.0/(AI48*BG48), 0)</f>
        <v>0</v>
      </c>
      <c r="L48">
        <f>((R48-H48/2)*K48-J48)/(R48+H48/2)</f>
        <v>0</v>
      </c>
      <c r="M48">
        <f>L48*(AZ48+BA48)/1000.0</f>
        <v>0</v>
      </c>
      <c r="N48">
        <f>(AS48 - IF(AG48&gt;1, J48*AN48*100.0/(AI48*BG48), 0))*(AZ48+BA48)/1000.0</f>
        <v>0</v>
      </c>
      <c r="O48">
        <f>2.0/((1/Q48-1/P48)+SIGN(Q48)*SQRT((1/Q48-1/P48)*(1/Q48-1/P48) + 4*AO48/((AO48+1)*(AO48+1))*(2*1/Q48*1/P48-1/P48*1/P48)))</f>
        <v>0</v>
      </c>
      <c r="P48">
        <f>IF(LEFT(AP48,1)&lt;&gt;"0",IF(LEFT(AP48,1)="1",3.0,AQ48),$D$5+$E$5*(BG48*AZ48/($K$5*1000))+$F$5*(BG48*AZ48/($K$5*1000))*MAX(MIN(AN48,$J$5),$I$5)*MAX(MIN(AN48,$J$5),$I$5)+$G$5*MAX(MIN(AN48,$J$5),$I$5)*(BG48*AZ48/($K$5*1000))+$H$5*(BG48*AZ48/($K$5*1000))*(BG48*AZ48/($K$5*1000)))</f>
        <v>0</v>
      </c>
      <c r="Q48">
        <f>H48*(1000-(1000*0.61365*exp(17.502*U48/(240.97+U48))/(AZ48+BA48)+AU48)/2)/(1000*0.61365*exp(17.502*U48/(240.97+U48))/(AZ48+BA48)-AU48)</f>
        <v>0</v>
      </c>
      <c r="R48">
        <f>1/((AO48+1)/(O48/1.6)+1/(P48/1.37)) + AO48/((AO48+1)/(O48/1.6) + AO48/(P48/1.37))</f>
        <v>0</v>
      </c>
      <c r="S48">
        <f>(AJ48*AM48)</f>
        <v>0</v>
      </c>
      <c r="T48">
        <f>(BB48+(S48+2*0.95*5.67E-8*(((BB48+$B$9)+273)^4-(BB48+273)^4)-44100*H48)/(1.84*29.3*P48+8*0.95*5.67E-8*(BB48+273)^3))</f>
        <v>0</v>
      </c>
      <c r="U48">
        <f>($C$9*BC48+$D$9*BD48+$E$9*T48)</f>
        <v>0</v>
      </c>
      <c r="V48">
        <f>0.61365*exp(17.502*U48/(240.97+U48))</f>
        <v>0</v>
      </c>
      <c r="W48">
        <f>(X48/Y48*100)</f>
        <v>0</v>
      </c>
      <c r="X48">
        <f>AU48*(AZ48+BA48)/1000</f>
        <v>0</v>
      </c>
      <c r="Y48">
        <f>0.61365*exp(17.502*BB48/(240.97+BB48))</f>
        <v>0</v>
      </c>
      <c r="Z48">
        <f>(V48-AU48*(AZ48+BA48)/1000)</f>
        <v>0</v>
      </c>
      <c r="AA48">
        <f>(-H48*44100)</f>
        <v>0</v>
      </c>
      <c r="AB48">
        <f>2*29.3*P48*0.92*(BB48-U48)</f>
        <v>0</v>
      </c>
      <c r="AC48">
        <f>2*0.95*5.67E-8*(((BB48+$B$9)+273)^4-(U48+273)^4)</f>
        <v>0</v>
      </c>
      <c r="AD48">
        <f>S48+AC48+AA48+AB48</f>
        <v>0</v>
      </c>
      <c r="AE48">
        <v>0</v>
      </c>
      <c r="AF48">
        <v>0</v>
      </c>
      <c r="AG48">
        <f>IF(AE48*$H$15&gt;=AI48,1.0,(AI48/(AI48-AE48*$H$15)))</f>
        <v>0</v>
      </c>
      <c r="AH48">
        <f>(AG48-1)*100</f>
        <v>0</v>
      </c>
      <c r="AI48">
        <f>MAX(0,($B$15+$C$15*BG48)/(1+$D$15*BG48)*AZ48/(BB48+273)*$E$15)</f>
        <v>0</v>
      </c>
      <c r="AJ48">
        <f>$B$13*BH48+$C$13*BI48+$D$13*BT48</f>
        <v>0</v>
      </c>
      <c r="AK48">
        <f>AJ48*AL48</f>
        <v>0</v>
      </c>
      <c r="AL48">
        <f>($B$13*$D$11+$C$13*$D$11+$D$13*(BU48*$E$11+BV48*$G$11))/($B$13+$C$13+$D$13)</f>
        <v>0</v>
      </c>
      <c r="AM48">
        <f>($B$13*$K$11+$C$13*$K$11+$D$13*(BU48*$L$11+BV48*$N$11))/($B$13+$C$13+$D$13)</f>
        <v>0</v>
      </c>
      <c r="AN48">
        <v>2.1</v>
      </c>
      <c r="AO48">
        <v>0.5</v>
      </c>
      <c r="AP48" t="s">
        <v>334</v>
      </c>
      <c r="AQ48">
        <v>2</v>
      </c>
      <c r="AR48">
        <v>1655397703.599999</v>
      </c>
      <c r="AS48">
        <v>2.432584193548387</v>
      </c>
      <c r="AT48">
        <v>0.653744806451613</v>
      </c>
      <c r="AU48">
        <v>30.82232580645162</v>
      </c>
      <c r="AV48">
        <v>27.57632580645161</v>
      </c>
      <c r="AW48">
        <v>0.590245129032258</v>
      </c>
      <c r="AX48">
        <v>30.58991935483871</v>
      </c>
      <c r="AY48">
        <v>600.0014193548387</v>
      </c>
      <c r="AZ48">
        <v>85.23757419354838</v>
      </c>
      <c r="BA48">
        <v>0.1000231032258064</v>
      </c>
      <c r="BB48">
        <v>32.78498064516129</v>
      </c>
      <c r="BC48">
        <v>32.99838064516128</v>
      </c>
      <c r="BD48">
        <v>999.9000000000003</v>
      </c>
      <c r="BE48">
        <v>0</v>
      </c>
      <c r="BF48">
        <v>0</v>
      </c>
      <c r="BG48">
        <v>9997.740967741936</v>
      </c>
      <c r="BH48">
        <v>562.7316129032258</v>
      </c>
      <c r="BI48">
        <v>1593.57</v>
      </c>
      <c r="BJ48">
        <v>1.778838064516129</v>
      </c>
      <c r="BK48">
        <v>2.509946451612903</v>
      </c>
      <c r="BL48">
        <v>0.6722840322580647</v>
      </c>
      <c r="BM48">
        <v>3.24599870967742</v>
      </c>
      <c r="BN48">
        <v>0.653744806451613</v>
      </c>
      <c r="BO48">
        <v>27.57632580645161</v>
      </c>
      <c r="BP48">
        <v>2.627220322580646</v>
      </c>
      <c r="BQ48">
        <v>2.350540322580645</v>
      </c>
      <c r="BR48">
        <v>21.83686129032258</v>
      </c>
      <c r="BS48">
        <v>20.02701290322581</v>
      </c>
      <c r="BT48">
        <v>1799.986774193548</v>
      </c>
      <c r="BU48">
        <v>0.6430000322580646</v>
      </c>
      <c r="BV48">
        <v>0.3569999032258065</v>
      </c>
      <c r="BW48">
        <v>39</v>
      </c>
      <c r="BX48">
        <v>30063.19032258064</v>
      </c>
      <c r="BY48">
        <v>1655397675.1</v>
      </c>
      <c r="BZ48" t="s">
        <v>429</v>
      </c>
      <c r="CA48">
        <v>1655397675.1</v>
      </c>
      <c r="CB48">
        <v>1655397672.6</v>
      </c>
      <c r="CC48">
        <v>35</v>
      </c>
      <c r="CD48">
        <v>0.092</v>
      </c>
      <c r="CE48">
        <v>-0.002</v>
      </c>
      <c r="CF48">
        <v>1.841</v>
      </c>
      <c r="CG48">
        <v>0.228</v>
      </c>
      <c r="CH48">
        <v>1</v>
      </c>
      <c r="CI48">
        <v>28</v>
      </c>
      <c r="CJ48">
        <v>0.45</v>
      </c>
      <c r="CK48">
        <v>0.03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3.22874</v>
      </c>
      <c r="CX48">
        <v>2.781</v>
      </c>
      <c r="CY48">
        <v>0.000142823</v>
      </c>
      <c r="CZ48">
        <v>0.000162605</v>
      </c>
      <c r="DA48">
        <v>0.120131</v>
      </c>
      <c r="DB48">
        <v>0.11355</v>
      </c>
      <c r="DC48">
        <v>25165.4</v>
      </c>
      <c r="DD48">
        <v>24854.1</v>
      </c>
      <c r="DE48">
        <v>24214.2</v>
      </c>
      <c r="DF48">
        <v>22157.9</v>
      </c>
      <c r="DG48">
        <v>31484.8</v>
      </c>
      <c r="DH48">
        <v>25055.3</v>
      </c>
      <c r="DI48">
        <v>39584.1</v>
      </c>
      <c r="DJ48">
        <v>30677.5</v>
      </c>
      <c r="DK48">
        <v>2.14173</v>
      </c>
      <c r="DL48">
        <v>2.20023</v>
      </c>
      <c r="DM48">
        <v>-0.00265986</v>
      </c>
      <c r="DN48">
        <v>0</v>
      </c>
      <c r="DO48">
        <v>33.0531</v>
      </c>
      <c r="DP48">
        <v>999.9</v>
      </c>
      <c r="DQ48">
        <v>62.7</v>
      </c>
      <c r="DR48">
        <v>28.9</v>
      </c>
      <c r="DS48">
        <v>29.4127</v>
      </c>
      <c r="DT48">
        <v>63.678</v>
      </c>
      <c r="DU48">
        <v>14.4511</v>
      </c>
      <c r="DV48">
        <v>2</v>
      </c>
      <c r="DW48">
        <v>0.299563</v>
      </c>
      <c r="DX48">
        <v>1.33758</v>
      </c>
      <c r="DY48">
        <v>20.3561</v>
      </c>
      <c r="DZ48">
        <v>5.22627</v>
      </c>
      <c r="EA48">
        <v>11.9441</v>
      </c>
      <c r="EB48">
        <v>4.97675</v>
      </c>
      <c r="EC48">
        <v>3.28053</v>
      </c>
      <c r="ED48">
        <v>2032.9</v>
      </c>
      <c r="EE48">
        <v>8971.200000000001</v>
      </c>
      <c r="EF48">
        <v>9999</v>
      </c>
      <c r="EG48">
        <v>116.6</v>
      </c>
      <c r="EH48">
        <v>4.97176</v>
      </c>
      <c r="EI48">
        <v>1.86171</v>
      </c>
      <c r="EJ48">
        <v>1.86718</v>
      </c>
      <c r="EK48">
        <v>1.85839</v>
      </c>
      <c r="EL48">
        <v>1.86279</v>
      </c>
      <c r="EM48">
        <v>1.86339</v>
      </c>
      <c r="EN48">
        <v>1.86418</v>
      </c>
      <c r="EO48">
        <v>1.86016</v>
      </c>
      <c r="EP48">
        <v>0</v>
      </c>
      <c r="EQ48">
        <v>0</v>
      </c>
      <c r="ER48">
        <v>0</v>
      </c>
      <c r="ES48">
        <v>0</v>
      </c>
      <c r="ET48" t="s">
        <v>336</v>
      </c>
      <c r="EU48" t="s">
        <v>337</v>
      </c>
      <c r="EV48" t="s">
        <v>338</v>
      </c>
      <c r="EW48" t="s">
        <v>338</v>
      </c>
      <c r="EX48" t="s">
        <v>338</v>
      </c>
      <c r="EY48" t="s">
        <v>338</v>
      </c>
      <c r="EZ48">
        <v>0</v>
      </c>
      <c r="FA48">
        <v>100</v>
      </c>
      <c r="FB48">
        <v>100</v>
      </c>
      <c r="FC48">
        <v>1.842</v>
      </c>
      <c r="FD48">
        <v>0.2324</v>
      </c>
      <c r="FE48">
        <v>1.841938988058971</v>
      </c>
      <c r="FF48">
        <v>0.0006784385813721132</v>
      </c>
      <c r="FG48">
        <v>-9.114967239483524E-07</v>
      </c>
      <c r="FH48">
        <v>3.422039933275619E-10</v>
      </c>
      <c r="FI48">
        <v>0.2324085064675077</v>
      </c>
      <c r="FJ48">
        <v>0</v>
      </c>
      <c r="FK48">
        <v>0</v>
      </c>
      <c r="FL48">
        <v>0</v>
      </c>
      <c r="FM48">
        <v>1</v>
      </c>
      <c r="FN48">
        <v>2092</v>
      </c>
      <c r="FO48">
        <v>0</v>
      </c>
      <c r="FP48">
        <v>27</v>
      </c>
      <c r="FQ48">
        <v>0.6</v>
      </c>
      <c r="FR48">
        <v>0.7</v>
      </c>
      <c r="FS48">
        <v>0.032959</v>
      </c>
      <c r="FT48">
        <v>4.99878</v>
      </c>
      <c r="FU48">
        <v>2.14966</v>
      </c>
      <c r="FV48">
        <v>2.73315</v>
      </c>
      <c r="FW48">
        <v>2.15088</v>
      </c>
      <c r="FX48">
        <v>2.40356</v>
      </c>
      <c r="FY48">
        <v>34.3497</v>
      </c>
      <c r="FZ48">
        <v>15.498</v>
      </c>
      <c r="GA48">
        <v>19</v>
      </c>
      <c r="GB48">
        <v>623.462</v>
      </c>
      <c r="GC48">
        <v>698.272</v>
      </c>
      <c r="GD48">
        <v>30.001</v>
      </c>
      <c r="GE48">
        <v>31.3178</v>
      </c>
      <c r="GF48">
        <v>30.0001</v>
      </c>
      <c r="GG48">
        <v>31.0094</v>
      </c>
      <c r="GH48">
        <v>30.9492</v>
      </c>
      <c r="GI48">
        <v>0</v>
      </c>
      <c r="GJ48">
        <v>0</v>
      </c>
      <c r="GK48">
        <v>100</v>
      </c>
      <c r="GL48">
        <v>30</v>
      </c>
      <c r="GM48">
        <v>0</v>
      </c>
      <c r="GN48">
        <v>29.0686</v>
      </c>
      <c r="GO48">
        <v>100.099</v>
      </c>
      <c r="GP48">
        <v>100.637</v>
      </c>
    </row>
    <row r="49" spans="1:198">
      <c r="A49">
        <v>31</v>
      </c>
      <c r="B49">
        <v>1655397802.1</v>
      </c>
      <c r="C49">
        <v>3531</v>
      </c>
      <c r="D49" t="s">
        <v>430</v>
      </c>
      <c r="E49" t="s">
        <v>431</v>
      </c>
      <c r="F49">
        <v>15</v>
      </c>
      <c r="G49">
        <v>1655397794.349999</v>
      </c>
      <c r="H49">
        <f>(I49)/1000</f>
        <v>0</v>
      </c>
      <c r="I49">
        <f>1000*AY49*AG49*(AU49-AV49)/(100*AN49*(1000-AG49*AU49))</f>
        <v>0</v>
      </c>
      <c r="J49">
        <f>AY49*AG49*(AT49-AS49*(1000-AG49*AV49)/(1000-AG49*AU49))/(100*AN49)</f>
        <v>0</v>
      </c>
      <c r="K49">
        <f>AS49 - IF(AG49&gt;1, J49*AN49*100.0/(AI49*BG49), 0)</f>
        <v>0</v>
      </c>
      <c r="L49">
        <f>((R49-H49/2)*K49-J49)/(R49+H49/2)</f>
        <v>0</v>
      </c>
      <c r="M49">
        <f>L49*(AZ49+BA49)/1000.0</f>
        <v>0</v>
      </c>
      <c r="N49">
        <f>(AS49 - IF(AG49&gt;1, J49*AN49*100.0/(AI49*BG49), 0))*(AZ49+BA49)/1000.0</f>
        <v>0</v>
      </c>
      <c r="O49">
        <f>2.0/((1/Q49-1/P49)+SIGN(Q49)*SQRT((1/Q49-1/P49)*(1/Q49-1/P49) + 4*AO49/((AO49+1)*(AO49+1))*(2*1/Q49*1/P49-1/P49*1/P49)))</f>
        <v>0</v>
      </c>
      <c r="P49">
        <f>IF(LEFT(AP49,1)&lt;&gt;"0",IF(LEFT(AP49,1)="1",3.0,AQ49),$D$5+$E$5*(BG49*AZ49/($K$5*1000))+$F$5*(BG49*AZ49/($K$5*1000))*MAX(MIN(AN49,$J$5),$I$5)*MAX(MIN(AN49,$J$5),$I$5)+$G$5*MAX(MIN(AN49,$J$5),$I$5)*(BG49*AZ49/($K$5*1000))+$H$5*(BG49*AZ49/($K$5*1000))*(BG49*AZ49/($K$5*1000)))</f>
        <v>0</v>
      </c>
      <c r="Q49">
        <f>H49*(1000-(1000*0.61365*exp(17.502*U49/(240.97+U49))/(AZ49+BA49)+AU49)/2)/(1000*0.61365*exp(17.502*U49/(240.97+U49))/(AZ49+BA49)-AU49)</f>
        <v>0</v>
      </c>
      <c r="R49">
        <f>1/((AO49+1)/(O49/1.6)+1/(P49/1.37)) + AO49/((AO49+1)/(O49/1.6) + AO49/(P49/1.37))</f>
        <v>0</v>
      </c>
      <c r="S49">
        <f>(AJ49*AM49)</f>
        <v>0</v>
      </c>
      <c r="T49">
        <f>(BB49+(S49+2*0.95*5.67E-8*(((BB49+$B$9)+273)^4-(BB49+273)^4)-44100*H49)/(1.84*29.3*P49+8*0.95*5.67E-8*(BB49+273)^3))</f>
        <v>0</v>
      </c>
      <c r="U49">
        <f>($C$9*BC49+$D$9*BD49+$E$9*T49)</f>
        <v>0</v>
      </c>
      <c r="V49">
        <f>0.61365*exp(17.502*U49/(240.97+U49))</f>
        <v>0</v>
      </c>
      <c r="W49">
        <f>(X49/Y49*100)</f>
        <v>0</v>
      </c>
      <c r="X49">
        <f>AU49*(AZ49+BA49)/1000</f>
        <v>0</v>
      </c>
      <c r="Y49">
        <f>0.61365*exp(17.502*BB49/(240.97+BB49))</f>
        <v>0</v>
      </c>
      <c r="Z49">
        <f>(V49-AU49*(AZ49+BA49)/1000)</f>
        <v>0</v>
      </c>
      <c r="AA49">
        <f>(-H49*44100)</f>
        <v>0</v>
      </c>
      <c r="AB49">
        <f>2*29.3*P49*0.92*(BB49-U49)</f>
        <v>0</v>
      </c>
      <c r="AC49">
        <f>2*0.95*5.67E-8*(((BB49+$B$9)+273)^4-(U49+273)^4)</f>
        <v>0</v>
      </c>
      <c r="AD49">
        <f>S49+AC49+AA49+AB49</f>
        <v>0</v>
      </c>
      <c r="AE49">
        <v>0</v>
      </c>
      <c r="AF49">
        <v>0</v>
      </c>
      <c r="AG49">
        <f>IF(AE49*$H$15&gt;=AI49,1.0,(AI49/(AI49-AE49*$H$15)))</f>
        <v>0</v>
      </c>
      <c r="AH49">
        <f>(AG49-1)*100</f>
        <v>0</v>
      </c>
      <c r="AI49">
        <f>MAX(0,($B$15+$C$15*BG49)/(1+$D$15*BG49)*AZ49/(BB49+273)*$E$15)</f>
        <v>0</v>
      </c>
      <c r="AJ49">
        <f>$B$13*BH49+$C$13*BI49+$D$13*BT49</f>
        <v>0</v>
      </c>
      <c r="AK49">
        <f>AJ49*AL49</f>
        <v>0</v>
      </c>
      <c r="AL49">
        <f>($B$13*$D$11+$C$13*$D$11+$D$13*(BU49*$E$11+BV49*$G$11))/($B$13+$C$13+$D$13)</f>
        <v>0</v>
      </c>
      <c r="AM49">
        <f>($B$13*$K$11+$C$13*$K$11+$D$13*(BU49*$L$11+BV49*$N$11))/($B$13+$C$13+$D$13)</f>
        <v>0</v>
      </c>
      <c r="AN49">
        <v>2.1</v>
      </c>
      <c r="AO49">
        <v>0.5</v>
      </c>
      <c r="AP49" t="s">
        <v>334</v>
      </c>
      <c r="AQ49">
        <v>2</v>
      </c>
      <c r="AR49">
        <v>1655397794.349999</v>
      </c>
      <c r="AS49">
        <v>411.7252333333333</v>
      </c>
      <c r="AT49">
        <v>420.2207</v>
      </c>
      <c r="AU49">
        <v>30.94869666666666</v>
      </c>
      <c r="AV49">
        <v>27.64458666666667</v>
      </c>
      <c r="AW49">
        <v>409.0142333333333</v>
      </c>
      <c r="AX49">
        <v>30.71629333333334</v>
      </c>
      <c r="AY49">
        <v>600.0149666666667</v>
      </c>
      <c r="AZ49">
        <v>85.23754333333333</v>
      </c>
      <c r="BA49">
        <v>0.10006568</v>
      </c>
      <c r="BB49">
        <v>32.85144333333333</v>
      </c>
      <c r="BC49">
        <v>32.99358333333333</v>
      </c>
      <c r="BD49">
        <v>999.9000000000002</v>
      </c>
      <c r="BE49">
        <v>0</v>
      </c>
      <c r="BF49">
        <v>0</v>
      </c>
      <c r="BG49">
        <v>9999.682000000001</v>
      </c>
      <c r="BH49">
        <v>562.9826666666667</v>
      </c>
      <c r="BI49">
        <v>1592.145</v>
      </c>
      <c r="BJ49">
        <v>-9.216199</v>
      </c>
      <c r="BK49">
        <v>424.1307333333334</v>
      </c>
      <c r="BL49">
        <v>432.1678666666667</v>
      </c>
      <c r="BM49">
        <v>3.304111</v>
      </c>
      <c r="BN49">
        <v>420.2207</v>
      </c>
      <c r="BO49">
        <v>27.64458666666667</v>
      </c>
      <c r="BP49">
        <v>2.637990666666667</v>
      </c>
      <c r="BQ49">
        <v>2.356357333333333</v>
      </c>
      <c r="BR49">
        <v>21.90387666666667</v>
      </c>
      <c r="BS49">
        <v>20.06693</v>
      </c>
      <c r="BT49">
        <v>1799.988666666666</v>
      </c>
      <c r="BU49">
        <v>0.6429999666666668</v>
      </c>
      <c r="BV49">
        <v>0.357</v>
      </c>
      <c r="BW49">
        <v>39.85694666666667</v>
      </c>
      <c r="BX49">
        <v>30063.21666666666</v>
      </c>
      <c r="BY49">
        <v>1655397819.6</v>
      </c>
      <c r="BZ49" t="s">
        <v>432</v>
      </c>
      <c r="CA49">
        <v>1655397819.6</v>
      </c>
      <c r="CB49">
        <v>1655397672.6</v>
      </c>
      <c r="CC49">
        <v>36</v>
      </c>
      <c r="CD49">
        <v>0.72</v>
      </c>
      <c r="CE49">
        <v>-0.002</v>
      </c>
      <c r="CF49">
        <v>2.711</v>
      </c>
      <c r="CG49">
        <v>0.228</v>
      </c>
      <c r="CH49">
        <v>420</v>
      </c>
      <c r="CI49">
        <v>28</v>
      </c>
      <c r="CJ49">
        <v>0.22</v>
      </c>
      <c r="CK49">
        <v>0.03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3.2288</v>
      </c>
      <c r="CX49">
        <v>2.78123</v>
      </c>
      <c r="CY49">
        <v>0.08089200000000001</v>
      </c>
      <c r="CZ49">
        <v>0.0836563</v>
      </c>
      <c r="DA49">
        <v>0.120465</v>
      </c>
      <c r="DB49">
        <v>0.113753</v>
      </c>
      <c r="DC49">
        <v>23134.7</v>
      </c>
      <c r="DD49">
        <v>22778.8</v>
      </c>
      <c r="DE49">
        <v>24213.7</v>
      </c>
      <c r="DF49">
        <v>22156</v>
      </c>
      <c r="DG49">
        <v>31474.3</v>
      </c>
      <c r="DH49">
        <v>25049.2</v>
      </c>
      <c r="DI49">
        <v>39583.2</v>
      </c>
      <c r="DJ49">
        <v>30674.9</v>
      </c>
      <c r="DK49">
        <v>2.14182</v>
      </c>
      <c r="DL49">
        <v>2.20127</v>
      </c>
      <c r="DM49">
        <v>-0.0116304</v>
      </c>
      <c r="DN49">
        <v>0</v>
      </c>
      <c r="DO49">
        <v>33.1848</v>
      </c>
      <c r="DP49">
        <v>999.9</v>
      </c>
      <c r="DQ49">
        <v>62.5</v>
      </c>
      <c r="DR49">
        <v>29</v>
      </c>
      <c r="DS49">
        <v>29.4892</v>
      </c>
      <c r="DT49">
        <v>63.158</v>
      </c>
      <c r="DU49">
        <v>14.359</v>
      </c>
      <c r="DV49">
        <v>2</v>
      </c>
      <c r="DW49">
        <v>0.301974</v>
      </c>
      <c r="DX49">
        <v>1.37756</v>
      </c>
      <c r="DY49">
        <v>20.3562</v>
      </c>
      <c r="DZ49">
        <v>5.22598</v>
      </c>
      <c r="EA49">
        <v>11.9439</v>
      </c>
      <c r="EB49">
        <v>4.97715</v>
      </c>
      <c r="EC49">
        <v>3.281</v>
      </c>
      <c r="ED49">
        <v>2035.6</v>
      </c>
      <c r="EE49">
        <v>8971.200000000001</v>
      </c>
      <c r="EF49">
        <v>9999</v>
      </c>
      <c r="EG49">
        <v>116.6</v>
      </c>
      <c r="EH49">
        <v>4.97168</v>
      </c>
      <c r="EI49">
        <v>1.86167</v>
      </c>
      <c r="EJ49">
        <v>1.86716</v>
      </c>
      <c r="EK49">
        <v>1.85837</v>
      </c>
      <c r="EL49">
        <v>1.86279</v>
      </c>
      <c r="EM49">
        <v>1.86334</v>
      </c>
      <c r="EN49">
        <v>1.86417</v>
      </c>
      <c r="EO49">
        <v>1.86016</v>
      </c>
      <c r="EP49">
        <v>0</v>
      </c>
      <c r="EQ49">
        <v>0</v>
      </c>
      <c r="ER49">
        <v>0</v>
      </c>
      <c r="ES49">
        <v>0</v>
      </c>
      <c r="ET49" t="s">
        <v>336</v>
      </c>
      <c r="EU49" t="s">
        <v>337</v>
      </c>
      <c r="EV49" t="s">
        <v>338</v>
      </c>
      <c r="EW49" t="s">
        <v>338</v>
      </c>
      <c r="EX49" t="s">
        <v>338</v>
      </c>
      <c r="EY49" t="s">
        <v>338</v>
      </c>
      <c r="EZ49">
        <v>0</v>
      </c>
      <c r="FA49">
        <v>100</v>
      </c>
      <c r="FB49">
        <v>100</v>
      </c>
      <c r="FC49">
        <v>2.711</v>
      </c>
      <c r="FD49">
        <v>0.2324</v>
      </c>
      <c r="FE49">
        <v>1.841938988058971</v>
      </c>
      <c r="FF49">
        <v>0.0006784385813721132</v>
      </c>
      <c r="FG49">
        <v>-9.114967239483524E-07</v>
      </c>
      <c r="FH49">
        <v>3.422039933275619E-10</v>
      </c>
      <c r="FI49">
        <v>0.2324085064675077</v>
      </c>
      <c r="FJ49">
        <v>0</v>
      </c>
      <c r="FK49">
        <v>0</v>
      </c>
      <c r="FL49">
        <v>0</v>
      </c>
      <c r="FM49">
        <v>1</v>
      </c>
      <c r="FN49">
        <v>2092</v>
      </c>
      <c r="FO49">
        <v>0</v>
      </c>
      <c r="FP49">
        <v>27</v>
      </c>
      <c r="FQ49">
        <v>2.1</v>
      </c>
      <c r="FR49">
        <v>2.2</v>
      </c>
      <c r="FS49">
        <v>1.39282</v>
      </c>
      <c r="FT49">
        <v>2.40967</v>
      </c>
      <c r="FU49">
        <v>2.14966</v>
      </c>
      <c r="FV49">
        <v>2.73438</v>
      </c>
      <c r="FW49">
        <v>2.15088</v>
      </c>
      <c r="FX49">
        <v>2.41333</v>
      </c>
      <c r="FY49">
        <v>34.5092</v>
      </c>
      <c r="FZ49">
        <v>15.5067</v>
      </c>
      <c r="GA49">
        <v>19</v>
      </c>
      <c r="GB49">
        <v>623.679</v>
      </c>
      <c r="GC49">
        <v>699.396</v>
      </c>
      <c r="GD49">
        <v>30</v>
      </c>
      <c r="GE49">
        <v>31.342</v>
      </c>
      <c r="GF49">
        <v>30.0001</v>
      </c>
      <c r="GG49">
        <v>31.0229</v>
      </c>
      <c r="GH49">
        <v>30.9627</v>
      </c>
      <c r="GI49">
        <v>27.9108</v>
      </c>
      <c r="GJ49">
        <v>0</v>
      </c>
      <c r="GK49">
        <v>100</v>
      </c>
      <c r="GL49">
        <v>30</v>
      </c>
      <c r="GM49">
        <v>420</v>
      </c>
      <c r="GN49">
        <v>29.0686</v>
      </c>
      <c r="GO49">
        <v>100.097</v>
      </c>
      <c r="GP49">
        <v>100.628</v>
      </c>
    </row>
    <row r="50" spans="1:198">
      <c r="A50">
        <v>32</v>
      </c>
      <c r="B50">
        <v>1655397910.6</v>
      </c>
      <c r="C50">
        <v>3639.5</v>
      </c>
      <c r="D50" t="s">
        <v>433</v>
      </c>
      <c r="E50" t="s">
        <v>434</v>
      </c>
      <c r="F50">
        <v>15</v>
      </c>
      <c r="G50">
        <v>1655397904.1</v>
      </c>
      <c r="H50">
        <f>(I50)/1000</f>
        <v>0</v>
      </c>
      <c r="I50">
        <f>1000*AY50*AG50*(AU50-AV50)/(100*AN50*(1000-AG50*AU50))</f>
        <v>0</v>
      </c>
      <c r="J50">
        <f>AY50*AG50*(AT50-AS50*(1000-AG50*AV50)/(1000-AG50*AU50))/(100*AN50)</f>
        <v>0</v>
      </c>
      <c r="K50">
        <f>AS50 - IF(AG50&gt;1, J50*AN50*100.0/(AI50*BG50), 0)</f>
        <v>0</v>
      </c>
      <c r="L50">
        <f>((R50-H50/2)*K50-J50)/(R50+H50/2)</f>
        <v>0</v>
      </c>
      <c r="M50">
        <f>L50*(AZ50+BA50)/1000.0</f>
        <v>0</v>
      </c>
      <c r="N50">
        <f>(AS50 - IF(AG50&gt;1, J50*AN50*100.0/(AI50*BG50), 0))*(AZ50+BA50)/1000.0</f>
        <v>0</v>
      </c>
      <c r="O50">
        <f>2.0/((1/Q50-1/P50)+SIGN(Q50)*SQRT((1/Q50-1/P50)*(1/Q50-1/P50) + 4*AO50/((AO50+1)*(AO50+1))*(2*1/Q50*1/P50-1/P50*1/P50)))</f>
        <v>0</v>
      </c>
      <c r="P50">
        <f>IF(LEFT(AP50,1)&lt;&gt;"0",IF(LEFT(AP50,1)="1",3.0,AQ50),$D$5+$E$5*(BG50*AZ50/($K$5*1000))+$F$5*(BG50*AZ50/($K$5*1000))*MAX(MIN(AN50,$J$5),$I$5)*MAX(MIN(AN50,$J$5),$I$5)+$G$5*MAX(MIN(AN50,$J$5),$I$5)*(BG50*AZ50/($K$5*1000))+$H$5*(BG50*AZ50/($K$5*1000))*(BG50*AZ50/($K$5*1000)))</f>
        <v>0</v>
      </c>
      <c r="Q50">
        <f>H50*(1000-(1000*0.61365*exp(17.502*U50/(240.97+U50))/(AZ50+BA50)+AU50)/2)/(1000*0.61365*exp(17.502*U50/(240.97+U50))/(AZ50+BA50)-AU50)</f>
        <v>0</v>
      </c>
      <c r="R50">
        <f>1/((AO50+1)/(O50/1.6)+1/(P50/1.37)) + AO50/((AO50+1)/(O50/1.6) + AO50/(P50/1.37))</f>
        <v>0</v>
      </c>
      <c r="S50">
        <f>(AJ50*AM50)</f>
        <v>0</v>
      </c>
      <c r="T50">
        <f>(BB50+(S50+2*0.95*5.67E-8*(((BB50+$B$9)+273)^4-(BB50+273)^4)-44100*H50)/(1.84*29.3*P50+8*0.95*5.67E-8*(BB50+273)^3))</f>
        <v>0</v>
      </c>
      <c r="U50">
        <f>($C$9*BC50+$D$9*BD50+$E$9*T50)</f>
        <v>0</v>
      </c>
      <c r="V50">
        <f>0.61365*exp(17.502*U50/(240.97+U50))</f>
        <v>0</v>
      </c>
      <c r="W50">
        <f>(X50/Y50*100)</f>
        <v>0</v>
      </c>
      <c r="X50">
        <f>AU50*(AZ50+BA50)/1000</f>
        <v>0</v>
      </c>
      <c r="Y50">
        <f>0.61365*exp(17.502*BB50/(240.97+BB50))</f>
        <v>0</v>
      </c>
      <c r="Z50">
        <f>(V50-AU50*(AZ50+BA50)/1000)</f>
        <v>0</v>
      </c>
      <c r="AA50">
        <f>(-H50*44100)</f>
        <v>0</v>
      </c>
      <c r="AB50">
        <f>2*29.3*P50*0.92*(BB50-U50)</f>
        <v>0</v>
      </c>
      <c r="AC50">
        <f>2*0.95*5.67E-8*(((BB50+$B$9)+273)^4-(U50+273)^4)</f>
        <v>0</v>
      </c>
      <c r="AD50">
        <f>S50+AC50+AA50+AB50</f>
        <v>0</v>
      </c>
      <c r="AE50">
        <v>0</v>
      </c>
      <c r="AF50">
        <v>0</v>
      </c>
      <c r="AG50">
        <f>IF(AE50*$H$15&gt;=AI50,1.0,(AI50/(AI50-AE50*$H$15)))</f>
        <v>0</v>
      </c>
      <c r="AH50">
        <f>(AG50-1)*100</f>
        <v>0</v>
      </c>
      <c r="AI50">
        <f>MAX(0,($B$15+$C$15*BG50)/(1+$D$15*BG50)*AZ50/(BB50+273)*$E$15)</f>
        <v>0</v>
      </c>
      <c r="AJ50">
        <f>$B$13*BH50+$C$13*BI50+$D$13*BT50</f>
        <v>0</v>
      </c>
      <c r="AK50">
        <f>AJ50*AL50</f>
        <v>0</v>
      </c>
      <c r="AL50">
        <f>($B$13*$D$11+$C$13*$D$11+$D$13*(BU50*$E$11+BV50*$G$11))/($B$13+$C$13+$D$13)</f>
        <v>0</v>
      </c>
      <c r="AM50">
        <f>($B$13*$K$11+$C$13*$K$11+$D$13*(BU50*$L$11+BV50*$N$11))/($B$13+$C$13+$D$13)</f>
        <v>0</v>
      </c>
      <c r="AN50">
        <v>2.1</v>
      </c>
      <c r="AO50">
        <v>0.5</v>
      </c>
      <c r="AP50" t="s">
        <v>334</v>
      </c>
      <c r="AQ50">
        <v>2</v>
      </c>
      <c r="AR50">
        <v>1655397904.1</v>
      </c>
      <c r="AS50">
        <v>641.1161599999999</v>
      </c>
      <c r="AT50">
        <v>650.17872</v>
      </c>
      <c r="AU50">
        <v>29.946552</v>
      </c>
      <c r="AV50">
        <v>27.7043</v>
      </c>
      <c r="AW50">
        <v>637.96748</v>
      </c>
      <c r="AX50">
        <v>29.724844</v>
      </c>
      <c r="AY50">
        <v>600.2086800000001</v>
      </c>
      <c r="AZ50">
        <v>85.23814399999999</v>
      </c>
      <c r="BA50">
        <v>0.09740728000000003</v>
      </c>
      <c r="BB50">
        <v>32.883688</v>
      </c>
      <c r="BC50">
        <v>33.04198</v>
      </c>
      <c r="BD50">
        <v>999.9</v>
      </c>
      <c r="BE50">
        <v>0</v>
      </c>
      <c r="BF50">
        <v>0</v>
      </c>
      <c r="BG50">
        <v>9995.742399999999</v>
      </c>
      <c r="BH50">
        <v>563.41588</v>
      </c>
      <c r="BI50">
        <v>1591.7224</v>
      </c>
      <c r="BJ50">
        <v>-9.062524055999999</v>
      </c>
      <c r="BK50">
        <v>660.9018000000001</v>
      </c>
      <c r="BL50">
        <v>668.70484</v>
      </c>
      <c r="BM50">
        <v>2.24225309032</v>
      </c>
      <c r="BN50">
        <v>650.17872</v>
      </c>
      <c r="BO50">
        <v>27.7043</v>
      </c>
      <c r="BP50">
        <v>2.5525884</v>
      </c>
      <c r="BQ50">
        <v>2.3614632</v>
      </c>
      <c r="BR50">
        <v>21.35082</v>
      </c>
      <c r="BS50">
        <v>20.101904</v>
      </c>
      <c r="BT50">
        <v>1799.9928</v>
      </c>
      <c r="BU50">
        <v>0.64300012</v>
      </c>
      <c r="BV50">
        <v>0.35699988</v>
      </c>
      <c r="BW50">
        <v>39.986656</v>
      </c>
      <c r="BX50">
        <v>30063.292</v>
      </c>
      <c r="BY50">
        <v>1655397898.1</v>
      </c>
      <c r="BZ50" t="s">
        <v>435</v>
      </c>
      <c r="CA50">
        <v>1655397895.1</v>
      </c>
      <c r="CB50">
        <v>1655397898.1</v>
      </c>
      <c r="CC50">
        <v>37</v>
      </c>
      <c r="CD50">
        <v>0.436</v>
      </c>
      <c r="CE50">
        <v>0.001</v>
      </c>
      <c r="CF50">
        <v>3.148</v>
      </c>
      <c r="CG50">
        <v>0.233</v>
      </c>
      <c r="CH50">
        <v>650</v>
      </c>
      <c r="CI50">
        <v>28</v>
      </c>
      <c r="CJ50">
        <v>0.25</v>
      </c>
      <c r="CK50">
        <v>0.03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3.22875</v>
      </c>
      <c r="CX50">
        <v>2.78135</v>
      </c>
      <c r="CY50">
        <v>0.111303</v>
      </c>
      <c r="CZ50">
        <v>0.114774</v>
      </c>
      <c r="DA50">
        <v>0.120563</v>
      </c>
      <c r="DB50">
        <v>0.113915</v>
      </c>
      <c r="DC50">
        <v>22367.6</v>
      </c>
      <c r="DD50">
        <v>22003.4</v>
      </c>
      <c r="DE50">
        <v>24211.9</v>
      </c>
      <c r="DF50">
        <v>22153.9</v>
      </c>
      <c r="DG50">
        <v>31470</v>
      </c>
      <c r="DH50">
        <v>25043</v>
      </c>
      <c r="DI50">
        <v>39581.1</v>
      </c>
      <c r="DJ50">
        <v>30671.9</v>
      </c>
      <c r="DK50">
        <v>2.13875</v>
      </c>
      <c r="DL50">
        <v>2.1986</v>
      </c>
      <c r="DM50">
        <v>-0.0116415</v>
      </c>
      <c r="DN50">
        <v>0</v>
      </c>
      <c r="DO50">
        <v>33.2308</v>
      </c>
      <c r="DP50">
        <v>999.9</v>
      </c>
      <c r="DQ50">
        <v>62.3</v>
      </c>
      <c r="DR50">
        <v>29.1</v>
      </c>
      <c r="DS50">
        <v>29.5655</v>
      </c>
      <c r="DT50">
        <v>63.458</v>
      </c>
      <c r="DU50">
        <v>14.4351</v>
      </c>
      <c r="DV50">
        <v>2</v>
      </c>
      <c r="DW50">
        <v>0.305381</v>
      </c>
      <c r="DX50">
        <v>1.42218</v>
      </c>
      <c r="DY50">
        <v>20.3558</v>
      </c>
      <c r="DZ50">
        <v>5.22672</v>
      </c>
      <c r="EA50">
        <v>11.9441</v>
      </c>
      <c r="EB50">
        <v>4.9776</v>
      </c>
      <c r="EC50">
        <v>3.28105</v>
      </c>
      <c r="ED50">
        <v>2038.2</v>
      </c>
      <c r="EE50">
        <v>8971.200000000001</v>
      </c>
      <c r="EF50">
        <v>9999</v>
      </c>
      <c r="EG50">
        <v>116.7</v>
      </c>
      <c r="EH50">
        <v>4.97171</v>
      </c>
      <c r="EI50">
        <v>1.86169</v>
      </c>
      <c r="EJ50">
        <v>1.86712</v>
      </c>
      <c r="EK50">
        <v>1.85838</v>
      </c>
      <c r="EL50">
        <v>1.86279</v>
      </c>
      <c r="EM50">
        <v>1.86338</v>
      </c>
      <c r="EN50">
        <v>1.86417</v>
      </c>
      <c r="EO50">
        <v>1.86011</v>
      </c>
      <c r="EP50">
        <v>0</v>
      </c>
      <c r="EQ50">
        <v>0</v>
      </c>
      <c r="ER50">
        <v>0</v>
      </c>
      <c r="ES50">
        <v>0</v>
      </c>
      <c r="ET50" t="s">
        <v>336</v>
      </c>
      <c r="EU50" t="s">
        <v>337</v>
      </c>
      <c r="EV50" t="s">
        <v>338</v>
      </c>
      <c r="EW50" t="s">
        <v>338</v>
      </c>
      <c r="EX50" t="s">
        <v>338</v>
      </c>
      <c r="EY50" t="s">
        <v>338</v>
      </c>
      <c r="EZ50">
        <v>0</v>
      </c>
      <c r="FA50">
        <v>100</v>
      </c>
      <c r="FB50">
        <v>100</v>
      </c>
      <c r="FC50">
        <v>3.149</v>
      </c>
      <c r="FD50">
        <v>0.233</v>
      </c>
      <c r="FE50">
        <v>2.998028207985707</v>
      </c>
      <c r="FF50">
        <v>0.0006784385813721132</v>
      </c>
      <c r="FG50">
        <v>-9.114967239483524E-07</v>
      </c>
      <c r="FH50">
        <v>3.422039933275619E-10</v>
      </c>
      <c r="FI50">
        <v>0.2330450000000042</v>
      </c>
      <c r="FJ50">
        <v>0</v>
      </c>
      <c r="FK50">
        <v>0</v>
      </c>
      <c r="FL50">
        <v>0</v>
      </c>
      <c r="FM50">
        <v>1</v>
      </c>
      <c r="FN50">
        <v>2092</v>
      </c>
      <c r="FO50">
        <v>0</v>
      </c>
      <c r="FP50">
        <v>27</v>
      </c>
      <c r="FQ50">
        <v>0.3</v>
      </c>
      <c r="FR50">
        <v>0.2</v>
      </c>
      <c r="FS50">
        <v>1.97144</v>
      </c>
      <c r="FT50">
        <v>2.41821</v>
      </c>
      <c r="FU50">
        <v>2.14966</v>
      </c>
      <c r="FV50">
        <v>2.73315</v>
      </c>
      <c r="FW50">
        <v>2.15088</v>
      </c>
      <c r="FX50">
        <v>2.37793</v>
      </c>
      <c r="FY50">
        <v>34.6235</v>
      </c>
      <c r="FZ50">
        <v>15.4892</v>
      </c>
      <c r="GA50">
        <v>19</v>
      </c>
      <c r="GB50">
        <v>621.673</v>
      </c>
      <c r="GC50">
        <v>697.319</v>
      </c>
      <c r="GD50">
        <v>29.9989</v>
      </c>
      <c r="GE50">
        <v>31.3752</v>
      </c>
      <c r="GF50">
        <v>30.0005</v>
      </c>
      <c r="GG50">
        <v>31.0571</v>
      </c>
      <c r="GH50">
        <v>30.9927</v>
      </c>
      <c r="GI50">
        <v>39.4816</v>
      </c>
      <c r="GJ50">
        <v>0</v>
      </c>
      <c r="GK50">
        <v>100</v>
      </c>
      <c r="GL50">
        <v>30</v>
      </c>
      <c r="GM50">
        <v>650</v>
      </c>
      <c r="GN50">
        <v>29.0686</v>
      </c>
      <c r="GO50">
        <v>100.091</v>
      </c>
      <c r="GP50">
        <v>100.618</v>
      </c>
    </row>
    <row r="51" spans="1:198">
      <c r="A51">
        <v>33</v>
      </c>
      <c r="B51">
        <v>1655398001.1</v>
      </c>
      <c r="C51">
        <v>3730</v>
      </c>
      <c r="D51" t="s">
        <v>436</v>
      </c>
      <c r="E51" t="s">
        <v>437</v>
      </c>
      <c r="F51">
        <v>15</v>
      </c>
      <c r="G51">
        <v>1655397993.349999</v>
      </c>
      <c r="H51">
        <f>(I51)/1000</f>
        <v>0</v>
      </c>
      <c r="I51">
        <f>1000*AY51*AG51*(AU51-AV51)/(100*AN51*(1000-AG51*AU51))</f>
        <v>0</v>
      </c>
      <c r="J51">
        <f>AY51*AG51*(AT51-AS51*(1000-AG51*AV51)/(1000-AG51*AU51))/(100*AN51)</f>
        <v>0</v>
      </c>
      <c r="K51">
        <f>AS51 - IF(AG51&gt;1, J51*AN51*100.0/(AI51*BG51), 0)</f>
        <v>0</v>
      </c>
      <c r="L51">
        <f>((R51-H51/2)*K51-J51)/(R51+H51/2)</f>
        <v>0</v>
      </c>
      <c r="M51">
        <f>L51*(AZ51+BA51)/1000.0</f>
        <v>0</v>
      </c>
      <c r="N51">
        <f>(AS51 - IF(AG51&gt;1, J51*AN51*100.0/(AI51*BG51), 0))*(AZ51+BA51)/1000.0</f>
        <v>0</v>
      </c>
      <c r="O51">
        <f>2.0/((1/Q51-1/P51)+SIGN(Q51)*SQRT((1/Q51-1/P51)*(1/Q51-1/P51) + 4*AO51/((AO51+1)*(AO51+1))*(2*1/Q51*1/P51-1/P51*1/P51)))</f>
        <v>0</v>
      </c>
      <c r="P51">
        <f>IF(LEFT(AP51,1)&lt;&gt;"0",IF(LEFT(AP51,1)="1",3.0,AQ51),$D$5+$E$5*(BG51*AZ51/($K$5*1000))+$F$5*(BG51*AZ51/($K$5*1000))*MAX(MIN(AN51,$J$5),$I$5)*MAX(MIN(AN51,$J$5),$I$5)+$G$5*MAX(MIN(AN51,$J$5),$I$5)*(BG51*AZ51/($K$5*1000))+$H$5*(BG51*AZ51/($K$5*1000))*(BG51*AZ51/($K$5*1000)))</f>
        <v>0</v>
      </c>
      <c r="Q51">
        <f>H51*(1000-(1000*0.61365*exp(17.502*U51/(240.97+U51))/(AZ51+BA51)+AU51)/2)/(1000*0.61365*exp(17.502*U51/(240.97+U51))/(AZ51+BA51)-AU51)</f>
        <v>0</v>
      </c>
      <c r="R51">
        <f>1/((AO51+1)/(O51/1.6)+1/(P51/1.37)) + AO51/((AO51+1)/(O51/1.6) + AO51/(P51/1.37))</f>
        <v>0</v>
      </c>
      <c r="S51">
        <f>(AJ51*AM51)</f>
        <v>0</v>
      </c>
      <c r="T51">
        <f>(BB51+(S51+2*0.95*5.67E-8*(((BB51+$B$9)+273)^4-(BB51+273)^4)-44100*H51)/(1.84*29.3*P51+8*0.95*5.67E-8*(BB51+273)^3))</f>
        <v>0</v>
      </c>
      <c r="U51">
        <f>($C$9*BC51+$D$9*BD51+$E$9*T51)</f>
        <v>0</v>
      </c>
      <c r="V51">
        <f>0.61365*exp(17.502*U51/(240.97+U51))</f>
        <v>0</v>
      </c>
      <c r="W51">
        <f>(X51/Y51*100)</f>
        <v>0</v>
      </c>
      <c r="X51">
        <f>AU51*(AZ51+BA51)/1000</f>
        <v>0</v>
      </c>
      <c r="Y51">
        <f>0.61365*exp(17.502*BB51/(240.97+BB51))</f>
        <v>0</v>
      </c>
      <c r="Z51">
        <f>(V51-AU51*(AZ51+BA51)/1000)</f>
        <v>0</v>
      </c>
      <c r="AA51">
        <f>(-H51*44100)</f>
        <v>0</v>
      </c>
      <c r="AB51">
        <f>2*29.3*P51*0.92*(BB51-U51)</f>
        <v>0</v>
      </c>
      <c r="AC51">
        <f>2*0.95*5.67E-8*(((BB51+$B$9)+273)^4-(U51+273)^4)</f>
        <v>0</v>
      </c>
      <c r="AD51">
        <f>S51+AC51+AA51+AB51</f>
        <v>0</v>
      </c>
      <c r="AE51">
        <v>0</v>
      </c>
      <c r="AF51">
        <v>0</v>
      </c>
      <c r="AG51">
        <f>IF(AE51*$H$15&gt;=AI51,1.0,(AI51/(AI51-AE51*$H$15)))</f>
        <v>0</v>
      </c>
      <c r="AH51">
        <f>(AG51-1)*100</f>
        <v>0</v>
      </c>
      <c r="AI51">
        <f>MAX(0,($B$15+$C$15*BG51)/(1+$D$15*BG51)*AZ51/(BB51+273)*$E$15)</f>
        <v>0</v>
      </c>
      <c r="AJ51">
        <f>$B$13*BH51+$C$13*BI51+$D$13*BT51</f>
        <v>0</v>
      </c>
      <c r="AK51">
        <f>AJ51*AL51</f>
        <v>0</v>
      </c>
      <c r="AL51">
        <f>($B$13*$D$11+$C$13*$D$11+$D$13*(BU51*$E$11+BV51*$G$11))/($B$13+$C$13+$D$13)</f>
        <v>0</v>
      </c>
      <c r="AM51">
        <f>($B$13*$K$11+$C$13*$K$11+$D$13*(BU51*$L$11+BV51*$N$11))/($B$13+$C$13+$D$13)</f>
        <v>0</v>
      </c>
      <c r="AN51">
        <v>2.1</v>
      </c>
      <c r="AO51">
        <v>0.5</v>
      </c>
      <c r="AP51" t="s">
        <v>334</v>
      </c>
      <c r="AQ51">
        <v>2</v>
      </c>
      <c r="AR51">
        <v>1655397993.349999</v>
      </c>
      <c r="AS51">
        <v>784.5139999999998</v>
      </c>
      <c r="AT51">
        <v>800.0541333333333</v>
      </c>
      <c r="AU51">
        <v>30.89091666666667</v>
      </c>
      <c r="AV51">
        <v>27.76201999999999</v>
      </c>
      <c r="AW51">
        <v>781.1244</v>
      </c>
      <c r="AX51">
        <v>30.65870333333333</v>
      </c>
      <c r="AY51">
        <v>599.8022333333333</v>
      </c>
      <c r="AZ51">
        <v>85.23608333333335</v>
      </c>
      <c r="BA51">
        <v>0.09918501</v>
      </c>
      <c r="BB51">
        <v>32.71860666666666</v>
      </c>
      <c r="BC51">
        <v>32.99394666666667</v>
      </c>
      <c r="BD51">
        <v>999.9000000000002</v>
      </c>
      <c r="BE51">
        <v>0</v>
      </c>
      <c r="BF51">
        <v>0</v>
      </c>
      <c r="BG51">
        <v>9993.307000000001</v>
      </c>
      <c r="BH51">
        <v>564.1918999999999</v>
      </c>
      <c r="BI51">
        <v>1581.775</v>
      </c>
      <c r="BJ51">
        <v>-15.54006666666666</v>
      </c>
      <c r="BK51">
        <v>809.5208666666666</v>
      </c>
      <c r="BL51">
        <v>822.8995000000001</v>
      </c>
      <c r="BM51">
        <v>3.128911333333333</v>
      </c>
      <c r="BN51">
        <v>800.0541333333333</v>
      </c>
      <c r="BO51">
        <v>27.76201999999999</v>
      </c>
      <c r="BP51">
        <v>2.633020333333334</v>
      </c>
      <c r="BQ51">
        <v>2.366324999999999</v>
      </c>
      <c r="BR51">
        <v>21.87297666666666</v>
      </c>
      <c r="BS51">
        <v>20.13514333333333</v>
      </c>
      <c r="BT51">
        <v>1800.005333333334</v>
      </c>
      <c r="BU51">
        <v>0.6429990666666667</v>
      </c>
      <c r="BV51">
        <v>0.3570009333333333</v>
      </c>
      <c r="BW51">
        <v>39</v>
      </c>
      <c r="BX51">
        <v>30063.48333333333</v>
      </c>
      <c r="BY51">
        <v>1655397980.1</v>
      </c>
      <c r="BZ51" t="s">
        <v>438</v>
      </c>
      <c r="CA51">
        <v>1655397977.1</v>
      </c>
      <c r="CB51">
        <v>1655397980.1</v>
      </c>
      <c r="CC51">
        <v>38</v>
      </c>
      <c r="CD51">
        <v>0.255</v>
      </c>
      <c r="CE51">
        <v>-0.001</v>
      </c>
      <c r="CF51">
        <v>3.388</v>
      </c>
      <c r="CG51">
        <v>0.232</v>
      </c>
      <c r="CH51">
        <v>800</v>
      </c>
      <c r="CI51">
        <v>28</v>
      </c>
      <c r="CJ51">
        <v>0.14</v>
      </c>
      <c r="CK51">
        <v>0.02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3.22866</v>
      </c>
      <c r="CX51">
        <v>2.78117</v>
      </c>
      <c r="CY51">
        <v>0.128369</v>
      </c>
      <c r="CZ51">
        <v>0.132137</v>
      </c>
      <c r="DA51">
        <v>0.120234</v>
      </c>
      <c r="DB51">
        <v>0.11402</v>
      </c>
      <c r="DC51">
        <v>21933.6</v>
      </c>
      <c r="DD51">
        <v>21567.4</v>
      </c>
      <c r="DE51">
        <v>24207.2</v>
      </c>
      <c r="DF51">
        <v>22149.6</v>
      </c>
      <c r="DG51">
        <v>31476.2</v>
      </c>
      <c r="DH51">
        <v>25035.1</v>
      </c>
      <c r="DI51">
        <v>39573.4</v>
      </c>
      <c r="DJ51">
        <v>30665.4</v>
      </c>
      <c r="DK51">
        <v>2.13967</v>
      </c>
      <c r="DL51">
        <v>2.1985</v>
      </c>
      <c r="DM51">
        <v>0.00200421</v>
      </c>
      <c r="DN51">
        <v>0</v>
      </c>
      <c r="DO51">
        <v>32.9594</v>
      </c>
      <c r="DP51">
        <v>999.9</v>
      </c>
      <c r="DQ51">
        <v>62.2</v>
      </c>
      <c r="DR51">
        <v>29.2</v>
      </c>
      <c r="DS51">
        <v>29.6889</v>
      </c>
      <c r="DT51">
        <v>63.448</v>
      </c>
      <c r="DU51">
        <v>14.4231</v>
      </c>
      <c r="DV51">
        <v>2</v>
      </c>
      <c r="DW51">
        <v>0.311946</v>
      </c>
      <c r="DX51">
        <v>1.27432</v>
      </c>
      <c r="DY51">
        <v>20.3571</v>
      </c>
      <c r="DZ51">
        <v>5.22762</v>
      </c>
      <c r="EA51">
        <v>11.9441</v>
      </c>
      <c r="EB51">
        <v>4.97715</v>
      </c>
      <c r="EC51">
        <v>3.281</v>
      </c>
      <c r="ED51">
        <v>2040.8</v>
      </c>
      <c r="EE51">
        <v>8971.200000000001</v>
      </c>
      <c r="EF51">
        <v>9999</v>
      </c>
      <c r="EG51">
        <v>116.7</v>
      </c>
      <c r="EH51">
        <v>4.97172</v>
      </c>
      <c r="EI51">
        <v>1.86167</v>
      </c>
      <c r="EJ51">
        <v>1.86714</v>
      </c>
      <c r="EK51">
        <v>1.8584</v>
      </c>
      <c r="EL51">
        <v>1.86279</v>
      </c>
      <c r="EM51">
        <v>1.86339</v>
      </c>
      <c r="EN51">
        <v>1.86417</v>
      </c>
      <c r="EO51">
        <v>1.86014</v>
      </c>
      <c r="EP51">
        <v>0</v>
      </c>
      <c r="EQ51">
        <v>0</v>
      </c>
      <c r="ER51">
        <v>0</v>
      </c>
      <c r="ES51">
        <v>0</v>
      </c>
      <c r="ET51" t="s">
        <v>336</v>
      </c>
      <c r="EU51" t="s">
        <v>337</v>
      </c>
      <c r="EV51" t="s">
        <v>338</v>
      </c>
      <c r="EW51" t="s">
        <v>338</v>
      </c>
      <c r="EX51" t="s">
        <v>338</v>
      </c>
      <c r="EY51" t="s">
        <v>338</v>
      </c>
      <c r="EZ51">
        <v>0</v>
      </c>
      <c r="FA51">
        <v>100</v>
      </c>
      <c r="FB51">
        <v>100</v>
      </c>
      <c r="FC51">
        <v>3.39</v>
      </c>
      <c r="FD51">
        <v>0.2323</v>
      </c>
      <c r="FE51">
        <v>3.252681932810908</v>
      </c>
      <c r="FF51">
        <v>0.0006784385813721132</v>
      </c>
      <c r="FG51">
        <v>-9.114967239483524E-07</v>
      </c>
      <c r="FH51">
        <v>3.422039933275619E-10</v>
      </c>
      <c r="FI51">
        <v>0.2322150000000001</v>
      </c>
      <c r="FJ51">
        <v>0</v>
      </c>
      <c r="FK51">
        <v>0</v>
      </c>
      <c r="FL51">
        <v>0</v>
      </c>
      <c r="FM51">
        <v>1</v>
      </c>
      <c r="FN51">
        <v>2092</v>
      </c>
      <c r="FO51">
        <v>0</v>
      </c>
      <c r="FP51">
        <v>27</v>
      </c>
      <c r="FQ51">
        <v>0.4</v>
      </c>
      <c r="FR51">
        <v>0.3</v>
      </c>
      <c r="FS51">
        <v>2.32422</v>
      </c>
      <c r="FT51">
        <v>2.40967</v>
      </c>
      <c r="FU51">
        <v>2.14966</v>
      </c>
      <c r="FV51">
        <v>2.73315</v>
      </c>
      <c r="FW51">
        <v>2.15088</v>
      </c>
      <c r="FX51">
        <v>2.40723</v>
      </c>
      <c r="FY51">
        <v>34.6463</v>
      </c>
      <c r="FZ51">
        <v>15.4804</v>
      </c>
      <c r="GA51">
        <v>19</v>
      </c>
      <c r="GB51">
        <v>622.828</v>
      </c>
      <c r="GC51">
        <v>697.76</v>
      </c>
      <c r="GD51">
        <v>29.9982</v>
      </c>
      <c r="GE51">
        <v>31.4216</v>
      </c>
      <c r="GF51">
        <v>30.0003</v>
      </c>
      <c r="GG51">
        <v>31.1002</v>
      </c>
      <c r="GH51">
        <v>31.0365</v>
      </c>
      <c r="GI51">
        <v>46.5202</v>
      </c>
      <c r="GJ51">
        <v>0</v>
      </c>
      <c r="GK51">
        <v>100</v>
      </c>
      <c r="GL51">
        <v>30</v>
      </c>
      <c r="GM51">
        <v>800</v>
      </c>
      <c r="GN51">
        <v>29.0686</v>
      </c>
      <c r="GO51">
        <v>100.071</v>
      </c>
      <c r="GP51">
        <v>100.598</v>
      </c>
    </row>
    <row r="52" spans="1:198">
      <c r="A52">
        <v>34</v>
      </c>
      <c r="B52">
        <v>1655398092</v>
      </c>
      <c r="C52">
        <v>3820.900000095367</v>
      </c>
      <c r="D52" t="s">
        <v>439</v>
      </c>
      <c r="E52" t="s">
        <v>440</v>
      </c>
      <c r="F52">
        <v>15</v>
      </c>
      <c r="G52">
        <v>1655398084.25</v>
      </c>
      <c r="H52">
        <f>(I52)/1000</f>
        <v>0</v>
      </c>
      <c r="I52">
        <f>1000*AY52*AG52*(AU52-AV52)/(100*AN52*(1000-AG52*AU52))</f>
        <v>0</v>
      </c>
      <c r="J52">
        <f>AY52*AG52*(AT52-AS52*(1000-AG52*AV52)/(1000-AG52*AU52))/(100*AN52)</f>
        <v>0</v>
      </c>
      <c r="K52">
        <f>AS52 - IF(AG52&gt;1, J52*AN52*100.0/(AI52*BG52), 0)</f>
        <v>0</v>
      </c>
      <c r="L52">
        <f>((R52-H52/2)*K52-J52)/(R52+H52/2)</f>
        <v>0</v>
      </c>
      <c r="M52">
        <f>L52*(AZ52+BA52)/1000.0</f>
        <v>0</v>
      </c>
      <c r="N52">
        <f>(AS52 - IF(AG52&gt;1, J52*AN52*100.0/(AI52*BG52), 0))*(AZ52+BA52)/1000.0</f>
        <v>0</v>
      </c>
      <c r="O52">
        <f>2.0/((1/Q52-1/P52)+SIGN(Q52)*SQRT((1/Q52-1/P52)*(1/Q52-1/P52) + 4*AO52/((AO52+1)*(AO52+1))*(2*1/Q52*1/P52-1/P52*1/P52)))</f>
        <v>0</v>
      </c>
      <c r="P52">
        <f>IF(LEFT(AP52,1)&lt;&gt;"0",IF(LEFT(AP52,1)="1",3.0,AQ52),$D$5+$E$5*(BG52*AZ52/($K$5*1000))+$F$5*(BG52*AZ52/($K$5*1000))*MAX(MIN(AN52,$J$5),$I$5)*MAX(MIN(AN52,$J$5),$I$5)+$G$5*MAX(MIN(AN52,$J$5),$I$5)*(BG52*AZ52/($K$5*1000))+$H$5*(BG52*AZ52/($K$5*1000))*(BG52*AZ52/($K$5*1000)))</f>
        <v>0</v>
      </c>
      <c r="Q52">
        <f>H52*(1000-(1000*0.61365*exp(17.502*U52/(240.97+U52))/(AZ52+BA52)+AU52)/2)/(1000*0.61365*exp(17.502*U52/(240.97+U52))/(AZ52+BA52)-AU52)</f>
        <v>0</v>
      </c>
      <c r="R52">
        <f>1/((AO52+1)/(O52/1.6)+1/(P52/1.37)) + AO52/((AO52+1)/(O52/1.6) + AO52/(P52/1.37))</f>
        <v>0</v>
      </c>
      <c r="S52">
        <f>(AJ52*AM52)</f>
        <v>0</v>
      </c>
      <c r="T52">
        <f>(BB52+(S52+2*0.95*5.67E-8*(((BB52+$B$9)+273)^4-(BB52+273)^4)-44100*H52)/(1.84*29.3*P52+8*0.95*5.67E-8*(BB52+273)^3))</f>
        <v>0</v>
      </c>
      <c r="U52">
        <f>($C$9*BC52+$D$9*BD52+$E$9*T52)</f>
        <v>0</v>
      </c>
      <c r="V52">
        <f>0.61365*exp(17.502*U52/(240.97+U52))</f>
        <v>0</v>
      </c>
      <c r="W52">
        <f>(X52/Y52*100)</f>
        <v>0</v>
      </c>
      <c r="X52">
        <f>AU52*(AZ52+BA52)/1000</f>
        <v>0</v>
      </c>
      <c r="Y52">
        <f>0.61365*exp(17.502*BB52/(240.97+BB52))</f>
        <v>0</v>
      </c>
      <c r="Z52">
        <f>(V52-AU52*(AZ52+BA52)/1000)</f>
        <v>0</v>
      </c>
      <c r="AA52">
        <f>(-H52*44100)</f>
        <v>0</v>
      </c>
      <c r="AB52">
        <f>2*29.3*P52*0.92*(BB52-U52)</f>
        <v>0</v>
      </c>
      <c r="AC52">
        <f>2*0.95*5.67E-8*(((BB52+$B$9)+273)^4-(U52+273)^4)</f>
        <v>0</v>
      </c>
      <c r="AD52">
        <f>S52+AC52+AA52+AB52</f>
        <v>0</v>
      </c>
      <c r="AE52">
        <v>0</v>
      </c>
      <c r="AF52">
        <v>0</v>
      </c>
      <c r="AG52">
        <f>IF(AE52*$H$15&gt;=AI52,1.0,(AI52/(AI52-AE52*$H$15)))</f>
        <v>0</v>
      </c>
      <c r="AH52">
        <f>(AG52-1)*100</f>
        <v>0</v>
      </c>
      <c r="AI52">
        <f>MAX(0,($B$15+$C$15*BG52)/(1+$D$15*BG52)*AZ52/(BB52+273)*$E$15)</f>
        <v>0</v>
      </c>
      <c r="AJ52">
        <f>$B$13*BH52+$C$13*BI52+$D$13*BT52</f>
        <v>0</v>
      </c>
      <c r="AK52">
        <f>AJ52*AL52</f>
        <v>0</v>
      </c>
      <c r="AL52">
        <f>($B$13*$D$11+$C$13*$D$11+$D$13*(BU52*$E$11+BV52*$G$11))/($B$13+$C$13+$D$13)</f>
        <v>0</v>
      </c>
      <c r="AM52">
        <f>($B$13*$K$11+$C$13*$K$11+$D$13*(BU52*$L$11+BV52*$N$11))/($B$13+$C$13+$D$13)</f>
        <v>0</v>
      </c>
      <c r="AN52">
        <v>2.1</v>
      </c>
      <c r="AO52">
        <v>0.5</v>
      </c>
      <c r="AP52" t="s">
        <v>334</v>
      </c>
      <c r="AQ52">
        <v>2</v>
      </c>
      <c r="AR52">
        <v>1655398084.25</v>
      </c>
      <c r="AS52">
        <v>986.2542666666666</v>
      </c>
      <c r="AT52">
        <v>1000.0291</v>
      </c>
      <c r="AU52">
        <v>30.21601333333333</v>
      </c>
      <c r="AV52">
        <v>27.80283</v>
      </c>
      <c r="AW52">
        <v>982.8871999999999</v>
      </c>
      <c r="AX52">
        <v>29.99208666666666</v>
      </c>
      <c r="AY52">
        <v>600.1737333333334</v>
      </c>
      <c r="AZ52">
        <v>85.23405333333335</v>
      </c>
      <c r="BA52">
        <v>0.09781051999999998</v>
      </c>
      <c r="BB52">
        <v>32.64733</v>
      </c>
      <c r="BC52">
        <v>32.99404333333334</v>
      </c>
      <c r="BD52">
        <v>999.9000000000002</v>
      </c>
      <c r="BE52">
        <v>0</v>
      </c>
      <c r="BF52">
        <v>0</v>
      </c>
      <c r="BG52">
        <v>9997.476333333334</v>
      </c>
      <c r="BH52">
        <v>563.8972666666668</v>
      </c>
      <c r="BI52">
        <v>1515.469333333333</v>
      </c>
      <c r="BJ52">
        <v>-13.77506450603333</v>
      </c>
      <c r="BK52">
        <v>1016.977666666666</v>
      </c>
      <c r="BL52">
        <v>1028.627666666667</v>
      </c>
      <c r="BM52">
        <v>2.413180274666666</v>
      </c>
      <c r="BN52">
        <v>1000.0291</v>
      </c>
      <c r="BO52">
        <v>27.80283</v>
      </c>
      <c r="BP52">
        <v>2.575431666666667</v>
      </c>
      <c r="BQ52">
        <v>2.369747333333333</v>
      </c>
      <c r="BR52">
        <v>21.50281</v>
      </c>
      <c r="BS52">
        <v>20.15851333333334</v>
      </c>
      <c r="BT52">
        <v>1800.005</v>
      </c>
      <c r="BU52">
        <v>0.6430003666666669</v>
      </c>
      <c r="BV52">
        <v>0.3569996</v>
      </c>
      <c r="BW52">
        <v>39</v>
      </c>
      <c r="BX52">
        <v>30063.51</v>
      </c>
      <c r="BY52">
        <v>1655398076</v>
      </c>
      <c r="BZ52" t="s">
        <v>441</v>
      </c>
      <c r="CA52">
        <v>1655398073.5</v>
      </c>
      <c r="CB52">
        <v>1655398076</v>
      </c>
      <c r="CC52">
        <v>39</v>
      </c>
      <c r="CD52">
        <v>0.003</v>
      </c>
      <c r="CE52">
        <v>-0.005</v>
      </c>
      <c r="CF52">
        <v>3.365</v>
      </c>
      <c r="CG52">
        <v>0.227</v>
      </c>
      <c r="CH52">
        <v>1000</v>
      </c>
      <c r="CI52">
        <v>28</v>
      </c>
      <c r="CJ52">
        <v>0.15</v>
      </c>
      <c r="CK52">
        <v>0.03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3.22879</v>
      </c>
      <c r="CX52">
        <v>2.78138</v>
      </c>
      <c r="CY52">
        <v>0.148876</v>
      </c>
      <c r="CZ52">
        <v>0.152823</v>
      </c>
      <c r="DA52">
        <v>0.120025</v>
      </c>
      <c r="DB52">
        <v>0.114134</v>
      </c>
      <c r="DC52">
        <v>21415.3</v>
      </c>
      <c r="DD52">
        <v>21049.9</v>
      </c>
      <c r="DE52">
        <v>24205</v>
      </c>
      <c r="DF52">
        <v>22146.3</v>
      </c>
      <c r="DG52">
        <v>31481.6</v>
      </c>
      <c r="DH52">
        <v>25028.8</v>
      </c>
      <c r="DI52">
        <v>39569.9</v>
      </c>
      <c r="DJ52">
        <v>30661</v>
      </c>
      <c r="DK52">
        <v>2.13858</v>
      </c>
      <c r="DL52">
        <v>2.19743</v>
      </c>
      <c r="DM52">
        <v>0.0140741</v>
      </c>
      <c r="DN52">
        <v>0</v>
      </c>
      <c r="DO52">
        <v>32.7654</v>
      </c>
      <c r="DP52">
        <v>999.9</v>
      </c>
      <c r="DQ52">
        <v>62.1</v>
      </c>
      <c r="DR52">
        <v>29.2</v>
      </c>
      <c r="DS52">
        <v>29.6413</v>
      </c>
      <c r="DT52">
        <v>63.468</v>
      </c>
      <c r="DU52">
        <v>14.363</v>
      </c>
      <c r="DV52">
        <v>2</v>
      </c>
      <c r="DW52">
        <v>0.314804</v>
      </c>
      <c r="DX52">
        <v>1.17154</v>
      </c>
      <c r="DY52">
        <v>20.3585</v>
      </c>
      <c r="DZ52">
        <v>5.22837</v>
      </c>
      <c r="EA52">
        <v>11.9441</v>
      </c>
      <c r="EB52">
        <v>4.97725</v>
      </c>
      <c r="EC52">
        <v>3.281</v>
      </c>
      <c r="ED52">
        <v>2043</v>
      </c>
      <c r="EE52">
        <v>8971.200000000001</v>
      </c>
      <c r="EF52">
        <v>9999</v>
      </c>
      <c r="EG52">
        <v>116.7</v>
      </c>
      <c r="EH52">
        <v>4.97172</v>
      </c>
      <c r="EI52">
        <v>1.86171</v>
      </c>
      <c r="EJ52">
        <v>1.86716</v>
      </c>
      <c r="EK52">
        <v>1.85838</v>
      </c>
      <c r="EL52">
        <v>1.86279</v>
      </c>
      <c r="EM52">
        <v>1.86338</v>
      </c>
      <c r="EN52">
        <v>1.86417</v>
      </c>
      <c r="EO52">
        <v>1.86019</v>
      </c>
      <c r="EP52">
        <v>0</v>
      </c>
      <c r="EQ52">
        <v>0</v>
      </c>
      <c r="ER52">
        <v>0</v>
      </c>
      <c r="ES52">
        <v>0</v>
      </c>
      <c r="ET52" t="s">
        <v>336</v>
      </c>
      <c r="EU52" t="s">
        <v>337</v>
      </c>
      <c r="EV52" t="s">
        <v>338</v>
      </c>
      <c r="EW52" t="s">
        <v>338</v>
      </c>
      <c r="EX52" t="s">
        <v>338</v>
      </c>
      <c r="EY52" t="s">
        <v>338</v>
      </c>
      <c r="EZ52">
        <v>0</v>
      </c>
      <c r="FA52">
        <v>100</v>
      </c>
      <c r="FB52">
        <v>100</v>
      </c>
      <c r="FC52">
        <v>3.367</v>
      </c>
      <c r="FD52">
        <v>0.2271</v>
      </c>
      <c r="FE52">
        <v>3.255783938417179</v>
      </c>
      <c r="FF52">
        <v>0.0006784385813721132</v>
      </c>
      <c r="FG52">
        <v>-9.114967239483524E-07</v>
      </c>
      <c r="FH52">
        <v>3.422039933275619E-10</v>
      </c>
      <c r="FI52">
        <v>0.2270750000000028</v>
      </c>
      <c r="FJ52">
        <v>0</v>
      </c>
      <c r="FK52">
        <v>0</v>
      </c>
      <c r="FL52">
        <v>0</v>
      </c>
      <c r="FM52">
        <v>1</v>
      </c>
      <c r="FN52">
        <v>2092</v>
      </c>
      <c r="FO52">
        <v>0</v>
      </c>
      <c r="FP52">
        <v>27</v>
      </c>
      <c r="FQ52">
        <v>0.3</v>
      </c>
      <c r="FR52">
        <v>0.3</v>
      </c>
      <c r="FS52">
        <v>2.771</v>
      </c>
      <c r="FT52">
        <v>2.40234</v>
      </c>
      <c r="FU52">
        <v>2.14966</v>
      </c>
      <c r="FV52">
        <v>2.73193</v>
      </c>
      <c r="FW52">
        <v>2.15088</v>
      </c>
      <c r="FX52">
        <v>2.37671</v>
      </c>
      <c r="FY52">
        <v>34.6921</v>
      </c>
      <c r="FZ52">
        <v>15.4629</v>
      </c>
      <c r="GA52">
        <v>19</v>
      </c>
      <c r="GB52">
        <v>622.3150000000001</v>
      </c>
      <c r="GC52">
        <v>697.129</v>
      </c>
      <c r="GD52">
        <v>29.9977</v>
      </c>
      <c r="GE52">
        <v>31.4441</v>
      </c>
      <c r="GF52">
        <v>30.0001</v>
      </c>
      <c r="GG52">
        <v>31.1321</v>
      </c>
      <c r="GH52">
        <v>31.065</v>
      </c>
      <c r="GI52">
        <v>55.451</v>
      </c>
      <c r="GJ52">
        <v>0</v>
      </c>
      <c r="GK52">
        <v>100</v>
      </c>
      <c r="GL52">
        <v>30</v>
      </c>
      <c r="GM52">
        <v>1000</v>
      </c>
      <c r="GN52">
        <v>29.0686</v>
      </c>
      <c r="GO52">
        <v>100.062</v>
      </c>
      <c r="GP52">
        <v>100.583</v>
      </c>
    </row>
    <row r="53" spans="1:198">
      <c r="A53">
        <v>35</v>
      </c>
      <c r="B53">
        <v>1655398182.5</v>
      </c>
      <c r="C53">
        <v>3911.400000095367</v>
      </c>
      <c r="D53" t="s">
        <v>442</v>
      </c>
      <c r="E53" t="s">
        <v>443</v>
      </c>
      <c r="F53">
        <v>15</v>
      </c>
      <c r="G53">
        <v>1655398174.75</v>
      </c>
      <c r="H53">
        <f>(I53)/1000</f>
        <v>0</v>
      </c>
      <c r="I53">
        <f>1000*AY53*AG53*(AU53-AV53)/(100*AN53*(1000-AG53*AU53))</f>
        <v>0</v>
      </c>
      <c r="J53">
        <f>AY53*AG53*(AT53-AS53*(1000-AG53*AV53)/(1000-AG53*AU53))/(100*AN53)</f>
        <v>0</v>
      </c>
      <c r="K53">
        <f>AS53 - IF(AG53&gt;1, J53*AN53*100.0/(AI53*BG53), 0)</f>
        <v>0</v>
      </c>
      <c r="L53">
        <f>((R53-H53/2)*K53-J53)/(R53+H53/2)</f>
        <v>0</v>
      </c>
      <c r="M53">
        <f>L53*(AZ53+BA53)/1000.0</f>
        <v>0</v>
      </c>
      <c r="N53">
        <f>(AS53 - IF(AG53&gt;1, J53*AN53*100.0/(AI53*BG53), 0))*(AZ53+BA53)/1000.0</f>
        <v>0</v>
      </c>
      <c r="O53">
        <f>2.0/((1/Q53-1/P53)+SIGN(Q53)*SQRT((1/Q53-1/P53)*(1/Q53-1/P53) + 4*AO53/((AO53+1)*(AO53+1))*(2*1/Q53*1/P53-1/P53*1/P53)))</f>
        <v>0</v>
      </c>
      <c r="P53">
        <f>IF(LEFT(AP53,1)&lt;&gt;"0",IF(LEFT(AP53,1)="1",3.0,AQ53),$D$5+$E$5*(BG53*AZ53/($K$5*1000))+$F$5*(BG53*AZ53/($K$5*1000))*MAX(MIN(AN53,$J$5),$I$5)*MAX(MIN(AN53,$J$5),$I$5)+$G$5*MAX(MIN(AN53,$J$5),$I$5)*(BG53*AZ53/($K$5*1000))+$H$5*(BG53*AZ53/($K$5*1000))*(BG53*AZ53/($K$5*1000)))</f>
        <v>0</v>
      </c>
      <c r="Q53">
        <f>H53*(1000-(1000*0.61365*exp(17.502*U53/(240.97+U53))/(AZ53+BA53)+AU53)/2)/(1000*0.61365*exp(17.502*U53/(240.97+U53))/(AZ53+BA53)-AU53)</f>
        <v>0</v>
      </c>
      <c r="R53">
        <f>1/((AO53+1)/(O53/1.6)+1/(P53/1.37)) + AO53/((AO53+1)/(O53/1.6) + AO53/(P53/1.37))</f>
        <v>0</v>
      </c>
      <c r="S53">
        <f>(AJ53*AM53)</f>
        <v>0</v>
      </c>
      <c r="T53">
        <f>(BB53+(S53+2*0.95*5.67E-8*(((BB53+$B$9)+273)^4-(BB53+273)^4)-44100*H53)/(1.84*29.3*P53+8*0.95*5.67E-8*(BB53+273)^3))</f>
        <v>0</v>
      </c>
      <c r="U53">
        <f>($C$9*BC53+$D$9*BD53+$E$9*T53)</f>
        <v>0</v>
      </c>
      <c r="V53">
        <f>0.61365*exp(17.502*U53/(240.97+U53))</f>
        <v>0</v>
      </c>
      <c r="W53">
        <f>(X53/Y53*100)</f>
        <v>0</v>
      </c>
      <c r="X53">
        <f>AU53*(AZ53+BA53)/1000</f>
        <v>0</v>
      </c>
      <c r="Y53">
        <f>0.61365*exp(17.502*BB53/(240.97+BB53))</f>
        <v>0</v>
      </c>
      <c r="Z53">
        <f>(V53-AU53*(AZ53+BA53)/1000)</f>
        <v>0</v>
      </c>
      <c r="AA53">
        <f>(-H53*44100)</f>
        <v>0</v>
      </c>
      <c r="AB53">
        <f>2*29.3*P53*0.92*(BB53-U53)</f>
        <v>0</v>
      </c>
      <c r="AC53">
        <f>2*0.95*5.67E-8*(((BB53+$B$9)+273)^4-(U53+273)^4)</f>
        <v>0</v>
      </c>
      <c r="AD53">
        <f>S53+AC53+AA53+AB53</f>
        <v>0</v>
      </c>
      <c r="AE53">
        <v>0</v>
      </c>
      <c r="AF53">
        <v>0</v>
      </c>
      <c r="AG53">
        <f>IF(AE53*$H$15&gt;=AI53,1.0,(AI53/(AI53-AE53*$H$15)))</f>
        <v>0</v>
      </c>
      <c r="AH53">
        <f>(AG53-1)*100</f>
        <v>0</v>
      </c>
      <c r="AI53">
        <f>MAX(0,($B$15+$C$15*BG53)/(1+$D$15*BG53)*AZ53/(BB53+273)*$E$15)</f>
        <v>0</v>
      </c>
      <c r="AJ53">
        <f>$B$13*BH53+$C$13*BI53+$D$13*BT53</f>
        <v>0</v>
      </c>
      <c r="AK53">
        <f>AJ53*AL53</f>
        <v>0</v>
      </c>
      <c r="AL53">
        <f>($B$13*$D$11+$C$13*$D$11+$D$13*(BU53*$E$11+BV53*$G$11))/($B$13+$C$13+$D$13)</f>
        <v>0</v>
      </c>
      <c r="AM53">
        <f>($B$13*$K$11+$C$13*$K$11+$D$13*(BU53*$L$11+BV53*$N$11))/($B$13+$C$13+$D$13)</f>
        <v>0</v>
      </c>
      <c r="AN53">
        <v>2.1</v>
      </c>
      <c r="AO53">
        <v>0.5</v>
      </c>
      <c r="AP53" t="s">
        <v>334</v>
      </c>
      <c r="AQ53">
        <v>2</v>
      </c>
      <c r="AR53">
        <v>1655398174.75</v>
      </c>
      <c r="AS53">
        <v>1183.592</v>
      </c>
      <c r="AT53">
        <v>1199.965333333333</v>
      </c>
      <c r="AU53">
        <v>30.56588333333333</v>
      </c>
      <c r="AV53">
        <v>27.87068333333333</v>
      </c>
      <c r="AW53">
        <v>1180.06</v>
      </c>
      <c r="AX53">
        <v>30.33428333333334</v>
      </c>
      <c r="AY53">
        <v>600.0609666666668</v>
      </c>
      <c r="AZ53">
        <v>85.23279666666666</v>
      </c>
      <c r="BA53">
        <v>0.09803115999999998</v>
      </c>
      <c r="BB53">
        <v>32.62482333333333</v>
      </c>
      <c r="BC53">
        <v>33.03757666666667</v>
      </c>
      <c r="BD53">
        <v>999.9000000000002</v>
      </c>
      <c r="BE53">
        <v>0</v>
      </c>
      <c r="BF53">
        <v>0</v>
      </c>
      <c r="BG53">
        <v>10005.107</v>
      </c>
      <c r="BH53">
        <v>563.3983666666666</v>
      </c>
      <c r="BI53">
        <v>497.3506</v>
      </c>
      <c r="BJ53">
        <v>-16.37304866666667</v>
      </c>
      <c r="BK53">
        <v>1220.909</v>
      </c>
      <c r="BL53">
        <v>1234.368666666666</v>
      </c>
      <c r="BM53">
        <v>2.6951992</v>
      </c>
      <c r="BN53">
        <v>1199.965333333333</v>
      </c>
      <c r="BO53">
        <v>27.87068333333333</v>
      </c>
      <c r="BP53">
        <v>2.605216</v>
      </c>
      <c r="BQ53">
        <v>2.375496333333333</v>
      </c>
      <c r="BR53">
        <v>21.69722333333334</v>
      </c>
      <c r="BS53">
        <v>20.1977</v>
      </c>
      <c r="BT53">
        <v>1800.003</v>
      </c>
      <c r="BU53">
        <v>0.6430001</v>
      </c>
      <c r="BV53">
        <v>0.3569997666666667</v>
      </c>
      <c r="BW53">
        <v>39</v>
      </c>
      <c r="BX53">
        <v>30063.47333333334</v>
      </c>
      <c r="BY53">
        <v>1655398164.5</v>
      </c>
      <c r="BZ53" t="s">
        <v>444</v>
      </c>
      <c r="CA53">
        <v>1655398160</v>
      </c>
      <c r="CB53">
        <v>1655398164.5</v>
      </c>
      <c r="CC53">
        <v>40</v>
      </c>
      <c r="CD53">
        <v>0.181</v>
      </c>
      <c r="CE53">
        <v>0.005</v>
      </c>
      <c r="CF53">
        <v>3.531</v>
      </c>
      <c r="CG53">
        <v>0.232</v>
      </c>
      <c r="CH53">
        <v>1200</v>
      </c>
      <c r="CI53">
        <v>28</v>
      </c>
      <c r="CJ53">
        <v>0.13</v>
      </c>
      <c r="CK53">
        <v>0.03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3.22859</v>
      </c>
      <c r="CX53">
        <v>2.78119</v>
      </c>
      <c r="CY53">
        <v>0.16737</v>
      </c>
      <c r="CZ53">
        <v>0.171416</v>
      </c>
      <c r="DA53">
        <v>0.119941</v>
      </c>
      <c r="DB53">
        <v>0.114358</v>
      </c>
      <c r="DC53">
        <v>20951.2</v>
      </c>
      <c r="DD53">
        <v>20587.8</v>
      </c>
      <c r="DE53">
        <v>24206.7</v>
      </c>
      <c r="DF53">
        <v>22146.5</v>
      </c>
      <c r="DG53">
        <v>31487</v>
      </c>
      <c r="DH53">
        <v>25023</v>
      </c>
      <c r="DI53">
        <v>39572.4</v>
      </c>
      <c r="DJ53">
        <v>30661.3</v>
      </c>
      <c r="DK53">
        <v>2.13905</v>
      </c>
      <c r="DL53">
        <v>2.1989</v>
      </c>
      <c r="DM53">
        <v>0.0195876</v>
      </c>
      <c r="DN53">
        <v>0</v>
      </c>
      <c r="DO53">
        <v>32.7333</v>
      </c>
      <c r="DP53">
        <v>999.9</v>
      </c>
      <c r="DQ53">
        <v>62</v>
      </c>
      <c r="DR53">
        <v>29.3</v>
      </c>
      <c r="DS53">
        <v>29.7647</v>
      </c>
      <c r="DT53">
        <v>63.468</v>
      </c>
      <c r="DU53">
        <v>14.5433</v>
      </c>
      <c r="DV53">
        <v>2</v>
      </c>
      <c r="DW53">
        <v>0.310953</v>
      </c>
      <c r="DX53">
        <v>1.08874</v>
      </c>
      <c r="DY53">
        <v>20.359</v>
      </c>
      <c r="DZ53">
        <v>5.22792</v>
      </c>
      <c r="EA53">
        <v>11.9441</v>
      </c>
      <c r="EB53">
        <v>4.9769</v>
      </c>
      <c r="EC53">
        <v>3.281</v>
      </c>
      <c r="ED53">
        <v>2045.4</v>
      </c>
      <c r="EE53">
        <v>8971.200000000001</v>
      </c>
      <c r="EF53">
        <v>9999</v>
      </c>
      <c r="EG53">
        <v>116.7</v>
      </c>
      <c r="EH53">
        <v>4.97171</v>
      </c>
      <c r="EI53">
        <v>1.86165</v>
      </c>
      <c r="EJ53">
        <v>1.86719</v>
      </c>
      <c r="EK53">
        <v>1.85837</v>
      </c>
      <c r="EL53">
        <v>1.86279</v>
      </c>
      <c r="EM53">
        <v>1.86335</v>
      </c>
      <c r="EN53">
        <v>1.86417</v>
      </c>
      <c r="EO53">
        <v>1.86013</v>
      </c>
      <c r="EP53">
        <v>0</v>
      </c>
      <c r="EQ53">
        <v>0</v>
      </c>
      <c r="ER53">
        <v>0</v>
      </c>
      <c r="ES53">
        <v>0</v>
      </c>
      <c r="ET53" t="s">
        <v>336</v>
      </c>
      <c r="EU53" t="s">
        <v>337</v>
      </c>
      <c r="EV53" t="s">
        <v>338</v>
      </c>
      <c r="EW53" t="s">
        <v>338</v>
      </c>
      <c r="EX53" t="s">
        <v>338</v>
      </c>
      <c r="EY53" t="s">
        <v>338</v>
      </c>
      <c r="EZ53">
        <v>0</v>
      </c>
      <c r="FA53">
        <v>100</v>
      </c>
      <c r="FB53">
        <v>100</v>
      </c>
      <c r="FC53">
        <v>3.53</v>
      </c>
      <c r="FD53">
        <v>0.2316</v>
      </c>
      <c r="FE53">
        <v>3.437937179927104</v>
      </c>
      <c r="FF53">
        <v>0.0006784385813721132</v>
      </c>
      <c r="FG53">
        <v>-9.114967239483524E-07</v>
      </c>
      <c r="FH53">
        <v>3.422039933275619E-10</v>
      </c>
      <c r="FI53">
        <v>0.2315999999999896</v>
      </c>
      <c r="FJ53">
        <v>0</v>
      </c>
      <c r="FK53">
        <v>0</v>
      </c>
      <c r="FL53">
        <v>0</v>
      </c>
      <c r="FM53">
        <v>1</v>
      </c>
      <c r="FN53">
        <v>2092</v>
      </c>
      <c r="FO53">
        <v>0</v>
      </c>
      <c r="FP53">
        <v>27</v>
      </c>
      <c r="FQ53">
        <v>0.4</v>
      </c>
      <c r="FR53">
        <v>0.3</v>
      </c>
      <c r="FS53">
        <v>3.19336</v>
      </c>
      <c r="FT53">
        <v>2.3999</v>
      </c>
      <c r="FU53">
        <v>2.14966</v>
      </c>
      <c r="FV53">
        <v>2.73315</v>
      </c>
      <c r="FW53">
        <v>2.15088</v>
      </c>
      <c r="FX53">
        <v>2.41821</v>
      </c>
      <c r="FY53">
        <v>34.6921</v>
      </c>
      <c r="FZ53">
        <v>15.4629</v>
      </c>
      <c r="GA53">
        <v>19</v>
      </c>
      <c r="GB53">
        <v>622.515</v>
      </c>
      <c r="GC53">
        <v>698.284</v>
      </c>
      <c r="GD53">
        <v>29.9988</v>
      </c>
      <c r="GE53">
        <v>31.4079</v>
      </c>
      <c r="GF53">
        <v>29.9999</v>
      </c>
      <c r="GG53">
        <v>31.1162</v>
      </c>
      <c r="GH53">
        <v>31.0493</v>
      </c>
      <c r="GI53">
        <v>63.9085</v>
      </c>
      <c r="GJ53">
        <v>0</v>
      </c>
      <c r="GK53">
        <v>100</v>
      </c>
      <c r="GL53">
        <v>30</v>
      </c>
      <c r="GM53">
        <v>1200</v>
      </c>
      <c r="GN53">
        <v>29.0686</v>
      </c>
      <c r="GO53">
        <v>100.069</v>
      </c>
      <c r="GP53">
        <v>100.584</v>
      </c>
    </row>
    <row r="54" spans="1:198">
      <c r="A54">
        <v>36</v>
      </c>
      <c r="B54">
        <v>1655398273</v>
      </c>
      <c r="C54">
        <v>4001.900000095367</v>
      </c>
      <c r="D54" t="s">
        <v>445</v>
      </c>
      <c r="E54" t="s">
        <v>446</v>
      </c>
      <c r="F54">
        <v>15</v>
      </c>
      <c r="G54">
        <v>1655398265.25</v>
      </c>
      <c r="H54">
        <f>(I54)/1000</f>
        <v>0</v>
      </c>
      <c r="I54">
        <f>1000*AY54*AG54*(AU54-AV54)/(100*AN54*(1000-AG54*AU54))</f>
        <v>0</v>
      </c>
      <c r="J54">
        <f>AY54*AG54*(AT54-AS54*(1000-AG54*AV54)/(1000-AG54*AU54))/(100*AN54)</f>
        <v>0</v>
      </c>
      <c r="K54">
        <f>AS54 - IF(AG54&gt;1, J54*AN54*100.0/(AI54*BG54), 0)</f>
        <v>0</v>
      </c>
      <c r="L54">
        <f>((R54-H54/2)*K54-J54)/(R54+H54/2)</f>
        <v>0</v>
      </c>
      <c r="M54">
        <f>L54*(AZ54+BA54)/1000.0</f>
        <v>0</v>
      </c>
      <c r="N54">
        <f>(AS54 - IF(AG54&gt;1, J54*AN54*100.0/(AI54*BG54), 0))*(AZ54+BA54)/1000.0</f>
        <v>0</v>
      </c>
      <c r="O54">
        <f>2.0/((1/Q54-1/P54)+SIGN(Q54)*SQRT((1/Q54-1/P54)*(1/Q54-1/P54) + 4*AO54/((AO54+1)*(AO54+1))*(2*1/Q54*1/P54-1/P54*1/P54)))</f>
        <v>0</v>
      </c>
      <c r="P54">
        <f>IF(LEFT(AP54,1)&lt;&gt;"0",IF(LEFT(AP54,1)="1",3.0,AQ54),$D$5+$E$5*(BG54*AZ54/($K$5*1000))+$F$5*(BG54*AZ54/($K$5*1000))*MAX(MIN(AN54,$J$5),$I$5)*MAX(MIN(AN54,$J$5),$I$5)+$G$5*MAX(MIN(AN54,$J$5),$I$5)*(BG54*AZ54/($K$5*1000))+$H$5*(BG54*AZ54/($K$5*1000))*(BG54*AZ54/($K$5*1000)))</f>
        <v>0</v>
      </c>
      <c r="Q54">
        <f>H54*(1000-(1000*0.61365*exp(17.502*U54/(240.97+U54))/(AZ54+BA54)+AU54)/2)/(1000*0.61365*exp(17.502*U54/(240.97+U54))/(AZ54+BA54)-AU54)</f>
        <v>0</v>
      </c>
      <c r="R54">
        <f>1/((AO54+1)/(O54/1.6)+1/(P54/1.37)) + AO54/((AO54+1)/(O54/1.6) + AO54/(P54/1.37))</f>
        <v>0</v>
      </c>
      <c r="S54">
        <f>(AJ54*AM54)</f>
        <v>0</v>
      </c>
      <c r="T54">
        <f>(BB54+(S54+2*0.95*5.67E-8*(((BB54+$B$9)+273)^4-(BB54+273)^4)-44100*H54)/(1.84*29.3*P54+8*0.95*5.67E-8*(BB54+273)^3))</f>
        <v>0</v>
      </c>
      <c r="U54">
        <f>($C$9*BC54+$D$9*BD54+$E$9*T54)</f>
        <v>0</v>
      </c>
      <c r="V54">
        <f>0.61365*exp(17.502*U54/(240.97+U54))</f>
        <v>0</v>
      </c>
      <c r="W54">
        <f>(X54/Y54*100)</f>
        <v>0</v>
      </c>
      <c r="X54">
        <f>AU54*(AZ54+BA54)/1000</f>
        <v>0</v>
      </c>
      <c r="Y54">
        <f>0.61365*exp(17.502*BB54/(240.97+BB54))</f>
        <v>0</v>
      </c>
      <c r="Z54">
        <f>(V54-AU54*(AZ54+BA54)/1000)</f>
        <v>0</v>
      </c>
      <c r="AA54">
        <f>(-H54*44100)</f>
        <v>0</v>
      </c>
      <c r="AB54">
        <f>2*29.3*P54*0.92*(BB54-U54)</f>
        <v>0</v>
      </c>
      <c r="AC54">
        <f>2*0.95*5.67E-8*(((BB54+$B$9)+273)^4-(U54+273)^4)</f>
        <v>0</v>
      </c>
      <c r="AD54">
        <f>S54+AC54+AA54+AB54</f>
        <v>0</v>
      </c>
      <c r="AE54">
        <v>0</v>
      </c>
      <c r="AF54">
        <v>0</v>
      </c>
      <c r="AG54">
        <f>IF(AE54*$H$15&gt;=AI54,1.0,(AI54/(AI54-AE54*$H$15)))</f>
        <v>0</v>
      </c>
      <c r="AH54">
        <f>(AG54-1)*100</f>
        <v>0</v>
      </c>
      <c r="AI54">
        <f>MAX(0,($B$15+$C$15*BG54)/(1+$D$15*BG54)*AZ54/(BB54+273)*$E$15)</f>
        <v>0</v>
      </c>
      <c r="AJ54">
        <f>$B$13*BH54+$C$13*BI54+$D$13*BT54</f>
        <v>0</v>
      </c>
      <c r="AK54">
        <f>AJ54*AL54</f>
        <v>0</v>
      </c>
      <c r="AL54">
        <f>($B$13*$D$11+$C$13*$D$11+$D$13*(BU54*$E$11+BV54*$G$11))/($B$13+$C$13+$D$13)</f>
        <v>0</v>
      </c>
      <c r="AM54">
        <f>($B$13*$K$11+$C$13*$K$11+$D$13*(BU54*$L$11+BV54*$N$11))/($B$13+$C$13+$D$13)</f>
        <v>0</v>
      </c>
      <c r="AN54">
        <v>2.1</v>
      </c>
      <c r="AO54">
        <v>0.5</v>
      </c>
      <c r="AP54" t="s">
        <v>334</v>
      </c>
      <c r="AQ54">
        <v>2</v>
      </c>
      <c r="AR54">
        <v>1655398265.25</v>
      </c>
      <c r="AS54">
        <v>1481.918</v>
      </c>
      <c r="AT54">
        <v>1499.984666666667</v>
      </c>
      <c r="AU54">
        <v>30.71242333333334</v>
      </c>
      <c r="AV54">
        <v>27.91726666666667</v>
      </c>
      <c r="AW54">
        <v>1477.759333333334</v>
      </c>
      <c r="AX54">
        <v>30.48210666666666</v>
      </c>
      <c r="AY54">
        <v>599.9983333333333</v>
      </c>
      <c r="AZ54">
        <v>85.23322333333333</v>
      </c>
      <c r="BA54">
        <v>0.09997404666666666</v>
      </c>
      <c r="BB54">
        <v>32.64369333333333</v>
      </c>
      <c r="BC54">
        <v>33.14375</v>
      </c>
      <c r="BD54">
        <v>999.9000000000002</v>
      </c>
      <c r="BE54">
        <v>0</v>
      </c>
      <c r="BF54">
        <v>0</v>
      </c>
      <c r="BG54">
        <v>10003.677</v>
      </c>
      <c r="BH54">
        <v>562.9190666666667</v>
      </c>
      <c r="BI54">
        <v>97.45439666666665</v>
      </c>
      <c r="BJ54">
        <v>-18.06717</v>
      </c>
      <c r="BK54">
        <v>1528.873</v>
      </c>
      <c r="BL54">
        <v>1543.063333333333</v>
      </c>
      <c r="BM54">
        <v>2.795158666666667</v>
      </c>
      <c r="BN54">
        <v>1499.984666666667</v>
      </c>
      <c r="BO54">
        <v>27.91726666666667</v>
      </c>
      <c r="BP54">
        <v>2.617719</v>
      </c>
      <c r="BQ54">
        <v>2.379477333333333</v>
      </c>
      <c r="BR54">
        <v>21.77753333333333</v>
      </c>
      <c r="BS54">
        <v>20.22478</v>
      </c>
      <c r="BT54">
        <v>1800.001</v>
      </c>
      <c r="BU54">
        <v>0.6429993666666666</v>
      </c>
      <c r="BV54">
        <v>0.3570006333333333</v>
      </c>
      <c r="BW54">
        <v>39</v>
      </c>
      <c r="BX54">
        <v>30063.40000000001</v>
      </c>
      <c r="BY54">
        <v>1655398245</v>
      </c>
      <c r="BZ54" t="s">
        <v>447</v>
      </c>
      <c r="CA54">
        <v>1655398244</v>
      </c>
      <c r="CB54">
        <v>1655398245</v>
      </c>
      <c r="CC54">
        <v>41</v>
      </c>
      <c r="CD54">
        <v>0.603</v>
      </c>
      <c r="CE54">
        <v>-0.001</v>
      </c>
      <c r="CF54">
        <v>4.163</v>
      </c>
      <c r="CG54">
        <v>0.23</v>
      </c>
      <c r="CH54">
        <v>1500</v>
      </c>
      <c r="CI54">
        <v>28</v>
      </c>
      <c r="CJ54">
        <v>0.13</v>
      </c>
      <c r="CK54">
        <v>0.03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3.22891</v>
      </c>
      <c r="CX54">
        <v>2.78137</v>
      </c>
      <c r="CY54">
        <v>0.192143</v>
      </c>
      <c r="CZ54">
        <v>0.196325</v>
      </c>
      <c r="DA54">
        <v>0.119759</v>
      </c>
      <c r="DB54">
        <v>0.114511</v>
      </c>
      <c r="DC54">
        <v>20330.4</v>
      </c>
      <c r="DD54">
        <v>19971.2</v>
      </c>
      <c r="DE54">
        <v>24210.3</v>
      </c>
      <c r="DF54">
        <v>22149.5</v>
      </c>
      <c r="DG54">
        <v>31498.8</v>
      </c>
      <c r="DH54">
        <v>25022.5</v>
      </c>
      <c r="DI54">
        <v>39578.4</v>
      </c>
      <c r="DJ54">
        <v>30665.5</v>
      </c>
      <c r="DK54">
        <v>2.14097</v>
      </c>
      <c r="DL54">
        <v>2.20143</v>
      </c>
      <c r="DM54">
        <v>0.0231825</v>
      </c>
      <c r="DN54">
        <v>0</v>
      </c>
      <c r="DO54">
        <v>32.7747</v>
      </c>
      <c r="DP54">
        <v>999.9</v>
      </c>
      <c r="DQ54">
        <v>61.9</v>
      </c>
      <c r="DR54">
        <v>29.3</v>
      </c>
      <c r="DS54">
        <v>29.7206</v>
      </c>
      <c r="DT54">
        <v>63.578</v>
      </c>
      <c r="DU54">
        <v>14.351</v>
      </c>
      <c r="DV54">
        <v>2</v>
      </c>
      <c r="DW54">
        <v>0.303788</v>
      </c>
      <c r="DX54">
        <v>1.07715</v>
      </c>
      <c r="DY54">
        <v>20.3593</v>
      </c>
      <c r="DZ54">
        <v>5.22762</v>
      </c>
      <c r="EA54">
        <v>11.9439</v>
      </c>
      <c r="EB54">
        <v>4.97745</v>
      </c>
      <c r="EC54">
        <v>3.281</v>
      </c>
      <c r="ED54">
        <v>2047.9</v>
      </c>
      <c r="EE54">
        <v>8971.200000000001</v>
      </c>
      <c r="EF54">
        <v>9999</v>
      </c>
      <c r="EG54">
        <v>116.8</v>
      </c>
      <c r="EH54">
        <v>4.9717</v>
      </c>
      <c r="EI54">
        <v>1.8617</v>
      </c>
      <c r="EJ54">
        <v>1.86714</v>
      </c>
      <c r="EK54">
        <v>1.85837</v>
      </c>
      <c r="EL54">
        <v>1.86279</v>
      </c>
      <c r="EM54">
        <v>1.86331</v>
      </c>
      <c r="EN54">
        <v>1.86417</v>
      </c>
      <c r="EO54">
        <v>1.86011</v>
      </c>
      <c r="EP54">
        <v>0</v>
      </c>
      <c r="EQ54">
        <v>0</v>
      </c>
      <c r="ER54">
        <v>0</v>
      </c>
      <c r="ES54">
        <v>0</v>
      </c>
      <c r="ET54" t="s">
        <v>336</v>
      </c>
      <c r="EU54" t="s">
        <v>337</v>
      </c>
      <c r="EV54" t="s">
        <v>338</v>
      </c>
      <c r="EW54" t="s">
        <v>338</v>
      </c>
      <c r="EX54" t="s">
        <v>338</v>
      </c>
      <c r="EY54" t="s">
        <v>338</v>
      </c>
      <c r="EZ54">
        <v>0</v>
      </c>
      <c r="FA54">
        <v>100</v>
      </c>
      <c r="FB54">
        <v>100</v>
      </c>
      <c r="FC54">
        <v>4.16</v>
      </c>
      <c r="FD54">
        <v>0.2303</v>
      </c>
      <c r="FE54">
        <v>4.042313856081303</v>
      </c>
      <c r="FF54">
        <v>0.0006784385813721132</v>
      </c>
      <c r="FG54">
        <v>-9.114967239483524E-07</v>
      </c>
      <c r="FH54">
        <v>3.422039933275619E-10</v>
      </c>
      <c r="FI54">
        <v>0.2303150000000009</v>
      </c>
      <c r="FJ54">
        <v>0</v>
      </c>
      <c r="FK54">
        <v>0</v>
      </c>
      <c r="FL54">
        <v>0</v>
      </c>
      <c r="FM54">
        <v>1</v>
      </c>
      <c r="FN54">
        <v>2092</v>
      </c>
      <c r="FO54">
        <v>0</v>
      </c>
      <c r="FP54">
        <v>27</v>
      </c>
      <c r="FQ54">
        <v>0.5</v>
      </c>
      <c r="FR54">
        <v>0.5</v>
      </c>
      <c r="FS54">
        <v>3.78784</v>
      </c>
      <c r="FT54">
        <v>2.38892</v>
      </c>
      <c r="FU54">
        <v>2.14966</v>
      </c>
      <c r="FV54">
        <v>2.73315</v>
      </c>
      <c r="FW54">
        <v>2.15088</v>
      </c>
      <c r="FX54">
        <v>2.39746</v>
      </c>
      <c r="FY54">
        <v>34.6921</v>
      </c>
      <c r="FZ54">
        <v>15.4542</v>
      </c>
      <c r="GA54">
        <v>19</v>
      </c>
      <c r="GB54">
        <v>623.442</v>
      </c>
      <c r="GC54">
        <v>699.998</v>
      </c>
      <c r="GD54">
        <v>30.0007</v>
      </c>
      <c r="GE54">
        <v>31.3307</v>
      </c>
      <c r="GF54">
        <v>29.9997</v>
      </c>
      <c r="GG54">
        <v>31.0629</v>
      </c>
      <c r="GH54">
        <v>31.0005</v>
      </c>
      <c r="GI54">
        <v>75.79259999999999</v>
      </c>
      <c r="GJ54">
        <v>0</v>
      </c>
      <c r="GK54">
        <v>100</v>
      </c>
      <c r="GL54">
        <v>30</v>
      </c>
      <c r="GM54">
        <v>1500</v>
      </c>
      <c r="GN54">
        <v>29.0686</v>
      </c>
      <c r="GO54">
        <v>100.084</v>
      </c>
      <c r="GP54">
        <v>100.598</v>
      </c>
    </row>
    <row r="55" spans="1:198">
      <c r="A55">
        <v>37</v>
      </c>
      <c r="B55">
        <v>1655399418</v>
      </c>
      <c r="C55">
        <v>5146.900000095367</v>
      </c>
      <c r="D55" t="s">
        <v>450</v>
      </c>
      <c r="E55" t="s">
        <v>451</v>
      </c>
      <c r="F55">
        <v>15</v>
      </c>
      <c r="G55">
        <v>1655399410.25</v>
      </c>
      <c r="H55">
        <f>(I55)/1000</f>
        <v>0</v>
      </c>
      <c r="I55">
        <f>1000*AY55*AG55*(AU55-AV55)/(100*AN55*(1000-AG55*AU55))</f>
        <v>0</v>
      </c>
      <c r="J55">
        <f>AY55*AG55*(AT55-AS55*(1000-AG55*AV55)/(1000-AG55*AU55))/(100*AN55)</f>
        <v>0</v>
      </c>
      <c r="K55">
        <f>AS55 - IF(AG55&gt;1, J55*AN55*100.0/(AI55*BG55), 0)</f>
        <v>0</v>
      </c>
      <c r="L55">
        <f>((R55-H55/2)*K55-J55)/(R55+H55/2)</f>
        <v>0</v>
      </c>
      <c r="M55">
        <f>L55*(AZ55+BA55)/1000.0</f>
        <v>0</v>
      </c>
      <c r="N55">
        <f>(AS55 - IF(AG55&gt;1, J55*AN55*100.0/(AI55*BG55), 0))*(AZ55+BA55)/1000.0</f>
        <v>0</v>
      </c>
      <c r="O55">
        <f>2.0/((1/Q55-1/P55)+SIGN(Q55)*SQRT((1/Q55-1/P55)*(1/Q55-1/P55) + 4*AO55/((AO55+1)*(AO55+1))*(2*1/Q55*1/P55-1/P55*1/P55)))</f>
        <v>0</v>
      </c>
      <c r="P55">
        <f>IF(LEFT(AP55,1)&lt;&gt;"0",IF(LEFT(AP55,1)="1",3.0,AQ55),$D$5+$E$5*(BG55*AZ55/($K$5*1000))+$F$5*(BG55*AZ55/($K$5*1000))*MAX(MIN(AN55,$J$5),$I$5)*MAX(MIN(AN55,$J$5),$I$5)+$G$5*MAX(MIN(AN55,$J$5),$I$5)*(BG55*AZ55/($K$5*1000))+$H$5*(BG55*AZ55/($K$5*1000))*(BG55*AZ55/($K$5*1000)))</f>
        <v>0</v>
      </c>
      <c r="Q55">
        <f>H55*(1000-(1000*0.61365*exp(17.502*U55/(240.97+U55))/(AZ55+BA55)+AU55)/2)/(1000*0.61365*exp(17.502*U55/(240.97+U55))/(AZ55+BA55)-AU55)</f>
        <v>0</v>
      </c>
      <c r="R55">
        <f>1/((AO55+1)/(O55/1.6)+1/(P55/1.37)) + AO55/((AO55+1)/(O55/1.6) + AO55/(P55/1.37))</f>
        <v>0</v>
      </c>
      <c r="S55">
        <f>(AJ55*AM55)</f>
        <v>0</v>
      </c>
      <c r="T55">
        <f>(BB55+(S55+2*0.95*5.67E-8*(((BB55+$B$9)+273)^4-(BB55+273)^4)-44100*H55)/(1.84*29.3*P55+8*0.95*5.67E-8*(BB55+273)^3))</f>
        <v>0</v>
      </c>
      <c r="U55">
        <f>($C$9*BC55+$D$9*BD55+$E$9*T55)</f>
        <v>0</v>
      </c>
      <c r="V55">
        <f>0.61365*exp(17.502*U55/(240.97+U55))</f>
        <v>0</v>
      </c>
      <c r="W55">
        <f>(X55/Y55*100)</f>
        <v>0</v>
      </c>
      <c r="X55">
        <f>AU55*(AZ55+BA55)/1000</f>
        <v>0</v>
      </c>
      <c r="Y55">
        <f>0.61365*exp(17.502*BB55/(240.97+BB55))</f>
        <v>0</v>
      </c>
      <c r="Z55">
        <f>(V55-AU55*(AZ55+BA55)/1000)</f>
        <v>0</v>
      </c>
      <c r="AA55">
        <f>(-H55*44100)</f>
        <v>0</v>
      </c>
      <c r="AB55">
        <f>2*29.3*P55*0.92*(BB55-U55)</f>
        <v>0</v>
      </c>
      <c r="AC55">
        <f>2*0.95*5.67E-8*(((BB55+$B$9)+273)^4-(U55+273)^4)</f>
        <v>0</v>
      </c>
      <c r="AD55">
        <f>S55+AC55+AA55+AB55</f>
        <v>0</v>
      </c>
      <c r="AE55">
        <v>0</v>
      </c>
      <c r="AF55">
        <v>0</v>
      </c>
      <c r="AG55">
        <f>IF(AE55*$H$15&gt;=AI55,1.0,(AI55/(AI55-AE55*$H$15)))</f>
        <v>0</v>
      </c>
      <c r="AH55">
        <f>(AG55-1)*100</f>
        <v>0</v>
      </c>
      <c r="AI55">
        <f>MAX(0,($B$15+$C$15*BG55)/(1+$D$15*BG55)*AZ55/(BB55+273)*$E$15)</f>
        <v>0</v>
      </c>
      <c r="AJ55">
        <f>$B$13*BH55+$C$13*BI55+$D$13*BT55</f>
        <v>0</v>
      </c>
      <c r="AK55">
        <f>AJ55*AL55</f>
        <v>0</v>
      </c>
      <c r="AL55">
        <f>($B$13*$D$11+$C$13*$D$11+$D$13*(BU55*$E$11+BV55*$G$11))/($B$13+$C$13+$D$13)</f>
        <v>0</v>
      </c>
      <c r="AM55">
        <f>($B$13*$K$11+$C$13*$K$11+$D$13*(BU55*$L$11+BV55*$N$11))/($B$13+$C$13+$D$13)</f>
        <v>0</v>
      </c>
      <c r="AN55">
        <v>2.6</v>
      </c>
      <c r="AO55">
        <v>0.5</v>
      </c>
      <c r="AP55" t="s">
        <v>334</v>
      </c>
      <c r="AQ55">
        <v>2</v>
      </c>
      <c r="AR55">
        <v>1655399410.25</v>
      </c>
      <c r="AS55">
        <v>410.7554999999999</v>
      </c>
      <c r="AT55">
        <v>420.0120999999999</v>
      </c>
      <c r="AU55">
        <v>30.47202</v>
      </c>
      <c r="AV55">
        <v>28.17614</v>
      </c>
      <c r="AW55">
        <v>408.1418</v>
      </c>
      <c r="AX55">
        <v>30.12026333333333</v>
      </c>
      <c r="AY55">
        <v>600.0030000000002</v>
      </c>
      <c r="AZ55">
        <v>85.21827999999999</v>
      </c>
      <c r="BA55">
        <v>0.1000171</v>
      </c>
      <c r="BB55">
        <v>30.05973333333333</v>
      </c>
      <c r="BC55">
        <v>30.82855</v>
      </c>
      <c r="BD55">
        <v>999.9000000000002</v>
      </c>
      <c r="BE55">
        <v>0</v>
      </c>
      <c r="BF55">
        <v>0</v>
      </c>
      <c r="BG55">
        <v>9999.935666666664</v>
      </c>
      <c r="BH55">
        <v>558.8220333333334</v>
      </c>
      <c r="BI55">
        <v>76.66470333333335</v>
      </c>
      <c r="BJ55">
        <v>-9.256713999999999</v>
      </c>
      <c r="BK55">
        <v>423.6654666666665</v>
      </c>
      <c r="BL55">
        <v>432.1895333333334</v>
      </c>
      <c r="BM55">
        <v>2.295883</v>
      </c>
      <c r="BN55">
        <v>420.0120999999999</v>
      </c>
      <c r="BO55">
        <v>28.17614</v>
      </c>
      <c r="BP55">
        <v>2.596773666666667</v>
      </c>
      <c r="BQ55">
        <v>2.401121666666667</v>
      </c>
      <c r="BR55">
        <v>21.64609333333333</v>
      </c>
      <c r="BS55">
        <v>20.37135666666667</v>
      </c>
      <c r="BT55">
        <v>1800.012666666666</v>
      </c>
      <c r="BU55">
        <v>0.6430005666666668</v>
      </c>
      <c r="BV55">
        <v>0.3569994666666667</v>
      </c>
      <c r="BW55">
        <v>32.95972333333334</v>
      </c>
      <c r="BX55">
        <v>30063.63666666667</v>
      </c>
      <c r="BY55">
        <v>1655399380</v>
      </c>
      <c r="BZ55" t="s">
        <v>452</v>
      </c>
      <c r="CA55">
        <v>1655399375</v>
      </c>
      <c r="CB55">
        <v>1655399380</v>
      </c>
      <c r="CC55">
        <v>45</v>
      </c>
      <c r="CD55">
        <v>0.001</v>
      </c>
      <c r="CE55">
        <v>-0.013</v>
      </c>
      <c r="CF55">
        <v>2.615</v>
      </c>
      <c r="CG55">
        <v>0.257</v>
      </c>
      <c r="CH55">
        <v>420</v>
      </c>
      <c r="CI55">
        <v>28</v>
      </c>
      <c r="CJ55">
        <v>0.24</v>
      </c>
      <c r="CK55">
        <v>0.05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3.2314</v>
      </c>
      <c r="CX55">
        <v>2.78144</v>
      </c>
      <c r="CY55">
        <v>0.08108369999999999</v>
      </c>
      <c r="CZ55">
        <v>0.0839709</v>
      </c>
      <c r="DA55">
        <v>0.119292</v>
      </c>
      <c r="DB55">
        <v>0.115645</v>
      </c>
      <c r="DC55">
        <v>23213.3</v>
      </c>
      <c r="DD55">
        <v>22827.2</v>
      </c>
      <c r="DE55">
        <v>24293</v>
      </c>
      <c r="DF55">
        <v>22204.1</v>
      </c>
      <c r="DG55">
        <v>31609.6</v>
      </c>
      <c r="DH55">
        <v>25046.5</v>
      </c>
      <c r="DI55">
        <v>39708</v>
      </c>
      <c r="DJ55">
        <v>30741.2</v>
      </c>
      <c r="DK55">
        <v>2.1692</v>
      </c>
      <c r="DL55">
        <v>2.2287</v>
      </c>
      <c r="DM55">
        <v>0.0958145</v>
      </c>
      <c r="DN55">
        <v>0</v>
      </c>
      <c r="DO55">
        <v>29.2606</v>
      </c>
      <c r="DP55">
        <v>999.9</v>
      </c>
      <c r="DQ55">
        <v>60.5</v>
      </c>
      <c r="DR55">
        <v>29.9</v>
      </c>
      <c r="DS55">
        <v>30.0726</v>
      </c>
      <c r="DT55">
        <v>63.6181</v>
      </c>
      <c r="DU55">
        <v>14.8518</v>
      </c>
      <c r="DV55">
        <v>2</v>
      </c>
      <c r="DW55">
        <v>0.06939529999999999</v>
      </c>
      <c r="DX55">
        <v>-0.772239</v>
      </c>
      <c r="DY55">
        <v>20.3645</v>
      </c>
      <c r="DZ55">
        <v>5.22927</v>
      </c>
      <c r="EA55">
        <v>11.94</v>
      </c>
      <c r="EB55">
        <v>4.97775</v>
      </c>
      <c r="EC55">
        <v>3.28153</v>
      </c>
      <c r="ED55">
        <v>2079.9</v>
      </c>
      <c r="EE55">
        <v>8971.200000000001</v>
      </c>
      <c r="EF55">
        <v>9999</v>
      </c>
      <c r="EG55">
        <v>117.1</v>
      </c>
      <c r="EH55">
        <v>4.97174</v>
      </c>
      <c r="EI55">
        <v>1.86172</v>
      </c>
      <c r="EJ55">
        <v>1.86712</v>
      </c>
      <c r="EK55">
        <v>1.85843</v>
      </c>
      <c r="EL55">
        <v>1.86279</v>
      </c>
      <c r="EM55">
        <v>1.86338</v>
      </c>
      <c r="EN55">
        <v>1.86418</v>
      </c>
      <c r="EO55">
        <v>1.86013</v>
      </c>
      <c r="EP55">
        <v>0</v>
      </c>
      <c r="EQ55">
        <v>0</v>
      </c>
      <c r="ER55">
        <v>0</v>
      </c>
      <c r="ES55">
        <v>0</v>
      </c>
      <c r="ET55" t="s">
        <v>336</v>
      </c>
      <c r="EU55" t="s">
        <v>337</v>
      </c>
      <c r="EV55" t="s">
        <v>338</v>
      </c>
      <c r="EW55" t="s">
        <v>338</v>
      </c>
      <c r="EX55" t="s">
        <v>338</v>
      </c>
      <c r="EY55" t="s">
        <v>338</v>
      </c>
      <c r="EZ55">
        <v>0</v>
      </c>
      <c r="FA55">
        <v>100</v>
      </c>
      <c r="FB55">
        <v>100</v>
      </c>
      <c r="FC55">
        <v>2.614</v>
      </c>
      <c r="FD55">
        <v>0.3521</v>
      </c>
      <c r="FE55">
        <v>2.465437191313066</v>
      </c>
      <c r="FF55">
        <v>0.0006784385813721132</v>
      </c>
      <c r="FG55">
        <v>-9.114967239483524E-07</v>
      </c>
      <c r="FH55">
        <v>3.422039933275619E-10</v>
      </c>
      <c r="FI55">
        <v>-0.09663555698592369</v>
      </c>
      <c r="FJ55">
        <v>-0.01029449659765723</v>
      </c>
      <c r="FK55">
        <v>0.0009324137930095463</v>
      </c>
      <c r="FL55">
        <v>-3.199825925107234E-06</v>
      </c>
      <c r="FM55">
        <v>1</v>
      </c>
      <c r="FN55">
        <v>2092</v>
      </c>
      <c r="FO55">
        <v>0</v>
      </c>
      <c r="FP55">
        <v>27</v>
      </c>
      <c r="FQ55">
        <v>0.7</v>
      </c>
      <c r="FR55">
        <v>0.6</v>
      </c>
      <c r="FS55">
        <v>1.3855</v>
      </c>
      <c r="FT55">
        <v>2.39746</v>
      </c>
      <c r="FU55">
        <v>2.14966</v>
      </c>
      <c r="FV55">
        <v>2.73193</v>
      </c>
      <c r="FW55">
        <v>2.15088</v>
      </c>
      <c r="FX55">
        <v>2.39868</v>
      </c>
      <c r="FY55">
        <v>34.7837</v>
      </c>
      <c r="FZ55">
        <v>15.3141</v>
      </c>
      <c r="GA55">
        <v>19</v>
      </c>
      <c r="GB55">
        <v>626.331</v>
      </c>
      <c r="GC55">
        <v>703.3869999999999</v>
      </c>
      <c r="GD55">
        <v>29.9994</v>
      </c>
      <c r="GE55">
        <v>29.2111</v>
      </c>
      <c r="GF55">
        <v>29.9991</v>
      </c>
      <c r="GG55">
        <v>29.288</v>
      </c>
      <c r="GH55">
        <v>29.2708</v>
      </c>
      <c r="GI55">
        <v>27.7661</v>
      </c>
      <c r="GJ55">
        <v>0</v>
      </c>
      <c r="GK55">
        <v>100</v>
      </c>
      <c r="GL55">
        <v>30</v>
      </c>
      <c r="GM55">
        <v>420</v>
      </c>
      <c r="GN55">
        <v>28.1253</v>
      </c>
      <c r="GO55">
        <v>100.417</v>
      </c>
      <c r="GP55">
        <v>100.846</v>
      </c>
    </row>
    <row r="56" spans="1:198">
      <c r="A56">
        <v>38</v>
      </c>
      <c r="B56">
        <v>1655399508.5</v>
      </c>
      <c r="C56">
        <v>5237.400000095367</v>
      </c>
      <c r="D56" t="s">
        <v>453</v>
      </c>
      <c r="E56" t="s">
        <v>454</v>
      </c>
      <c r="F56">
        <v>15</v>
      </c>
      <c r="G56">
        <v>1655399500.75</v>
      </c>
      <c r="H56">
        <f>(I56)/1000</f>
        <v>0</v>
      </c>
      <c r="I56">
        <f>1000*AY56*AG56*(AU56-AV56)/(100*AN56*(1000-AG56*AU56))</f>
        <v>0</v>
      </c>
      <c r="J56">
        <f>AY56*AG56*(AT56-AS56*(1000-AG56*AV56)/(1000-AG56*AU56))/(100*AN56)</f>
        <v>0</v>
      </c>
      <c r="K56">
        <f>AS56 - IF(AG56&gt;1, J56*AN56*100.0/(AI56*BG56), 0)</f>
        <v>0</v>
      </c>
      <c r="L56">
        <f>((R56-H56/2)*K56-J56)/(R56+H56/2)</f>
        <v>0</v>
      </c>
      <c r="M56">
        <f>L56*(AZ56+BA56)/1000.0</f>
        <v>0</v>
      </c>
      <c r="N56">
        <f>(AS56 - IF(AG56&gt;1, J56*AN56*100.0/(AI56*BG56), 0))*(AZ56+BA56)/1000.0</f>
        <v>0</v>
      </c>
      <c r="O56">
        <f>2.0/((1/Q56-1/P56)+SIGN(Q56)*SQRT((1/Q56-1/P56)*(1/Q56-1/P56) + 4*AO56/((AO56+1)*(AO56+1))*(2*1/Q56*1/P56-1/P56*1/P56)))</f>
        <v>0</v>
      </c>
      <c r="P56">
        <f>IF(LEFT(AP56,1)&lt;&gt;"0",IF(LEFT(AP56,1)="1",3.0,AQ56),$D$5+$E$5*(BG56*AZ56/($K$5*1000))+$F$5*(BG56*AZ56/($K$5*1000))*MAX(MIN(AN56,$J$5),$I$5)*MAX(MIN(AN56,$J$5),$I$5)+$G$5*MAX(MIN(AN56,$J$5),$I$5)*(BG56*AZ56/($K$5*1000))+$H$5*(BG56*AZ56/($K$5*1000))*(BG56*AZ56/($K$5*1000)))</f>
        <v>0</v>
      </c>
      <c r="Q56">
        <f>H56*(1000-(1000*0.61365*exp(17.502*U56/(240.97+U56))/(AZ56+BA56)+AU56)/2)/(1000*0.61365*exp(17.502*U56/(240.97+U56))/(AZ56+BA56)-AU56)</f>
        <v>0</v>
      </c>
      <c r="R56">
        <f>1/((AO56+1)/(O56/1.6)+1/(P56/1.37)) + AO56/((AO56+1)/(O56/1.6) + AO56/(P56/1.37))</f>
        <v>0</v>
      </c>
      <c r="S56">
        <f>(AJ56*AM56)</f>
        <v>0</v>
      </c>
      <c r="T56">
        <f>(BB56+(S56+2*0.95*5.67E-8*(((BB56+$B$9)+273)^4-(BB56+273)^4)-44100*H56)/(1.84*29.3*P56+8*0.95*5.67E-8*(BB56+273)^3))</f>
        <v>0</v>
      </c>
      <c r="U56">
        <f>($C$9*BC56+$D$9*BD56+$E$9*T56)</f>
        <v>0</v>
      </c>
      <c r="V56">
        <f>0.61365*exp(17.502*U56/(240.97+U56))</f>
        <v>0</v>
      </c>
      <c r="W56">
        <f>(X56/Y56*100)</f>
        <v>0</v>
      </c>
      <c r="X56">
        <f>AU56*(AZ56+BA56)/1000</f>
        <v>0</v>
      </c>
      <c r="Y56">
        <f>0.61365*exp(17.502*BB56/(240.97+BB56))</f>
        <v>0</v>
      </c>
      <c r="Z56">
        <f>(V56-AU56*(AZ56+BA56)/1000)</f>
        <v>0</v>
      </c>
      <c r="AA56">
        <f>(-H56*44100)</f>
        <v>0</v>
      </c>
      <c r="AB56">
        <f>2*29.3*P56*0.92*(BB56-U56)</f>
        <v>0</v>
      </c>
      <c r="AC56">
        <f>2*0.95*5.67E-8*(((BB56+$B$9)+273)^4-(U56+273)^4)</f>
        <v>0</v>
      </c>
      <c r="AD56">
        <f>S56+AC56+AA56+AB56</f>
        <v>0</v>
      </c>
      <c r="AE56">
        <v>0</v>
      </c>
      <c r="AF56">
        <v>0</v>
      </c>
      <c r="AG56">
        <f>IF(AE56*$H$15&gt;=AI56,1.0,(AI56/(AI56-AE56*$H$15)))</f>
        <v>0</v>
      </c>
      <c r="AH56">
        <f>(AG56-1)*100</f>
        <v>0</v>
      </c>
      <c r="AI56">
        <f>MAX(0,($B$15+$C$15*BG56)/(1+$D$15*BG56)*AZ56/(BB56+273)*$E$15)</f>
        <v>0</v>
      </c>
      <c r="AJ56">
        <f>$B$13*BH56+$C$13*BI56+$D$13*BT56</f>
        <v>0</v>
      </c>
      <c r="AK56">
        <f>AJ56*AL56</f>
        <v>0</v>
      </c>
      <c r="AL56">
        <f>($B$13*$D$11+$C$13*$D$11+$D$13*(BU56*$E$11+BV56*$G$11))/($B$13+$C$13+$D$13)</f>
        <v>0</v>
      </c>
      <c r="AM56">
        <f>($B$13*$K$11+$C$13*$K$11+$D$13*(BU56*$L$11+BV56*$N$11))/($B$13+$C$13+$D$13)</f>
        <v>0</v>
      </c>
      <c r="AN56">
        <v>2.6</v>
      </c>
      <c r="AO56">
        <v>0.5</v>
      </c>
      <c r="AP56" t="s">
        <v>334</v>
      </c>
      <c r="AQ56">
        <v>2</v>
      </c>
      <c r="AR56">
        <v>1655399500.75</v>
      </c>
      <c r="AS56">
        <v>293.3242</v>
      </c>
      <c r="AT56">
        <v>300.0029000000001</v>
      </c>
      <c r="AU56">
        <v>29.98348</v>
      </c>
      <c r="AV56">
        <v>27.49405</v>
      </c>
      <c r="AW56">
        <v>291.0882</v>
      </c>
      <c r="AX56">
        <v>29.72685</v>
      </c>
      <c r="AY56">
        <v>599.9975333333333</v>
      </c>
      <c r="AZ56">
        <v>85.21781666666666</v>
      </c>
      <c r="BA56">
        <v>0.1000050566666666</v>
      </c>
      <c r="BB56">
        <v>29.95397333333334</v>
      </c>
      <c r="BC56">
        <v>30.63003333333333</v>
      </c>
      <c r="BD56">
        <v>999.9000000000002</v>
      </c>
      <c r="BE56">
        <v>0</v>
      </c>
      <c r="BF56">
        <v>0</v>
      </c>
      <c r="BG56">
        <v>9992.689333333334</v>
      </c>
      <c r="BH56">
        <v>559.0167333333334</v>
      </c>
      <c r="BI56">
        <v>77.59699999999999</v>
      </c>
      <c r="BJ56">
        <v>-6.320523666666666</v>
      </c>
      <c r="BK56">
        <v>302.7603</v>
      </c>
      <c r="BL56">
        <v>308.4845</v>
      </c>
      <c r="BM56">
        <v>2.489432</v>
      </c>
      <c r="BN56">
        <v>300.0029000000001</v>
      </c>
      <c r="BO56">
        <v>27.49405</v>
      </c>
      <c r="BP56">
        <v>2.555127</v>
      </c>
      <c r="BQ56">
        <v>2.342983</v>
      </c>
      <c r="BR56">
        <v>21.38198</v>
      </c>
      <c r="BS56">
        <v>19.97501333333333</v>
      </c>
      <c r="BT56">
        <v>1800.013333333333</v>
      </c>
      <c r="BU56">
        <v>0.6429988333333333</v>
      </c>
      <c r="BV56">
        <v>0.3570011666666666</v>
      </c>
      <c r="BW56">
        <v>32</v>
      </c>
      <c r="BX56">
        <v>30063.62333333333</v>
      </c>
      <c r="BY56">
        <v>1655399525.5</v>
      </c>
      <c r="BZ56" t="s">
        <v>455</v>
      </c>
      <c r="CA56">
        <v>1655399525.5</v>
      </c>
      <c r="CB56">
        <v>1655399380</v>
      </c>
      <c r="CC56">
        <v>46</v>
      </c>
      <c r="CD56">
        <v>-0.36</v>
      </c>
      <c r="CE56">
        <v>-0.013</v>
      </c>
      <c r="CF56">
        <v>2.236</v>
      </c>
      <c r="CG56">
        <v>0.257</v>
      </c>
      <c r="CH56">
        <v>300</v>
      </c>
      <c r="CI56">
        <v>28</v>
      </c>
      <c r="CJ56">
        <v>0.21</v>
      </c>
      <c r="CK56">
        <v>0.05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3.2314</v>
      </c>
      <c r="CX56">
        <v>2.78122</v>
      </c>
      <c r="CY56">
        <v>0.0620796</v>
      </c>
      <c r="CZ56">
        <v>0.064484</v>
      </c>
      <c r="DA56">
        <v>0.118265</v>
      </c>
      <c r="DB56">
        <v>0.113763</v>
      </c>
      <c r="DC56">
        <v>23702.8</v>
      </c>
      <c r="DD56">
        <v>23321</v>
      </c>
      <c r="DE56">
        <v>24302</v>
      </c>
      <c r="DF56">
        <v>22211.4</v>
      </c>
      <c r="DG56">
        <v>31656.9</v>
      </c>
      <c r="DH56">
        <v>25107</v>
      </c>
      <c r="DI56">
        <v>39722.1</v>
      </c>
      <c r="DJ56">
        <v>30750.9</v>
      </c>
      <c r="DK56">
        <v>2.1729</v>
      </c>
      <c r="DL56">
        <v>2.2306</v>
      </c>
      <c r="DM56">
        <v>0.08711960000000001</v>
      </c>
      <c r="DN56">
        <v>0</v>
      </c>
      <c r="DO56">
        <v>29.1919</v>
      </c>
      <c r="DP56">
        <v>999.9</v>
      </c>
      <c r="DQ56">
        <v>60.4</v>
      </c>
      <c r="DR56">
        <v>29.9</v>
      </c>
      <c r="DS56">
        <v>30.0225</v>
      </c>
      <c r="DT56">
        <v>63.7981</v>
      </c>
      <c r="DU56">
        <v>14.996</v>
      </c>
      <c r="DV56">
        <v>2</v>
      </c>
      <c r="DW56">
        <v>0.11814</v>
      </c>
      <c r="DX56">
        <v>-0.862446</v>
      </c>
      <c r="DY56">
        <v>20.3647</v>
      </c>
      <c r="DZ56">
        <v>5.22867</v>
      </c>
      <c r="EA56">
        <v>11.9417</v>
      </c>
      <c r="EB56">
        <v>4.9777</v>
      </c>
      <c r="EC56">
        <v>3.28153</v>
      </c>
      <c r="ED56">
        <v>2082.3</v>
      </c>
      <c r="EE56">
        <v>8974.299999999999</v>
      </c>
      <c r="EF56">
        <v>9999</v>
      </c>
      <c r="EG56">
        <v>117.1</v>
      </c>
      <c r="EH56">
        <v>4.97173</v>
      </c>
      <c r="EI56">
        <v>1.8617</v>
      </c>
      <c r="EJ56">
        <v>1.86711</v>
      </c>
      <c r="EK56">
        <v>1.85843</v>
      </c>
      <c r="EL56">
        <v>1.86279</v>
      </c>
      <c r="EM56">
        <v>1.86338</v>
      </c>
      <c r="EN56">
        <v>1.86417</v>
      </c>
      <c r="EO56">
        <v>1.86012</v>
      </c>
      <c r="EP56">
        <v>0</v>
      </c>
      <c r="EQ56">
        <v>0</v>
      </c>
      <c r="ER56">
        <v>0</v>
      </c>
      <c r="ES56">
        <v>0</v>
      </c>
      <c r="ET56" t="s">
        <v>336</v>
      </c>
      <c r="EU56" t="s">
        <v>337</v>
      </c>
      <c r="EV56" t="s">
        <v>338</v>
      </c>
      <c r="EW56" t="s">
        <v>338</v>
      </c>
      <c r="EX56" t="s">
        <v>338</v>
      </c>
      <c r="EY56" t="s">
        <v>338</v>
      </c>
      <c r="EZ56">
        <v>0</v>
      </c>
      <c r="FA56">
        <v>100</v>
      </c>
      <c r="FB56">
        <v>100</v>
      </c>
      <c r="FC56">
        <v>2.236</v>
      </c>
      <c r="FD56">
        <v>0.2567</v>
      </c>
      <c r="FE56">
        <v>2.465437191313066</v>
      </c>
      <c r="FF56">
        <v>0.0006784385813721132</v>
      </c>
      <c r="FG56">
        <v>-9.114967239483524E-07</v>
      </c>
      <c r="FH56">
        <v>3.422039933275619E-10</v>
      </c>
      <c r="FI56">
        <v>0.2566349999999993</v>
      </c>
      <c r="FJ56">
        <v>0</v>
      </c>
      <c r="FK56">
        <v>0</v>
      </c>
      <c r="FL56">
        <v>0</v>
      </c>
      <c r="FM56">
        <v>1</v>
      </c>
      <c r="FN56">
        <v>2092</v>
      </c>
      <c r="FO56">
        <v>0</v>
      </c>
      <c r="FP56">
        <v>27</v>
      </c>
      <c r="FQ56">
        <v>2.2</v>
      </c>
      <c r="FR56">
        <v>2.1</v>
      </c>
      <c r="FS56">
        <v>1.05591</v>
      </c>
      <c r="FT56">
        <v>2.39746</v>
      </c>
      <c r="FU56">
        <v>2.14966</v>
      </c>
      <c r="FV56">
        <v>2.73071</v>
      </c>
      <c r="FW56">
        <v>2.15088</v>
      </c>
      <c r="FX56">
        <v>2.39624</v>
      </c>
      <c r="FY56">
        <v>34.7608</v>
      </c>
      <c r="FZ56">
        <v>15.3141</v>
      </c>
      <c r="GA56">
        <v>19</v>
      </c>
      <c r="GB56">
        <v>626.53</v>
      </c>
      <c r="GC56">
        <v>702.101</v>
      </c>
      <c r="GD56">
        <v>30.0001</v>
      </c>
      <c r="GE56">
        <v>28.9744</v>
      </c>
      <c r="GF56">
        <v>29.9993</v>
      </c>
      <c r="GG56">
        <v>29.0441</v>
      </c>
      <c r="GH56">
        <v>29.0331</v>
      </c>
      <c r="GI56">
        <v>21.1611</v>
      </c>
      <c r="GJ56">
        <v>7.67654</v>
      </c>
      <c r="GK56">
        <v>100</v>
      </c>
      <c r="GL56">
        <v>30</v>
      </c>
      <c r="GM56">
        <v>300</v>
      </c>
      <c r="GN56">
        <v>27.475</v>
      </c>
      <c r="GO56">
        <v>100.453</v>
      </c>
      <c r="GP56">
        <v>100.878</v>
      </c>
    </row>
    <row r="57" spans="1:198">
      <c r="A57">
        <v>39</v>
      </c>
      <c r="B57">
        <v>1655399616.5</v>
      </c>
      <c r="C57">
        <v>5345.400000095367</v>
      </c>
      <c r="D57" t="s">
        <v>456</v>
      </c>
      <c r="E57" t="s">
        <v>457</v>
      </c>
      <c r="F57">
        <v>15</v>
      </c>
      <c r="G57">
        <v>1655399609.25</v>
      </c>
      <c r="H57">
        <f>(I57)/1000</f>
        <v>0</v>
      </c>
      <c r="I57">
        <f>1000*AY57*AG57*(AU57-AV57)/(100*AN57*(1000-AG57*AU57))</f>
        <v>0</v>
      </c>
      <c r="J57">
        <f>AY57*AG57*(AT57-AS57*(1000-AG57*AV57)/(1000-AG57*AU57))/(100*AN57)</f>
        <v>0</v>
      </c>
      <c r="K57">
        <f>AS57 - IF(AG57&gt;1, J57*AN57*100.0/(AI57*BG57), 0)</f>
        <v>0</v>
      </c>
      <c r="L57">
        <f>((R57-H57/2)*K57-J57)/(R57+H57/2)</f>
        <v>0</v>
      </c>
      <c r="M57">
        <f>L57*(AZ57+BA57)/1000.0</f>
        <v>0</v>
      </c>
      <c r="N57">
        <f>(AS57 - IF(AG57&gt;1, J57*AN57*100.0/(AI57*BG57), 0))*(AZ57+BA57)/1000.0</f>
        <v>0</v>
      </c>
      <c r="O57">
        <f>2.0/((1/Q57-1/P57)+SIGN(Q57)*SQRT((1/Q57-1/P57)*(1/Q57-1/P57) + 4*AO57/((AO57+1)*(AO57+1))*(2*1/Q57*1/P57-1/P57*1/P57)))</f>
        <v>0</v>
      </c>
      <c r="P57">
        <f>IF(LEFT(AP57,1)&lt;&gt;"0",IF(LEFT(AP57,1)="1",3.0,AQ57),$D$5+$E$5*(BG57*AZ57/($K$5*1000))+$F$5*(BG57*AZ57/($K$5*1000))*MAX(MIN(AN57,$J$5),$I$5)*MAX(MIN(AN57,$J$5),$I$5)+$G$5*MAX(MIN(AN57,$J$5),$I$5)*(BG57*AZ57/($K$5*1000))+$H$5*(BG57*AZ57/($K$5*1000))*(BG57*AZ57/($K$5*1000)))</f>
        <v>0</v>
      </c>
      <c r="Q57">
        <f>H57*(1000-(1000*0.61365*exp(17.502*U57/(240.97+U57))/(AZ57+BA57)+AU57)/2)/(1000*0.61365*exp(17.502*U57/(240.97+U57))/(AZ57+BA57)-AU57)</f>
        <v>0</v>
      </c>
      <c r="R57">
        <f>1/((AO57+1)/(O57/1.6)+1/(P57/1.37)) + AO57/((AO57+1)/(O57/1.6) + AO57/(P57/1.37))</f>
        <v>0</v>
      </c>
      <c r="S57">
        <f>(AJ57*AM57)</f>
        <v>0</v>
      </c>
      <c r="T57">
        <f>(BB57+(S57+2*0.95*5.67E-8*(((BB57+$B$9)+273)^4-(BB57+273)^4)-44100*H57)/(1.84*29.3*P57+8*0.95*5.67E-8*(BB57+273)^3))</f>
        <v>0</v>
      </c>
      <c r="U57">
        <f>($C$9*BC57+$D$9*BD57+$E$9*T57)</f>
        <v>0</v>
      </c>
      <c r="V57">
        <f>0.61365*exp(17.502*U57/(240.97+U57))</f>
        <v>0</v>
      </c>
      <c r="W57">
        <f>(X57/Y57*100)</f>
        <v>0</v>
      </c>
      <c r="X57">
        <f>AU57*(AZ57+BA57)/1000</f>
        <v>0</v>
      </c>
      <c r="Y57">
        <f>0.61365*exp(17.502*BB57/(240.97+BB57))</f>
        <v>0</v>
      </c>
      <c r="Z57">
        <f>(V57-AU57*(AZ57+BA57)/1000)</f>
        <v>0</v>
      </c>
      <c r="AA57">
        <f>(-H57*44100)</f>
        <v>0</v>
      </c>
      <c r="AB57">
        <f>2*29.3*P57*0.92*(BB57-U57)</f>
        <v>0</v>
      </c>
      <c r="AC57">
        <f>2*0.95*5.67E-8*(((BB57+$B$9)+273)^4-(U57+273)^4)</f>
        <v>0</v>
      </c>
      <c r="AD57">
        <f>S57+AC57+AA57+AB57</f>
        <v>0</v>
      </c>
      <c r="AE57">
        <v>0</v>
      </c>
      <c r="AF57">
        <v>0</v>
      </c>
      <c r="AG57">
        <f>IF(AE57*$H$15&gt;=AI57,1.0,(AI57/(AI57-AE57*$H$15)))</f>
        <v>0</v>
      </c>
      <c r="AH57">
        <f>(AG57-1)*100</f>
        <v>0</v>
      </c>
      <c r="AI57">
        <f>MAX(0,($B$15+$C$15*BG57)/(1+$D$15*BG57)*AZ57/(BB57+273)*$E$15)</f>
        <v>0</v>
      </c>
      <c r="AJ57">
        <f>$B$13*BH57+$C$13*BI57+$D$13*BT57</f>
        <v>0</v>
      </c>
      <c r="AK57">
        <f>AJ57*AL57</f>
        <v>0</v>
      </c>
      <c r="AL57">
        <f>($B$13*$D$11+$C$13*$D$11+$D$13*(BU57*$E$11+BV57*$G$11))/($B$13+$C$13+$D$13)</f>
        <v>0</v>
      </c>
      <c r="AM57">
        <f>($B$13*$K$11+$C$13*$K$11+$D$13*(BU57*$L$11+BV57*$N$11))/($B$13+$C$13+$D$13)</f>
        <v>0</v>
      </c>
      <c r="AN57">
        <v>2.6</v>
      </c>
      <c r="AO57">
        <v>0.5</v>
      </c>
      <c r="AP57" t="s">
        <v>334</v>
      </c>
      <c r="AQ57">
        <v>2</v>
      </c>
      <c r="AR57">
        <v>1655399609.25</v>
      </c>
      <c r="AS57">
        <v>196.8702142857142</v>
      </c>
      <c r="AT57">
        <v>199.9940714285714</v>
      </c>
      <c r="AU57">
        <v>29.24693571428572</v>
      </c>
      <c r="AV57">
        <v>27.2366</v>
      </c>
      <c r="AW57">
        <v>194.9128214285714</v>
      </c>
      <c r="AX57">
        <v>28.94536785714286</v>
      </c>
      <c r="AY57">
        <v>600.1820357142858</v>
      </c>
      <c r="AZ57">
        <v>85.21487500000001</v>
      </c>
      <c r="BA57">
        <v>0.09773198571428569</v>
      </c>
      <c r="BB57">
        <v>29.82208214285714</v>
      </c>
      <c r="BC57">
        <v>30.41540357142857</v>
      </c>
      <c r="BD57">
        <v>999.9000000000002</v>
      </c>
      <c r="BE57">
        <v>0</v>
      </c>
      <c r="BF57">
        <v>0</v>
      </c>
      <c r="BG57">
        <v>10009.58928571429</v>
      </c>
      <c r="BH57">
        <v>559.3585</v>
      </c>
      <c r="BI57">
        <v>78.66026428571426</v>
      </c>
      <c r="BJ57">
        <v>-3.123777937857142</v>
      </c>
      <c r="BK57">
        <v>202.8000357142857</v>
      </c>
      <c r="BL57">
        <v>205.59375</v>
      </c>
      <c r="BM57">
        <v>2.010322527857143</v>
      </c>
      <c r="BN57">
        <v>199.9940714285714</v>
      </c>
      <c r="BO57">
        <v>27.2366</v>
      </c>
      <c r="BP57">
        <v>2.492273214285714</v>
      </c>
      <c r="BQ57">
        <v>2.320963571428571</v>
      </c>
      <c r="BR57">
        <v>20.96653214285715</v>
      </c>
      <c r="BS57">
        <v>19.82259285714286</v>
      </c>
      <c r="BT57">
        <v>1800.012142857142</v>
      </c>
      <c r="BU57">
        <v>0.6429998214285713</v>
      </c>
      <c r="BV57">
        <v>0.3570001428571428</v>
      </c>
      <c r="BW57">
        <v>31.99553214285714</v>
      </c>
      <c r="BX57">
        <v>30063.62142857142</v>
      </c>
      <c r="BY57">
        <v>1655399602.5</v>
      </c>
      <c r="BZ57" t="s">
        <v>458</v>
      </c>
      <c r="CA57">
        <v>1655399598.5</v>
      </c>
      <c r="CB57">
        <v>1655399602.5</v>
      </c>
      <c r="CC57">
        <v>47</v>
      </c>
      <c r="CD57">
        <v>-0.248</v>
      </c>
      <c r="CE57">
        <v>-0.008999999999999999</v>
      </c>
      <c r="CF57">
        <v>1.959</v>
      </c>
      <c r="CG57">
        <v>0.231</v>
      </c>
      <c r="CH57">
        <v>200</v>
      </c>
      <c r="CI57">
        <v>27</v>
      </c>
      <c r="CJ57">
        <v>0.58</v>
      </c>
      <c r="CK57">
        <v>0.04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3.23164</v>
      </c>
      <c r="CX57">
        <v>2.78121</v>
      </c>
      <c r="CY57">
        <v>0.0439108</v>
      </c>
      <c r="CZ57">
        <v>0.0457544</v>
      </c>
      <c r="DA57">
        <v>0.11811</v>
      </c>
      <c r="DB57">
        <v>0.112842</v>
      </c>
      <c r="DC57">
        <v>24168.7</v>
      </c>
      <c r="DD57">
        <v>23792.9</v>
      </c>
      <c r="DE57">
        <v>24308.2</v>
      </c>
      <c r="DF57">
        <v>22215.6</v>
      </c>
      <c r="DG57">
        <v>31669.2</v>
      </c>
      <c r="DH57">
        <v>25136.3</v>
      </c>
      <c r="DI57">
        <v>39731.7</v>
      </c>
      <c r="DJ57">
        <v>30755.6</v>
      </c>
      <c r="DK57">
        <v>2.17333</v>
      </c>
      <c r="DL57">
        <v>2.2301</v>
      </c>
      <c r="DM57">
        <v>0.07912520000000001</v>
      </c>
      <c r="DN57">
        <v>0</v>
      </c>
      <c r="DO57">
        <v>29.118</v>
      </c>
      <c r="DP57">
        <v>999.9</v>
      </c>
      <c r="DQ57">
        <v>60.4</v>
      </c>
      <c r="DR57">
        <v>29.9</v>
      </c>
      <c r="DS57">
        <v>30.0258</v>
      </c>
      <c r="DT57">
        <v>63.6481</v>
      </c>
      <c r="DU57">
        <v>15.0761</v>
      </c>
      <c r="DV57">
        <v>2</v>
      </c>
      <c r="DW57">
        <v>0.105813</v>
      </c>
      <c r="DX57">
        <v>-0.8872679999999999</v>
      </c>
      <c r="DY57">
        <v>20.3644</v>
      </c>
      <c r="DZ57">
        <v>5.22927</v>
      </c>
      <c r="EA57">
        <v>11.9402</v>
      </c>
      <c r="EB57">
        <v>4.9775</v>
      </c>
      <c r="EC57">
        <v>3.2819</v>
      </c>
      <c r="ED57">
        <v>2085.3</v>
      </c>
      <c r="EE57">
        <v>8980.9</v>
      </c>
      <c r="EF57">
        <v>9999</v>
      </c>
      <c r="EG57">
        <v>117.1</v>
      </c>
      <c r="EH57">
        <v>4.97176</v>
      </c>
      <c r="EI57">
        <v>1.86172</v>
      </c>
      <c r="EJ57">
        <v>1.86717</v>
      </c>
      <c r="EK57">
        <v>1.85841</v>
      </c>
      <c r="EL57">
        <v>1.86279</v>
      </c>
      <c r="EM57">
        <v>1.86338</v>
      </c>
      <c r="EN57">
        <v>1.86417</v>
      </c>
      <c r="EO57">
        <v>1.86012</v>
      </c>
      <c r="EP57">
        <v>0</v>
      </c>
      <c r="EQ57">
        <v>0</v>
      </c>
      <c r="ER57">
        <v>0</v>
      </c>
      <c r="ES57">
        <v>0</v>
      </c>
      <c r="ET57" t="s">
        <v>336</v>
      </c>
      <c r="EU57" t="s">
        <v>337</v>
      </c>
      <c r="EV57" t="s">
        <v>338</v>
      </c>
      <c r="EW57" t="s">
        <v>338</v>
      </c>
      <c r="EX57" t="s">
        <v>338</v>
      </c>
      <c r="EY57" t="s">
        <v>338</v>
      </c>
      <c r="EZ57">
        <v>0</v>
      </c>
      <c r="FA57">
        <v>100</v>
      </c>
      <c r="FB57">
        <v>100</v>
      </c>
      <c r="FC57">
        <v>1.957</v>
      </c>
      <c r="FD57">
        <v>0.3252</v>
      </c>
      <c r="FE57">
        <v>1.857323960895743</v>
      </c>
      <c r="FF57">
        <v>0.0006784385813721132</v>
      </c>
      <c r="FG57">
        <v>-9.114967239483524E-07</v>
      </c>
      <c r="FH57">
        <v>3.422039933275619E-10</v>
      </c>
      <c r="FI57">
        <v>-0.1057327184754949</v>
      </c>
      <c r="FJ57">
        <v>-0.01029449659765723</v>
      </c>
      <c r="FK57">
        <v>0.0009324137930095463</v>
      </c>
      <c r="FL57">
        <v>-3.199825925107234E-06</v>
      </c>
      <c r="FM57">
        <v>1</v>
      </c>
      <c r="FN57">
        <v>2092</v>
      </c>
      <c r="FO57">
        <v>0</v>
      </c>
      <c r="FP57">
        <v>27</v>
      </c>
      <c r="FQ57">
        <v>0.3</v>
      </c>
      <c r="FR57">
        <v>0.2</v>
      </c>
      <c r="FS57">
        <v>0.76416</v>
      </c>
      <c r="FT57">
        <v>2.40967</v>
      </c>
      <c r="FU57">
        <v>2.14966</v>
      </c>
      <c r="FV57">
        <v>2.72949</v>
      </c>
      <c r="FW57">
        <v>2.15088</v>
      </c>
      <c r="FX57">
        <v>2.41089</v>
      </c>
      <c r="FY57">
        <v>34.715</v>
      </c>
      <c r="FZ57">
        <v>15.3053</v>
      </c>
      <c r="GA57">
        <v>19</v>
      </c>
      <c r="GB57">
        <v>624.559</v>
      </c>
      <c r="GC57">
        <v>698.866</v>
      </c>
      <c r="GD57">
        <v>29.9994</v>
      </c>
      <c r="GE57">
        <v>28.7839</v>
      </c>
      <c r="GF57">
        <v>29.9996</v>
      </c>
      <c r="GG57">
        <v>28.8319</v>
      </c>
      <c r="GH57">
        <v>28.8146</v>
      </c>
      <c r="GI57">
        <v>15.3267</v>
      </c>
      <c r="GJ57">
        <v>10.1588</v>
      </c>
      <c r="GK57">
        <v>100</v>
      </c>
      <c r="GL57">
        <v>30</v>
      </c>
      <c r="GM57">
        <v>200</v>
      </c>
      <c r="GN57">
        <v>26.9041</v>
      </c>
      <c r="GO57">
        <v>100.478</v>
      </c>
      <c r="GP57">
        <v>100.895</v>
      </c>
    </row>
    <row r="58" spans="1:198">
      <c r="A58">
        <v>40</v>
      </c>
      <c r="B58">
        <v>1655399707</v>
      </c>
      <c r="C58">
        <v>5435.900000095367</v>
      </c>
      <c r="D58" t="s">
        <v>459</v>
      </c>
      <c r="E58" t="s">
        <v>460</v>
      </c>
      <c r="F58">
        <v>15</v>
      </c>
      <c r="G58">
        <v>1655399699.5</v>
      </c>
      <c r="H58">
        <f>(I58)/1000</f>
        <v>0</v>
      </c>
      <c r="I58">
        <f>1000*AY58*AG58*(AU58-AV58)/(100*AN58*(1000-AG58*AU58))</f>
        <v>0</v>
      </c>
      <c r="J58">
        <f>AY58*AG58*(AT58-AS58*(1000-AG58*AV58)/(1000-AG58*AU58))/(100*AN58)</f>
        <v>0</v>
      </c>
      <c r="K58">
        <f>AS58 - IF(AG58&gt;1, J58*AN58*100.0/(AI58*BG58), 0)</f>
        <v>0</v>
      </c>
      <c r="L58">
        <f>((R58-H58/2)*K58-J58)/(R58+H58/2)</f>
        <v>0</v>
      </c>
      <c r="M58">
        <f>L58*(AZ58+BA58)/1000.0</f>
        <v>0</v>
      </c>
      <c r="N58">
        <f>(AS58 - IF(AG58&gt;1, J58*AN58*100.0/(AI58*BG58), 0))*(AZ58+BA58)/1000.0</f>
        <v>0</v>
      </c>
      <c r="O58">
        <f>2.0/((1/Q58-1/P58)+SIGN(Q58)*SQRT((1/Q58-1/P58)*(1/Q58-1/P58) + 4*AO58/((AO58+1)*(AO58+1))*(2*1/Q58*1/P58-1/P58*1/P58)))</f>
        <v>0</v>
      </c>
      <c r="P58">
        <f>IF(LEFT(AP58,1)&lt;&gt;"0",IF(LEFT(AP58,1)="1",3.0,AQ58),$D$5+$E$5*(BG58*AZ58/($K$5*1000))+$F$5*(BG58*AZ58/($K$5*1000))*MAX(MIN(AN58,$J$5),$I$5)*MAX(MIN(AN58,$J$5),$I$5)+$G$5*MAX(MIN(AN58,$J$5),$I$5)*(BG58*AZ58/($K$5*1000))+$H$5*(BG58*AZ58/($K$5*1000))*(BG58*AZ58/($K$5*1000)))</f>
        <v>0</v>
      </c>
      <c r="Q58">
        <f>H58*(1000-(1000*0.61365*exp(17.502*U58/(240.97+U58))/(AZ58+BA58)+AU58)/2)/(1000*0.61365*exp(17.502*U58/(240.97+U58))/(AZ58+BA58)-AU58)</f>
        <v>0</v>
      </c>
      <c r="R58">
        <f>1/((AO58+1)/(O58/1.6)+1/(P58/1.37)) + AO58/((AO58+1)/(O58/1.6) + AO58/(P58/1.37))</f>
        <v>0</v>
      </c>
      <c r="S58">
        <f>(AJ58*AM58)</f>
        <v>0</v>
      </c>
      <c r="T58">
        <f>(BB58+(S58+2*0.95*5.67E-8*(((BB58+$B$9)+273)^4-(BB58+273)^4)-44100*H58)/(1.84*29.3*P58+8*0.95*5.67E-8*(BB58+273)^3))</f>
        <v>0</v>
      </c>
      <c r="U58">
        <f>($C$9*BC58+$D$9*BD58+$E$9*T58)</f>
        <v>0</v>
      </c>
      <c r="V58">
        <f>0.61365*exp(17.502*U58/(240.97+U58))</f>
        <v>0</v>
      </c>
      <c r="W58">
        <f>(X58/Y58*100)</f>
        <v>0</v>
      </c>
      <c r="X58">
        <f>AU58*(AZ58+BA58)/1000</f>
        <v>0</v>
      </c>
      <c r="Y58">
        <f>0.61365*exp(17.502*BB58/(240.97+BB58))</f>
        <v>0</v>
      </c>
      <c r="Z58">
        <f>(V58-AU58*(AZ58+BA58)/1000)</f>
        <v>0</v>
      </c>
      <c r="AA58">
        <f>(-H58*44100)</f>
        <v>0</v>
      </c>
      <c r="AB58">
        <f>2*29.3*P58*0.92*(BB58-U58)</f>
        <v>0</v>
      </c>
      <c r="AC58">
        <f>2*0.95*5.67E-8*(((BB58+$B$9)+273)^4-(U58+273)^4)</f>
        <v>0</v>
      </c>
      <c r="AD58">
        <f>S58+AC58+AA58+AB58</f>
        <v>0</v>
      </c>
      <c r="AE58">
        <v>0</v>
      </c>
      <c r="AF58">
        <v>0</v>
      </c>
      <c r="AG58">
        <f>IF(AE58*$H$15&gt;=AI58,1.0,(AI58/(AI58-AE58*$H$15)))</f>
        <v>0</v>
      </c>
      <c r="AH58">
        <f>(AG58-1)*100</f>
        <v>0</v>
      </c>
      <c r="AI58">
        <f>MAX(0,($B$15+$C$15*BG58)/(1+$D$15*BG58)*AZ58/(BB58+273)*$E$15)</f>
        <v>0</v>
      </c>
      <c r="AJ58">
        <f>$B$13*BH58+$C$13*BI58+$D$13*BT58</f>
        <v>0</v>
      </c>
      <c r="AK58">
        <f>AJ58*AL58</f>
        <v>0</v>
      </c>
      <c r="AL58">
        <f>($B$13*$D$11+$C$13*$D$11+$D$13*(BU58*$E$11+BV58*$G$11))/($B$13+$C$13+$D$13)</f>
        <v>0</v>
      </c>
      <c r="AM58">
        <f>($B$13*$K$11+$C$13*$K$11+$D$13*(BU58*$L$11+BV58*$N$11))/($B$13+$C$13+$D$13)</f>
        <v>0</v>
      </c>
      <c r="AN58">
        <v>2.6</v>
      </c>
      <c r="AO58">
        <v>0.5</v>
      </c>
      <c r="AP58" t="s">
        <v>334</v>
      </c>
      <c r="AQ58">
        <v>2</v>
      </c>
      <c r="AR58">
        <v>1655399699.5</v>
      </c>
      <c r="AS58">
        <v>99.0049068965517</v>
      </c>
      <c r="AT58">
        <v>99.97563793103448</v>
      </c>
      <c r="AU58">
        <v>29.06338620689655</v>
      </c>
      <c r="AV58">
        <v>27.00338965517242</v>
      </c>
      <c r="AW58">
        <v>97.27319999999999</v>
      </c>
      <c r="AX58">
        <v>28.76681034482758</v>
      </c>
      <c r="AY58">
        <v>600.1802068965518</v>
      </c>
      <c r="AZ58">
        <v>85.21071379310345</v>
      </c>
      <c r="BA58">
        <v>0.09777026896551724</v>
      </c>
      <c r="BB58">
        <v>29.76436896551724</v>
      </c>
      <c r="BC58">
        <v>30.32295862068966</v>
      </c>
      <c r="BD58">
        <v>999.9000000000002</v>
      </c>
      <c r="BE58">
        <v>0</v>
      </c>
      <c r="BF58">
        <v>0</v>
      </c>
      <c r="BG58">
        <v>10000.95551724138</v>
      </c>
      <c r="BH58">
        <v>559.0578620689654</v>
      </c>
      <c r="BI58">
        <v>28.07891379310344</v>
      </c>
      <c r="BJ58">
        <v>-0.9707766404137933</v>
      </c>
      <c r="BK58">
        <v>101.968</v>
      </c>
      <c r="BL58">
        <v>102.7502413793104</v>
      </c>
      <c r="BM58">
        <v>2.060005482413793</v>
      </c>
      <c r="BN58">
        <v>99.97563793103448</v>
      </c>
      <c r="BO58">
        <v>27.00338965517242</v>
      </c>
      <c r="BP58">
        <v>2.47651275862069</v>
      </c>
      <c r="BQ58">
        <v>2.300977931034483</v>
      </c>
      <c r="BR58">
        <v>20.86230689655173</v>
      </c>
      <c r="BS58">
        <v>19.68316206896552</v>
      </c>
      <c r="BT58">
        <v>1800.011379310345</v>
      </c>
      <c r="BU58">
        <v>0.6429998275862069</v>
      </c>
      <c r="BV58">
        <v>0.3570001724137932</v>
      </c>
      <c r="BW58">
        <v>31</v>
      </c>
      <c r="BX58">
        <v>30063.6</v>
      </c>
      <c r="BY58">
        <v>1655399692.5</v>
      </c>
      <c r="BZ58" t="s">
        <v>461</v>
      </c>
      <c r="CA58">
        <v>1655399692</v>
      </c>
      <c r="CB58">
        <v>1655399692.5</v>
      </c>
      <c r="CC58">
        <v>48</v>
      </c>
      <c r="CD58">
        <v>-0.197</v>
      </c>
      <c r="CE58">
        <v>0.003</v>
      </c>
      <c r="CF58">
        <v>1.719</v>
      </c>
      <c r="CG58">
        <v>0.223</v>
      </c>
      <c r="CH58">
        <v>100</v>
      </c>
      <c r="CI58">
        <v>27</v>
      </c>
      <c r="CJ58">
        <v>0.31</v>
      </c>
      <c r="CK58">
        <v>0.03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3.2319</v>
      </c>
      <c r="CX58">
        <v>2.78129</v>
      </c>
      <c r="CY58">
        <v>0.0231389</v>
      </c>
      <c r="CZ58">
        <v>0.0241824</v>
      </c>
      <c r="DA58">
        <v>0.117776</v>
      </c>
      <c r="DB58">
        <v>0.112331</v>
      </c>
      <c r="DC58">
        <v>24697.5</v>
      </c>
      <c r="DD58">
        <v>24333.4</v>
      </c>
      <c r="DE58">
        <v>24311.7</v>
      </c>
      <c r="DF58">
        <v>22218</v>
      </c>
      <c r="DG58">
        <v>31684.6</v>
      </c>
      <c r="DH58">
        <v>25152.7</v>
      </c>
      <c r="DI58">
        <v>39737</v>
      </c>
      <c r="DJ58">
        <v>30758.8</v>
      </c>
      <c r="DK58">
        <v>2.17535</v>
      </c>
      <c r="DL58">
        <v>2.2313</v>
      </c>
      <c r="DM58">
        <v>0.07781390000000001</v>
      </c>
      <c r="DN58">
        <v>0</v>
      </c>
      <c r="DO58">
        <v>29.0471</v>
      </c>
      <c r="DP58">
        <v>999.9</v>
      </c>
      <c r="DQ58">
        <v>60.3</v>
      </c>
      <c r="DR58">
        <v>29.9</v>
      </c>
      <c r="DS58">
        <v>29.9766</v>
      </c>
      <c r="DT58">
        <v>63.7581</v>
      </c>
      <c r="DU58">
        <v>15.0481</v>
      </c>
      <c r="DV58">
        <v>2</v>
      </c>
      <c r="DW58">
        <v>0.09753050000000001</v>
      </c>
      <c r="DX58">
        <v>-0.957307</v>
      </c>
      <c r="DY58">
        <v>20.3637</v>
      </c>
      <c r="DZ58">
        <v>5.22942</v>
      </c>
      <c r="EA58">
        <v>11.94</v>
      </c>
      <c r="EB58">
        <v>4.9776</v>
      </c>
      <c r="EC58">
        <v>3.28165</v>
      </c>
      <c r="ED58">
        <v>2087.6</v>
      </c>
      <c r="EE58">
        <v>8986.9</v>
      </c>
      <c r="EF58">
        <v>9999</v>
      </c>
      <c r="EG58">
        <v>117.2</v>
      </c>
      <c r="EH58">
        <v>4.97173</v>
      </c>
      <c r="EI58">
        <v>1.86172</v>
      </c>
      <c r="EJ58">
        <v>1.86712</v>
      </c>
      <c r="EK58">
        <v>1.85839</v>
      </c>
      <c r="EL58">
        <v>1.86279</v>
      </c>
      <c r="EM58">
        <v>1.86337</v>
      </c>
      <c r="EN58">
        <v>1.86417</v>
      </c>
      <c r="EO58">
        <v>1.86015</v>
      </c>
      <c r="EP58">
        <v>0</v>
      </c>
      <c r="EQ58">
        <v>0</v>
      </c>
      <c r="ER58">
        <v>0</v>
      </c>
      <c r="ES58">
        <v>0</v>
      </c>
      <c r="ET58" t="s">
        <v>336</v>
      </c>
      <c r="EU58" t="s">
        <v>337</v>
      </c>
      <c r="EV58" t="s">
        <v>338</v>
      </c>
      <c r="EW58" t="s">
        <v>338</v>
      </c>
      <c r="EX58" t="s">
        <v>338</v>
      </c>
      <c r="EY58" t="s">
        <v>338</v>
      </c>
      <c r="EZ58">
        <v>0</v>
      </c>
      <c r="FA58">
        <v>100</v>
      </c>
      <c r="FB58">
        <v>100</v>
      </c>
      <c r="FC58">
        <v>1.718</v>
      </c>
      <c r="FD58">
        <v>0.3229</v>
      </c>
      <c r="FE58">
        <v>1.660441390500402</v>
      </c>
      <c r="FF58">
        <v>0.0006784385813721132</v>
      </c>
      <c r="FG58">
        <v>-9.114967239483524E-07</v>
      </c>
      <c r="FH58">
        <v>3.422039933275619E-10</v>
      </c>
      <c r="FI58">
        <v>-0.1032000920282731</v>
      </c>
      <c r="FJ58">
        <v>-0.01029449659765723</v>
      </c>
      <c r="FK58">
        <v>0.0009324137930095463</v>
      </c>
      <c r="FL58">
        <v>-3.199825925107234E-06</v>
      </c>
      <c r="FM58">
        <v>1</v>
      </c>
      <c r="FN58">
        <v>2092</v>
      </c>
      <c r="FO58">
        <v>0</v>
      </c>
      <c r="FP58">
        <v>27</v>
      </c>
      <c r="FQ58">
        <v>0.2</v>
      </c>
      <c r="FR58">
        <v>0.2</v>
      </c>
      <c r="FS58">
        <v>0.457764</v>
      </c>
      <c r="FT58">
        <v>2.43164</v>
      </c>
      <c r="FU58">
        <v>2.14966</v>
      </c>
      <c r="FV58">
        <v>2.72949</v>
      </c>
      <c r="FW58">
        <v>2.15088</v>
      </c>
      <c r="FX58">
        <v>2.40601</v>
      </c>
      <c r="FY58">
        <v>34.6921</v>
      </c>
      <c r="FZ58">
        <v>15.2966</v>
      </c>
      <c r="GA58">
        <v>19</v>
      </c>
      <c r="GB58">
        <v>624.439</v>
      </c>
      <c r="GC58">
        <v>697.9829999999999</v>
      </c>
      <c r="GD58">
        <v>30.0007</v>
      </c>
      <c r="GE58">
        <v>28.6513</v>
      </c>
      <c r="GF58">
        <v>29.9998</v>
      </c>
      <c r="GG58">
        <v>28.6785</v>
      </c>
      <c r="GH58">
        <v>28.6596</v>
      </c>
      <c r="GI58">
        <v>9.19946</v>
      </c>
      <c r="GJ58">
        <v>11.0872</v>
      </c>
      <c r="GK58">
        <v>100</v>
      </c>
      <c r="GL58">
        <v>30</v>
      </c>
      <c r="GM58">
        <v>100</v>
      </c>
      <c r="GN58">
        <v>26.7138</v>
      </c>
      <c r="GO58">
        <v>100.492</v>
      </c>
      <c r="GP58">
        <v>100.906</v>
      </c>
    </row>
    <row r="59" spans="1:198">
      <c r="A59">
        <v>41</v>
      </c>
      <c r="B59">
        <v>1655399797.5</v>
      </c>
      <c r="C59">
        <v>5526.400000095367</v>
      </c>
      <c r="D59" t="s">
        <v>462</v>
      </c>
      <c r="E59" t="s">
        <v>463</v>
      </c>
      <c r="F59">
        <v>15</v>
      </c>
      <c r="G59">
        <v>1655399789.5</v>
      </c>
      <c r="H59">
        <f>(I59)/1000</f>
        <v>0</v>
      </c>
      <c r="I59">
        <f>1000*AY59*AG59*(AU59-AV59)/(100*AN59*(1000-AG59*AU59))</f>
        <v>0</v>
      </c>
      <c r="J59">
        <f>AY59*AG59*(AT59-AS59*(1000-AG59*AV59)/(1000-AG59*AU59))/(100*AN59)</f>
        <v>0</v>
      </c>
      <c r="K59">
        <f>AS59 - IF(AG59&gt;1, J59*AN59*100.0/(AI59*BG59), 0)</f>
        <v>0</v>
      </c>
      <c r="L59">
        <f>((R59-H59/2)*K59-J59)/(R59+H59/2)</f>
        <v>0</v>
      </c>
      <c r="M59">
        <f>L59*(AZ59+BA59)/1000.0</f>
        <v>0</v>
      </c>
      <c r="N59">
        <f>(AS59 - IF(AG59&gt;1, J59*AN59*100.0/(AI59*BG59), 0))*(AZ59+BA59)/1000.0</f>
        <v>0</v>
      </c>
      <c r="O59">
        <f>2.0/((1/Q59-1/P59)+SIGN(Q59)*SQRT((1/Q59-1/P59)*(1/Q59-1/P59) + 4*AO59/((AO59+1)*(AO59+1))*(2*1/Q59*1/P59-1/P59*1/P59)))</f>
        <v>0</v>
      </c>
      <c r="P59">
        <f>IF(LEFT(AP59,1)&lt;&gt;"0",IF(LEFT(AP59,1)="1",3.0,AQ59),$D$5+$E$5*(BG59*AZ59/($K$5*1000))+$F$5*(BG59*AZ59/($K$5*1000))*MAX(MIN(AN59,$J$5),$I$5)*MAX(MIN(AN59,$J$5),$I$5)+$G$5*MAX(MIN(AN59,$J$5),$I$5)*(BG59*AZ59/($K$5*1000))+$H$5*(BG59*AZ59/($K$5*1000))*(BG59*AZ59/($K$5*1000)))</f>
        <v>0</v>
      </c>
      <c r="Q59">
        <f>H59*(1000-(1000*0.61365*exp(17.502*U59/(240.97+U59))/(AZ59+BA59)+AU59)/2)/(1000*0.61365*exp(17.502*U59/(240.97+U59))/(AZ59+BA59)-AU59)</f>
        <v>0</v>
      </c>
      <c r="R59">
        <f>1/((AO59+1)/(O59/1.6)+1/(P59/1.37)) + AO59/((AO59+1)/(O59/1.6) + AO59/(P59/1.37))</f>
        <v>0</v>
      </c>
      <c r="S59">
        <f>(AJ59*AM59)</f>
        <v>0</v>
      </c>
      <c r="T59">
        <f>(BB59+(S59+2*0.95*5.67E-8*(((BB59+$B$9)+273)^4-(BB59+273)^4)-44100*H59)/(1.84*29.3*P59+8*0.95*5.67E-8*(BB59+273)^3))</f>
        <v>0</v>
      </c>
      <c r="U59">
        <f>($C$9*BC59+$D$9*BD59+$E$9*T59)</f>
        <v>0</v>
      </c>
      <c r="V59">
        <f>0.61365*exp(17.502*U59/(240.97+U59))</f>
        <v>0</v>
      </c>
      <c r="W59">
        <f>(X59/Y59*100)</f>
        <v>0</v>
      </c>
      <c r="X59">
        <f>AU59*(AZ59+BA59)/1000</f>
        <v>0</v>
      </c>
      <c r="Y59">
        <f>0.61365*exp(17.502*BB59/(240.97+BB59))</f>
        <v>0</v>
      </c>
      <c r="Z59">
        <f>(V59-AU59*(AZ59+BA59)/1000)</f>
        <v>0</v>
      </c>
      <c r="AA59">
        <f>(-H59*44100)</f>
        <v>0</v>
      </c>
      <c r="AB59">
        <f>2*29.3*P59*0.92*(BB59-U59)</f>
        <v>0</v>
      </c>
      <c r="AC59">
        <f>2*0.95*5.67E-8*(((BB59+$B$9)+273)^4-(U59+273)^4)</f>
        <v>0</v>
      </c>
      <c r="AD59">
        <f>S59+AC59+AA59+AB59</f>
        <v>0</v>
      </c>
      <c r="AE59">
        <v>0</v>
      </c>
      <c r="AF59">
        <v>0</v>
      </c>
      <c r="AG59">
        <f>IF(AE59*$H$15&gt;=AI59,1.0,(AI59/(AI59-AE59*$H$15)))</f>
        <v>0</v>
      </c>
      <c r="AH59">
        <f>(AG59-1)*100</f>
        <v>0</v>
      </c>
      <c r="AI59">
        <f>MAX(0,($B$15+$C$15*BG59)/(1+$D$15*BG59)*AZ59/(BB59+273)*$E$15)</f>
        <v>0</v>
      </c>
      <c r="AJ59">
        <f>$B$13*BH59+$C$13*BI59+$D$13*BT59</f>
        <v>0</v>
      </c>
      <c r="AK59">
        <f>AJ59*AL59</f>
        <v>0</v>
      </c>
      <c r="AL59">
        <f>($B$13*$D$11+$C$13*$D$11+$D$13*(BU59*$E$11+BV59*$G$11))/($B$13+$C$13+$D$13)</f>
        <v>0</v>
      </c>
      <c r="AM59">
        <f>($B$13*$K$11+$C$13*$K$11+$D$13*(BU59*$L$11+BV59*$N$11))/($B$13+$C$13+$D$13)</f>
        <v>0</v>
      </c>
      <c r="AN59">
        <v>2.6</v>
      </c>
      <c r="AO59">
        <v>0.5</v>
      </c>
      <c r="AP59" t="s">
        <v>334</v>
      </c>
      <c r="AQ59">
        <v>2</v>
      </c>
      <c r="AR59">
        <v>1655399789.5</v>
      </c>
      <c r="AS59">
        <v>50.20600967741935</v>
      </c>
      <c r="AT59">
        <v>49.97333225806453</v>
      </c>
      <c r="AU59">
        <v>29.41553225806452</v>
      </c>
      <c r="AV59">
        <v>26.89345483870968</v>
      </c>
      <c r="AW59">
        <v>48.60679677419356</v>
      </c>
      <c r="AX59">
        <v>29.10812580645161</v>
      </c>
      <c r="AY59">
        <v>600.1231612903226</v>
      </c>
      <c r="AZ59">
        <v>85.20949032258062</v>
      </c>
      <c r="BA59">
        <v>0.09816217096774195</v>
      </c>
      <c r="BB59">
        <v>29.75650322580645</v>
      </c>
      <c r="BC59">
        <v>30.2819064516129</v>
      </c>
      <c r="BD59">
        <v>999.9000000000003</v>
      </c>
      <c r="BE59">
        <v>0</v>
      </c>
      <c r="BF59">
        <v>0</v>
      </c>
      <c r="BG59">
        <v>10002.21161290322</v>
      </c>
      <c r="BH59">
        <v>558.9764193548389</v>
      </c>
      <c r="BI59">
        <v>70.90980645161291</v>
      </c>
      <c r="BJ59">
        <v>0.2326730612903226</v>
      </c>
      <c r="BK59">
        <v>51.72767096774194</v>
      </c>
      <c r="BL59">
        <v>51.35443870967741</v>
      </c>
      <c r="BM59">
        <v>2.522074645161291</v>
      </c>
      <c r="BN59">
        <v>49.97333225806453</v>
      </c>
      <c r="BO59">
        <v>26.89345483870968</v>
      </c>
      <c r="BP59">
        <v>2.506482258064517</v>
      </c>
      <c r="BQ59">
        <v>2.291579032258065</v>
      </c>
      <c r="BR59">
        <v>21.06443225806452</v>
      </c>
      <c r="BS59">
        <v>19.61722903225806</v>
      </c>
      <c r="BT59">
        <v>1800.00935483871</v>
      </c>
      <c r="BU59">
        <v>0.6429997096774195</v>
      </c>
      <c r="BV59">
        <v>0.357000193548387</v>
      </c>
      <c r="BW59">
        <v>31</v>
      </c>
      <c r="BX59">
        <v>30063.55483870968</v>
      </c>
      <c r="BY59">
        <v>1655399780</v>
      </c>
      <c r="BZ59" t="s">
        <v>464</v>
      </c>
      <c r="CA59">
        <v>1655399775</v>
      </c>
      <c r="CB59">
        <v>1655399780</v>
      </c>
      <c r="CC59">
        <v>49</v>
      </c>
      <c r="CD59">
        <v>-0.092</v>
      </c>
      <c r="CE59">
        <v>-0.001</v>
      </c>
      <c r="CF59">
        <v>1.599</v>
      </c>
      <c r="CG59">
        <v>0.217</v>
      </c>
      <c r="CH59">
        <v>50</v>
      </c>
      <c r="CI59">
        <v>27</v>
      </c>
      <c r="CJ59">
        <v>0.34</v>
      </c>
      <c r="CK59">
        <v>0.04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3.23183</v>
      </c>
      <c r="CX59">
        <v>2.78131</v>
      </c>
      <c r="CY59">
        <v>0.0118197</v>
      </c>
      <c r="CZ59">
        <v>0.0123341</v>
      </c>
      <c r="DA59">
        <v>0.117564</v>
      </c>
      <c r="DB59">
        <v>0.111942</v>
      </c>
      <c r="DC59">
        <v>24984.2</v>
      </c>
      <c r="DD59">
        <v>24627.9</v>
      </c>
      <c r="DE59">
        <v>24312.2</v>
      </c>
      <c r="DF59">
        <v>22217.1</v>
      </c>
      <c r="DG59">
        <v>31692.1</v>
      </c>
      <c r="DH59">
        <v>25162.2</v>
      </c>
      <c r="DI59">
        <v>39737.4</v>
      </c>
      <c r="DJ59">
        <v>30757.3</v>
      </c>
      <c r="DK59">
        <v>2.17672</v>
      </c>
      <c r="DL59">
        <v>2.23148</v>
      </c>
      <c r="DM59">
        <v>0.0749566</v>
      </c>
      <c r="DN59">
        <v>0</v>
      </c>
      <c r="DO59">
        <v>29.0593</v>
      </c>
      <c r="DP59">
        <v>999.9</v>
      </c>
      <c r="DQ59">
        <v>60.4</v>
      </c>
      <c r="DR59">
        <v>29.9</v>
      </c>
      <c r="DS59">
        <v>30.0269</v>
      </c>
      <c r="DT59">
        <v>63.7281</v>
      </c>
      <c r="DU59">
        <v>15.1723</v>
      </c>
      <c r="DV59">
        <v>2</v>
      </c>
      <c r="DW59">
        <v>0.09525409999999999</v>
      </c>
      <c r="DX59">
        <v>-0.95924</v>
      </c>
      <c r="DY59">
        <v>20.3642</v>
      </c>
      <c r="DZ59">
        <v>5.23152</v>
      </c>
      <c r="EA59">
        <v>11.9405</v>
      </c>
      <c r="EB59">
        <v>4.9781</v>
      </c>
      <c r="EC59">
        <v>3.28157</v>
      </c>
      <c r="ED59">
        <v>2090.1</v>
      </c>
      <c r="EE59">
        <v>8994.200000000001</v>
      </c>
      <c r="EF59">
        <v>9999</v>
      </c>
      <c r="EG59">
        <v>117.2</v>
      </c>
      <c r="EH59">
        <v>4.9717</v>
      </c>
      <c r="EI59">
        <v>1.86169</v>
      </c>
      <c r="EJ59">
        <v>1.8671</v>
      </c>
      <c r="EK59">
        <v>1.85838</v>
      </c>
      <c r="EL59">
        <v>1.86278</v>
      </c>
      <c r="EM59">
        <v>1.86335</v>
      </c>
      <c r="EN59">
        <v>1.86417</v>
      </c>
      <c r="EO59">
        <v>1.86012</v>
      </c>
      <c r="EP59">
        <v>0</v>
      </c>
      <c r="EQ59">
        <v>0</v>
      </c>
      <c r="ER59">
        <v>0</v>
      </c>
      <c r="ES59">
        <v>0</v>
      </c>
      <c r="ET59" t="s">
        <v>336</v>
      </c>
      <c r="EU59" t="s">
        <v>337</v>
      </c>
      <c r="EV59" t="s">
        <v>338</v>
      </c>
      <c r="EW59" t="s">
        <v>338</v>
      </c>
      <c r="EX59" t="s">
        <v>338</v>
      </c>
      <c r="EY59" t="s">
        <v>338</v>
      </c>
      <c r="EZ59">
        <v>0</v>
      </c>
      <c r="FA59">
        <v>100</v>
      </c>
      <c r="FB59">
        <v>100</v>
      </c>
      <c r="FC59">
        <v>1.599</v>
      </c>
      <c r="FD59">
        <v>0.3186</v>
      </c>
      <c r="FE59">
        <v>1.568352304601762</v>
      </c>
      <c r="FF59">
        <v>0.0006784385813721132</v>
      </c>
      <c r="FG59">
        <v>-9.114967239483524E-07</v>
      </c>
      <c r="FH59">
        <v>3.422039933275619E-10</v>
      </c>
      <c r="FI59">
        <v>-0.1043389036017462</v>
      </c>
      <c r="FJ59">
        <v>-0.01029449659765723</v>
      </c>
      <c r="FK59">
        <v>0.0009324137930095463</v>
      </c>
      <c r="FL59">
        <v>-3.199825925107234E-06</v>
      </c>
      <c r="FM59">
        <v>1</v>
      </c>
      <c r="FN59">
        <v>2092</v>
      </c>
      <c r="FO59">
        <v>0</v>
      </c>
      <c r="FP59">
        <v>27</v>
      </c>
      <c r="FQ59">
        <v>0.4</v>
      </c>
      <c r="FR59">
        <v>0.3</v>
      </c>
      <c r="FS59">
        <v>0.301514</v>
      </c>
      <c r="FT59">
        <v>2.45728</v>
      </c>
      <c r="FU59">
        <v>2.14966</v>
      </c>
      <c r="FV59">
        <v>2.73071</v>
      </c>
      <c r="FW59">
        <v>2.15088</v>
      </c>
      <c r="FX59">
        <v>2.40112</v>
      </c>
      <c r="FY59">
        <v>34.6921</v>
      </c>
      <c r="FZ59">
        <v>15.2791</v>
      </c>
      <c r="GA59">
        <v>19</v>
      </c>
      <c r="GB59">
        <v>624.52</v>
      </c>
      <c r="GC59">
        <v>696.996</v>
      </c>
      <c r="GD59">
        <v>29.9991</v>
      </c>
      <c r="GE59">
        <v>28.5924</v>
      </c>
      <c r="GF59">
        <v>30</v>
      </c>
      <c r="GG59">
        <v>28.5896</v>
      </c>
      <c r="GH59">
        <v>28.5698</v>
      </c>
      <c r="GI59">
        <v>6.08534</v>
      </c>
      <c r="GJ59">
        <v>12.2182</v>
      </c>
      <c r="GK59">
        <v>100</v>
      </c>
      <c r="GL59">
        <v>30</v>
      </c>
      <c r="GM59">
        <v>50</v>
      </c>
      <c r="GN59">
        <v>26.6306</v>
      </c>
      <c r="GO59">
        <v>100.493</v>
      </c>
      <c r="GP59">
        <v>100.901</v>
      </c>
    </row>
    <row r="60" spans="1:198">
      <c r="A60">
        <v>42</v>
      </c>
      <c r="B60">
        <v>1655399888.1</v>
      </c>
      <c r="C60">
        <v>5617</v>
      </c>
      <c r="D60" t="s">
        <v>465</v>
      </c>
      <c r="E60" t="s">
        <v>466</v>
      </c>
      <c r="F60">
        <v>15</v>
      </c>
      <c r="G60">
        <v>1655399880.099999</v>
      </c>
      <c r="H60">
        <f>(I60)/1000</f>
        <v>0</v>
      </c>
      <c r="I60">
        <f>1000*AY60*AG60*(AU60-AV60)/(100*AN60*(1000-AG60*AU60))</f>
        <v>0</v>
      </c>
      <c r="J60">
        <f>AY60*AG60*(AT60-AS60*(1000-AG60*AV60)/(1000-AG60*AU60))/(100*AN60)</f>
        <v>0</v>
      </c>
      <c r="K60">
        <f>AS60 - IF(AG60&gt;1, J60*AN60*100.0/(AI60*BG60), 0)</f>
        <v>0</v>
      </c>
      <c r="L60">
        <f>((R60-H60/2)*K60-J60)/(R60+H60/2)</f>
        <v>0</v>
      </c>
      <c r="M60">
        <f>L60*(AZ60+BA60)/1000.0</f>
        <v>0</v>
      </c>
      <c r="N60">
        <f>(AS60 - IF(AG60&gt;1, J60*AN60*100.0/(AI60*BG60), 0))*(AZ60+BA60)/1000.0</f>
        <v>0</v>
      </c>
      <c r="O60">
        <f>2.0/((1/Q60-1/P60)+SIGN(Q60)*SQRT((1/Q60-1/P60)*(1/Q60-1/P60) + 4*AO60/((AO60+1)*(AO60+1))*(2*1/Q60*1/P60-1/P60*1/P60)))</f>
        <v>0</v>
      </c>
      <c r="P60">
        <f>IF(LEFT(AP60,1)&lt;&gt;"0",IF(LEFT(AP60,1)="1",3.0,AQ60),$D$5+$E$5*(BG60*AZ60/($K$5*1000))+$F$5*(BG60*AZ60/($K$5*1000))*MAX(MIN(AN60,$J$5),$I$5)*MAX(MIN(AN60,$J$5),$I$5)+$G$5*MAX(MIN(AN60,$J$5),$I$5)*(BG60*AZ60/($K$5*1000))+$H$5*(BG60*AZ60/($K$5*1000))*(BG60*AZ60/($K$5*1000)))</f>
        <v>0</v>
      </c>
      <c r="Q60">
        <f>H60*(1000-(1000*0.61365*exp(17.502*U60/(240.97+U60))/(AZ60+BA60)+AU60)/2)/(1000*0.61365*exp(17.502*U60/(240.97+U60))/(AZ60+BA60)-AU60)</f>
        <v>0</v>
      </c>
      <c r="R60">
        <f>1/((AO60+1)/(O60/1.6)+1/(P60/1.37)) + AO60/((AO60+1)/(O60/1.6) + AO60/(P60/1.37))</f>
        <v>0</v>
      </c>
      <c r="S60">
        <f>(AJ60*AM60)</f>
        <v>0</v>
      </c>
      <c r="T60">
        <f>(BB60+(S60+2*0.95*5.67E-8*(((BB60+$B$9)+273)^4-(BB60+273)^4)-44100*H60)/(1.84*29.3*P60+8*0.95*5.67E-8*(BB60+273)^3))</f>
        <v>0</v>
      </c>
      <c r="U60">
        <f>($C$9*BC60+$D$9*BD60+$E$9*T60)</f>
        <v>0</v>
      </c>
      <c r="V60">
        <f>0.61365*exp(17.502*U60/(240.97+U60))</f>
        <v>0</v>
      </c>
      <c r="W60">
        <f>(X60/Y60*100)</f>
        <v>0</v>
      </c>
      <c r="X60">
        <f>AU60*(AZ60+BA60)/1000</f>
        <v>0</v>
      </c>
      <c r="Y60">
        <f>0.61365*exp(17.502*BB60/(240.97+BB60))</f>
        <v>0</v>
      </c>
      <c r="Z60">
        <f>(V60-AU60*(AZ60+BA60)/1000)</f>
        <v>0</v>
      </c>
      <c r="AA60">
        <f>(-H60*44100)</f>
        <v>0</v>
      </c>
      <c r="AB60">
        <f>2*29.3*P60*0.92*(BB60-U60)</f>
        <v>0</v>
      </c>
      <c r="AC60">
        <f>2*0.95*5.67E-8*(((BB60+$B$9)+273)^4-(U60+273)^4)</f>
        <v>0</v>
      </c>
      <c r="AD60">
        <f>S60+AC60+AA60+AB60</f>
        <v>0</v>
      </c>
      <c r="AE60">
        <v>0</v>
      </c>
      <c r="AF60">
        <v>0</v>
      </c>
      <c r="AG60">
        <f>IF(AE60*$H$15&gt;=AI60,1.0,(AI60/(AI60-AE60*$H$15)))</f>
        <v>0</v>
      </c>
      <c r="AH60">
        <f>(AG60-1)*100</f>
        <v>0</v>
      </c>
      <c r="AI60">
        <f>MAX(0,($B$15+$C$15*BG60)/(1+$D$15*BG60)*AZ60/(BB60+273)*$E$15)</f>
        <v>0</v>
      </c>
      <c r="AJ60">
        <f>$B$13*BH60+$C$13*BI60+$D$13*BT60</f>
        <v>0</v>
      </c>
      <c r="AK60">
        <f>AJ60*AL60</f>
        <v>0</v>
      </c>
      <c r="AL60">
        <f>($B$13*$D$11+$C$13*$D$11+$D$13*(BU60*$E$11+BV60*$G$11))/($B$13+$C$13+$D$13)</f>
        <v>0</v>
      </c>
      <c r="AM60">
        <f>($B$13*$K$11+$C$13*$K$11+$D$13*(BU60*$L$11+BV60*$N$11))/($B$13+$C$13+$D$13)</f>
        <v>0</v>
      </c>
      <c r="AN60">
        <v>2.6</v>
      </c>
      <c r="AO60">
        <v>0.5</v>
      </c>
      <c r="AP60" t="s">
        <v>334</v>
      </c>
      <c r="AQ60">
        <v>2</v>
      </c>
      <c r="AR60">
        <v>1655399880.099999</v>
      </c>
      <c r="AS60">
        <v>2.843706774193549</v>
      </c>
      <c r="AT60">
        <v>1.037760967741935</v>
      </c>
      <c r="AU60">
        <v>29.57306774193549</v>
      </c>
      <c r="AV60">
        <v>26.57674838709678</v>
      </c>
      <c r="AW60">
        <v>1.154186774193548</v>
      </c>
      <c r="AX60">
        <v>29.25935806451612</v>
      </c>
      <c r="AY60">
        <v>599.9930967741935</v>
      </c>
      <c r="AZ60">
        <v>85.20790967741934</v>
      </c>
      <c r="BA60">
        <v>0.09997514838709677</v>
      </c>
      <c r="BB60">
        <v>29.7246064516129</v>
      </c>
      <c r="BC60">
        <v>30.23034838709677</v>
      </c>
      <c r="BD60">
        <v>999.9000000000003</v>
      </c>
      <c r="BE60">
        <v>0</v>
      </c>
      <c r="BF60">
        <v>0</v>
      </c>
      <c r="BG60">
        <v>10001.36354838709</v>
      </c>
      <c r="BH60">
        <v>558.9539677419355</v>
      </c>
      <c r="BI60">
        <v>71.15106129032257</v>
      </c>
      <c r="BJ60">
        <v>1.805946129032258</v>
      </c>
      <c r="BK60">
        <v>2.930367419354839</v>
      </c>
      <c r="BL60">
        <v>1.066095161290322</v>
      </c>
      <c r="BM60">
        <v>2.996314516129032</v>
      </c>
      <c r="BN60">
        <v>1.037760967741935</v>
      </c>
      <c r="BO60">
        <v>26.57674838709678</v>
      </c>
      <c r="BP60">
        <v>2.519859354838709</v>
      </c>
      <c r="BQ60">
        <v>2.264549032258065</v>
      </c>
      <c r="BR60">
        <v>21.15533548387097</v>
      </c>
      <c r="BS60">
        <v>19.42641935483871</v>
      </c>
      <c r="BT60">
        <v>1800.007096774194</v>
      </c>
      <c r="BU60">
        <v>0.6429996451612905</v>
      </c>
      <c r="BV60">
        <v>0.3570003548387096</v>
      </c>
      <c r="BW60">
        <v>31</v>
      </c>
      <c r="BX60">
        <v>30063.50322580645</v>
      </c>
      <c r="BY60">
        <v>1655399847.6</v>
      </c>
      <c r="BZ60" t="s">
        <v>467</v>
      </c>
      <c r="CA60">
        <v>1655399847.1</v>
      </c>
      <c r="CB60">
        <v>1655399847.6</v>
      </c>
      <c r="CC60">
        <v>50</v>
      </c>
      <c r="CD60">
        <v>0.12</v>
      </c>
      <c r="CE60">
        <v>0.001</v>
      </c>
      <c r="CF60">
        <v>1.688</v>
      </c>
      <c r="CG60">
        <v>0.218</v>
      </c>
      <c r="CH60">
        <v>1</v>
      </c>
      <c r="CI60">
        <v>27</v>
      </c>
      <c r="CJ60">
        <v>0.32</v>
      </c>
      <c r="CK60">
        <v>0.04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3.23196</v>
      </c>
      <c r="CX60">
        <v>2.78137</v>
      </c>
      <c r="CY60">
        <v>0.000281199</v>
      </c>
      <c r="CZ60">
        <v>0.000251498</v>
      </c>
      <c r="DA60">
        <v>0.117039</v>
      </c>
      <c r="DB60">
        <v>0.111279</v>
      </c>
      <c r="DC60">
        <v>25277.6</v>
      </c>
      <c r="DD60">
        <v>24929.5</v>
      </c>
      <c r="DE60">
        <v>24313.7</v>
      </c>
      <c r="DF60">
        <v>22217.4</v>
      </c>
      <c r="DG60">
        <v>31712.9</v>
      </c>
      <c r="DH60">
        <v>25180.9</v>
      </c>
      <c r="DI60">
        <v>39740.1</v>
      </c>
      <c r="DJ60">
        <v>30757.5</v>
      </c>
      <c r="DK60">
        <v>2.17915</v>
      </c>
      <c r="DL60">
        <v>2.23263</v>
      </c>
      <c r="DM60">
        <v>0.0732988</v>
      </c>
      <c r="DN60">
        <v>0</v>
      </c>
      <c r="DO60">
        <v>29.0294</v>
      </c>
      <c r="DP60">
        <v>999.9</v>
      </c>
      <c r="DQ60">
        <v>60.4</v>
      </c>
      <c r="DR60">
        <v>29.9</v>
      </c>
      <c r="DS60">
        <v>30.0269</v>
      </c>
      <c r="DT60">
        <v>63.2245</v>
      </c>
      <c r="DU60">
        <v>15.1562</v>
      </c>
      <c r="DV60">
        <v>2</v>
      </c>
      <c r="DW60">
        <v>0.09171749999999999</v>
      </c>
      <c r="DX60">
        <v>-1.00103</v>
      </c>
      <c r="DY60">
        <v>20.364</v>
      </c>
      <c r="DZ60">
        <v>5.23032</v>
      </c>
      <c r="EA60">
        <v>11.9408</v>
      </c>
      <c r="EB60">
        <v>4.97805</v>
      </c>
      <c r="EC60">
        <v>3.28183</v>
      </c>
      <c r="ED60">
        <v>2092.6</v>
      </c>
      <c r="EE60">
        <v>9001.9</v>
      </c>
      <c r="EF60">
        <v>9999</v>
      </c>
      <c r="EG60">
        <v>117.2</v>
      </c>
      <c r="EH60">
        <v>4.97178</v>
      </c>
      <c r="EI60">
        <v>1.86172</v>
      </c>
      <c r="EJ60">
        <v>1.86717</v>
      </c>
      <c r="EK60">
        <v>1.85844</v>
      </c>
      <c r="EL60">
        <v>1.86279</v>
      </c>
      <c r="EM60">
        <v>1.8634</v>
      </c>
      <c r="EN60">
        <v>1.86417</v>
      </c>
      <c r="EO60">
        <v>1.86013</v>
      </c>
      <c r="EP60">
        <v>0</v>
      </c>
      <c r="EQ60">
        <v>0</v>
      </c>
      <c r="ER60">
        <v>0</v>
      </c>
      <c r="ES60">
        <v>0</v>
      </c>
      <c r="ET60" t="s">
        <v>336</v>
      </c>
      <c r="EU60" t="s">
        <v>337</v>
      </c>
      <c r="EV60" t="s">
        <v>338</v>
      </c>
      <c r="EW60" t="s">
        <v>338</v>
      </c>
      <c r="EX60" t="s">
        <v>338</v>
      </c>
      <c r="EY60" t="s">
        <v>338</v>
      </c>
      <c r="EZ60">
        <v>0</v>
      </c>
      <c r="FA60">
        <v>100</v>
      </c>
      <c r="FB60">
        <v>100</v>
      </c>
      <c r="FC60">
        <v>1.69</v>
      </c>
      <c r="FD60">
        <v>0.3126</v>
      </c>
      <c r="FE60">
        <v>1.688738793873254</v>
      </c>
      <c r="FF60">
        <v>0.0006784385813721132</v>
      </c>
      <c r="FG60">
        <v>-9.114967239483524E-07</v>
      </c>
      <c r="FH60">
        <v>3.422039933275619E-10</v>
      </c>
      <c r="FI60">
        <v>-0.1031774098302638</v>
      </c>
      <c r="FJ60">
        <v>-0.01029449659765723</v>
      </c>
      <c r="FK60">
        <v>0.0009324137930095463</v>
      </c>
      <c r="FL60">
        <v>-3.199825925107234E-06</v>
      </c>
      <c r="FM60">
        <v>1</v>
      </c>
      <c r="FN60">
        <v>2092</v>
      </c>
      <c r="FO60">
        <v>0</v>
      </c>
      <c r="FP60">
        <v>27</v>
      </c>
      <c r="FQ60">
        <v>0.7</v>
      </c>
      <c r="FR60">
        <v>0.7</v>
      </c>
      <c r="FS60">
        <v>0.032959</v>
      </c>
      <c r="FT60">
        <v>4.99878</v>
      </c>
      <c r="FU60">
        <v>2.14966</v>
      </c>
      <c r="FV60">
        <v>2.72949</v>
      </c>
      <c r="FW60">
        <v>2.15088</v>
      </c>
      <c r="FX60">
        <v>2.37671</v>
      </c>
      <c r="FY60">
        <v>34.7379</v>
      </c>
      <c r="FZ60">
        <v>15.244</v>
      </c>
      <c r="GA60">
        <v>19</v>
      </c>
      <c r="GB60">
        <v>625.535</v>
      </c>
      <c r="GC60">
        <v>697.021</v>
      </c>
      <c r="GD60">
        <v>29.9997</v>
      </c>
      <c r="GE60">
        <v>28.5437</v>
      </c>
      <c r="GF60">
        <v>29.9998</v>
      </c>
      <c r="GG60">
        <v>28.5131</v>
      </c>
      <c r="GH60">
        <v>28.49</v>
      </c>
      <c r="GI60">
        <v>0</v>
      </c>
      <c r="GJ60">
        <v>13.0097</v>
      </c>
      <c r="GK60">
        <v>100</v>
      </c>
      <c r="GL60">
        <v>30</v>
      </c>
      <c r="GM60">
        <v>0</v>
      </c>
      <c r="GN60">
        <v>26.5345</v>
      </c>
      <c r="GO60">
        <v>100.5</v>
      </c>
      <c r="GP60">
        <v>100.902</v>
      </c>
    </row>
    <row r="61" spans="1:198">
      <c r="A61">
        <v>43</v>
      </c>
      <c r="B61">
        <v>1655399978.6</v>
      </c>
      <c r="C61">
        <v>5707.5</v>
      </c>
      <c r="D61" t="s">
        <v>468</v>
      </c>
      <c r="E61" t="s">
        <v>469</v>
      </c>
      <c r="F61">
        <v>15</v>
      </c>
      <c r="G61">
        <v>1655399970.849999</v>
      </c>
      <c r="H61">
        <f>(I61)/1000</f>
        <v>0</v>
      </c>
      <c r="I61">
        <f>1000*AY61*AG61*(AU61-AV61)/(100*AN61*(1000-AG61*AU61))</f>
        <v>0</v>
      </c>
      <c r="J61">
        <f>AY61*AG61*(AT61-AS61*(1000-AG61*AV61)/(1000-AG61*AU61))/(100*AN61)</f>
        <v>0</v>
      </c>
      <c r="K61">
        <f>AS61 - IF(AG61&gt;1, J61*AN61*100.0/(AI61*BG61), 0)</f>
        <v>0</v>
      </c>
      <c r="L61">
        <f>((R61-H61/2)*K61-J61)/(R61+H61/2)</f>
        <v>0</v>
      </c>
      <c r="M61">
        <f>L61*(AZ61+BA61)/1000.0</f>
        <v>0</v>
      </c>
      <c r="N61">
        <f>(AS61 - IF(AG61&gt;1, J61*AN61*100.0/(AI61*BG61), 0))*(AZ61+BA61)/1000.0</f>
        <v>0</v>
      </c>
      <c r="O61">
        <f>2.0/((1/Q61-1/P61)+SIGN(Q61)*SQRT((1/Q61-1/P61)*(1/Q61-1/P61) + 4*AO61/((AO61+1)*(AO61+1))*(2*1/Q61*1/P61-1/P61*1/P61)))</f>
        <v>0</v>
      </c>
      <c r="P61">
        <f>IF(LEFT(AP61,1)&lt;&gt;"0",IF(LEFT(AP61,1)="1",3.0,AQ61),$D$5+$E$5*(BG61*AZ61/($K$5*1000))+$F$5*(BG61*AZ61/($K$5*1000))*MAX(MIN(AN61,$J$5),$I$5)*MAX(MIN(AN61,$J$5),$I$5)+$G$5*MAX(MIN(AN61,$J$5),$I$5)*(BG61*AZ61/($K$5*1000))+$H$5*(BG61*AZ61/($K$5*1000))*(BG61*AZ61/($K$5*1000)))</f>
        <v>0</v>
      </c>
      <c r="Q61">
        <f>H61*(1000-(1000*0.61365*exp(17.502*U61/(240.97+U61))/(AZ61+BA61)+AU61)/2)/(1000*0.61365*exp(17.502*U61/(240.97+U61))/(AZ61+BA61)-AU61)</f>
        <v>0</v>
      </c>
      <c r="R61">
        <f>1/((AO61+1)/(O61/1.6)+1/(P61/1.37)) + AO61/((AO61+1)/(O61/1.6) + AO61/(P61/1.37))</f>
        <v>0</v>
      </c>
      <c r="S61">
        <f>(AJ61*AM61)</f>
        <v>0</v>
      </c>
      <c r="T61">
        <f>(BB61+(S61+2*0.95*5.67E-8*(((BB61+$B$9)+273)^4-(BB61+273)^4)-44100*H61)/(1.84*29.3*P61+8*0.95*5.67E-8*(BB61+273)^3))</f>
        <v>0</v>
      </c>
      <c r="U61">
        <f>($C$9*BC61+$D$9*BD61+$E$9*T61)</f>
        <v>0</v>
      </c>
      <c r="V61">
        <f>0.61365*exp(17.502*U61/(240.97+U61))</f>
        <v>0</v>
      </c>
      <c r="W61">
        <f>(X61/Y61*100)</f>
        <v>0</v>
      </c>
      <c r="X61">
        <f>AU61*(AZ61+BA61)/1000</f>
        <v>0</v>
      </c>
      <c r="Y61">
        <f>0.61365*exp(17.502*BB61/(240.97+BB61))</f>
        <v>0</v>
      </c>
      <c r="Z61">
        <f>(V61-AU61*(AZ61+BA61)/1000)</f>
        <v>0</v>
      </c>
      <c r="AA61">
        <f>(-H61*44100)</f>
        <v>0</v>
      </c>
      <c r="AB61">
        <f>2*29.3*P61*0.92*(BB61-U61)</f>
        <v>0</v>
      </c>
      <c r="AC61">
        <f>2*0.95*5.67E-8*(((BB61+$B$9)+273)^4-(U61+273)^4)</f>
        <v>0</v>
      </c>
      <c r="AD61">
        <f>S61+AC61+AA61+AB61</f>
        <v>0</v>
      </c>
      <c r="AE61">
        <v>0</v>
      </c>
      <c r="AF61">
        <v>0</v>
      </c>
      <c r="AG61">
        <f>IF(AE61*$H$15&gt;=AI61,1.0,(AI61/(AI61-AE61*$H$15)))</f>
        <v>0</v>
      </c>
      <c r="AH61">
        <f>(AG61-1)*100</f>
        <v>0</v>
      </c>
      <c r="AI61">
        <f>MAX(0,($B$15+$C$15*BG61)/(1+$D$15*BG61)*AZ61/(BB61+273)*$E$15)</f>
        <v>0</v>
      </c>
      <c r="AJ61">
        <f>$B$13*BH61+$C$13*BI61+$D$13*BT61</f>
        <v>0</v>
      </c>
      <c r="AK61">
        <f>AJ61*AL61</f>
        <v>0</v>
      </c>
      <c r="AL61">
        <f>($B$13*$D$11+$C$13*$D$11+$D$13*(BU61*$E$11+BV61*$G$11))/($B$13+$C$13+$D$13)</f>
        <v>0</v>
      </c>
      <c r="AM61">
        <f>($B$13*$K$11+$C$13*$K$11+$D$13*(BU61*$L$11+BV61*$N$11))/($B$13+$C$13+$D$13)</f>
        <v>0</v>
      </c>
      <c r="AN61">
        <v>2.6</v>
      </c>
      <c r="AO61">
        <v>0.5</v>
      </c>
      <c r="AP61" t="s">
        <v>334</v>
      </c>
      <c r="AQ61">
        <v>2</v>
      </c>
      <c r="AR61">
        <v>1655399970.849999</v>
      </c>
      <c r="AS61">
        <v>409.8296333333334</v>
      </c>
      <c r="AT61">
        <v>420.2018333333334</v>
      </c>
      <c r="AU61">
        <v>29.47555333333334</v>
      </c>
      <c r="AV61">
        <v>26.53971333333333</v>
      </c>
      <c r="AW61">
        <v>407.3476333333334</v>
      </c>
      <c r="AX61">
        <v>29.16524333333334</v>
      </c>
      <c r="AY61">
        <v>600.0084999999999</v>
      </c>
      <c r="AZ61">
        <v>85.20525333333332</v>
      </c>
      <c r="BA61">
        <v>0.10002133</v>
      </c>
      <c r="BB61">
        <v>29.71235</v>
      </c>
      <c r="BC61">
        <v>30.17275000000001</v>
      </c>
      <c r="BD61">
        <v>999.9000000000002</v>
      </c>
      <c r="BE61">
        <v>0</v>
      </c>
      <c r="BF61">
        <v>0</v>
      </c>
      <c r="BG61">
        <v>9998.555666666665</v>
      </c>
      <c r="BH61">
        <v>558.9362000000001</v>
      </c>
      <c r="BI61">
        <v>71.77989333333333</v>
      </c>
      <c r="BJ61">
        <v>-11.01712666666667</v>
      </c>
      <c r="BK61">
        <v>421.6118666666667</v>
      </c>
      <c r="BL61">
        <v>431.6578666666667</v>
      </c>
      <c r="BM61">
        <v>2.935854</v>
      </c>
      <c r="BN61">
        <v>420.2018333333334</v>
      </c>
      <c r="BO61">
        <v>26.53971333333333</v>
      </c>
      <c r="BP61">
        <v>2.511473666666666</v>
      </c>
      <c r="BQ61">
        <v>2.261323666666667</v>
      </c>
      <c r="BR61">
        <v>21.10104666666667</v>
      </c>
      <c r="BS61">
        <v>19.4035</v>
      </c>
      <c r="BT61">
        <v>1800.006333333334</v>
      </c>
      <c r="BU61">
        <v>0.6429988333333334</v>
      </c>
      <c r="BV61">
        <v>0.3570011333333333</v>
      </c>
      <c r="BW61">
        <v>31</v>
      </c>
      <c r="BX61">
        <v>30063.49</v>
      </c>
      <c r="BY61">
        <v>1655400009.6</v>
      </c>
      <c r="BZ61" t="s">
        <v>470</v>
      </c>
      <c r="CA61">
        <v>1655400009.6</v>
      </c>
      <c r="CB61">
        <v>1655399847.6</v>
      </c>
      <c r="CC61">
        <v>51</v>
      </c>
      <c r="CD61">
        <v>0.644</v>
      </c>
      <c r="CE61">
        <v>0.001</v>
      </c>
      <c r="CF61">
        <v>2.482</v>
      </c>
      <c r="CG61">
        <v>0.218</v>
      </c>
      <c r="CH61">
        <v>421</v>
      </c>
      <c r="CI61">
        <v>27</v>
      </c>
      <c r="CJ61">
        <v>0.13</v>
      </c>
      <c r="CK61">
        <v>0.04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3.23197</v>
      </c>
      <c r="CX61">
        <v>2.78123</v>
      </c>
      <c r="CY61">
        <v>0.0811067</v>
      </c>
      <c r="CZ61">
        <v>0.0841426</v>
      </c>
      <c r="DA61">
        <v>0.116881</v>
      </c>
      <c r="DB61">
        <v>0.111212</v>
      </c>
      <c r="DC61">
        <v>23238</v>
      </c>
      <c r="DD61">
        <v>22841.6</v>
      </c>
      <c r="DE61">
        <v>24316.7</v>
      </c>
      <c r="DF61">
        <v>22220.1</v>
      </c>
      <c r="DG61">
        <v>31724.2</v>
      </c>
      <c r="DH61">
        <v>25187.8</v>
      </c>
      <c r="DI61">
        <v>39744.7</v>
      </c>
      <c r="DJ61">
        <v>30761.6</v>
      </c>
      <c r="DK61">
        <v>2.18055</v>
      </c>
      <c r="DL61">
        <v>2.23542</v>
      </c>
      <c r="DM61">
        <v>0.07034840000000001</v>
      </c>
      <c r="DN61">
        <v>0</v>
      </c>
      <c r="DO61">
        <v>29.0343</v>
      </c>
      <c r="DP61">
        <v>999.9</v>
      </c>
      <c r="DQ61">
        <v>60.4</v>
      </c>
      <c r="DR61">
        <v>29.9</v>
      </c>
      <c r="DS61">
        <v>30.0256</v>
      </c>
      <c r="DT61">
        <v>63.5245</v>
      </c>
      <c r="DU61">
        <v>15.1082</v>
      </c>
      <c r="DV61">
        <v>2</v>
      </c>
      <c r="DW61">
        <v>0.08596289999999999</v>
      </c>
      <c r="DX61">
        <v>-1.0064</v>
      </c>
      <c r="DY61">
        <v>20.3642</v>
      </c>
      <c r="DZ61">
        <v>5.22972</v>
      </c>
      <c r="EA61">
        <v>11.9384</v>
      </c>
      <c r="EB61">
        <v>4.9778</v>
      </c>
      <c r="EC61">
        <v>3.28188</v>
      </c>
      <c r="ED61">
        <v>2095</v>
      </c>
      <c r="EE61">
        <v>9009.700000000001</v>
      </c>
      <c r="EF61">
        <v>9999</v>
      </c>
      <c r="EG61">
        <v>117.2</v>
      </c>
      <c r="EH61">
        <v>4.97175</v>
      </c>
      <c r="EI61">
        <v>1.86169</v>
      </c>
      <c r="EJ61">
        <v>1.86712</v>
      </c>
      <c r="EK61">
        <v>1.8584</v>
      </c>
      <c r="EL61">
        <v>1.86279</v>
      </c>
      <c r="EM61">
        <v>1.86331</v>
      </c>
      <c r="EN61">
        <v>1.86417</v>
      </c>
      <c r="EO61">
        <v>1.86011</v>
      </c>
      <c r="EP61">
        <v>0</v>
      </c>
      <c r="EQ61">
        <v>0</v>
      </c>
      <c r="ER61">
        <v>0</v>
      </c>
      <c r="ES61">
        <v>0</v>
      </c>
      <c r="ET61" t="s">
        <v>336</v>
      </c>
      <c r="EU61" t="s">
        <v>337</v>
      </c>
      <c r="EV61" t="s">
        <v>338</v>
      </c>
      <c r="EW61" t="s">
        <v>338</v>
      </c>
      <c r="EX61" t="s">
        <v>338</v>
      </c>
      <c r="EY61" t="s">
        <v>338</v>
      </c>
      <c r="EZ61">
        <v>0</v>
      </c>
      <c r="FA61">
        <v>100</v>
      </c>
      <c r="FB61">
        <v>100</v>
      </c>
      <c r="FC61">
        <v>2.482</v>
      </c>
      <c r="FD61">
        <v>0.3103</v>
      </c>
      <c r="FE61">
        <v>1.688738793873254</v>
      </c>
      <c r="FF61">
        <v>0.0006784385813721132</v>
      </c>
      <c r="FG61">
        <v>-9.114967239483524E-07</v>
      </c>
      <c r="FH61">
        <v>3.422039933275619E-10</v>
      </c>
      <c r="FI61">
        <v>-0.1031774098302638</v>
      </c>
      <c r="FJ61">
        <v>-0.01029449659765723</v>
      </c>
      <c r="FK61">
        <v>0.0009324137930095463</v>
      </c>
      <c r="FL61">
        <v>-3.199825925107234E-06</v>
      </c>
      <c r="FM61">
        <v>1</v>
      </c>
      <c r="FN61">
        <v>2092</v>
      </c>
      <c r="FO61">
        <v>0</v>
      </c>
      <c r="FP61">
        <v>27</v>
      </c>
      <c r="FQ61">
        <v>2.2</v>
      </c>
      <c r="FR61">
        <v>2.2</v>
      </c>
      <c r="FS61">
        <v>1.3916</v>
      </c>
      <c r="FT61">
        <v>2.41455</v>
      </c>
      <c r="FU61">
        <v>2.14966</v>
      </c>
      <c r="FV61">
        <v>2.72949</v>
      </c>
      <c r="FW61">
        <v>2.15088</v>
      </c>
      <c r="FX61">
        <v>2.39014</v>
      </c>
      <c r="FY61">
        <v>34.7837</v>
      </c>
      <c r="FZ61">
        <v>15.2528</v>
      </c>
      <c r="GA61">
        <v>19</v>
      </c>
      <c r="GB61">
        <v>625.71</v>
      </c>
      <c r="GC61">
        <v>698.481</v>
      </c>
      <c r="GD61">
        <v>30.0001</v>
      </c>
      <c r="GE61">
        <v>28.477</v>
      </c>
      <c r="GF61">
        <v>29.9998</v>
      </c>
      <c r="GG61">
        <v>28.4313</v>
      </c>
      <c r="GH61">
        <v>28.4059</v>
      </c>
      <c r="GI61">
        <v>27.8748</v>
      </c>
      <c r="GJ61">
        <v>13.2831</v>
      </c>
      <c r="GK61">
        <v>100</v>
      </c>
      <c r="GL61">
        <v>30</v>
      </c>
      <c r="GM61">
        <v>420</v>
      </c>
      <c r="GN61">
        <v>26.527</v>
      </c>
      <c r="GO61">
        <v>100.512</v>
      </c>
      <c r="GP61">
        <v>100.915</v>
      </c>
    </row>
    <row r="62" spans="1:198">
      <c r="A62">
        <v>44</v>
      </c>
      <c r="B62">
        <v>1655400100.6</v>
      </c>
      <c r="C62">
        <v>5829.5</v>
      </c>
      <c r="D62" t="s">
        <v>471</v>
      </c>
      <c r="E62" t="s">
        <v>472</v>
      </c>
      <c r="F62">
        <v>15</v>
      </c>
      <c r="G62">
        <v>1655400093.6</v>
      </c>
      <c r="H62">
        <f>(I62)/1000</f>
        <v>0</v>
      </c>
      <c r="I62">
        <f>1000*AY62*AG62*(AU62-AV62)/(100*AN62*(1000-AG62*AU62))</f>
        <v>0</v>
      </c>
      <c r="J62">
        <f>AY62*AG62*(AT62-AS62*(1000-AG62*AV62)/(1000-AG62*AU62))/(100*AN62)</f>
        <v>0</v>
      </c>
      <c r="K62">
        <f>AS62 - IF(AG62&gt;1, J62*AN62*100.0/(AI62*BG62), 0)</f>
        <v>0</v>
      </c>
      <c r="L62">
        <f>((R62-H62/2)*K62-J62)/(R62+H62/2)</f>
        <v>0</v>
      </c>
      <c r="M62">
        <f>L62*(AZ62+BA62)/1000.0</f>
        <v>0</v>
      </c>
      <c r="N62">
        <f>(AS62 - IF(AG62&gt;1, J62*AN62*100.0/(AI62*BG62), 0))*(AZ62+BA62)/1000.0</f>
        <v>0</v>
      </c>
      <c r="O62">
        <f>2.0/((1/Q62-1/P62)+SIGN(Q62)*SQRT((1/Q62-1/P62)*(1/Q62-1/P62) + 4*AO62/((AO62+1)*(AO62+1))*(2*1/Q62*1/P62-1/P62*1/P62)))</f>
        <v>0</v>
      </c>
      <c r="P62">
        <f>IF(LEFT(AP62,1)&lt;&gt;"0",IF(LEFT(AP62,1)="1",3.0,AQ62),$D$5+$E$5*(BG62*AZ62/($K$5*1000))+$F$5*(BG62*AZ62/($K$5*1000))*MAX(MIN(AN62,$J$5),$I$5)*MAX(MIN(AN62,$J$5),$I$5)+$G$5*MAX(MIN(AN62,$J$5),$I$5)*(BG62*AZ62/($K$5*1000))+$H$5*(BG62*AZ62/($K$5*1000))*(BG62*AZ62/($K$5*1000)))</f>
        <v>0</v>
      </c>
      <c r="Q62">
        <f>H62*(1000-(1000*0.61365*exp(17.502*U62/(240.97+U62))/(AZ62+BA62)+AU62)/2)/(1000*0.61365*exp(17.502*U62/(240.97+U62))/(AZ62+BA62)-AU62)</f>
        <v>0</v>
      </c>
      <c r="R62">
        <f>1/((AO62+1)/(O62/1.6)+1/(P62/1.37)) + AO62/((AO62+1)/(O62/1.6) + AO62/(P62/1.37))</f>
        <v>0</v>
      </c>
      <c r="S62">
        <f>(AJ62*AM62)</f>
        <v>0</v>
      </c>
      <c r="T62">
        <f>(BB62+(S62+2*0.95*5.67E-8*(((BB62+$B$9)+273)^4-(BB62+273)^4)-44100*H62)/(1.84*29.3*P62+8*0.95*5.67E-8*(BB62+273)^3))</f>
        <v>0</v>
      </c>
      <c r="U62">
        <f>($C$9*BC62+$D$9*BD62+$E$9*T62)</f>
        <v>0</v>
      </c>
      <c r="V62">
        <f>0.61365*exp(17.502*U62/(240.97+U62))</f>
        <v>0</v>
      </c>
      <c r="W62">
        <f>(X62/Y62*100)</f>
        <v>0</v>
      </c>
      <c r="X62">
        <f>AU62*(AZ62+BA62)/1000</f>
        <v>0</v>
      </c>
      <c r="Y62">
        <f>0.61365*exp(17.502*BB62/(240.97+BB62))</f>
        <v>0</v>
      </c>
      <c r="Z62">
        <f>(V62-AU62*(AZ62+BA62)/1000)</f>
        <v>0</v>
      </c>
      <c r="AA62">
        <f>(-H62*44100)</f>
        <v>0</v>
      </c>
      <c r="AB62">
        <f>2*29.3*P62*0.92*(BB62-U62)</f>
        <v>0</v>
      </c>
      <c r="AC62">
        <f>2*0.95*5.67E-8*(((BB62+$B$9)+273)^4-(U62+273)^4)</f>
        <v>0</v>
      </c>
      <c r="AD62">
        <f>S62+AC62+AA62+AB62</f>
        <v>0</v>
      </c>
      <c r="AE62">
        <v>0</v>
      </c>
      <c r="AF62">
        <v>0</v>
      </c>
      <c r="AG62">
        <f>IF(AE62*$H$15&gt;=AI62,1.0,(AI62/(AI62-AE62*$H$15)))</f>
        <v>0</v>
      </c>
      <c r="AH62">
        <f>(AG62-1)*100</f>
        <v>0</v>
      </c>
      <c r="AI62">
        <f>MAX(0,($B$15+$C$15*BG62)/(1+$D$15*BG62)*AZ62/(BB62+273)*$E$15)</f>
        <v>0</v>
      </c>
      <c r="AJ62">
        <f>$B$13*BH62+$C$13*BI62+$D$13*BT62</f>
        <v>0</v>
      </c>
      <c r="AK62">
        <f>AJ62*AL62</f>
        <v>0</v>
      </c>
      <c r="AL62">
        <f>($B$13*$D$11+$C$13*$D$11+$D$13*(BU62*$E$11+BV62*$G$11))/($B$13+$C$13+$D$13)</f>
        <v>0</v>
      </c>
      <c r="AM62">
        <f>($B$13*$K$11+$C$13*$K$11+$D$13*(BU62*$L$11+BV62*$N$11))/($B$13+$C$13+$D$13)</f>
        <v>0</v>
      </c>
      <c r="AN62">
        <v>2.6</v>
      </c>
      <c r="AO62">
        <v>0.5</v>
      </c>
      <c r="AP62" t="s">
        <v>334</v>
      </c>
      <c r="AQ62">
        <v>2</v>
      </c>
      <c r="AR62">
        <v>1655400093.6</v>
      </c>
      <c r="AS62">
        <v>638.2885555555555</v>
      </c>
      <c r="AT62">
        <v>650.0947037037038</v>
      </c>
      <c r="AU62">
        <v>28.7356074074074</v>
      </c>
      <c r="AV62">
        <v>26.6886</v>
      </c>
      <c r="AW62">
        <v>635.4145185185184</v>
      </c>
      <c r="AX62">
        <v>28.44622222222222</v>
      </c>
      <c r="AY62">
        <v>600.2064444444444</v>
      </c>
      <c r="AZ62">
        <v>85.20424444444444</v>
      </c>
      <c r="BA62">
        <v>0.09779540370370371</v>
      </c>
      <c r="BB62">
        <v>29.68654814814815</v>
      </c>
      <c r="BC62">
        <v>30.08869629629629</v>
      </c>
      <c r="BD62">
        <v>999.9000000000001</v>
      </c>
      <c r="BE62">
        <v>0</v>
      </c>
      <c r="BF62">
        <v>0</v>
      </c>
      <c r="BG62">
        <v>10003.47333333334</v>
      </c>
      <c r="BH62">
        <v>558.9477777777778</v>
      </c>
      <c r="BI62">
        <v>71.79008518518519</v>
      </c>
      <c r="BJ62">
        <v>-11.80619504074074</v>
      </c>
      <c r="BK62">
        <v>657.1658518518518</v>
      </c>
      <c r="BL62">
        <v>667.9205925925925</v>
      </c>
      <c r="BM62">
        <v>2.047010378888889</v>
      </c>
      <c r="BN62">
        <v>650.0947037037038</v>
      </c>
      <c r="BO62">
        <v>26.6886</v>
      </c>
      <c r="BP62">
        <v>2.448395925925926</v>
      </c>
      <c r="BQ62">
        <v>2.273981851851852</v>
      </c>
      <c r="BR62">
        <v>20.67423333333334</v>
      </c>
      <c r="BS62">
        <v>19.49297037037037</v>
      </c>
      <c r="BT62">
        <v>1800.004074074074</v>
      </c>
      <c r="BU62">
        <v>0.6430004814814815</v>
      </c>
      <c r="BV62">
        <v>0.3569995185185186</v>
      </c>
      <c r="BW62">
        <v>31</v>
      </c>
      <c r="BX62">
        <v>30063.48148148148</v>
      </c>
      <c r="BY62">
        <v>1655400087.1</v>
      </c>
      <c r="BZ62" t="s">
        <v>473</v>
      </c>
      <c r="CA62">
        <v>1655400080.1</v>
      </c>
      <c r="CB62">
        <v>1655400087.1</v>
      </c>
      <c r="CC62">
        <v>52</v>
      </c>
      <c r="CD62">
        <v>0.39</v>
      </c>
      <c r="CE62">
        <v>0.004</v>
      </c>
      <c r="CF62">
        <v>2.873</v>
      </c>
      <c r="CG62">
        <v>0.214</v>
      </c>
      <c r="CH62">
        <v>650</v>
      </c>
      <c r="CI62">
        <v>26</v>
      </c>
      <c r="CJ62">
        <v>0.16</v>
      </c>
      <c r="CK62">
        <v>0.03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3.23222</v>
      </c>
      <c r="CX62">
        <v>2.78135</v>
      </c>
      <c r="CY62">
        <v>0.11162</v>
      </c>
      <c r="CZ62">
        <v>0.115435</v>
      </c>
      <c r="DA62">
        <v>0.117438</v>
      </c>
      <c r="DB62">
        <v>0.111704</v>
      </c>
      <c r="DC62">
        <v>22470.2</v>
      </c>
      <c r="DD62">
        <v>22063.3</v>
      </c>
      <c r="DE62">
        <v>24320.4</v>
      </c>
      <c r="DF62">
        <v>22221.9</v>
      </c>
      <c r="DG62">
        <v>31709.4</v>
      </c>
      <c r="DH62">
        <v>25176.2</v>
      </c>
      <c r="DI62">
        <v>39750.8</v>
      </c>
      <c r="DJ62">
        <v>30763.8</v>
      </c>
      <c r="DK62">
        <v>2.17897</v>
      </c>
      <c r="DL62">
        <v>2.2354</v>
      </c>
      <c r="DM62">
        <v>0.0648387</v>
      </c>
      <c r="DN62">
        <v>0</v>
      </c>
      <c r="DO62">
        <v>29.0368</v>
      </c>
      <c r="DP62">
        <v>999.9</v>
      </c>
      <c r="DQ62">
        <v>60.3</v>
      </c>
      <c r="DR62">
        <v>29.9</v>
      </c>
      <c r="DS62">
        <v>29.981</v>
      </c>
      <c r="DT62">
        <v>63.6245</v>
      </c>
      <c r="DU62">
        <v>15.004</v>
      </c>
      <c r="DV62">
        <v>2</v>
      </c>
      <c r="DW62">
        <v>0.07934960000000001</v>
      </c>
      <c r="DX62">
        <v>-1.02171</v>
      </c>
      <c r="DY62">
        <v>20.3641</v>
      </c>
      <c r="DZ62">
        <v>5.23032</v>
      </c>
      <c r="EA62">
        <v>11.9393</v>
      </c>
      <c r="EB62">
        <v>4.9782</v>
      </c>
      <c r="EC62">
        <v>3.2819</v>
      </c>
      <c r="ED62">
        <v>2098.1</v>
      </c>
      <c r="EE62">
        <v>9019.799999999999</v>
      </c>
      <c r="EF62">
        <v>9999</v>
      </c>
      <c r="EG62">
        <v>117.3</v>
      </c>
      <c r="EH62">
        <v>4.97171</v>
      </c>
      <c r="EI62">
        <v>1.86167</v>
      </c>
      <c r="EJ62">
        <v>1.86714</v>
      </c>
      <c r="EK62">
        <v>1.8584</v>
      </c>
      <c r="EL62">
        <v>1.86279</v>
      </c>
      <c r="EM62">
        <v>1.86334</v>
      </c>
      <c r="EN62">
        <v>1.86417</v>
      </c>
      <c r="EO62">
        <v>1.86016</v>
      </c>
      <c r="EP62">
        <v>0</v>
      </c>
      <c r="EQ62">
        <v>0</v>
      </c>
      <c r="ER62">
        <v>0</v>
      </c>
      <c r="ES62">
        <v>0</v>
      </c>
      <c r="ET62" t="s">
        <v>336</v>
      </c>
      <c r="EU62" t="s">
        <v>337</v>
      </c>
      <c r="EV62" t="s">
        <v>338</v>
      </c>
      <c r="EW62" t="s">
        <v>338</v>
      </c>
      <c r="EX62" t="s">
        <v>338</v>
      </c>
      <c r="EY62" t="s">
        <v>338</v>
      </c>
      <c r="EZ62">
        <v>0</v>
      </c>
      <c r="FA62">
        <v>100</v>
      </c>
      <c r="FB62">
        <v>100</v>
      </c>
      <c r="FC62">
        <v>2.874</v>
      </c>
      <c r="FD62">
        <v>0.3214</v>
      </c>
      <c r="FE62">
        <v>2.723143774711335</v>
      </c>
      <c r="FF62">
        <v>0.0006784385813721132</v>
      </c>
      <c r="FG62">
        <v>-9.114967239483524E-07</v>
      </c>
      <c r="FH62">
        <v>3.422039933275619E-10</v>
      </c>
      <c r="FI62">
        <v>-0.09909429550030785</v>
      </c>
      <c r="FJ62">
        <v>-0.01029449659765723</v>
      </c>
      <c r="FK62">
        <v>0.0009324137930095463</v>
      </c>
      <c r="FL62">
        <v>-3.199825925107234E-06</v>
      </c>
      <c r="FM62">
        <v>1</v>
      </c>
      <c r="FN62">
        <v>2092</v>
      </c>
      <c r="FO62">
        <v>0</v>
      </c>
      <c r="FP62">
        <v>27</v>
      </c>
      <c r="FQ62">
        <v>0.3</v>
      </c>
      <c r="FR62">
        <v>0.2</v>
      </c>
      <c r="FS62">
        <v>1.96899</v>
      </c>
      <c r="FT62">
        <v>2.42188</v>
      </c>
      <c r="FU62">
        <v>2.14966</v>
      </c>
      <c r="FV62">
        <v>2.72949</v>
      </c>
      <c r="FW62">
        <v>2.15088</v>
      </c>
      <c r="FX62">
        <v>2.37549</v>
      </c>
      <c r="FY62">
        <v>34.8525</v>
      </c>
      <c r="FZ62">
        <v>15.2265</v>
      </c>
      <c r="GA62">
        <v>19</v>
      </c>
      <c r="GB62">
        <v>623.534</v>
      </c>
      <c r="GC62">
        <v>697.234</v>
      </c>
      <c r="GD62">
        <v>29.9999</v>
      </c>
      <c r="GE62">
        <v>28.3891</v>
      </c>
      <c r="GF62">
        <v>29.9999</v>
      </c>
      <c r="GG62">
        <v>28.3417</v>
      </c>
      <c r="GH62">
        <v>28.3102</v>
      </c>
      <c r="GI62">
        <v>39.4372</v>
      </c>
      <c r="GJ62">
        <v>12.7107</v>
      </c>
      <c r="GK62">
        <v>100</v>
      </c>
      <c r="GL62">
        <v>30</v>
      </c>
      <c r="GM62">
        <v>650</v>
      </c>
      <c r="GN62">
        <v>26.4655</v>
      </c>
      <c r="GO62">
        <v>100.527</v>
      </c>
      <c r="GP62">
        <v>100.923</v>
      </c>
    </row>
    <row r="63" spans="1:198">
      <c r="A63">
        <v>45</v>
      </c>
      <c r="B63">
        <v>1655400191.1</v>
      </c>
      <c r="C63">
        <v>5920</v>
      </c>
      <c r="D63" t="s">
        <v>474</v>
      </c>
      <c r="E63" t="s">
        <v>475</v>
      </c>
      <c r="F63">
        <v>15</v>
      </c>
      <c r="G63">
        <v>1655400183.349999</v>
      </c>
      <c r="H63">
        <f>(I63)/1000</f>
        <v>0</v>
      </c>
      <c r="I63">
        <f>1000*AY63*AG63*(AU63-AV63)/(100*AN63*(1000-AG63*AU63))</f>
        <v>0</v>
      </c>
      <c r="J63">
        <f>AY63*AG63*(AT63-AS63*(1000-AG63*AV63)/(1000-AG63*AU63))/(100*AN63)</f>
        <v>0</v>
      </c>
      <c r="K63">
        <f>AS63 - IF(AG63&gt;1, J63*AN63*100.0/(AI63*BG63), 0)</f>
        <v>0</v>
      </c>
      <c r="L63">
        <f>((R63-H63/2)*K63-J63)/(R63+H63/2)</f>
        <v>0</v>
      </c>
      <c r="M63">
        <f>L63*(AZ63+BA63)/1000.0</f>
        <v>0</v>
      </c>
      <c r="N63">
        <f>(AS63 - IF(AG63&gt;1, J63*AN63*100.0/(AI63*BG63), 0))*(AZ63+BA63)/1000.0</f>
        <v>0</v>
      </c>
      <c r="O63">
        <f>2.0/((1/Q63-1/P63)+SIGN(Q63)*SQRT((1/Q63-1/P63)*(1/Q63-1/P63) + 4*AO63/((AO63+1)*(AO63+1))*(2*1/Q63*1/P63-1/P63*1/P63)))</f>
        <v>0</v>
      </c>
      <c r="P63">
        <f>IF(LEFT(AP63,1)&lt;&gt;"0",IF(LEFT(AP63,1)="1",3.0,AQ63),$D$5+$E$5*(BG63*AZ63/($K$5*1000))+$F$5*(BG63*AZ63/($K$5*1000))*MAX(MIN(AN63,$J$5),$I$5)*MAX(MIN(AN63,$J$5),$I$5)+$G$5*MAX(MIN(AN63,$J$5),$I$5)*(BG63*AZ63/($K$5*1000))+$H$5*(BG63*AZ63/($K$5*1000))*(BG63*AZ63/($K$5*1000)))</f>
        <v>0</v>
      </c>
      <c r="Q63">
        <f>H63*(1000-(1000*0.61365*exp(17.502*U63/(240.97+U63))/(AZ63+BA63)+AU63)/2)/(1000*0.61365*exp(17.502*U63/(240.97+U63))/(AZ63+BA63)-AU63)</f>
        <v>0</v>
      </c>
      <c r="R63">
        <f>1/((AO63+1)/(O63/1.6)+1/(P63/1.37)) + AO63/((AO63+1)/(O63/1.6) + AO63/(P63/1.37))</f>
        <v>0</v>
      </c>
      <c r="S63">
        <f>(AJ63*AM63)</f>
        <v>0</v>
      </c>
      <c r="T63">
        <f>(BB63+(S63+2*0.95*5.67E-8*(((BB63+$B$9)+273)^4-(BB63+273)^4)-44100*H63)/(1.84*29.3*P63+8*0.95*5.67E-8*(BB63+273)^3))</f>
        <v>0</v>
      </c>
      <c r="U63">
        <f>($C$9*BC63+$D$9*BD63+$E$9*T63)</f>
        <v>0</v>
      </c>
      <c r="V63">
        <f>0.61365*exp(17.502*U63/(240.97+U63))</f>
        <v>0</v>
      </c>
      <c r="W63">
        <f>(X63/Y63*100)</f>
        <v>0</v>
      </c>
      <c r="X63">
        <f>AU63*(AZ63+BA63)/1000</f>
        <v>0</v>
      </c>
      <c r="Y63">
        <f>0.61365*exp(17.502*BB63/(240.97+BB63))</f>
        <v>0</v>
      </c>
      <c r="Z63">
        <f>(V63-AU63*(AZ63+BA63)/1000)</f>
        <v>0</v>
      </c>
      <c r="AA63">
        <f>(-H63*44100)</f>
        <v>0</v>
      </c>
      <c r="AB63">
        <f>2*29.3*P63*0.92*(BB63-U63)</f>
        <v>0</v>
      </c>
      <c r="AC63">
        <f>2*0.95*5.67E-8*(((BB63+$B$9)+273)^4-(U63+273)^4)</f>
        <v>0</v>
      </c>
      <c r="AD63">
        <f>S63+AC63+AA63+AB63</f>
        <v>0</v>
      </c>
      <c r="AE63">
        <v>0</v>
      </c>
      <c r="AF63">
        <v>0</v>
      </c>
      <c r="AG63">
        <f>IF(AE63*$H$15&gt;=AI63,1.0,(AI63/(AI63-AE63*$H$15)))</f>
        <v>0</v>
      </c>
      <c r="AH63">
        <f>(AG63-1)*100</f>
        <v>0</v>
      </c>
      <c r="AI63">
        <f>MAX(0,($B$15+$C$15*BG63)/(1+$D$15*BG63)*AZ63/(BB63+273)*$E$15)</f>
        <v>0</v>
      </c>
      <c r="AJ63">
        <f>$B$13*BH63+$C$13*BI63+$D$13*BT63</f>
        <v>0</v>
      </c>
      <c r="AK63">
        <f>AJ63*AL63</f>
        <v>0</v>
      </c>
      <c r="AL63">
        <f>($B$13*$D$11+$C$13*$D$11+$D$13*(BU63*$E$11+BV63*$G$11))/($B$13+$C$13+$D$13)</f>
        <v>0</v>
      </c>
      <c r="AM63">
        <f>($B$13*$K$11+$C$13*$K$11+$D$13*(BU63*$L$11+BV63*$N$11))/($B$13+$C$13+$D$13)</f>
        <v>0</v>
      </c>
      <c r="AN63">
        <v>2.6</v>
      </c>
      <c r="AO63">
        <v>0.5</v>
      </c>
      <c r="AP63" t="s">
        <v>334</v>
      </c>
      <c r="AQ63">
        <v>2</v>
      </c>
      <c r="AR63">
        <v>1655400183.349999</v>
      </c>
      <c r="AS63">
        <v>781.6853666666667</v>
      </c>
      <c r="AT63">
        <v>800.0463999999997</v>
      </c>
      <c r="AU63">
        <v>29.59488333333333</v>
      </c>
      <c r="AV63">
        <v>26.66534</v>
      </c>
      <c r="AW63">
        <v>778.5277000000001</v>
      </c>
      <c r="AX63">
        <v>29.2821</v>
      </c>
      <c r="AY63">
        <v>599.8112666666665</v>
      </c>
      <c r="AZ63">
        <v>85.20389</v>
      </c>
      <c r="BA63">
        <v>0.09932305333333334</v>
      </c>
      <c r="BB63">
        <v>29.65506666666667</v>
      </c>
      <c r="BC63">
        <v>30.04780666666667</v>
      </c>
      <c r="BD63">
        <v>999.9000000000002</v>
      </c>
      <c r="BE63">
        <v>0</v>
      </c>
      <c r="BF63">
        <v>0</v>
      </c>
      <c r="BG63">
        <v>10000.115</v>
      </c>
      <c r="BH63">
        <v>558.9921333333333</v>
      </c>
      <c r="BI63">
        <v>73.18265</v>
      </c>
      <c r="BJ63">
        <v>-18.36093666666667</v>
      </c>
      <c r="BK63">
        <v>805.5248</v>
      </c>
      <c r="BL63">
        <v>821.9643666666666</v>
      </c>
      <c r="BM63">
        <v>2.929547666666668</v>
      </c>
      <c r="BN63">
        <v>800.0463999999997</v>
      </c>
      <c r="BO63">
        <v>26.66534</v>
      </c>
      <c r="BP63">
        <v>2.521598666666667</v>
      </c>
      <c r="BQ63">
        <v>2.27199</v>
      </c>
      <c r="BR63">
        <v>21.16656666666666</v>
      </c>
      <c r="BS63">
        <v>19.47906666666666</v>
      </c>
      <c r="BT63">
        <v>1800.003</v>
      </c>
      <c r="BU63">
        <v>0.6429998666666666</v>
      </c>
      <c r="BV63">
        <v>0.3570001333333334</v>
      </c>
      <c r="BW63">
        <v>30.02779333333333</v>
      </c>
      <c r="BX63">
        <v>30063.47</v>
      </c>
      <c r="BY63">
        <v>1655400170.1</v>
      </c>
      <c r="BZ63" t="s">
        <v>476</v>
      </c>
      <c r="CA63">
        <v>1655400169.1</v>
      </c>
      <c r="CB63">
        <v>1655400170.1</v>
      </c>
      <c r="CC63">
        <v>53</v>
      </c>
      <c r="CD63">
        <v>0.297</v>
      </c>
      <c r="CE63">
        <v>-0.006</v>
      </c>
      <c r="CF63">
        <v>3.155</v>
      </c>
      <c r="CG63">
        <v>0.208</v>
      </c>
      <c r="CH63">
        <v>800</v>
      </c>
      <c r="CI63">
        <v>26</v>
      </c>
      <c r="CJ63">
        <v>0.13</v>
      </c>
      <c r="CK63">
        <v>0.05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3.23215</v>
      </c>
      <c r="CX63">
        <v>2.78134</v>
      </c>
      <c r="CY63">
        <v>0.128817</v>
      </c>
      <c r="CZ63">
        <v>0.132888</v>
      </c>
      <c r="DA63">
        <v>0.117194</v>
      </c>
      <c r="DB63">
        <v>0.111146</v>
      </c>
      <c r="DC63">
        <v>22036.4</v>
      </c>
      <c r="DD63">
        <v>21629.6</v>
      </c>
      <c r="DE63">
        <v>24321.6</v>
      </c>
      <c r="DF63">
        <v>22223.3</v>
      </c>
      <c r="DG63">
        <v>31719.8</v>
      </c>
      <c r="DH63">
        <v>25193.6</v>
      </c>
      <c r="DI63">
        <v>39752.3</v>
      </c>
      <c r="DJ63">
        <v>30765.3</v>
      </c>
      <c r="DK63">
        <v>2.1811</v>
      </c>
      <c r="DL63">
        <v>2.2372</v>
      </c>
      <c r="DM63">
        <v>0.0640154</v>
      </c>
      <c r="DN63">
        <v>0</v>
      </c>
      <c r="DO63">
        <v>29.0078</v>
      </c>
      <c r="DP63">
        <v>999.9</v>
      </c>
      <c r="DQ63">
        <v>60.3</v>
      </c>
      <c r="DR63">
        <v>29.9</v>
      </c>
      <c r="DS63">
        <v>29.9778</v>
      </c>
      <c r="DT63">
        <v>63.5845</v>
      </c>
      <c r="DU63">
        <v>15</v>
      </c>
      <c r="DV63">
        <v>2</v>
      </c>
      <c r="DW63">
        <v>0.0764507</v>
      </c>
      <c r="DX63">
        <v>-1.02117</v>
      </c>
      <c r="DY63">
        <v>20.3641</v>
      </c>
      <c r="DZ63">
        <v>5.23062</v>
      </c>
      <c r="EA63">
        <v>11.9385</v>
      </c>
      <c r="EB63">
        <v>4.97815</v>
      </c>
      <c r="EC63">
        <v>3.28185</v>
      </c>
      <c r="ED63">
        <v>2100.3</v>
      </c>
      <c r="EE63">
        <v>9027.1</v>
      </c>
      <c r="EF63">
        <v>9999</v>
      </c>
      <c r="EG63">
        <v>117.3</v>
      </c>
      <c r="EH63">
        <v>4.97171</v>
      </c>
      <c r="EI63">
        <v>1.86169</v>
      </c>
      <c r="EJ63">
        <v>1.86716</v>
      </c>
      <c r="EK63">
        <v>1.85839</v>
      </c>
      <c r="EL63">
        <v>1.86279</v>
      </c>
      <c r="EM63">
        <v>1.86336</v>
      </c>
      <c r="EN63">
        <v>1.86417</v>
      </c>
      <c r="EO63">
        <v>1.86014</v>
      </c>
      <c r="EP63">
        <v>0</v>
      </c>
      <c r="EQ63">
        <v>0</v>
      </c>
      <c r="ER63">
        <v>0</v>
      </c>
      <c r="ES63">
        <v>0</v>
      </c>
      <c r="ET63" t="s">
        <v>336</v>
      </c>
      <c r="EU63" t="s">
        <v>337</v>
      </c>
      <c r="EV63" t="s">
        <v>338</v>
      </c>
      <c r="EW63" t="s">
        <v>338</v>
      </c>
      <c r="EX63" t="s">
        <v>338</v>
      </c>
      <c r="EY63" t="s">
        <v>338</v>
      </c>
      <c r="EZ63">
        <v>0</v>
      </c>
      <c r="FA63">
        <v>100</v>
      </c>
      <c r="FB63">
        <v>100</v>
      </c>
      <c r="FC63">
        <v>3.158</v>
      </c>
      <c r="FD63">
        <v>0.3121</v>
      </c>
      <c r="FE63">
        <v>3.020478163184217</v>
      </c>
      <c r="FF63">
        <v>0.0006784385813721132</v>
      </c>
      <c r="FG63">
        <v>-9.114967239483524E-07</v>
      </c>
      <c r="FH63">
        <v>3.422039933275619E-10</v>
      </c>
      <c r="FI63">
        <v>-0.1049300411689989</v>
      </c>
      <c r="FJ63">
        <v>-0.01029449659765723</v>
      </c>
      <c r="FK63">
        <v>0.0009324137930095463</v>
      </c>
      <c r="FL63">
        <v>-3.199825925107234E-06</v>
      </c>
      <c r="FM63">
        <v>1</v>
      </c>
      <c r="FN63">
        <v>2092</v>
      </c>
      <c r="FO63">
        <v>0</v>
      </c>
      <c r="FP63">
        <v>27</v>
      </c>
      <c r="FQ63">
        <v>0.4</v>
      </c>
      <c r="FR63">
        <v>0.3</v>
      </c>
      <c r="FS63">
        <v>2.32178</v>
      </c>
      <c r="FT63">
        <v>2.41089</v>
      </c>
      <c r="FU63">
        <v>2.14966</v>
      </c>
      <c r="FV63">
        <v>2.73071</v>
      </c>
      <c r="FW63">
        <v>2.15088</v>
      </c>
      <c r="FX63">
        <v>2.39014</v>
      </c>
      <c r="FY63">
        <v>34.8066</v>
      </c>
      <c r="FZ63">
        <v>15.2178</v>
      </c>
      <c r="GA63">
        <v>19</v>
      </c>
      <c r="GB63">
        <v>624.487</v>
      </c>
      <c r="GC63">
        <v>698.119</v>
      </c>
      <c r="GD63">
        <v>30</v>
      </c>
      <c r="GE63">
        <v>28.3391</v>
      </c>
      <c r="GF63">
        <v>30.0001</v>
      </c>
      <c r="GG63">
        <v>28.2811</v>
      </c>
      <c r="GH63">
        <v>28.2522</v>
      </c>
      <c r="GI63">
        <v>46.4818</v>
      </c>
      <c r="GJ63">
        <v>13.5406</v>
      </c>
      <c r="GK63">
        <v>100</v>
      </c>
      <c r="GL63">
        <v>30</v>
      </c>
      <c r="GM63">
        <v>800</v>
      </c>
      <c r="GN63">
        <v>26.3889</v>
      </c>
      <c r="GO63">
        <v>100.531</v>
      </c>
      <c r="GP63">
        <v>100.928</v>
      </c>
    </row>
    <row r="64" spans="1:198">
      <c r="A64">
        <v>46</v>
      </c>
      <c r="B64">
        <v>1655400281.6</v>
      </c>
      <c r="C64">
        <v>6010.5</v>
      </c>
      <c r="D64" t="s">
        <v>477</v>
      </c>
      <c r="E64" t="s">
        <v>478</v>
      </c>
      <c r="F64">
        <v>15</v>
      </c>
      <c r="G64">
        <v>1655400276.35</v>
      </c>
      <c r="H64">
        <f>(I64)/1000</f>
        <v>0</v>
      </c>
      <c r="I64">
        <f>1000*AY64*AG64*(AU64-AV64)/(100*AN64*(1000-AG64*AU64))</f>
        <v>0</v>
      </c>
      <c r="J64">
        <f>AY64*AG64*(AT64-AS64*(1000-AG64*AV64)/(1000-AG64*AU64))/(100*AN64)</f>
        <v>0</v>
      </c>
      <c r="K64">
        <f>AS64 - IF(AG64&gt;1, J64*AN64*100.0/(AI64*BG64), 0)</f>
        <v>0</v>
      </c>
      <c r="L64">
        <f>((R64-H64/2)*K64-J64)/(R64+H64/2)</f>
        <v>0</v>
      </c>
      <c r="M64">
        <f>L64*(AZ64+BA64)/1000.0</f>
        <v>0</v>
      </c>
      <c r="N64">
        <f>(AS64 - IF(AG64&gt;1, J64*AN64*100.0/(AI64*BG64), 0))*(AZ64+BA64)/1000.0</f>
        <v>0</v>
      </c>
      <c r="O64">
        <f>2.0/((1/Q64-1/P64)+SIGN(Q64)*SQRT((1/Q64-1/P64)*(1/Q64-1/P64) + 4*AO64/((AO64+1)*(AO64+1))*(2*1/Q64*1/P64-1/P64*1/P64)))</f>
        <v>0</v>
      </c>
      <c r="P64">
        <f>IF(LEFT(AP64,1)&lt;&gt;"0",IF(LEFT(AP64,1)="1",3.0,AQ64),$D$5+$E$5*(BG64*AZ64/($K$5*1000))+$F$5*(BG64*AZ64/($K$5*1000))*MAX(MIN(AN64,$J$5),$I$5)*MAX(MIN(AN64,$J$5),$I$5)+$G$5*MAX(MIN(AN64,$J$5),$I$5)*(BG64*AZ64/($K$5*1000))+$H$5*(BG64*AZ64/($K$5*1000))*(BG64*AZ64/($K$5*1000)))</f>
        <v>0</v>
      </c>
      <c r="Q64">
        <f>H64*(1000-(1000*0.61365*exp(17.502*U64/(240.97+U64))/(AZ64+BA64)+AU64)/2)/(1000*0.61365*exp(17.502*U64/(240.97+U64))/(AZ64+BA64)-AU64)</f>
        <v>0</v>
      </c>
      <c r="R64">
        <f>1/((AO64+1)/(O64/1.6)+1/(P64/1.37)) + AO64/((AO64+1)/(O64/1.6) + AO64/(P64/1.37))</f>
        <v>0</v>
      </c>
      <c r="S64">
        <f>(AJ64*AM64)</f>
        <v>0</v>
      </c>
      <c r="T64">
        <f>(BB64+(S64+2*0.95*5.67E-8*(((BB64+$B$9)+273)^4-(BB64+273)^4)-44100*H64)/(1.84*29.3*P64+8*0.95*5.67E-8*(BB64+273)^3))</f>
        <v>0</v>
      </c>
      <c r="U64">
        <f>($C$9*BC64+$D$9*BD64+$E$9*T64)</f>
        <v>0</v>
      </c>
      <c r="V64">
        <f>0.61365*exp(17.502*U64/(240.97+U64))</f>
        <v>0</v>
      </c>
      <c r="W64">
        <f>(X64/Y64*100)</f>
        <v>0</v>
      </c>
      <c r="X64">
        <f>AU64*(AZ64+BA64)/1000</f>
        <v>0</v>
      </c>
      <c r="Y64">
        <f>0.61365*exp(17.502*BB64/(240.97+BB64))</f>
        <v>0</v>
      </c>
      <c r="Z64">
        <f>(V64-AU64*(AZ64+BA64)/1000)</f>
        <v>0</v>
      </c>
      <c r="AA64">
        <f>(-H64*44100)</f>
        <v>0</v>
      </c>
      <c r="AB64">
        <f>2*29.3*P64*0.92*(BB64-U64)</f>
        <v>0</v>
      </c>
      <c r="AC64">
        <f>2*0.95*5.67E-8*(((BB64+$B$9)+273)^4-(U64+273)^4)</f>
        <v>0</v>
      </c>
      <c r="AD64">
        <f>S64+AC64+AA64+AB64</f>
        <v>0</v>
      </c>
      <c r="AE64">
        <v>0</v>
      </c>
      <c r="AF64">
        <v>0</v>
      </c>
      <c r="AG64">
        <f>IF(AE64*$H$15&gt;=AI64,1.0,(AI64/(AI64-AE64*$H$15)))</f>
        <v>0</v>
      </c>
      <c r="AH64">
        <f>(AG64-1)*100</f>
        <v>0</v>
      </c>
      <c r="AI64">
        <f>MAX(0,($B$15+$C$15*BG64)/(1+$D$15*BG64)*AZ64/(BB64+273)*$E$15)</f>
        <v>0</v>
      </c>
      <c r="AJ64">
        <f>$B$13*BH64+$C$13*BI64+$D$13*BT64</f>
        <v>0</v>
      </c>
      <c r="AK64">
        <f>AJ64*AL64</f>
        <v>0</v>
      </c>
      <c r="AL64">
        <f>($B$13*$D$11+$C$13*$D$11+$D$13*(BU64*$E$11+BV64*$G$11))/($B$13+$C$13+$D$13)</f>
        <v>0</v>
      </c>
      <c r="AM64">
        <f>($B$13*$K$11+$C$13*$K$11+$D$13*(BU64*$L$11+BV64*$N$11))/($B$13+$C$13+$D$13)</f>
        <v>0</v>
      </c>
      <c r="AN64">
        <v>2.6</v>
      </c>
      <c r="AO64">
        <v>0.5</v>
      </c>
      <c r="AP64" t="s">
        <v>334</v>
      </c>
      <c r="AQ64">
        <v>2</v>
      </c>
      <c r="AR64">
        <v>1655400276.35</v>
      </c>
      <c r="AS64">
        <v>987.1918499999999</v>
      </c>
      <c r="AT64">
        <v>999.8805999999998</v>
      </c>
      <c r="AU64">
        <v>28.39249</v>
      </c>
      <c r="AV64">
        <v>26.615595</v>
      </c>
      <c r="AW64">
        <v>984.0825499999999</v>
      </c>
      <c r="AX64">
        <v>28.11784</v>
      </c>
      <c r="AY64">
        <v>600.2868999999999</v>
      </c>
      <c r="AZ64">
        <v>85.20402</v>
      </c>
      <c r="BA64">
        <v>0.09689263499999998</v>
      </c>
      <c r="BB64">
        <v>29.63569</v>
      </c>
      <c r="BC64">
        <v>30.00977</v>
      </c>
      <c r="BD64">
        <v>999.9000000000002</v>
      </c>
      <c r="BE64">
        <v>0</v>
      </c>
      <c r="BF64">
        <v>0</v>
      </c>
      <c r="BG64">
        <v>10007.621</v>
      </c>
      <c r="BH64">
        <v>558.98305</v>
      </c>
      <c r="BI64">
        <v>73.534695</v>
      </c>
      <c r="BJ64">
        <v>-12.68883912</v>
      </c>
      <c r="BK64">
        <v>1016.0305</v>
      </c>
      <c r="BL64">
        <v>1027.2215</v>
      </c>
      <c r="BM64">
        <v>1.7768873645</v>
      </c>
      <c r="BN64">
        <v>999.8805999999998</v>
      </c>
      <c r="BO64">
        <v>26.615595</v>
      </c>
      <c r="BP64">
        <v>2.4191555</v>
      </c>
      <c r="BQ64">
        <v>2.267755</v>
      </c>
      <c r="BR64">
        <v>20.47805499999999</v>
      </c>
      <c r="BS64">
        <v>19.44891</v>
      </c>
      <c r="BT64">
        <v>1800.003</v>
      </c>
      <c r="BU64">
        <v>0.6429987</v>
      </c>
      <c r="BV64">
        <v>0.3570012499999999</v>
      </c>
      <c r="BW64">
        <v>30</v>
      </c>
      <c r="BX64">
        <v>30063.44</v>
      </c>
      <c r="BY64">
        <v>1655400271.6</v>
      </c>
      <c r="BZ64" t="s">
        <v>479</v>
      </c>
      <c r="CA64">
        <v>1655400271.6</v>
      </c>
      <c r="CB64">
        <v>1655400259.6</v>
      </c>
      <c r="CC64">
        <v>54</v>
      </c>
      <c r="CD64">
        <v>-0.026</v>
      </c>
      <c r="CE64">
        <v>0.002</v>
      </c>
      <c r="CF64">
        <v>3.104</v>
      </c>
      <c r="CG64">
        <v>0.209</v>
      </c>
      <c r="CH64">
        <v>1000</v>
      </c>
      <c r="CI64">
        <v>26</v>
      </c>
      <c r="CJ64">
        <v>0.14</v>
      </c>
      <c r="CK64">
        <v>0.04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3.23166</v>
      </c>
      <c r="CX64">
        <v>2.78082</v>
      </c>
      <c r="CY64">
        <v>0.149456</v>
      </c>
      <c r="CZ64">
        <v>0.153665</v>
      </c>
      <c r="DA64">
        <v>0.117287</v>
      </c>
      <c r="DB64">
        <v>0.111613</v>
      </c>
      <c r="DC64">
        <v>21514.6</v>
      </c>
      <c r="DD64">
        <v>21110.3</v>
      </c>
      <c r="DE64">
        <v>24321.9</v>
      </c>
      <c r="DF64">
        <v>22222.3</v>
      </c>
      <c r="DG64">
        <v>31717.5</v>
      </c>
      <c r="DH64">
        <v>25179.8</v>
      </c>
      <c r="DI64">
        <v>39753</v>
      </c>
      <c r="DJ64">
        <v>30764.1</v>
      </c>
      <c r="DK64">
        <v>2.17775</v>
      </c>
      <c r="DL64">
        <v>2.23605</v>
      </c>
      <c r="DM64">
        <v>0.06363539999999999</v>
      </c>
      <c r="DN64">
        <v>0</v>
      </c>
      <c r="DO64">
        <v>28.9821</v>
      </c>
      <c r="DP64">
        <v>999.9</v>
      </c>
      <c r="DQ64">
        <v>60.3</v>
      </c>
      <c r="DR64">
        <v>30</v>
      </c>
      <c r="DS64">
        <v>30.1518</v>
      </c>
      <c r="DT64">
        <v>63.1045</v>
      </c>
      <c r="DU64">
        <v>15.028</v>
      </c>
      <c r="DV64">
        <v>2</v>
      </c>
      <c r="DW64">
        <v>0.0756402</v>
      </c>
      <c r="DX64">
        <v>-1.02181</v>
      </c>
      <c r="DY64">
        <v>20.3638</v>
      </c>
      <c r="DZ64">
        <v>5.22657</v>
      </c>
      <c r="EA64">
        <v>11.9402</v>
      </c>
      <c r="EB64">
        <v>4.97745</v>
      </c>
      <c r="EC64">
        <v>3.28108</v>
      </c>
      <c r="ED64">
        <v>2102.7</v>
      </c>
      <c r="EE64">
        <v>9035.1</v>
      </c>
      <c r="EF64">
        <v>9999</v>
      </c>
      <c r="EG64">
        <v>117.3</v>
      </c>
      <c r="EH64">
        <v>4.97177</v>
      </c>
      <c r="EI64">
        <v>1.86172</v>
      </c>
      <c r="EJ64">
        <v>1.86711</v>
      </c>
      <c r="EK64">
        <v>1.85838</v>
      </c>
      <c r="EL64">
        <v>1.86279</v>
      </c>
      <c r="EM64">
        <v>1.86334</v>
      </c>
      <c r="EN64">
        <v>1.86417</v>
      </c>
      <c r="EO64">
        <v>1.86015</v>
      </c>
      <c r="EP64">
        <v>0</v>
      </c>
      <c r="EQ64">
        <v>0</v>
      </c>
      <c r="ER64">
        <v>0</v>
      </c>
      <c r="ES64">
        <v>0</v>
      </c>
      <c r="ET64" t="s">
        <v>336</v>
      </c>
      <c r="EU64" t="s">
        <v>337</v>
      </c>
      <c r="EV64" t="s">
        <v>338</v>
      </c>
      <c r="EW64" t="s">
        <v>338</v>
      </c>
      <c r="EX64" t="s">
        <v>338</v>
      </c>
      <c r="EY64" t="s">
        <v>338</v>
      </c>
      <c r="EZ64">
        <v>0</v>
      </c>
      <c r="FA64">
        <v>100</v>
      </c>
      <c r="FB64">
        <v>100</v>
      </c>
      <c r="FC64">
        <v>3.106</v>
      </c>
      <c r="FD64">
        <v>0.3152</v>
      </c>
      <c r="FE64">
        <v>2.994193931742521</v>
      </c>
      <c r="FF64">
        <v>0.0006784385813721132</v>
      </c>
      <c r="FG64">
        <v>-9.114967239483524E-07</v>
      </c>
      <c r="FH64">
        <v>3.422039933275619E-10</v>
      </c>
      <c r="FI64">
        <v>-0.1029642508531363</v>
      </c>
      <c r="FJ64">
        <v>-0.01029449659765723</v>
      </c>
      <c r="FK64">
        <v>0.0009324137930095463</v>
      </c>
      <c r="FL64">
        <v>-3.199825925107234E-06</v>
      </c>
      <c r="FM64">
        <v>1</v>
      </c>
      <c r="FN64">
        <v>2092</v>
      </c>
      <c r="FO64">
        <v>0</v>
      </c>
      <c r="FP64">
        <v>27</v>
      </c>
      <c r="FQ64">
        <v>0.2</v>
      </c>
      <c r="FR64">
        <v>0.4</v>
      </c>
      <c r="FS64">
        <v>2.76978</v>
      </c>
      <c r="FT64">
        <v>2.40479</v>
      </c>
      <c r="FU64">
        <v>2.14966</v>
      </c>
      <c r="FV64">
        <v>2.72949</v>
      </c>
      <c r="FW64">
        <v>2.15088</v>
      </c>
      <c r="FX64">
        <v>2.38281</v>
      </c>
      <c r="FY64">
        <v>34.8755</v>
      </c>
      <c r="FZ64">
        <v>15.209</v>
      </c>
      <c r="GA64">
        <v>19</v>
      </c>
      <c r="GB64">
        <v>621.653</v>
      </c>
      <c r="GC64">
        <v>696.679</v>
      </c>
      <c r="GD64">
        <v>30.0001</v>
      </c>
      <c r="GE64">
        <v>28.3179</v>
      </c>
      <c r="GF64">
        <v>30.0002</v>
      </c>
      <c r="GG64">
        <v>28.2542</v>
      </c>
      <c r="GH64">
        <v>28.2209</v>
      </c>
      <c r="GI64">
        <v>55.4291</v>
      </c>
      <c r="GJ64">
        <v>13.1978</v>
      </c>
      <c r="GK64">
        <v>100</v>
      </c>
      <c r="GL64">
        <v>30</v>
      </c>
      <c r="GM64">
        <v>1000</v>
      </c>
      <c r="GN64">
        <v>26.3728</v>
      </c>
      <c r="GO64">
        <v>100.533</v>
      </c>
      <c r="GP64">
        <v>100.924</v>
      </c>
    </row>
    <row r="65" spans="1:198">
      <c r="A65">
        <v>47</v>
      </c>
      <c r="B65">
        <v>1655400372.1</v>
      </c>
      <c r="C65">
        <v>6101</v>
      </c>
      <c r="D65" t="s">
        <v>480</v>
      </c>
      <c r="E65" t="s">
        <v>481</v>
      </c>
      <c r="F65">
        <v>15</v>
      </c>
      <c r="G65">
        <v>1655400364.349999</v>
      </c>
      <c r="H65">
        <f>(I65)/1000</f>
        <v>0</v>
      </c>
      <c r="I65">
        <f>1000*AY65*AG65*(AU65-AV65)/(100*AN65*(1000-AG65*AU65))</f>
        <v>0</v>
      </c>
      <c r="J65">
        <f>AY65*AG65*(AT65-AS65*(1000-AG65*AV65)/(1000-AG65*AU65))/(100*AN65)</f>
        <v>0</v>
      </c>
      <c r="K65">
        <f>AS65 - IF(AG65&gt;1, J65*AN65*100.0/(AI65*BG65), 0)</f>
        <v>0</v>
      </c>
      <c r="L65">
        <f>((R65-H65/2)*K65-J65)/(R65+H65/2)</f>
        <v>0</v>
      </c>
      <c r="M65">
        <f>L65*(AZ65+BA65)/1000.0</f>
        <v>0</v>
      </c>
      <c r="N65">
        <f>(AS65 - IF(AG65&gt;1, J65*AN65*100.0/(AI65*BG65), 0))*(AZ65+BA65)/1000.0</f>
        <v>0</v>
      </c>
      <c r="O65">
        <f>2.0/((1/Q65-1/P65)+SIGN(Q65)*SQRT((1/Q65-1/P65)*(1/Q65-1/P65) + 4*AO65/((AO65+1)*(AO65+1))*(2*1/Q65*1/P65-1/P65*1/P65)))</f>
        <v>0</v>
      </c>
      <c r="P65">
        <f>IF(LEFT(AP65,1)&lt;&gt;"0",IF(LEFT(AP65,1)="1",3.0,AQ65),$D$5+$E$5*(BG65*AZ65/($K$5*1000))+$F$5*(BG65*AZ65/($K$5*1000))*MAX(MIN(AN65,$J$5),$I$5)*MAX(MIN(AN65,$J$5),$I$5)+$G$5*MAX(MIN(AN65,$J$5),$I$5)*(BG65*AZ65/($K$5*1000))+$H$5*(BG65*AZ65/($K$5*1000))*(BG65*AZ65/($K$5*1000)))</f>
        <v>0</v>
      </c>
      <c r="Q65">
        <f>H65*(1000-(1000*0.61365*exp(17.502*U65/(240.97+U65))/(AZ65+BA65)+AU65)/2)/(1000*0.61365*exp(17.502*U65/(240.97+U65))/(AZ65+BA65)-AU65)</f>
        <v>0</v>
      </c>
      <c r="R65">
        <f>1/((AO65+1)/(O65/1.6)+1/(P65/1.37)) + AO65/((AO65+1)/(O65/1.6) + AO65/(P65/1.37))</f>
        <v>0</v>
      </c>
      <c r="S65">
        <f>(AJ65*AM65)</f>
        <v>0</v>
      </c>
      <c r="T65">
        <f>(BB65+(S65+2*0.95*5.67E-8*(((BB65+$B$9)+273)^4-(BB65+273)^4)-44100*H65)/(1.84*29.3*P65+8*0.95*5.67E-8*(BB65+273)^3))</f>
        <v>0</v>
      </c>
      <c r="U65">
        <f>($C$9*BC65+$D$9*BD65+$E$9*T65)</f>
        <v>0</v>
      </c>
      <c r="V65">
        <f>0.61365*exp(17.502*U65/(240.97+U65))</f>
        <v>0</v>
      </c>
      <c r="W65">
        <f>(X65/Y65*100)</f>
        <v>0</v>
      </c>
      <c r="X65">
        <f>AU65*(AZ65+BA65)/1000</f>
        <v>0</v>
      </c>
      <c r="Y65">
        <f>0.61365*exp(17.502*BB65/(240.97+BB65))</f>
        <v>0</v>
      </c>
      <c r="Z65">
        <f>(V65-AU65*(AZ65+BA65)/1000)</f>
        <v>0</v>
      </c>
      <c r="AA65">
        <f>(-H65*44100)</f>
        <v>0</v>
      </c>
      <c r="AB65">
        <f>2*29.3*P65*0.92*(BB65-U65)</f>
        <v>0</v>
      </c>
      <c r="AC65">
        <f>2*0.95*5.67E-8*(((BB65+$B$9)+273)^4-(U65+273)^4)</f>
        <v>0</v>
      </c>
      <c r="AD65">
        <f>S65+AC65+AA65+AB65</f>
        <v>0</v>
      </c>
      <c r="AE65">
        <v>0</v>
      </c>
      <c r="AF65">
        <v>0</v>
      </c>
      <c r="AG65">
        <f>IF(AE65*$H$15&gt;=AI65,1.0,(AI65/(AI65-AE65*$H$15)))</f>
        <v>0</v>
      </c>
      <c r="AH65">
        <f>(AG65-1)*100</f>
        <v>0</v>
      </c>
      <c r="AI65">
        <f>MAX(0,($B$15+$C$15*BG65)/(1+$D$15*BG65)*AZ65/(BB65+273)*$E$15)</f>
        <v>0</v>
      </c>
      <c r="AJ65">
        <f>$B$13*BH65+$C$13*BI65+$D$13*BT65</f>
        <v>0</v>
      </c>
      <c r="AK65">
        <f>AJ65*AL65</f>
        <v>0</v>
      </c>
      <c r="AL65">
        <f>($B$13*$D$11+$C$13*$D$11+$D$13*(BU65*$E$11+BV65*$G$11))/($B$13+$C$13+$D$13)</f>
        <v>0</v>
      </c>
      <c r="AM65">
        <f>($B$13*$K$11+$C$13*$K$11+$D$13*(BU65*$L$11+BV65*$N$11))/($B$13+$C$13+$D$13)</f>
        <v>0</v>
      </c>
      <c r="AN65">
        <v>2.6</v>
      </c>
      <c r="AO65">
        <v>0.5</v>
      </c>
      <c r="AP65" t="s">
        <v>334</v>
      </c>
      <c r="AQ65">
        <v>2</v>
      </c>
      <c r="AR65">
        <v>1655400364.349999</v>
      </c>
      <c r="AS65">
        <v>1184.350333333333</v>
      </c>
      <c r="AT65">
        <v>1199.934333333333</v>
      </c>
      <c r="AU65">
        <v>28.74872333333333</v>
      </c>
      <c r="AV65">
        <v>26.53395</v>
      </c>
      <c r="AW65">
        <v>1181.046666666667</v>
      </c>
      <c r="AX65">
        <v>28.46192</v>
      </c>
      <c r="AY65">
        <v>600.1546333333334</v>
      </c>
      <c r="AZ65">
        <v>85.20658666666667</v>
      </c>
      <c r="BA65">
        <v>0.09792839666666667</v>
      </c>
      <c r="BB65">
        <v>29.63166333333333</v>
      </c>
      <c r="BC65">
        <v>30.00282666666667</v>
      </c>
      <c r="BD65">
        <v>999.9000000000002</v>
      </c>
      <c r="BE65">
        <v>0</v>
      </c>
      <c r="BF65">
        <v>0</v>
      </c>
      <c r="BG65">
        <v>10006.16433333333</v>
      </c>
      <c r="BH65">
        <v>558.9655333333334</v>
      </c>
      <c r="BI65">
        <v>73.68858333333333</v>
      </c>
      <c r="BJ65">
        <v>-15.5854606</v>
      </c>
      <c r="BK65">
        <v>1219.399333333333</v>
      </c>
      <c r="BL65">
        <v>1232.642333333333</v>
      </c>
      <c r="BM65">
        <v>2.214769833966666</v>
      </c>
      <c r="BN65">
        <v>1199.934333333333</v>
      </c>
      <c r="BO65">
        <v>26.53395</v>
      </c>
      <c r="BP65">
        <v>2.44958</v>
      </c>
      <c r="BQ65">
        <v>2.260867333333333</v>
      </c>
      <c r="BR65">
        <v>20.68305333333333</v>
      </c>
      <c r="BS65">
        <v>19.40012666666667</v>
      </c>
      <c r="BT65">
        <v>1800.002</v>
      </c>
      <c r="BU65">
        <v>0.6429994333333333</v>
      </c>
      <c r="BV65">
        <v>0.3570005666666667</v>
      </c>
      <c r="BW65">
        <v>30</v>
      </c>
      <c r="BX65">
        <v>30063.43</v>
      </c>
      <c r="BY65">
        <v>1655400357.1</v>
      </c>
      <c r="BZ65" t="s">
        <v>482</v>
      </c>
      <c r="CA65">
        <v>1655400357.1</v>
      </c>
      <c r="CB65">
        <v>1655400352.1</v>
      </c>
      <c r="CC65">
        <v>55</v>
      </c>
      <c r="CD65">
        <v>0.239</v>
      </c>
      <c r="CE65">
        <v>0</v>
      </c>
      <c r="CF65">
        <v>3.326</v>
      </c>
      <c r="CG65">
        <v>0.209</v>
      </c>
      <c r="CH65">
        <v>1200</v>
      </c>
      <c r="CI65">
        <v>26</v>
      </c>
      <c r="CJ65">
        <v>0.18</v>
      </c>
      <c r="CK65">
        <v>0.02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3.23237</v>
      </c>
      <c r="CX65">
        <v>2.78142</v>
      </c>
      <c r="CY65">
        <v>0.168055</v>
      </c>
      <c r="CZ65">
        <v>0.17235</v>
      </c>
      <c r="DA65">
        <v>0.117095</v>
      </c>
      <c r="DB65">
        <v>0.111018</v>
      </c>
      <c r="DC65">
        <v>21044.5</v>
      </c>
      <c r="DD65">
        <v>20643.3</v>
      </c>
      <c r="DE65">
        <v>24322.3</v>
      </c>
      <c r="DF65">
        <v>22221.4</v>
      </c>
      <c r="DG65">
        <v>31725.5</v>
      </c>
      <c r="DH65">
        <v>25195.5</v>
      </c>
      <c r="DI65">
        <v>39753.7</v>
      </c>
      <c r="DJ65">
        <v>30762.2</v>
      </c>
      <c r="DK65">
        <v>2.18065</v>
      </c>
      <c r="DL65">
        <v>2.23743</v>
      </c>
      <c r="DM65">
        <v>0.06344909999999999</v>
      </c>
      <c r="DN65">
        <v>0</v>
      </c>
      <c r="DO65">
        <v>28.9821</v>
      </c>
      <c r="DP65">
        <v>999.9</v>
      </c>
      <c r="DQ65">
        <v>60.2</v>
      </c>
      <c r="DR65">
        <v>30</v>
      </c>
      <c r="DS65">
        <v>30.0982</v>
      </c>
      <c r="DT65">
        <v>63.4545</v>
      </c>
      <c r="DU65">
        <v>14.992</v>
      </c>
      <c r="DV65">
        <v>2</v>
      </c>
      <c r="DW65">
        <v>0.0749949</v>
      </c>
      <c r="DX65">
        <v>-1.04825</v>
      </c>
      <c r="DY65">
        <v>20.3643</v>
      </c>
      <c r="DZ65">
        <v>5.22957</v>
      </c>
      <c r="EA65">
        <v>11.9409</v>
      </c>
      <c r="EB65">
        <v>4.9777</v>
      </c>
      <c r="EC65">
        <v>3.28163</v>
      </c>
      <c r="ED65">
        <v>2105.1</v>
      </c>
      <c r="EE65">
        <v>9043.4</v>
      </c>
      <c r="EF65">
        <v>9999</v>
      </c>
      <c r="EG65">
        <v>117.3</v>
      </c>
      <c r="EH65">
        <v>4.97174</v>
      </c>
      <c r="EI65">
        <v>1.86168</v>
      </c>
      <c r="EJ65">
        <v>1.86712</v>
      </c>
      <c r="EK65">
        <v>1.8584</v>
      </c>
      <c r="EL65">
        <v>1.86279</v>
      </c>
      <c r="EM65">
        <v>1.86337</v>
      </c>
      <c r="EN65">
        <v>1.86417</v>
      </c>
      <c r="EO65">
        <v>1.86013</v>
      </c>
      <c r="EP65">
        <v>0</v>
      </c>
      <c r="EQ65">
        <v>0</v>
      </c>
      <c r="ER65">
        <v>0</v>
      </c>
      <c r="ES65">
        <v>0</v>
      </c>
      <c r="ET65" t="s">
        <v>336</v>
      </c>
      <c r="EU65" t="s">
        <v>337</v>
      </c>
      <c r="EV65" t="s">
        <v>338</v>
      </c>
      <c r="EW65" t="s">
        <v>338</v>
      </c>
      <c r="EX65" t="s">
        <v>338</v>
      </c>
      <c r="EY65" t="s">
        <v>338</v>
      </c>
      <c r="EZ65">
        <v>0</v>
      </c>
      <c r="FA65">
        <v>100</v>
      </c>
      <c r="FB65">
        <v>100</v>
      </c>
      <c r="FC65">
        <v>3.33</v>
      </c>
      <c r="FD65">
        <v>0.3129</v>
      </c>
      <c r="FE65">
        <v>3.232996330580123</v>
      </c>
      <c r="FF65">
        <v>0.0006784385813721132</v>
      </c>
      <c r="FG65">
        <v>-9.114967239483524E-07</v>
      </c>
      <c r="FH65">
        <v>3.422039933275619E-10</v>
      </c>
      <c r="FI65">
        <v>-0.1026103497040092</v>
      </c>
      <c r="FJ65">
        <v>-0.01029449659765723</v>
      </c>
      <c r="FK65">
        <v>0.0009324137930095463</v>
      </c>
      <c r="FL65">
        <v>-3.199825925107234E-06</v>
      </c>
      <c r="FM65">
        <v>1</v>
      </c>
      <c r="FN65">
        <v>2092</v>
      </c>
      <c r="FO65">
        <v>0</v>
      </c>
      <c r="FP65">
        <v>27</v>
      </c>
      <c r="FQ65">
        <v>0.2</v>
      </c>
      <c r="FR65">
        <v>0.3</v>
      </c>
      <c r="FS65">
        <v>3.19214</v>
      </c>
      <c r="FT65">
        <v>2.40112</v>
      </c>
      <c r="FU65">
        <v>2.14966</v>
      </c>
      <c r="FV65">
        <v>2.72949</v>
      </c>
      <c r="FW65">
        <v>2.15088</v>
      </c>
      <c r="FX65">
        <v>2.38159</v>
      </c>
      <c r="FY65">
        <v>34.8755</v>
      </c>
      <c r="FZ65">
        <v>15.1915</v>
      </c>
      <c r="GA65">
        <v>19</v>
      </c>
      <c r="GB65">
        <v>623.527</v>
      </c>
      <c r="GC65">
        <v>697.5170000000001</v>
      </c>
      <c r="GD65">
        <v>29.9997</v>
      </c>
      <c r="GE65">
        <v>28.3034</v>
      </c>
      <c r="GF65">
        <v>29.9999</v>
      </c>
      <c r="GG65">
        <v>28.2245</v>
      </c>
      <c r="GH65">
        <v>28.1894</v>
      </c>
      <c r="GI65">
        <v>63.8776</v>
      </c>
      <c r="GJ65">
        <v>13.9163</v>
      </c>
      <c r="GK65">
        <v>100</v>
      </c>
      <c r="GL65">
        <v>30</v>
      </c>
      <c r="GM65">
        <v>1200</v>
      </c>
      <c r="GN65">
        <v>26.2995</v>
      </c>
      <c r="GO65">
        <v>100.535</v>
      </c>
      <c r="GP65">
        <v>100.919</v>
      </c>
    </row>
    <row r="66" spans="1:198">
      <c r="A66">
        <v>48</v>
      </c>
      <c r="B66">
        <v>1655400462.6</v>
      </c>
      <c r="C66">
        <v>6191.5</v>
      </c>
      <c r="D66" t="s">
        <v>483</v>
      </c>
      <c r="E66" t="s">
        <v>484</v>
      </c>
      <c r="F66">
        <v>15</v>
      </c>
      <c r="G66">
        <v>1655400454.599999</v>
      </c>
      <c r="H66">
        <f>(I66)/1000</f>
        <v>0</v>
      </c>
      <c r="I66">
        <f>1000*AY66*AG66*(AU66-AV66)/(100*AN66*(1000-AG66*AU66))</f>
        <v>0</v>
      </c>
      <c r="J66">
        <f>AY66*AG66*(AT66-AS66*(1000-AG66*AV66)/(1000-AG66*AU66))/(100*AN66)</f>
        <v>0</v>
      </c>
      <c r="K66">
        <f>AS66 - IF(AG66&gt;1, J66*AN66*100.0/(AI66*BG66), 0)</f>
        <v>0</v>
      </c>
      <c r="L66">
        <f>((R66-H66/2)*K66-J66)/(R66+H66/2)</f>
        <v>0</v>
      </c>
      <c r="M66">
        <f>L66*(AZ66+BA66)/1000.0</f>
        <v>0</v>
      </c>
      <c r="N66">
        <f>(AS66 - IF(AG66&gt;1, J66*AN66*100.0/(AI66*BG66), 0))*(AZ66+BA66)/1000.0</f>
        <v>0</v>
      </c>
      <c r="O66">
        <f>2.0/((1/Q66-1/P66)+SIGN(Q66)*SQRT((1/Q66-1/P66)*(1/Q66-1/P66) + 4*AO66/((AO66+1)*(AO66+1))*(2*1/Q66*1/P66-1/P66*1/P66)))</f>
        <v>0</v>
      </c>
      <c r="P66">
        <f>IF(LEFT(AP66,1)&lt;&gt;"0",IF(LEFT(AP66,1)="1",3.0,AQ66),$D$5+$E$5*(BG66*AZ66/($K$5*1000))+$F$5*(BG66*AZ66/($K$5*1000))*MAX(MIN(AN66,$J$5),$I$5)*MAX(MIN(AN66,$J$5),$I$5)+$G$5*MAX(MIN(AN66,$J$5),$I$5)*(BG66*AZ66/($K$5*1000))+$H$5*(BG66*AZ66/($K$5*1000))*(BG66*AZ66/($K$5*1000)))</f>
        <v>0</v>
      </c>
      <c r="Q66">
        <f>H66*(1000-(1000*0.61365*exp(17.502*U66/(240.97+U66))/(AZ66+BA66)+AU66)/2)/(1000*0.61365*exp(17.502*U66/(240.97+U66))/(AZ66+BA66)-AU66)</f>
        <v>0</v>
      </c>
      <c r="R66">
        <f>1/((AO66+1)/(O66/1.6)+1/(P66/1.37)) + AO66/((AO66+1)/(O66/1.6) + AO66/(P66/1.37))</f>
        <v>0</v>
      </c>
      <c r="S66">
        <f>(AJ66*AM66)</f>
        <v>0</v>
      </c>
      <c r="T66">
        <f>(BB66+(S66+2*0.95*5.67E-8*(((BB66+$B$9)+273)^4-(BB66+273)^4)-44100*H66)/(1.84*29.3*P66+8*0.95*5.67E-8*(BB66+273)^3))</f>
        <v>0</v>
      </c>
      <c r="U66">
        <f>($C$9*BC66+$D$9*BD66+$E$9*T66)</f>
        <v>0</v>
      </c>
      <c r="V66">
        <f>0.61365*exp(17.502*U66/(240.97+U66))</f>
        <v>0</v>
      </c>
      <c r="W66">
        <f>(X66/Y66*100)</f>
        <v>0</v>
      </c>
      <c r="X66">
        <f>AU66*(AZ66+BA66)/1000</f>
        <v>0</v>
      </c>
      <c r="Y66">
        <f>0.61365*exp(17.502*BB66/(240.97+BB66))</f>
        <v>0</v>
      </c>
      <c r="Z66">
        <f>(V66-AU66*(AZ66+BA66)/1000)</f>
        <v>0</v>
      </c>
      <c r="AA66">
        <f>(-H66*44100)</f>
        <v>0</v>
      </c>
      <c r="AB66">
        <f>2*29.3*P66*0.92*(BB66-U66)</f>
        <v>0</v>
      </c>
      <c r="AC66">
        <f>2*0.95*5.67E-8*(((BB66+$B$9)+273)^4-(U66+273)^4)</f>
        <v>0</v>
      </c>
      <c r="AD66">
        <f>S66+AC66+AA66+AB66</f>
        <v>0</v>
      </c>
      <c r="AE66">
        <v>0</v>
      </c>
      <c r="AF66">
        <v>0</v>
      </c>
      <c r="AG66">
        <f>IF(AE66*$H$15&gt;=AI66,1.0,(AI66/(AI66-AE66*$H$15)))</f>
        <v>0</v>
      </c>
      <c r="AH66">
        <f>(AG66-1)*100</f>
        <v>0</v>
      </c>
      <c r="AI66">
        <f>MAX(0,($B$15+$C$15*BG66)/(1+$D$15*BG66)*AZ66/(BB66+273)*$E$15)</f>
        <v>0</v>
      </c>
      <c r="AJ66">
        <f>$B$13*BH66+$C$13*BI66+$D$13*BT66</f>
        <v>0</v>
      </c>
      <c r="AK66">
        <f>AJ66*AL66</f>
        <v>0</v>
      </c>
      <c r="AL66">
        <f>($B$13*$D$11+$C$13*$D$11+$D$13*(BU66*$E$11+BV66*$G$11))/($B$13+$C$13+$D$13)</f>
        <v>0</v>
      </c>
      <c r="AM66">
        <f>($B$13*$K$11+$C$13*$K$11+$D$13*(BU66*$L$11+BV66*$N$11))/($B$13+$C$13+$D$13)</f>
        <v>0</v>
      </c>
      <c r="AN66">
        <v>2.6</v>
      </c>
      <c r="AO66">
        <v>0.5</v>
      </c>
      <c r="AP66" t="s">
        <v>334</v>
      </c>
      <c r="AQ66">
        <v>2</v>
      </c>
      <c r="AR66">
        <v>1655400454.599999</v>
      </c>
      <c r="AS66">
        <v>1478.819677419355</v>
      </c>
      <c r="AT66">
        <v>1500.098064516129</v>
      </c>
      <c r="AU66">
        <v>29.4926</v>
      </c>
      <c r="AV66">
        <v>26.47365483870968</v>
      </c>
      <c r="AW66">
        <v>1474.979677419354</v>
      </c>
      <c r="AX66">
        <v>29.17905483870968</v>
      </c>
      <c r="AY66">
        <v>599.9206451612904</v>
      </c>
      <c r="AZ66">
        <v>85.20927419354838</v>
      </c>
      <c r="BA66">
        <v>0.09981422903225808</v>
      </c>
      <c r="BB66">
        <v>29.5985064516129</v>
      </c>
      <c r="BC66">
        <v>29.99406451612904</v>
      </c>
      <c r="BD66">
        <v>999.9000000000003</v>
      </c>
      <c r="BE66">
        <v>0</v>
      </c>
      <c r="BF66">
        <v>0</v>
      </c>
      <c r="BG66">
        <v>10010.14451612903</v>
      </c>
      <c r="BH66">
        <v>559.0846451612903</v>
      </c>
      <c r="BI66">
        <v>73.20813548387096</v>
      </c>
      <c r="BJ66">
        <v>-21.27873548387097</v>
      </c>
      <c r="BK66">
        <v>1523.759032258065</v>
      </c>
      <c r="BL66">
        <v>1540.892258064516</v>
      </c>
      <c r="BM66">
        <v>3.018944838709678</v>
      </c>
      <c r="BN66">
        <v>1500.098064516129</v>
      </c>
      <c r="BO66">
        <v>26.47365483870968</v>
      </c>
      <c r="BP66">
        <v>2.513043870967742</v>
      </c>
      <c r="BQ66">
        <v>2.2558</v>
      </c>
      <c r="BR66">
        <v>21.11121290322581</v>
      </c>
      <c r="BS66">
        <v>19.36414193548387</v>
      </c>
      <c r="BT66">
        <v>1800.002903225807</v>
      </c>
      <c r="BU66">
        <v>0.6429994516129031</v>
      </c>
      <c r="BV66">
        <v>0.3570005806451612</v>
      </c>
      <c r="BW66">
        <v>30</v>
      </c>
      <c r="BX66">
        <v>30063.45483870968</v>
      </c>
      <c r="BY66">
        <v>1655400439.1</v>
      </c>
      <c r="BZ66" t="s">
        <v>485</v>
      </c>
      <c r="CA66">
        <v>1655400437.1</v>
      </c>
      <c r="CB66">
        <v>1655400439.1</v>
      </c>
      <c r="CC66">
        <v>56</v>
      </c>
      <c r="CD66">
        <v>0.49</v>
      </c>
      <c r="CE66">
        <v>0.002</v>
      </c>
      <c r="CF66">
        <v>3.845</v>
      </c>
      <c r="CG66">
        <v>0.211</v>
      </c>
      <c r="CH66">
        <v>1500</v>
      </c>
      <c r="CI66">
        <v>26</v>
      </c>
      <c r="CJ66">
        <v>0.1</v>
      </c>
      <c r="CK66">
        <v>0.05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3.23214</v>
      </c>
      <c r="CX66">
        <v>2.78122</v>
      </c>
      <c r="CY66">
        <v>0.192908</v>
      </c>
      <c r="CZ66">
        <v>0.197319</v>
      </c>
      <c r="DA66">
        <v>0.116815</v>
      </c>
      <c r="DB66">
        <v>0.110788</v>
      </c>
      <c r="DC66">
        <v>20415.9</v>
      </c>
      <c r="DD66">
        <v>20020.3</v>
      </c>
      <c r="DE66">
        <v>24322.6</v>
      </c>
      <c r="DF66">
        <v>22221.3</v>
      </c>
      <c r="DG66">
        <v>31736.4</v>
      </c>
      <c r="DH66">
        <v>25202.9</v>
      </c>
      <c r="DI66">
        <v>39753.9</v>
      </c>
      <c r="DJ66">
        <v>30762.6</v>
      </c>
      <c r="DK66">
        <v>2.18232</v>
      </c>
      <c r="DL66">
        <v>2.2398</v>
      </c>
      <c r="DM66">
        <v>0.06407499999999999</v>
      </c>
      <c r="DN66">
        <v>0</v>
      </c>
      <c r="DO66">
        <v>28.9498</v>
      </c>
      <c r="DP66">
        <v>999.9</v>
      </c>
      <c r="DQ66">
        <v>60.3</v>
      </c>
      <c r="DR66">
        <v>30</v>
      </c>
      <c r="DS66">
        <v>30.1485</v>
      </c>
      <c r="DT66">
        <v>63.0046</v>
      </c>
      <c r="DU66">
        <v>15.0481</v>
      </c>
      <c r="DV66">
        <v>2</v>
      </c>
      <c r="DW66">
        <v>0.0741718</v>
      </c>
      <c r="DX66">
        <v>-1.08344</v>
      </c>
      <c r="DY66">
        <v>20.364</v>
      </c>
      <c r="DZ66">
        <v>5.22912</v>
      </c>
      <c r="EA66">
        <v>11.9402</v>
      </c>
      <c r="EB66">
        <v>4.9777</v>
      </c>
      <c r="EC66">
        <v>3.28165</v>
      </c>
      <c r="ED66">
        <v>2107.3</v>
      </c>
      <c r="EE66">
        <v>9051</v>
      </c>
      <c r="EF66">
        <v>9999</v>
      </c>
      <c r="EG66">
        <v>117.4</v>
      </c>
      <c r="EH66">
        <v>4.97169</v>
      </c>
      <c r="EI66">
        <v>1.86169</v>
      </c>
      <c r="EJ66">
        <v>1.8671</v>
      </c>
      <c r="EK66">
        <v>1.85838</v>
      </c>
      <c r="EL66">
        <v>1.86279</v>
      </c>
      <c r="EM66">
        <v>1.86334</v>
      </c>
      <c r="EN66">
        <v>1.86417</v>
      </c>
      <c r="EO66">
        <v>1.86011</v>
      </c>
      <c r="EP66">
        <v>0</v>
      </c>
      <c r="EQ66">
        <v>0</v>
      </c>
      <c r="ER66">
        <v>0</v>
      </c>
      <c r="ES66">
        <v>0</v>
      </c>
      <c r="ET66" t="s">
        <v>336</v>
      </c>
      <c r="EU66" t="s">
        <v>337</v>
      </c>
      <c r="EV66" t="s">
        <v>338</v>
      </c>
      <c r="EW66" t="s">
        <v>338</v>
      </c>
      <c r="EX66" t="s">
        <v>338</v>
      </c>
      <c r="EY66" t="s">
        <v>338</v>
      </c>
      <c r="EZ66">
        <v>0</v>
      </c>
      <c r="FA66">
        <v>100</v>
      </c>
      <c r="FB66">
        <v>100</v>
      </c>
      <c r="FC66">
        <v>3.84</v>
      </c>
      <c r="FD66">
        <v>0.3113</v>
      </c>
      <c r="FE66">
        <v>3.723987004410864</v>
      </c>
      <c r="FF66">
        <v>0.0006784385813721132</v>
      </c>
      <c r="FG66">
        <v>-9.114967239483524E-07</v>
      </c>
      <c r="FH66">
        <v>3.422039933275619E-10</v>
      </c>
      <c r="FI66">
        <v>-0.1004514753998628</v>
      </c>
      <c r="FJ66">
        <v>-0.01029449659765723</v>
      </c>
      <c r="FK66">
        <v>0.0009324137930095463</v>
      </c>
      <c r="FL66">
        <v>-3.199825925107234E-06</v>
      </c>
      <c r="FM66">
        <v>1</v>
      </c>
      <c r="FN66">
        <v>2092</v>
      </c>
      <c r="FO66">
        <v>0</v>
      </c>
      <c r="FP66">
        <v>27</v>
      </c>
      <c r="FQ66">
        <v>0.4</v>
      </c>
      <c r="FR66">
        <v>0.4</v>
      </c>
      <c r="FS66">
        <v>3.78662</v>
      </c>
      <c r="FT66">
        <v>2.39502</v>
      </c>
      <c r="FU66">
        <v>2.14966</v>
      </c>
      <c r="FV66">
        <v>2.72949</v>
      </c>
      <c r="FW66">
        <v>2.15088</v>
      </c>
      <c r="FX66">
        <v>2.37549</v>
      </c>
      <c r="FY66">
        <v>34.7837</v>
      </c>
      <c r="FZ66">
        <v>15.1827</v>
      </c>
      <c r="GA66">
        <v>19</v>
      </c>
      <c r="GB66">
        <v>624.4880000000001</v>
      </c>
      <c r="GC66">
        <v>699.326</v>
      </c>
      <c r="GD66">
        <v>29.9997</v>
      </c>
      <c r="GE66">
        <v>28.2841</v>
      </c>
      <c r="GF66">
        <v>30.0001</v>
      </c>
      <c r="GG66">
        <v>28.1961</v>
      </c>
      <c r="GH66">
        <v>28.1629</v>
      </c>
      <c r="GI66">
        <v>75.7599</v>
      </c>
      <c r="GJ66">
        <v>14.6401</v>
      </c>
      <c r="GK66">
        <v>100</v>
      </c>
      <c r="GL66">
        <v>30</v>
      </c>
      <c r="GM66">
        <v>1500</v>
      </c>
      <c r="GN66">
        <v>26.2448</v>
      </c>
      <c r="GO66">
        <v>100.536</v>
      </c>
      <c r="GP66">
        <v>100.919</v>
      </c>
    </row>
    <row r="67" spans="1:198">
      <c r="A67">
        <v>49</v>
      </c>
      <c r="B67">
        <v>1655400506.1</v>
      </c>
      <c r="C67">
        <v>6235</v>
      </c>
      <c r="D67" t="s">
        <v>486</v>
      </c>
      <c r="E67" t="s">
        <v>487</v>
      </c>
      <c r="F67">
        <v>15</v>
      </c>
      <c r="G67">
        <v>1655400498.349999</v>
      </c>
      <c r="H67">
        <f>(I67)/1000</f>
        <v>0</v>
      </c>
      <c r="I67">
        <f>1000*AY67*AG67*(AU67-AV67)/(100*AN67*(1000-AG67*AU67))</f>
        <v>0</v>
      </c>
      <c r="J67">
        <f>AY67*AG67*(AT67-AS67*(1000-AG67*AV67)/(1000-AG67*AU67))/(100*AN67)</f>
        <v>0</v>
      </c>
      <c r="K67">
        <f>AS67 - IF(AG67&gt;1, J67*AN67*100.0/(AI67*BG67), 0)</f>
        <v>0</v>
      </c>
      <c r="L67">
        <f>((R67-H67/2)*K67-J67)/(R67+H67/2)</f>
        <v>0</v>
      </c>
      <c r="M67">
        <f>L67*(AZ67+BA67)/1000.0</f>
        <v>0</v>
      </c>
      <c r="N67">
        <f>(AS67 - IF(AG67&gt;1, J67*AN67*100.0/(AI67*BG67), 0))*(AZ67+BA67)/1000.0</f>
        <v>0</v>
      </c>
      <c r="O67">
        <f>2.0/((1/Q67-1/P67)+SIGN(Q67)*SQRT((1/Q67-1/P67)*(1/Q67-1/P67) + 4*AO67/((AO67+1)*(AO67+1))*(2*1/Q67*1/P67-1/P67*1/P67)))</f>
        <v>0</v>
      </c>
      <c r="P67">
        <f>IF(LEFT(AP67,1)&lt;&gt;"0",IF(LEFT(AP67,1)="1",3.0,AQ67),$D$5+$E$5*(BG67*AZ67/($K$5*1000))+$F$5*(BG67*AZ67/($K$5*1000))*MAX(MIN(AN67,$J$5),$I$5)*MAX(MIN(AN67,$J$5),$I$5)+$G$5*MAX(MIN(AN67,$J$5),$I$5)*(BG67*AZ67/($K$5*1000))+$H$5*(BG67*AZ67/($K$5*1000))*(BG67*AZ67/($K$5*1000)))</f>
        <v>0</v>
      </c>
      <c r="Q67">
        <f>H67*(1000-(1000*0.61365*exp(17.502*U67/(240.97+U67))/(AZ67+BA67)+AU67)/2)/(1000*0.61365*exp(17.502*U67/(240.97+U67))/(AZ67+BA67)-AU67)</f>
        <v>0</v>
      </c>
      <c r="R67">
        <f>1/((AO67+1)/(O67/1.6)+1/(P67/1.37)) + AO67/((AO67+1)/(O67/1.6) + AO67/(P67/1.37))</f>
        <v>0</v>
      </c>
      <c r="S67">
        <f>(AJ67*AM67)</f>
        <v>0</v>
      </c>
      <c r="T67">
        <f>(BB67+(S67+2*0.95*5.67E-8*(((BB67+$B$9)+273)^4-(BB67+273)^4)-44100*H67)/(1.84*29.3*P67+8*0.95*5.67E-8*(BB67+273)^3))</f>
        <v>0</v>
      </c>
      <c r="U67">
        <f>($C$9*BC67+$D$9*BD67+$E$9*T67)</f>
        <v>0</v>
      </c>
      <c r="V67">
        <f>0.61365*exp(17.502*U67/(240.97+U67))</f>
        <v>0</v>
      </c>
      <c r="W67">
        <f>(X67/Y67*100)</f>
        <v>0</v>
      </c>
      <c r="X67">
        <f>AU67*(AZ67+BA67)/1000</f>
        <v>0</v>
      </c>
      <c r="Y67">
        <f>0.61365*exp(17.502*BB67/(240.97+BB67))</f>
        <v>0</v>
      </c>
      <c r="Z67">
        <f>(V67-AU67*(AZ67+BA67)/1000)</f>
        <v>0</v>
      </c>
      <c r="AA67">
        <f>(-H67*44100)</f>
        <v>0</v>
      </c>
      <c r="AB67">
        <f>2*29.3*P67*0.92*(BB67-U67)</f>
        <v>0</v>
      </c>
      <c r="AC67">
        <f>2*0.95*5.67E-8*(((BB67+$B$9)+273)^4-(U67+273)^4)</f>
        <v>0</v>
      </c>
      <c r="AD67">
        <f>S67+AC67+AA67+AB67</f>
        <v>0</v>
      </c>
      <c r="AE67">
        <v>0</v>
      </c>
      <c r="AF67">
        <v>0</v>
      </c>
      <c r="AG67">
        <f>IF(AE67*$H$15&gt;=AI67,1.0,(AI67/(AI67-AE67*$H$15)))</f>
        <v>0</v>
      </c>
      <c r="AH67">
        <f>(AG67-1)*100</f>
        <v>0</v>
      </c>
      <c r="AI67">
        <f>MAX(0,($B$15+$C$15*BG67)/(1+$D$15*BG67)*AZ67/(BB67+273)*$E$15)</f>
        <v>0</v>
      </c>
      <c r="AJ67">
        <f>$B$13*BH67+$C$13*BI67+$D$13*BT67</f>
        <v>0</v>
      </c>
      <c r="AK67">
        <f>AJ67*AL67</f>
        <v>0</v>
      </c>
      <c r="AL67">
        <f>($B$13*$D$11+$C$13*$D$11+$D$13*(BU67*$E$11+BV67*$G$11))/($B$13+$C$13+$D$13)</f>
        <v>0</v>
      </c>
      <c r="AM67">
        <f>($B$13*$K$11+$C$13*$K$11+$D$13*(BU67*$L$11+BV67*$N$11))/($B$13+$C$13+$D$13)</f>
        <v>0</v>
      </c>
      <c r="AN67">
        <v>2.6</v>
      </c>
      <c r="AO67">
        <v>0.5</v>
      </c>
      <c r="AP67" t="s">
        <v>334</v>
      </c>
      <c r="AQ67">
        <v>2</v>
      </c>
      <c r="AR67">
        <v>1655400498.349999</v>
      </c>
      <c r="AS67">
        <v>1478.594</v>
      </c>
      <c r="AT67">
        <v>1500.016</v>
      </c>
      <c r="AU67">
        <v>29.31939333333334</v>
      </c>
      <c r="AV67">
        <v>26.28868</v>
      </c>
      <c r="AW67">
        <v>1474.754333333333</v>
      </c>
      <c r="AX67">
        <v>29.01185</v>
      </c>
      <c r="AY67">
        <v>600.0074333333334</v>
      </c>
      <c r="AZ67">
        <v>85.20951000000001</v>
      </c>
      <c r="BA67">
        <v>0.09998947333333334</v>
      </c>
      <c r="BB67">
        <v>29.59606</v>
      </c>
      <c r="BC67">
        <v>29.98016666666667</v>
      </c>
      <c r="BD67">
        <v>999.9000000000002</v>
      </c>
      <c r="BE67">
        <v>0</v>
      </c>
      <c r="BF67">
        <v>0</v>
      </c>
      <c r="BG67">
        <v>10003.18166666667</v>
      </c>
      <c r="BH67">
        <v>559.0562333333332</v>
      </c>
      <c r="BI67">
        <v>73.03690666666668</v>
      </c>
      <c r="BJ67">
        <v>-21.42218333333334</v>
      </c>
      <c r="BK67">
        <v>1523.255333333334</v>
      </c>
      <c r="BL67">
        <v>1540.513</v>
      </c>
      <c r="BM67">
        <v>3.030714666666667</v>
      </c>
      <c r="BN67">
        <v>1500.016</v>
      </c>
      <c r="BO67">
        <v>26.28868</v>
      </c>
      <c r="BP67">
        <v>2.498290666666667</v>
      </c>
      <c r="BQ67">
        <v>2.240045333333333</v>
      </c>
      <c r="BR67">
        <v>21.01537</v>
      </c>
      <c r="BS67">
        <v>19.2516</v>
      </c>
      <c r="BT67">
        <v>1800</v>
      </c>
      <c r="BU67">
        <v>0.6429992666666665</v>
      </c>
      <c r="BV67">
        <v>0.3570008</v>
      </c>
      <c r="BW67">
        <v>30</v>
      </c>
      <c r="BX67">
        <v>30063.41000000001</v>
      </c>
      <c r="BY67">
        <v>1655400439.1</v>
      </c>
      <c r="BZ67" t="s">
        <v>485</v>
      </c>
      <c r="CA67">
        <v>1655400437.1</v>
      </c>
      <c r="CB67">
        <v>1655400439.1</v>
      </c>
      <c r="CC67">
        <v>56</v>
      </c>
      <c r="CD67">
        <v>0.49</v>
      </c>
      <c r="CE67">
        <v>0.002</v>
      </c>
      <c r="CF67">
        <v>3.845</v>
      </c>
      <c r="CG67">
        <v>0.211</v>
      </c>
      <c r="CH67">
        <v>1500</v>
      </c>
      <c r="CI67">
        <v>26</v>
      </c>
      <c r="CJ67">
        <v>0.1</v>
      </c>
      <c r="CK67">
        <v>0.05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3.23221</v>
      </c>
      <c r="CX67">
        <v>2.78129</v>
      </c>
      <c r="CY67">
        <v>0.192898</v>
      </c>
      <c r="CZ67">
        <v>0.197326</v>
      </c>
      <c r="DA67">
        <v>0.116432</v>
      </c>
      <c r="DB67">
        <v>0.11038</v>
      </c>
      <c r="DC67">
        <v>20417.1</v>
      </c>
      <c r="DD67">
        <v>20020.2</v>
      </c>
      <c r="DE67">
        <v>24323.6</v>
      </c>
      <c r="DF67">
        <v>22221.3</v>
      </c>
      <c r="DG67">
        <v>31751.6</v>
      </c>
      <c r="DH67">
        <v>25214.3</v>
      </c>
      <c r="DI67">
        <v>39755.6</v>
      </c>
      <c r="DJ67">
        <v>30762.3</v>
      </c>
      <c r="DK67">
        <v>2.18333</v>
      </c>
      <c r="DL67">
        <v>2.24053</v>
      </c>
      <c r="DM67">
        <v>0.06353109999999999</v>
      </c>
      <c r="DN67">
        <v>0</v>
      </c>
      <c r="DO67">
        <v>28.9423</v>
      </c>
      <c r="DP67">
        <v>999.9</v>
      </c>
      <c r="DQ67">
        <v>60.3</v>
      </c>
      <c r="DR67">
        <v>30</v>
      </c>
      <c r="DS67">
        <v>30.1477</v>
      </c>
      <c r="DT67">
        <v>63.0446</v>
      </c>
      <c r="DU67">
        <v>15.028</v>
      </c>
      <c r="DV67">
        <v>2</v>
      </c>
      <c r="DW67">
        <v>0.0733028</v>
      </c>
      <c r="DX67">
        <v>-1.09521</v>
      </c>
      <c r="DY67">
        <v>20.3638</v>
      </c>
      <c r="DZ67">
        <v>5.22912</v>
      </c>
      <c r="EA67">
        <v>11.9405</v>
      </c>
      <c r="EB67">
        <v>4.97775</v>
      </c>
      <c r="EC67">
        <v>3.28177</v>
      </c>
      <c r="ED67">
        <v>2108.5</v>
      </c>
      <c r="EE67">
        <v>9055.4</v>
      </c>
      <c r="EF67">
        <v>9999</v>
      </c>
      <c r="EG67">
        <v>117.4</v>
      </c>
      <c r="EH67">
        <v>4.97174</v>
      </c>
      <c r="EI67">
        <v>1.8617</v>
      </c>
      <c r="EJ67">
        <v>1.8671</v>
      </c>
      <c r="EK67">
        <v>1.85838</v>
      </c>
      <c r="EL67">
        <v>1.86279</v>
      </c>
      <c r="EM67">
        <v>1.86334</v>
      </c>
      <c r="EN67">
        <v>1.86417</v>
      </c>
      <c r="EO67">
        <v>1.8601</v>
      </c>
      <c r="EP67">
        <v>0</v>
      </c>
      <c r="EQ67">
        <v>0</v>
      </c>
      <c r="ER67">
        <v>0</v>
      </c>
      <c r="ES67">
        <v>0</v>
      </c>
      <c r="ET67" t="s">
        <v>336</v>
      </c>
      <c r="EU67" t="s">
        <v>337</v>
      </c>
      <c r="EV67" t="s">
        <v>338</v>
      </c>
      <c r="EW67" t="s">
        <v>338</v>
      </c>
      <c r="EX67" t="s">
        <v>338</v>
      </c>
      <c r="EY67" t="s">
        <v>338</v>
      </c>
      <c r="EZ67">
        <v>0</v>
      </c>
      <c r="FA67">
        <v>100</v>
      </c>
      <c r="FB67">
        <v>100</v>
      </c>
      <c r="FC67">
        <v>3.84</v>
      </c>
      <c r="FD67">
        <v>0.3062</v>
      </c>
      <c r="FE67">
        <v>3.723987004410864</v>
      </c>
      <c r="FF67">
        <v>0.0006784385813721132</v>
      </c>
      <c r="FG67">
        <v>-9.114967239483524E-07</v>
      </c>
      <c r="FH67">
        <v>3.422039933275619E-10</v>
      </c>
      <c r="FI67">
        <v>-0.1004514753998628</v>
      </c>
      <c r="FJ67">
        <v>-0.01029449659765723</v>
      </c>
      <c r="FK67">
        <v>0.0009324137930095463</v>
      </c>
      <c r="FL67">
        <v>-3.199825925107234E-06</v>
      </c>
      <c r="FM67">
        <v>1</v>
      </c>
      <c r="FN67">
        <v>2092</v>
      </c>
      <c r="FO67">
        <v>0</v>
      </c>
      <c r="FP67">
        <v>27</v>
      </c>
      <c r="FQ67">
        <v>1.1</v>
      </c>
      <c r="FR67">
        <v>1.1</v>
      </c>
      <c r="FS67">
        <v>3.78662</v>
      </c>
      <c r="FT67">
        <v>2.39502</v>
      </c>
      <c r="FU67">
        <v>2.14966</v>
      </c>
      <c r="FV67">
        <v>2.72949</v>
      </c>
      <c r="FW67">
        <v>2.15088</v>
      </c>
      <c r="FX67">
        <v>2.42188</v>
      </c>
      <c r="FY67">
        <v>34.8296</v>
      </c>
      <c r="FZ67">
        <v>15.1827</v>
      </c>
      <c r="GA67">
        <v>19</v>
      </c>
      <c r="GB67">
        <v>625.077</v>
      </c>
      <c r="GC67">
        <v>699.78</v>
      </c>
      <c r="GD67">
        <v>29.9991</v>
      </c>
      <c r="GE67">
        <v>28.274</v>
      </c>
      <c r="GF67">
        <v>30</v>
      </c>
      <c r="GG67">
        <v>28.1805</v>
      </c>
      <c r="GH67">
        <v>28.1473</v>
      </c>
      <c r="GI67">
        <v>75.755</v>
      </c>
      <c r="GJ67">
        <v>14.9259</v>
      </c>
      <c r="GK67">
        <v>100</v>
      </c>
      <c r="GL67">
        <v>30</v>
      </c>
      <c r="GM67">
        <v>1500</v>
      </c>
      <c r="GN67">
        <v>26.2569</v>
      </c>
      <c r="GO67">
        <v>100.54</v>
      </c>
      <c r="GP67">
        <v>100.919</v>
      </c>
    </row>
    <row r="68" spans="1:198">
      <c r="A68">
        <v>50</v>
      </c>
      <c r="B68">
        <v>1655401001.6</v>
      </c>
      <c r="C68">
        <v>6730.5</v>
      </c>
      <c r="D68" t="s">
        <v>488</v>
      </c>
      <c r="E68" t="s">
        <v>489</v>
      </c>
      <c r="F68">
        <v>15</v>
      </c>
      <c r="G68">
        <v>1655400993.599999</v>
      </c>
      <c r="H68">
        <f>(I68)/1000</f>
        <v>0</v>
      </c>
      <c r="I68">
        <f>1000*AY68*AG68*(AU68-AV68)/(100*AN68*(1000-AG68*AU68))</f>
        <v>0</v>
      </c>
      <c r="J68">
        <f>AY68*AG68*(AT68-AS68*(1000-AG68*AV68)/(1000-AG68*AU68))/(100*AN68)</f>
        <v>0</v>
      </c>
      <c r="K68">
        <f>AS68 - IF(AG68&gt;1, J68*AN68*100.0/(AI68*BG68), 0)</f>
        <v>0</v>
      </c>
      <c r="L68">
        <f>((R68-H68/2)*K68-J68)/(R68+H68/2)</f>
        <v>0</v>
      </c>
      <c r="M68">
        <f>L68*(AZ68+BA68)/1000.0</f>
        <v>0</v>
      </c>
      <c r="N68">
        <f>(AS68 - IF(AG68&gt;1, J68*AN68*100.0/(AI68*BG68), 0))*(AZ68+BA68)/1000.0</f>
        <v>0</v>
      </c>
      <c r="O68">
        <f>2.0/((1/Q68-1/P68)+SIGN(Q68)*SQRT((1/Q68-1/P68)*(1/Q68-1/P68) + 4*AO68/((AO68+1)*(AO68+1))*(2*1/Q68*1/P68-1/P68*1/P68)))</f>
        <v>0</v>
      </c>
      <c r="P68">
        <f>IF(LEFT(AP68,1)&lt;&gt;"0",IF(LEFT(AP68,1)="1",3.0,AQ68),$D$5+$E$5*(BG68*AZ68/($K$5*1000))+$F$5*(BG68*AZ68/($K$5*1000))*MAX(MIN(AN68,$J$5),$I$5)*MAX(MIN(AN68,$J$5),$I$5)+$G$5*MAX(MIN(AN68,$J$5),$I$5)*(BG68*AZ68/($K$5*1000))+$H$5*(BG68*AZ68/($K$5*1000))*(BG68*AZ68/($K$5*1000)))</f>
        <v>0</v>
      </c>
      <c r="Q68">
        <f>H68*(1000-(1000*0.61365*exp(17.502*U68/(240.97+U68))/(AZ68+BA68)+AU68)/2)/(1000*0.61365*exp(17.502*U68/(240.97+U68))/(AZ68+BA68)-AU68)</f>
        <v>0</v>
      </c>
      <c r="R68">
        <f>1/((AO68+1)/(O68/1.6)+1/(P68/1.37)) + AO68/((AO68+1)/(O68/1.6) + AO68/(P68/1.37))</f>
        <v>0</v>
      </c>
      <c r="S68">
        <f>(AJ68*AM68)</f>
        <v>0</v>
      </c>
      <c r="T68">
        <f>(BB68+(S68+2*0.95*5.67E-8*(((BB68+$B$9)+273)^4-(BB68+273)^4)-44100*H68)/(1.84*29.3*P68+8*0.95*5.67E-8*(BB68+273)^3))</f>
        <v>0</v>
      </c>
      <c r="U68">
        <f>($C$9*BC68+$D$9*BD68+$E$9*T68)</f>
        <v>0</v>
      </c>
      <c r="V68">
        <f>0.61365*exp(17.502*U68/(240.97+U68))</f>
        <v>0</v>
      </c>
      <c r="W68">
        <f>(X68/Y68*100)</f>
        <v>0</v>
      </c>
      <c r="X68">
        <f>AU68*(AZ68+BA68)/1000</f>
        <v>0</v>
      </c>
      <c r="Y68">
        <f>0.61365*exp(17.502*BB68/(240.97+BB68))</f>
        <v>0</v>
      </c>
      <c r="Z68">
        <f>(V68-AU68*(AZ68+BA68)/1000)</f>
        <v>0</v>
      </c>
      <c r="AA68">
        <f>(-H68*44100)</f>
        <v>0</v>
      </c>
      <c r="AB68">
        <f>2*29.3*P68*0.92*(BB68-U68)</f>
        <v>0</v>
      </c>
      <c r="AC68">
        <f>2*0.95*5.67E-8*(((BB68+$B$9)+273)^4-(U68+273)^4)</f>
        <v>0</v>
      </c>
      <c r="AD68">
        <f>S68+AC68+AA68+AB68</f>
        <v>0</v>
      </c>
      <c r="AE68">
        <v>0</v>
      </c>
      <c r="AF68">
        <v>0</v>
      </c>
      <c r="AG68">
        <f>IF(AE68*$H$15&gt;=AI68,1.0,(AI68/(AI68-AE68*$H$15)))</f>
        <v>0</v>
      </c>
      <c r="AH68">
        <f>(AG68-1)*100</f>
        <v>0</v>
      </c>
      <c r="AI68">
        <f>MAX(0,($B$15+$C$15*BG68)/(1+$D$15*BG68)*AZ68/(BB68+273)*$E$15)</f>
        <v>0</v>
      </c>
      <c r="AJ68">
        <f>$B$13*BH68+$C$13*BI68+$D$13*BT68</f>
        <v>0</v>
      </c>
      <c r="AK68">
        <f>AJ68*AL68</f>
        <v>0</v>
      </c>
      <c r="AL68">
        <f>($B$13*$D$11+$C$13*$D$11+$D$13*(BU68*$E$11+BV68*$G$11))/($B$13+$C$13+$D$13)</f>
        <v>0</v>
      </c>
      <c r="AM68">
        <f>($B$13*$K$11+$C$13*$K$11+$D$13*(BU68*$L$11+BV68*$N$11))/($B$13+$C$13+$D$13)</f>
        <v>0</v>
      </c>
      <c r="AN68">
        <v>1.4</v>
      </c>
      <c r="AO68">
        <v>0.5</v>
      </c>
      <c r="AP68" t="s">
        <v>334</v>
      </c>
      <c r="AQ68">
        <v>2</v>
      </c>
      <c r="AR68">
        <v>1655400993.599999</v>
      </c>
      <c r="AS68">
        <v>414.9574516129034</v>
      </c>
      <c r="AT68">
        <v>420.0016451612904</v>
      </c>
      <c r="AU68">
        <v>31.64585483870968</v>
      </c>
      <c r="AV68">
        <v>30.4523</v>
      </c>
      <c r="AW68">
        <v>412.8524516129033</v>
      </c>
      <c r="AX68">
        <v>31.36009354838709</v>
      </c>
      <c r="AY68">
        <v>600.0096774193548</v>
      </c>
      <c r="AZ68">
        <v>85.2015</v>
      </c>
      <c r="BA68">
        <v>0.1000802419354839</v>
      </c>
      <c r="BB68">
        <v>31.6991935483871</v>
      </c>
      <c r="BC68">
        <v>32.84597741935484</v>
      </c>
      <c r="BD68">
        <v>999.9000000000003</v>
      </c>
      <c r="BE68">
        <v>0</v>
      </c>
      <c r="BF68">
        <v>0</v>
      </c>
      <c r="BG68">
        <v>10004.81645161291</v>
      </c>
      <c r="BH68">
        <v>561.9774516129033</v>
      </c>
      <c r="BI68">
        <v>1672.46129032258</v>
      </c>
      <c r="BJ68">
        <v>-5.007285161290323</v>
      </c>
      <c r="BK68">
        <v>428.5564193548387</v>
      </c>
      <c r="BL68">
        <v>433.1933548387096</v>
      </c>
      <c r="BM68">
        <v>1.193554838709678</v>
      </c>
      <c r="BN68">
        <v>420.0016451612904</v>
      </c>
      <c r="BO68">
        <v>30.4523</v>
      </c>
      <c r="BP68">
        <v>2.696275161290322</v>
      </c>
      <c r="BQ68">
        <v>2.594583548387097</v>
      </c>
      <c r="BR68">
        <v>22.26241935483871</v>
      </c>
      <c r="BS68">
        <v>21.6322935483871</v>
      </c>
      <c r="BT68">
        <v>1799.972258064517</v>
      </c>
      <c r="BU68">
        <v>0.6429990322580645</v>
      </c>
      <c r="BV68">
        <v>0.3570009999999999</v>
      </c>
      <c r="BW68">
        <v>35</v>
      </c>
      <c r="BX68">
        <v>30062.92580645161</v>
      </c>
      <c r="BY68">
        <v>1655401018.6</v>
      </c>
      <c r="BZ68" t="s">
        <v>490</v>
      </c>
      <c r="CA68">
        <v>1655401018.6</v>
      </c>
      <c r="CB68">
        <v>1655400876.1</v>
      </c>
      <c r="CC68">
        <v>58</v>
      </c>
      <c r="CD68">
        <v>-0.037</v>
      </c>
      <c r="CE68">
        <v>0.033</v>
      </c>
      <c r="CF68">
        <v>2.105</v>
      </c>
      <c r="CG68">
        <v>0.286</v>
      </c>
      <c r="CH68">
        <v>420</v>
      </c>
      <c r="CI68">
        <v>30</v>
      </c>
      <c r="CJ68">
        <v>0.31</v>
      </c>
      <c r="CK68">
        <v>0.11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3.2289</v>
      </c>
      <c r="CX68">
        <v>2.78127</v>
      </c>
      <c r="CY68">
        <v>0.08151419999999999</v>
      </c>
      <c r="CZ68">
        <v>0.08368970000000001</v>
      </c>
      <c r="DA68">
        <v>0.122322</v>
      </c>
      <c r="DB68">
        <v>0.121599</v>
      </c>
      <c r="DC68">
        <v>23085.3</v>
      </c>
      <c r="DD68">
        <v>22723.4</v>
      </c>
      <c r="DE68">
        <v>24178.2</v>
      </c>
      <c r="DF68">
        <v>22102.7</v>
      </c>
      <c r="DG68">
        <v>31362.6</v>
      </c>
      <c r="DH68">
        <v>24763</v>
      </c>
      <c r="DI68">
        <v>39526.8</v>
      </c>
      <c r="DJ68">
        <v>30595.6</v>
      </c>
      <c r="DK68">
        <v>2.14045</v>
      </c>
      <c r="DL68">
        <v>2.18393</v>
      </c>
      <c r="DM68">
        <v>0.0595935</v>
      </c>
      <c r="DN68">
        <v>0</v>
      </c>
      <c r="DO68">
        <v>31.9225</v>
      </c>
      <c r="DP68">
        <v>999.9</v>
      </c>
      <c r="DQ68">
        <v>61.3</v>
      </c>
      <c r="DR68">
        <v>30.9</v>
      </c>
      <c r="DS68">
        <v>32.2735</v>
      </c>
      <c r="DT68">
        <v>63.6446</v>
      </c>
      <c r="DU68">
        <v>15.2163</v>
      </c>
      <c r="DV68">
        <v>2</v>
      </c>
      <c r="DW68">
        <v>0.341893</v>
      </c>
      <c r="DX68">
        <v>0.951686</v>
      </c>
      <c r="DY68">
        <v>20.359</v>
      </c>
      <c r="DZ68">
        <v>5.22867</v>
      </c>
      <c r="EA68">
        <v>11.9441</v>
      </c>
      <c r="EB68">
        <v>4.97745</v>
      </c>
      <c r="EC68">
        <v>3.281</v>
      </c>
      <c r="ED68">
        <v>2122.7</v>
      </c>
      <c r="EE68">
        <v>9061.200000000001</v>
      </c>
      <c r="EF68">
        <v>9999</v>
      </c>
      <c r="EG68">
        <v>117.5</v>
      </c>
      <c r="EH68">
        <v>4.97176</v>
      </c>
      <c r="EI68">
        <v>1.8618</v>
      </c>
      <c r="EJ68">
        <v>1.86725</v>
      </c>
      <c r="EK68">
        <v>1.85863</v>
      </c>
      <c r="EL68">
        <v>1.86293</v>
      </c>
      <c r="EM68">
        <v>1.86345</v>
      </c>
      <c r="EN68">
        <v>1.86431</v>
      </c>
      <c r="EO68">
        <v>1.86028</v>
      </c>
      <c r="EP68">
        <v>0</v>
      </c>
      <c r="EQ68">
        <v>0</v>
      </c>
      <c r="ER68">
        <v>0</v>
      </c>
      <c r="ES68">
        <v>0</v>
      </c>
      <c r="ET68" t="s">
        <v>336</v>
      </c>
      <c r="EU68" t="s">
        <v>337</v>
      </c>
      <c r="EV68" t="s">
        <v>338</v>
      </c>
      <c r="EW68" t="s">
        <v>338</v>
      </c>
      <c r="EX68" t="s">
        <v>338</v>
      </c>
      <c r="EY68" t="s">
        <v>338</v>
      </c>
      <c r="EZ68">
        <v>0</v>
      </c>
      <c r="FA68">
        <v>100</v>
      </c>
      <c r="FB68">
        <v>100</v>
      </c>
      <c r="FC68">
        <v>2.105</v>
      </c>
      <c r="FD68">
        <v>0.2858</v>
      </c>
      <c r="FE68">
        <v>1.993095374900652</v>
      </c>
      <c r="FF68">
        <v>0.0006784385813721132</v>
      </c>
      <c r="FG68">
        <v>-9.114967239483524E-07</v>
      </c>
      <c r="FH68">
        <v>3.422039933275619E-10</v>
      </c>
      <c r="FI68">
        <v>0.2857799999999919</v>
      </c>
      <c r="FJ68">
        <v>0</v>
      </c>
      <c r="FK68">
        <v>0</v>
      </c>
      <c r="FL68">
        <v>0</v>
      </c>
      <c r="FM68">
        <v>1</v>
      </c>
      <c r="FN68">
        <v>2092</v>
      </c>
      <c r="FO68">
        <v>0</v>
      </c>
      <c r="FP68">
        <v>27</v>
      </c>
      <c r="FQ68">
        <v>2.1</v>
      </c>
      <c r="FR68">
        <v>2.1</v>
      </c>
      <c r="FS68">
        <v>1.38672</v>
      </c>
      <c r="FT68">
        <v>2.39014</v>
      </c>
      <c r="FU68">
        <v>2.14966</v>
      </c>
      <c r="FV68">
        <v>2.73193</v>
      </c>
      <c r="FW68">
        <v>2.15088</v>
      </c>
      <c r="FX68">
        <v>2.42065</v>
      </c>
      <c r="FY68">
        <v>37.1225</v>
      </c>
      <c r="FZ68">
        <v>15.1215</v>
      </c>
      <c r="GA68">
        <v>19</v>
      </c>
      <c r="GB68">
        <v>618.836</v>
      </c>
      <c r="GC68">
        <v>679.194</v>
      </c>
      <c r="GD68">
        <v>30.0052</v>
      </c>
      <c r="GE68">
        <v>31.3002</v>
      </c>
      <c r="GF68">
        <v>30.0042</v>
      </c>
      <c r="GG68">
        <v>30.6589</v>
      </c>
      <c r="GH68">
        <v>30.5907</v>
      </c>
      <c r="GI68">
        <v>27.7918</v>
      </c>
      <c r="GJ68">
        <v>0</v>
      </c>
      <c r="GK68">
        <v>100</v>
      </c>
      <c r="GL68">
        <v>30</v>
      </c>
      <c r="GM68">
        <v>420</v>
      </c>
      <c r="GN68">
        <v>31.0759</v>
      </c>
      <c r="GO68">
        <v>99.9525</v>
      </c>
      <c r="GP68">
        <v>100.375</v>
      </c>
    </row>
    <row r="69" spans="1:198">
      <c r="A69">
        <v>51</v>
      </c>
      <c r="B69">
        <v>1655401109.6</v>
      </c>
      <c r="C69">
        <v>6838.5</v>
      </c>
      <c r="D69" t="s">
        <v>491</v>
      </c>
      <c r="E69" t="s">
        <v>492</v>
      </c>
      <c r="F69">
        <v>15</v>
      </c>
      <c r="G69">
        <v>1655401101.599999</v>
      </c>
      <c r="H69">
        <f>(I69)/1000</f>
        <v>0</v>
      </c>
      <c r="I69">
        <f>1000*AY69*AG69*(AU69-AV69)/(100*AN69*(1000-AG69*AU69))</f>
        <v>0</v>
      </c>
      <c r="J69">
        <f>AY69*AG69*(AT69-AS69*(1000-AG69*AV69)/(1000-AG69*AU69))/(100*AN69)</f>
        <v>0</v>
      </c>
      <c r="K69">
        <f>AS69 - IF(AG69&gt;1, J69*AN69*100.0/(AI69*BG69), 0)</f>
        <v>0</v>
      </c>
      <c r="L69">
        <f>((R69-H69/2)*K69-J69)/(R69+H69/2)</f>
        <v>0</v>
      </c>
      <c r="M69">
        <f>L69*(AZ69+BA69)/1000.0</f>
        <v>0</v>
      </c>
      <c r="N69">
        <f>(AS69 - IF(AG69&gt;1, J69*AN69*100.0/(AI69*BG69), 0))*(AZ69+BA69)/1000.0</f>
        <v>0</v>
      </c>
      <c r="O69">
        <f>2.0/((1/Q69-1/P69)+SIGN(Q69)*SQRT((1/Q69-1/P69)*(1/Q69-1/P69) + 4*AO69/((AO69+1)*(AO69+1))*(2*1/Q69*1/P69-1/P69*1/P69)))</f>
        <v>0</v>
      </c>
      <c r="P69">
        <f>IF(LEFT(AP69,1)&lt;&gt;"0",IF(LEFT(AP69,1)="1",3.0,AQ69),$D$5+$E$5*(BG69*AZ69/($K$5*1000))+$F$5*(BG69*AZ69/($K$5*1000))*MAX(MIN(AN69,$J$5),$I$5)*MAX(MIN(AN69,$J$5),$I$5)+$G$5*MAX(MIN(AN69,$J$5),$I$5)*(BG69*AZ69/($K$5*1000))+$H$5*(BG69*AZ69/($K$5*1000))*(BG69*AZ69/($K$5*1000)))</f>
        <v>0</v>
      </c>
      <c r="Q69">
        <f>H69*(1000-(1000*0.61365*exp(17.502*U69/(240.97+U69))/(AZ69+BA69)+AU69)/2)/(1000*0.61365*exp(17.502*U69/(240.97+U69))/(AZ69+BA69)-AU69)</f>
        <v>0</v>
      </c>
      <c r="R69">
        <f>1/((AO69+1)/(O69/1.6)+1/(P69/1.37)) + AO69/((AO69+1)/(O69/1.6) + AO69/(P69/1.37))</f>
        <v>0</v>
      </c>
      <c r="S69">
        <f>(AJ69*AM69)</f>
        <v>0</v>
      </c>
      <c r="T69">
        <f>(BB69+(S69+2*0.95*5.67E-8*(((BB69+$B$9)+273)^4-(BB69+273)^4)-44100*H69)/(1.84*29.3*P69+8*0.95*5.67E-8*(BB69+273)^3))</f>
        <v>0</v>
      </c>
      <c r="U69">
        <f>($C$9*BC69+$D$9*BD69+$E$9*T69)</f>
        <v>0</v>
      </c>
      <c r="V69">
        <f>0.61365*exp(17.502*U69/(240.97+U69))</f>
        <v>0</v>
      </c>
      <c r="W69">
        <f>(X69/Y69*100)</f>
        <v>0</v>
      </c>
      <c r="X69">
        <f>AU69*(AZ69+BA69)/1000</f>
        <v>0</v>
      </c>
      <c r="Y69">
        <f>0.61365*exp(17.502*BB69/(240.97+BB69))</f>
        <v>0</v>
      </c>
      <c r="Z69">
        <f>(V69-AU69*(AZ69+BA69)/1000)</f>
        <v>0</v>
      </c>
      <c r="AA69">
        <f>(-H69*44100)</f>
        <v>0</v>
      </c>
      <c r="AB69">
        <f>2*29.3*P69*0.92*(BB69-U69)</f>
        <v>0</v>
      </c>
      <c r="AC69">
        <f>2*0.95*5.67E-8*(((BB69+$B$9)+273)^4-(U69+273)^4)</f>
        <v>0</v>
      </c>
      <c r="AD69">
        <f>S69+AC69+AA69+AB69</f>
        <v>0</v>
      </c>
      <c r="AE69">
        <v>0</v>
      </c>
      <c r="AF69">
        <v>0</v>
      </c>
      <c r="AG69">
        <f>IF(AE69*$H$15&gt;=AI69,1.0,(AI69/(AI69-AE69*$H$15)))</f>
        <v>0</v>
      </c>
      <c r="AH69">
        <f>(AG69-1)*100</f>
        <v>0</v>
      </c>
      <c r="AI69">
        <f>MAX(0,($B$15+$C$15*BG69)/(1+$D$15*BG69)*AZ69/(BB69+273)*$E$15)</f>
        <v>0</v>
      </c>
      <c r="AJ69">
        <f>$B$13*BH69+$C$13*BI69+$D$13*BT69</f>
        <v>0</v>
      </c>
      <c r="AK69">
        <f>AJ69*AL69</f>
        <v>0</v>
      </c>
      <c r="AL69">
        <f>($B$13*$D$11+$C$13*$D$11+$D$13*(BU69*$E$11+BV69*$G$11))/($B$13+$C$13+$D$13)</f>
        <v>0</v>
      </c>
      <c r="AM69">
        <f>($B$13*$K$11+$C$13*$K$11+$D$13*(BU69*$L$11+BV69*$N$11))/($B$13+$C$13+$D$13)</f>
        <v>0</v>
      </c>
      <c r="AN69">
        <v>1.4</v>
      </c>
      <c r="AO69">
        <v>0.5</v>
      </c>
      <c r="AP69" t="s">
        <v>334</v>
      </c>
      <c r="AQ69">
        <v>2</v>
      </c>
      <c r="AR69">
        <v>1655401101.599999</v>
      </c>
      <c r="AS69">
        <v>296.5571612903226</v>
      </c>
      <c r="AT69">
        <v>299.978</v>
      </c>
      <c r="AU69">
        <v>32.31594838709677</v>
      </c>
      <c r="AV69">
        <v>31.03182580645161</v>
      </c>
      <c r="AW69">
        <v>294.8751612903226</v>
      </c>
      <c r="AX69">
        <v>32.03017419354839</v>
      </c>
      <c r="AY69">
        <v>600.0027096774195</v>
      </c>
      <c r="AZ69">
        <v>85.22015806451613</v>
      </c>
      <c r="BA69">
        <v>0.1000521806451613</v>
      </c>
      <c r="BB69">
        <v>32.01555806451613</v>
      </c>
      <c r="BC69">
        <v>33.15195161290323</v>
      </c>
      <c r="BD69">
        <v>999.9000000000003</v>
      </c>
      <c r="BE69">
        <v>0</v>
      </c>
      <c r="BF69">
        <v>0</v>
      </c>
      <c r="BG69">
        <v>10000.70161290323</v>
      </c>
      <c r="BH69">
        <v>562.5429032258065</v>
      </c>
      <c r="BI69">
        <v>1879.834193548387</v>
      </c>
      <c r="BJ69">
        <v>-3.017219677419355</v>
      </c>
      <c r="BK69">
        <v>306.8777096774194</v>
      </c>
      <c r="BL69">
        <v>309.5849032258065</v>
      </c>
      <c r="BM69">
        <v>1.28413064516129</v>
      </c>
      <c r="BN69">
        <v>299.978</v>
      </c>
      <c r="BO69">
        <v>31.03182580645161</v>
      </c>
      <c r="BP69">
        <v>2.75397064516129</v>
      </c>
      <c r="BQ69">
        <v>2.644537419354838</v>
      </c>
      <c r="BR69">
        <v>22.61074838709677</v>
      </c>
      <c r="BS69">
        <v>21.94448064516129</v>
      </c>
      <c r="BT69">
        <v>1799.973870967743</v>
      </c>
      <c r="BU69">
        <v>0.6430013225806452</v>
      </c>
      <c r="BV69">
        <v>0.3569986451612903</v>
      </c>
      <c r="BW69">
        <v>36</v>
      </c>
      <c r="BX69">
        <v>30062.97741935484</v>
      </c>
      <c r="BY69">
        <v>1655401134.1</v>
      </c>
      <c r="BZ69" t="s">
        <v>493</v>
      </c>
      <c r="CA69">
        <v>1655401134.1</v>
      </c>
      <c r="CB69">
        <v>1655400876.1</v>
      </c>
      <c r="CC69">
        <v>59</v>
      </c>
      <c r="CD69">
        <v>-0.404</v>
      </c>
      <c r="CE69">
        <v>0.033</v>
      </c>
      <c r="CF69">
        <v>1.682</v>
      </c>
      <c r="CG69">
        <v>0.286</v>
      </c>
      <c r="CH69">
        <v>300</v>
      </c>
      <c r="CI69">
        <v>30</v>
      </c>
      <c r="CJ69">
        <v>0.29</v>
      </c>
      <c r="CK69">
        <v>0.11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3.22755</v>
      </c>
      <c r="CX69">
        <v>2.78123</v>
      </c>
      <c r="CY69">
        <v>0.0623086</v>
      </c>
      <c r="CZ69">
        <v>0.0640498</v>
      </c>
      <c r="DA69">
        <v>0.123844</v>
      </c>
      <c r="DB69">
        <v>0.122921</v>
      </c>
      <c r="DC69">
        <v>23514.3</v>
      </c>
      <c r="DD69">
        <v>23163.5</v>
      </c>
      <c r="DE69">
        <v>24127.7</v>
      </c>
      <c r="DF69">
        <v>22061.8</v>
      </c>
      <c r="DG69">
        <v>31246.6</v>
      </c>
      <c r="DH69">
        <v>24681.2</v>
      </c>
      <c r="DI69">
        <v>39445.4</v>
      </c>
      <c r="DJ69">
        <v>30538.8</v>
      </c>
      <c r="DK69">
        <v>2.12633</v>
      </c>
      <c r="DL69">
        <v>2.16328</v>
      </c>
      <c r="DM69">
        <v>0.0510514</v>
      </c>
      <c r="DN69">
        <v>0</v>
      </c>
      <c r="DO69">
        <v>32.3429</v>
      </c>
      <c r="DP69">
        <v>999.9</v>
      </c>
      <c r="DQ69">
        <v>60.9</v>
      </c>
      <c r="DR69">
        <v>31.4</v>
      </c>
      <c r="DS69">
        <v>32.9809</v>
      </c>
      <c r="DT69">
        <v>63.7346</v>
      </c>
      <c r="DU69">
        <v>15.3806</v>
      </c>
      <c r="DV69">
        <v>2</v>
      </c>
      <c r="DW69">
        <v>0.441418</v>
      </c>
      <c r="DX69">
        <v>1.33719</v>
      </c>
      <c r="DY69">
        <v>20.3547</v>
      </c>
      <c r="DZ69">
        <v>5.22897</v>
      </c>
      <c r="EA69">
        <v>11.9441</v>
      </c>
      <c r="EB69">
        <v>4.9764</v>
      </c>
      <c r="EC69">
        <v>3.281</v>
      </c>
      <c r="ED69">
        <v>2125.5</v>
      </c>
      <c r="EE69">
        <v>9061.200000000001</v>
      </c>
      <c r="EF69">
        <v>9999</v>
      </c>
      <c r="EG69">
        <v>117.5</v>
      </c>
      <c r="EH69">
        <v>4.97175</v>
      </c>
      <c r="EI69">
        <v>1.86188</v>
      </c>
      <c r="EJ69">
        <v>1.86734</v>
      </c>
      <c r="EK69">
        <v>1.85867</v>
      </c>
      <c r="EL69">
        <v>1.86295</v>
      </c>
      <c r="EM69">
        <v>1.86353</v>
      </c>
      <c r="EN69">
        <v>1.86432</v>
      </c>
      <c r="EO69">
        <v>1.86035</v>
      </c>
      <c r="EP69">
        <v>0</v>
      </c>
      <c r="EQ69">
        <v>0</v>
      </c>
      <c r="ER69">
        <v>0</v>
      </c>
      <c r="ES69">
        <v>0</v>
      </c>
      <c r="ET69" t="s">
        <v>336</v>
      </c>
      <c r="EU69" t="s">
        <v>337</v>
      </c>
      <c r="EV69" t="s">
        <v>338</v>
      </c>
      <c r="EW69" t="s">
        <v>338</v>
      </c>
      <c r="EX69" t="s">
        <v>338</v>
      </c>
      <c r="EY69" t="s">
        <v>338</v>
      </c>
      <c r="EZ69">
        <v>0</v>
      </c>
      <c r="FA69">
        <v>100</v>
      </c>
      <c r="FB69">
        <v>100</v>
      </c>
      <c r="FC69">
        <v>1.682</v>
      </c>
      <c r="FD69">
        <v>0.2858</v>
      </c>
      <c r="FE69">
        <v>1.955844780010893</v>
      </c>
      <c r="FF69">
        <v>0.0006784385813721132</v>
      </c>
      <c r="FG69">
        <v>-9.114967239483524E-07</v>
      </c>
      <c r="FH69">
        <v>3.422039933275619E-10</v>
      </c>
      <c r="FI69">
        <v>0.2857799999999919</v>
      </c>
      <c r="FJ69">
        <v>0</v>
      </c>
      <c r="FK69">
        <v>0</v>
      </c>
      <c r="FL69">
        <v>0</v>
      </c>
      <c r="FM69">
        <v>1</v>
      </c>
      <c r="FN69">
        <v>2092</v>
      </c>
      <c r="FO69">
        <v>0</v>
      </c>
      <c r="FP69">
        <v>27</v>
      </c>
      <c r="FQ69">
        <v>1.5</v>
      </c>
      <c r="FR69">
        <v>3.9</v>
      </c>
      <c r="FS69">
        <v>1.05591</v>
      </c>
      <c r="FT69">
        <v>2.40234</v>
      </c>
      <c r="FU69">
        <v>2.14966</v>
      </c>
      <c r="FV69">
        <v>2.73315</v>
      </c>
      <c r="FW69">
        <v>2.15088</v>
      </c>
      <c r="FX69">
        <v>2.41821</v>
      </c>
      <c r="FY69">
        <v>38.0134</v>
      </c>
      <c r="FZ69">
        <v>15.1039</v>
      </c>
      <c r="GA69">
        <v>19</v>
      </c>
      <c r="GB69">
        <v>618.951</v>
      </c>
      <c r="GC69">
        <v>673.138</v>
      </c>
      <c r="GD69">
        <v>30.0047</v>
      </c>
      <c r="GE69">
        <v>32.4443</v>
      </c>
      <c r="GF69">
        <v>30.0043</v>
      </c>
      <c r="GG69">
        <v>31.7207</v>
      </c>
      <c r="GH69">
        <v>31.6366</v>
      </c>
      <c r="GI69">
        <v>21.1901</v>
      </c>
      <c r="GJ69">
        <v>0</v>
      </c>
      <c r="GK69">
        <v>100</v>
      </c>
      <c r="GL69">
        <v>30</v>
      </c>
      <c r="GM69">
        <v>300</v>
      </c>
      <c r="GN69">
        <v>31.0759</v>
      </c>
      <c r="GO69">
        <v>99.7457</v>
      </c>
      <c r="GP69">
        <v>100.189</v>
      </c>
    </row>
    <row r="70" spans="1:198">
      <c r="A70">
        <v>52</v>
      </c>
      <c r="B70">
        <v>1655401225.1</v>
      </c>
      <c r="C70">
        <v>6954</v>
      </c>
      <c r="D70" t="s">
        <v>494</v>
      </c>
      <c r="E70" t="s">
        <v>495</v>
      </c>
      <c r="F70">
        <v>15</v>
      </c>
      <c r="G70">
        <v>1655401217.099999</v>
      </c>
      <c r="H70">
        <f>(I70)/1000</f>
        <v>0</v>
      </c>
      <c r="I70">
        <f>1000*AY70*AG70*(AU70-AV70)/(100*AN70*(1000-AG70*AU70))</f>
        <v>0</v>
      </c>
      <c r="J70">
        <f>AY70*AG70*(AT70-AS70*(1000-AG70*AV70)/(1000-AG70*AU70))/(100*AN70)</f>
        <v>0</v>
      </c>
      <c r="K70">
        <f>AS70 - IF(AG70&gt;1, J70*AN70*100.0/(AI70*BG70), 0)</f>
        <v>0</v>
      </c>
      <c r="L70">
        <f>((R70-H70/2)*K70-J70)/(R70+H70/2)</f>
        <v>0</v>
      </c>
      <c r="M70">
        <f>L70*(AZ70+BA70)/1000.0</f>
        <v>0</v>
      </c>
      <c r="N70">
        <f>(AS70 - IF(AG70&gt;1, J70*AN70*100.0/(AI70*BG70), 0))*(AZ70+BA70)/1000.0</f>
        <v>0</v>
      </c>
      <c r="O70">
        <f>2.0/((1/Q70-1/P70)+SIGN(Q70)*SQRT((1/Q70-1/P70)*(1/Q70-1/P70) + 4*AO70/((AO70+1)*(AO70+1))*(2*1/Q70*1/P70-1/P70*1/P70)))</f>
        <v>0</v>
      </c>
      <c r="P70">
        <f>IF(LEFT(AP70,1)&lt;&gt;"0",IF(LEFT(AP70,1)="1",3.0,AQ70),$D$5+$E$5*(BG70*AZ70/($K$5*1000))+$F$5*(BG70*AZ70/($K$5*1000))*MAX(MIN(AN70,$J$5),$I$5)*MAX(MIN(AN70,$J$5),$I$5)+$G$5*MAX(MIN(AN70,$J$5),$I$5)*(BG70*AZ70/($K$5*1000))+$H$5*(BG70*AZ70/($K$5*1000))*(BG70*AZ70/($K$5*1000)))</f>
        <v>0</v>
      </c>
      <c r="Q70">
        <f>H70*(1000-(1000*0.61365*exp(17.502*U70/(240.97+U70))/(AZ70+BA70)+AU70)/2)/(1000*0.61365*exp(17.502*U70/(240.97+U70))/(AZ70+BA70)-AU70)</f>
        <v>0</v>
      </c>
      <c r="R70">
        <f>1/((AO70+1)/(O70/1.6)+1/(P70/1.37)) + AO70/((AO70+1)/(O70/1.6) + AO70/(P70/1.37))</f>
        <v>0</v>
      </c>
      <c r="S70">
        <f>(AJ70*AM70)</f>
        <v>0</v>
      </c>
      <c r="T70">
        <f>(BB70+(S70+2*0.95*5.67E-8*(((BB70+$B$9)+273)^4-(BB70+273)^4)-44100*H70)/(1.84*29.3*P70+8*0.95*5.67E-8*(BB70+273)^3))</f>
        <v>0</v>
      </c>
      <c r="U70">
        <f>($C$9*BC70+$D$9*BD70+$E$9*T70)</f>
        <v>0</v>
      </c>
      <c r="V70">
        <f>0.61365*exp(17.502*U70/(240.97+U70))</f>
        <v>0</v>
      </c>
      <c r="W70">
        <f>(X70/Y70*100)</f>
        <v>0</v>
      </c>
      <c r="X70">
        <f>AU70*(AZ70+BA70)/1000</f>
        <v>0</v>
      </c>
      <c r="Y70">
        <f>0.61365*exp(17.502*BB70/(240.97+BB70))</f>
        <v>0</v>
      </c>
      <c r="Z70">
        <f>(V70-AU70*(AZ70+BA70)/1000)</f>
        <v>0</v>
      </c>
      <c r="AA70">
        <f>(-H70*44100)</f>
        <v>0</v>
      </c>
      <c r="AB70">
        <f>2*29.3*P70*0.92*(BB70-U70)</f>
        <v>0</v>
      </c>
      <c r="AC70">
        <f>2*0.95*5.67E-8*(((BB70+$B$9)+273)^4-(U70+273)^4)</f>
        <v>0</v>
      </c>
      <c r="AD70">
        <f>S70+AC70+AA70+AB70</f>
        <v>0</v>
      </c>
      <c r="AE70">
        <v>0</v>
      </c>
      <c r="AF70">
        <v>0</v>
      </c>
      <c r="AG70">
        <f>IF(AE70*$H$15&gt;=AI70,1.0,(AI70/(AI70-AE70*$H$15)))</f>
        <v>0</v>
      </c>
      <c r="AH70">
        <f>(AG70-1)*100</f>
        <v>0</v>
      </c>
      <c r="AI70">
        <f>MAX(0,($B$15+$C$15*BG70)/(1+$D$15*BG70)*AZ70/(BB70+273)*$E$15)</f>
        <v>0</v>
      </c>
      <c r="AJ70">
        <f>$B$13*BH70+$C$13*BI70+$D$13*BT70</f>
        <v>0</v>
      </c>
      <c r="AK70">
        <f>AJ70*AL70</f>
        <v>0</v>
      </c>
      <c r="AL70">
        <f>($B$13*$D$11+$C$13*$D$11+$D$13*(BU70*$E$11+BV70*$G$11))/($B$13+$C$13+$D$13)</f>
        <v>0</v>
      </c>
      <c r="AM70">
        <f>($B$13*$K$11+$C$13*$K$11+$D$13*(BU70*$L$11+BV70*$N$11))/($B$13+$C$13+$D$13)</f>
        <v>0</v>
      </c>
      <c r="AN70">
        <v>1.4</v>
      </c>
      <c r="AO70">
        <v>0.5</v>
      </c>
      <c r="AP70" t="s">
        <v>334</v>
      </c>
      <c r="AQ70">
        <v>2</v>
      </c>
      <c r="AR70">
        <v>1655401217.099999</v>
      </c>
      <c r="AS70">
        <v>198.0723225806451</v>
      </c>
      <c r="AT70">
        <v>199.9916129032258</v>
      </c>
      <c r="AU70">
        <v>33.0805870967742</v>
      </c>
      <c r="AV70">
        <v>31.69112258064516</v>
      </c>
      <c r="AW70">
        <v>196.5983225806451</v>
      </c>
      <c r="AX70">
        <v>32.7948064516129</v>
      </c>
      <c r="AY70">
        <v>599.9960322580645</v>
      </c>
      <c r="AZ70">
        <v>85.21179677419353</v>
      </c>
      <c r="BA70">
        <v>0.1000054612903226</v>
      </c>
      <c r="BB70">
        <v>32.38159999999999</v>
      </c>
      <c r="BC70">
        <v>33.47596451612904</v>
      </c>
      <c r="BD70">
        <v>999.9000000000003</v>
      </c>
      <c r="BE70">
        <v>0</v>
      </c>
      <c r="BF70">
        <v>0</v>
      </c>
      <c r="BG70">
        <v>9997.801935483873</v>
      </c>
      <c r="BH70">
        <v>562.3232258064517</v>
      </c>
      <c r="BI70">
        <v>1873.91</v>
      </c>
      <c r="BJ70">
        <v>-1.740864838709677</v>
      </c>
      <c r="BK70">
        <v>205.0333225806451</v>
      </c>
      <c r="BL70">
        <v>206.5368709677419</v>
      </c>
      <c r="BM70">
        <v>1.389462903225806</v>
      </c>
      <c r="BN70">
        <v>199.9916129032258</v>
      </c>
      <c r="BO70">
        <v>31.69112258064516</v>
      </c>
      <c r="BP70">
        <v>2.818855806451613</v>
      </c>
      <c r="BQ70">
        <v>2.700457741935484</v>
      </c>
      <c r="BR70">
        <v>22.99492580645161</v>
      </c>
      <c r="BS70">
        <v>22.28789677419355</v>
      </c>
      <c r="BT70">
        <v>1799.973870967742</v>
      </c>
      <c r="BU70">
        <v>0.6430005161290326</v>
      </c>
      <c r="BV70">
        <v>0.3569995483870968</v>
      </c>
      <c r="BW70">
        <v>37</v>
      </c>
      <c r="BX70">
        <v>30062.9935483871</v>
      </c>
      <c r="BY70">
        <v>1655401242.1</v>
      </c>
      <c r="BZ70" t="s">
        <v>496</v>
      </c>
      <c r="CA70">
        <v>1655401242.1</v>
      </c>
      <c r="CB70">
        <v>1655400876.1</v>
      </c>
      <c r="CC70">
        <v>60</v>
      </c>
      <c r="CD70">
        <v>-0.179</v>
      </c>
      <c r="CE70">
        <v>0.033</v>
      </c>
      <c r="CF70">
        <v>1.474</v>
      </c>
      <c r="CG70">
        <v>0.286</v>
      </c>
      <c r="CH70">
        <v>200</v>
      </c>
      <c r="CI70">
        <v>30</v>
      </c>
      <c r="CJ70">
        <v>0.2</v>
      </c>
      <c r="CK70">
        <v>0.11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3.22601</v>
      </c>
      <c r="CX70">
        <v>2.78089</v>
      </c>
      <c r="CY70">
        <v>0.0439514</v>
      </c>
      <c r="CZ70">
        <v>0.04524</v>
      </c>
      <c r="DA70">
        <v>0.125503</v>
      </c>
      <c r="DB70">
        <v>0.124346</v>
      </c>
      <c r="DC70">
        <v>23920.4</v>
      </c>
      <c r="DD70">
        <v>23585.7</v>
      </c>
      <c r="DE70">
        <v>24078.2</v>
      </c>
      <c r="DF70">
        <v>22025.6</v>
      </c>
      <c r="DG70">
        <v>31131.4</v>
      </c>
      <c r="DH70">
        <v>24601.4</v>
      </c>
      <c r="DI70">
        <v>39370.6</v>
      </c>
      <c r="DJ70">
        <v>30487.8</v>
      </c>
      <c r="DK70">
        <v>2.1106</v>
      </c>
      <c r="DL70">
        <v>2.14295</v>
      </c>
      <c r="DM70">
        <v>0.0412241</v>
      </c>
      <c r="DN70">
        <v>0</v>
      </c>
      <c r="DO70">
        <v>32.8214</v>
      </c>
      <c r="DP70">
        <v>999.9</v>
      </c>
      <c r="DQ70">
        <v>60.3</v>
      </c>
      <c r="DR70">
        <v>32</v>
      </c>
      <c r="DS70">
        <v>33.7893</v>
      </c>
      <c r="DT70">
        <v>63.8646</v>
      </c>
      <c r="DU70">
        <v>15.5569</v>
      </c>
      <c r="DV70">
        <v>2</v>
      </c>
      <c r="DW70">
        <v>0.544073</v>
      </c>
      <c r="DX70">
        <v>1.73528</v>
      </c>
      <c r="DY70">
        <v>20.3486</v>
      </c>
      <c r="DZ70">
        <v>5.22118</v>
      </c>
      <c r="EA70">
        <v>11.9444</v>
      </c>
      <c r="EB70">
        <v>4.97625</v>
      </c>
      <c r="EC70">
        <v>3.28025</v>
      </c>
      <c r="ED70">
        <v>2128.5</v>
      </c>
      <c r="EE70">
        <v>9061.200000000001</v>
      </c>
      <c r="EF70">
        <v>9999</v>
      </c>
      <c r="EG70">
        <v>117.6</v>
      </c>
      <c r="EH70">
        <v>4.97177</v>
      </c>
      <c r="EI70">
        <v>1.86189</v>
      </c>
      <c r="EJ70">
        <v>1.86737</v>
      </c>
      <c r="EK70">
        <v>1.85881</v>
      </c>
      <c r="EL70">
        <v>1.86295</v>
      </c>
      <c r="EM70">
        <v>1.86356</v>
      </c>
      <c r="EN70">
        <v>1.86432</v>
      </c>
      <c r="EO70">
        <v>1.86036</v>
      </c>
      <c r="EP70">
        <v>0</v>
      </c>
      <c r="EQ70">
        <v>0</v>
      </c>
      <c r="ER70">
        <v>0</v>
      </c>
      <c r="ES70">
        <v>0</v>
      </c>
      <c r="ET70" t="s">
        <v>336</v>
      </c>
      <c r="EU70" t="s">
        <v>337</v>
      </c>
      <c r="EV70" t="s">
        <v>338</v>
      </c>
      <c r="EW70" t="s">
        <v>338</v>
      </c>
      <c r="EX70" t="s">
        <v>338</v>
      </c>
      <c r="EY70" t="s">
        <v>338</v>
      </c>
      <c r="EZ70">
        <v>0</v>
      </c>
      <c r="FA70">
        <v>100</v>
      </c>
      <c r="FB70">
        <v>100</v>
      </c>
      <c r="FC70">
        <v>1.474</v>
      </c>
      <c r="FD70">
        <v>0.2858</v>
      </c>
      <c r="FE70">
        <v>1.551642174614788</v>
      </c>
      <c r="FF70">
        <v>0.0006784385813721132</v>
      </c>
      <c r="FG70">
        <v>-9.114967239483524E-07</v>
      </c>
      <c r="FH70">
        <v>3.422039933275619E-10</v>
      </c>
      <c r="FI70">
        <v>0.2857799999999919</v>
      </c>
      <c r="FJ70">
        <v>0</v>
      </c>
      <c r="FK70">
        <v>0</v>
      </c>
      <c r="FL70">
        <v>0</v>
      </c>
      <c r="FM70">
        <v>1</v>
      </c>
      <c r="FN70">
        <v>2092</v>
      </c>
      <c r="FO70">
        <v>0</v>
      </c>
      <c r="FP70">
        <v>27</v>
      </c>
      <c r="FQ70">
        <v>1.5</v>
      </c>
      <c r="FR70">
        <v>5.8</v>
      </c>
      <c r="FS70">
        <v>0.76416</v>
      </c>
      <c r="FT70">
        <v>2.41943</v>
      </c>
      <c r="FU70">
        <v>2.14966</v>
      </c>
      <c r="FV70">
        <v>2.73193</v>
      </c>
      <c r="FW70">
        <v>2.15088</v>
      </c>
      <c r="FX70">
        <v>2.38159</v>
      </c>
      <c r="FY70">
        <v>38.9445</v>
      </c>
      <c r="FZ70">
        <v>15.0689</v>
      </c>
      <c r="GA70">
        <v>19</v>
      </c>
      <c r="GB70">
        <v>618.26</v>
      </c>
      <c r="GC70">
        <v>667.9109999999999</v>
      </c>
      <c r="GD70">
        <v>30.0034</v>
      </c>
      <c r="GE70">
        <v>33.6179</v>
      </c>
      <c r="GF70">
        <v>30.0041</v>
      </c>
      <c r="GG70">
        <v>32.8501</v>
      </c>
      <c r="GH70">
        <v>32.7542</v>
      </c>
      <c r="GI70">
        <v>15.3354</v>
      </c>
      <c r="GJ70">
        <v>0</v>
      </c>
      <c r="GK70">
        <v>100</v>
      </c>
      <c r="GL70">
        <v>30</v>
      </c>
      <c r="GM70">
        <v>200</v>
      </c>
      <c r="GN70">
        <v>33.4539</v>
      </c>
      <c r="GO70">
        <v>99.5506</v>
      </c>
      <c r="GP70">
        <v>100.023</v>
      </c>
    </row>
    <row r="71" spans="1:198">
      <c r="A71">
        <v>53</v>
      </c>
      <c r="B71">
        <v>1655401333.1</v>
      </c>
      <c r="C71">
        <v>7062</v>
      </c>
      <c r="D71" t="s">
        <v>497</v>
      </c>
      <c r="E71" t="s">
        <v>498</v>
      </c>
      <c r="F71">
        <v>15</v>
      </c>
      <c r="G71">
        <v>1655401325.099999</v>
      </c>
      <c r="H71">
        <f>(I71)/1000</f>
        <v>0</v>
      </c>
      <c r="I71">
        <f>1000*AY71*AG71*(AU71-AV71)/(100*AN71*(1000-AG71*AU71))</f>
        <v>0</v>
      </c>
      <c r="J71">
        <f>AY71*AG71*(AT71-AS71*(1000-AG71*AV71)/(1000-AG71*AU71))/(100*AN71)</f>
        <v>0</v>
      </c>
      <c r="K71">
        <f>AS71 - IF(AG71&gt;1, J71*AN71*100.0/(AI71*BG71), 0)</f>
        <v>0</v>
      </c>
      <c r="L71">
        <f>((R71-H71/2)*K71-J71)/(R71+H71/2)</f>
        <v>0</v>
      </c>
      <c r="M71">
        <f>L71*(AZ71+BA71)/1000.0</f>
        <v>0</v>
      </c>
      <c r="N71">
        <f>(AS71 - IF(AG71&gt;1, J71*AN71*100.0/(AI71*BG71), 0))*(AZ71+BA71)/1000.0</f>
        <v>0</v>
      </c>
      <c r="O71">
        <f>2.0/((1/Q71-1/P71)+SIGN(Q71)*SQRT((1/Q71-1/P71)*(1/Q71-1/P71) + 4*AO71/((AO71+1)*(AO71+1))*(2*1/Q71*1/P71-1/P71*1/P71)))</f>
        <v>0</v>
      </c>
      <c r="P71">
        <f>IF(LEFT(AP71,1)&lt;&gt;"0",IF(LEFT(AP71,1)="1",3.0,AQ71),$D$5+$E$5*(BG71*AZ71/($K$5*1000))+$F$5*(BG71*AZ71/($K$5*1000))*MAX(MIN(AN71,$J$5),$I$5)*MAX(MIN(AN71,$J$5),$I$5)+$G$5*MAX(MIN(AN71,$J$5),$I$5)*(BG71*AZ71/($K$5*1000))+$H$5*(BG71*AZ71/($K$5*1000))*(BG71*AZ71/($K$5*1000)))</f>
        <v>0</v>
      </c>
      <c r="Q71">
        <f>H71*(1000-(1000*0.61365*exp(17.502*U71/(240.97+U71))/(AZ71+BA71)+AU71)/2)/(1000*0.61365*exp(17.502*U71/(240.97+U71))/(AZ71+BA71)-AU71)</f>
        <v>0</v>
      </c>
      <c r="R71">
        <f>1/((AO71+1)/(O71/1.6)+1/(P71/1.37)) + AO71/((AO71+1)/(O71/1.6) + AO71/(P71/1.37))</f>
        <v>0</v>
      </c>
      <c r="S71">
        <f>(AJ71*AM71)</f>
        <v>0</v>
      </c>
      <c r="T71">
        <f>(BB71+(S71+2*0.95*5.67E-8*(((BB71+$B$9)+273)^4-(BB71+273)^4)-44100*H71)/(1.84*29.3*P71+8*0.95*5.67E-8*(BB71+273)^3))</f>
        <v>0</v>
      </c>
      <c r="U71">
        <f>($C$9*BC71+$D$9*BD71+$E$9*T71)</f>
        <v>0</v>
      </c>
      <c r="V71">
        <f>0.61365*exp(17.502*U71/(240.97+U71))</f>
        <v>0</v>
      </c>
      <c r="W71">
        <f>(X71/Y71*100)</f>
        <v>0</v>
      </c>
      <c r="X71">
        <f>AU71*(AZ71+BA71)/1000</f>
        <v>0</v>
      </c>
      <c r="Y71">
        <f>0.61365*exp(17.502*BB71/(240.97+BB71))</f>
        <v>0</v>
      </c>
      <c r="Z71">
        <f>(V71-AU71*(AZ71+BA71)/1000)</f>
        <v>0</v>
      </c>
      <c r="AA71">
        <f>(-H71*44100)</f>
        <v>0</v>
      </c>
      <c r="AB71">
        <f>2*29.3*P71*0.92*(BB71-U71)</f>
        <v>0</v>
      </c>
      <c r="AC71">
        <f>2*0.95*5.67E-8*(((BB71+$B$9)+273)^4-(U71+273)^4)</f>
        <v>0</v>
      </c>
      <c r="AD71">
        <f>S71+AC71+AA71+AB71</f>
        <v>0</v>
      </c>
      <c r="AE71">
        <v>0</v>
      </c>
      <c r="AF71">
        <v>0</v>
      </c>
      <c r="AG71">
        <f>IF(AE71*$H$15&gt;=AI71,1.0,(AI71/(AI71-AE71*$H$15)))</f>
        <v>0</v>
      </c>
      <c r="AH71">
        <f>(AG71-1)*100</f>
        <v>0</v>
      </c>
      <c r="AI71">
        <f>MAX(0,($B$15+$C$15*BG71)/(1+$D$15*BG71)*AZ71/(BB71+273)*$E$15)</f>
        <v>0</v>
      </c>
      <c r="AJ71">
        <f>$B$13*BH71+$C$13*BI71+$D$13*BT71</f>
        <v>0</v>
      </c>
      <c r="AK71">
        <f>AJ71*AL71</f>
        <v>0</v>
      </c>
      <c r="AL71">
        <f>($B$13*$D$11+$C$13*$D$11+$D$13*(BU71*$E$11+BV71*$G$11))/($B$13+$C$13+$D$13)</f>
        <v>0</v>
      </c>
      <c r="AM71">
        <f>($B$13*$K$11+$C$13*$K$11+$D$13*(BU71*$L$11+BV71*$N$11))/($B$13+$C$13+$D$13)</f>
        <v>0</v>
      </c>
      <c r="AN71">
        <v>1.4</v>
      </c>
      <c r="AO71">
        <v>0.5</v>
      </c>
      <c r="AP71" t="s">
        <v>334</v>
      </c>
      <c r="AQ71">
        <v>2</v>
      </c>
      <c r="AR71">
        <v>1655401325.099999</v>
      </c>
      <c r="AS71">
        <v>99.60218064516133</v>
      </c>
      <c r="AT71">
        <v>100.0027258064516</v>
      </c>
      <c r="AU71">
        <v>33.82756129032258</v>
      </c>
      <c r="AV71">
        <v>32.3218935483871</v>
      </c>
      <c r="AW71">
        <v>98.31518064516132</v>
      </c>
      <c r="AX71">
        <v>33.54176774193548</v>
      </c>
      <c r="AY71">
        <v>600.0079677419355</v>
      </c>
      <c r="AZ71">
        <v>85.20962903225805</v>
      </c>
      <c r="BA71">
        <v>0.1000571806451613</v>
      </c>
      <c r="BB71">
        <v>32.71596129032257</v>
      </c>
      <c r="BC71">
        <v>33.80624838709677</v>
      </c>
      <c r="BD71">
        <v>999.9000000000003</v>
      </c>
      <c r="BE71">
        <v>0</v>
      </c>
      <c r="BF71">
        <v>0</v>
      </c>
      <c r="BG71">
        <v>9998.585161290321</v>
      </c>
      <c r="BH71">
        <v>562.9252258064516</v>
      </c>
      <c r="BI71">
        <v>1886.80064516129</v>
      </c>
      <c r="BJ71">
        <v>-0.2565717096774193</v>
      </c>
      <c r="BK71">
        <v>103.2385806451613</v>
      </c>
      <c r="BL71">
        <v>103.343</v>
      </c>
      <c r="BM71">
        <v>1.505664516129032</v>
      </c>
      <c r="BN71">
        <v>100.0027258064516</v>
      </c>
      <c r="BO71">
        <v>32.3218935483871</v>
      </c>
      <c r="BP71">
        <v>2.882433870967743</v>
      </c>
      <c r="BQ71">
        <v>2.754136774193548</v>
      </c>
      <c r="BR71">
        <v>23.36391290322581</v>
      </c>
      <c r="BS71">
        <v>22.61174193548387</v>
      </c>
      <c r="BT71">
        <v>1799.972258064517</v>
      </c>
      <c r="BU71">
        <v>0.643000129032258</v>
      </c>
      <c r="BV71">
        <v>0.3569998709677419</v>
      </c>
      <c r="BW71">
        <v>38</v>
      </c>
      <c r="BX71">
        <v>30062.97096774194</v>
      </c>
      <c r="BY71">
        <v>1655401352.1</v>
      </c>
      <c r="BZ71" t="s">
        <v>499</v>
      </c>
      <c r="CA71">
        <v>1655401352.1</v>
      </c>
      <c r="CB71">
        <v>1655400876.1</v>
      </c>
      <c r="CC71">
        <v>61</v>
      </c>
      <c r="CD71">
        <v>-0.144</v>
      </c>
      <c r="CE71">
        <v>0.033</v>
      </c>
      <c r="CF71">
        <v>1.287</v>
      </c>
      <c r="CG71">
        <v>0.286</v>
      </c>
      <c r="CH71">
        <v>100</v>
      </c>
      <c r="CI71">
        <v>30</v>
      </c>
      <c r="CJ71">
        <v>0.4</v>
      </c>
      <c r="CK71">
        <v>0.11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3.22502</v>
      </c>
      <c r="CX71">
        <v>2.78102</v>
      </c>
      <c r="CY71">
        <v>0.0230773</v>
      </c>
      <c r="CZ71">
        <v>0.0237983</v>
      </c>
      <c r="DA71">
        <v>0.127161</v>
      </c>
      <c r="DB71">
        <v>0.125745</v>
      </c>
      <c r="DC71">
        <v>24401.1</v>
      </c>
      <c r="DD71">
        <v>24080.8</v>
      </c>
      <c r="DE71">
        <v>24042</v>
      </c>
      <c r="DF71">
        <v>21998.1</v>
      </c>
      <c r="DG71">
        <v>31031</v>
      </c>
      <c r="DH71">
        <v>24532.5</v>
      </c>
      <c r="DI71">
        <v>39314.8</v>
      </c>
      <c r="DJ71">
        <v>30449.8</v>
      </c>
      <c r="DK71">
        <v>2.0987</v>
      </c>
      <c r="DL71">
        <v>2.12635</v>
      </c>
      <c r="DM71">
        <v>0.0300258</v>
      </c>
      <c r="DN71">
        <v>0</v>
      </c>
      <c r="DO71">
        <v>33.3329</v>
      </c>
      <c r="DP71">
        <v>999.9</v>
      </c>
      <c r="DQ71">
        <v>59.6</v>
      </c>
      <c r="DR71">
        <v>32.6</v>
      </c>
      <c r="DS71">
        <v>34.551</v>
      </c>
      <c r="DT71">
        <v>63.7747</v>
      </c>
      <c r="DU71">
        <v>15.6691</v>
      </c>
      <c r="DV71">
        <v>2</v>
      </c>
      <c r="DW71">
        <v>0.625147</v>
      </c>
      <c r="DX71">
        <v>1.97421</v>
      </c>
      <c r="DY71">
        <v>20.3459</v>
      </c>
      <c r="DZ71">
        <v>5.22897</v>
      </c>
      <c r="EA71">
        <v>11.9486</v>
      </c>
      <c r="EB71">
        <v>4.97565</v>
      </c>
      <c r="EC71">
        <v>3.281</v>
      </c>
      <c r="ED71">
        <v>2131.2</v>
      </c>
      <c r="EE71">
        <v>9061.200000000001</v>
      </c>
      <c r="EF71">
        <v>9999</v>
      </c>
      <c r="EG71">
        <v>117.6</v>
      </c>
      <c r="EH71">
        <v>4.97181</v>
      </c>
      <c r="EI71">
        <v>1.86197</v>
      </c>
      <c r="EJ71">
        <v>1.86739</v>
      </c>
      <c r="EK71">
        <v>1.85883</v>
      </c>
      <c r="EL71">
        <v>1.86301</v>
      </c>
      <c r="EM71">
        <v>1.86357</v>
      </c>
      <c r="EN71">
        <v>1.86435</v>
      </c>
      <c r="EO71">
        <v>1.86049</v>
      </c>
      <c r="EP71">
        <v>0</v>
      </c>
      <c r="EQ71">
        <v>0</v>
      </c>
      <c r="ER71">
        <v>0</v>
      </c>
      <c r="ES71">
        <v>0</v>
      </c>
      <c r="ET71" t="s">
        <v>336</v>
      </c>
      <c r="EU71" t="s">
        <v>337</v>
      </c>
      <c r="EV71" t="s">
        <v>338</v>
      </c>
      <c r="EW71" t="s">
        <v>338</v>
      </c>
      <c r="EX71" t="s">
        <v>338</v>
      </c>
      <c r="EY71" t="s">
        <v>338</v>
      </c>
      <c r="EZ71">
        <v>0</v>
      </c>
      <c r="FA71">
        <v>100</v>
      </c>
      <c r="FB71">
        <v>100</v>
      </c>
      <c r="FC71">
        <v>1.287</v>
      </c>
      <c r="FD71">
        <v>0.2858</v>
      </c>
      <c r="FE71">
        <v>1.372813540527502</v>
      </c>
      <c r="FF71">
        <v>0.0006784385813721132</v>
      </c>
      <c r="FG71">
        <v>-9.114967239483524E-07</v>
      </c>
      <c r="FH71">
        <v>3.422039933275619E-10</v>
      </c>
      <c r="FI71">
        <v>0.2857799999999919</v>
      </c>
      <c r="FJ71">
        <v>0</v>
      </c>
      <c r="FK71">
        <v>0</v>
      </c>
      <c r="FL71">
        <v>0</v>
      </c>
      <c r="FM71">
        <v>1</v>
      </c>
      <c r="FN71">
        <v>2092</v>
      </c>
      <c r="FO71">
        <v>0</v>
      </c>
      <c r="FP71">
        <v>27</v>
      </c>
      <c r="FQ71">
        <v>1.5</v>
      </c>
      <c r="FR71">
        <v>7.6</v>
      </c>
      <c r="FS71">
        <v>0.457764</v>
      </c>
      <c r="FT71">
        <v>2.44019</v>
      </c>
      <c r="FU71">
        <v>2.14966</v>
      </c>
      <c r="FV71">
        <v>2.73193</v>
      </c>
      <c r="FW71">
        <v>2.15088</v>
      </c>
      <c r="FX71">
        <v>2.41943</v>
      </c>
      <c r="FY71">
        <v>39.8428</v>
      </c>
      <c r="FZ71">
        <v>15.0602</v>
      </c>
      <c r="GA71">
        <v>19</v>
      </c>
      <c r="GB71">
        <v>618.596</v>
      </c>
      <c r="GC71">
        <v>663.847</v>
      </c>
      <c r="GD71">
        <v>30</v>
      </c>
      <c r="GE71">
        <v>34.5663</v>
      </c>
      <c r="GF71">
        <v>30.003</v>
      </c>
      <c r="GG71">
        <v>33.8109</v>
      </c>
      <c r="GH71">
        <v>33.7058</v>
      </c>
      <c r="GI71">
        <v>9.19711</v>
      </c>
      <c r="GJ71">
        <v>0</v>
      </c>
      <c r="GK71">
        <v>100</v>
      </c>
      <c r="GL71">
        <v>30</v>
      </c>
      <c r="GM71">
        <v>100</v>
      </c>
      <c r="GN71">
        <v>33.4539</v>
      </c>
      <c r="GO71">
        <v>99.4063</v>
      </c>
      <c r="GP71">
        <v>99.8985</v>
      </c>
    </row>
    <row r="72" spans="1:198">
      <c r="A72">
        <v>54</v>
      </c>
      <c r="B72">
        <v>1655401443.1</v>
      </c>
      <c r="C72">
        <v>7172</v>
      </c>
      <c r="D72" t="s">
        <v>500</v>
      </c>
      <c r="E72" t="s">
        <v>501</v>
      </c>
      <c r="F72">
        <v>15</v>
      </c>
      <c r="G72">
        <v>1655401435.099999</v>
      </c>
      <c r="H72">
        <f>(I72)/1000</f>
        <v>0</v>
      </c>
      <c r="I72">
        <f>1000*AY72*AG72*(AU72-AV72)/(100*AN72*(1000-AG72*AU72))</f>
        <v>0</v>
      </c>
      <c r="J72">
        <f>AY72*AG72*(AT72-AS72*(1000-AG72*AV72)/(1000-AG72*AU72))/(100*AN72)</f>
        <v>0</v>
      </c>
      <c r="K72">
        <f>AS72 - IF(AG72&gt;1, J72*AN72*100.0/(AI72*BG72), 0)</f>
        <v>0</v>
      </c>
      <c r="L72">
        <f>((R72-H72/2)*K72-J72)/(R72+H72/2)</f>
        <v>0</v>
      </c>
      <c r="M72">
        <f>L72*(AZ72+BA72)/1000.0</f>
        <v>0</v>
      </c>
      <c r="N72">
        <f>(AS72 - IF(AG72&gt;1, J72*AN72*100.0/(AI72*BG72), 0))*(AZ72+BA72)/1000.0</f>
        <v>0</v>
      </c>
      <c r="O72">
        <f>2.0/((1/Q72-1/P72)+SIGN(Q72)*SQRT((1/Q72-1/P72)*(1/Q72-1/P72) + 4*AO72/((AO72+1)*(AO72+1))*(2*1/Q72*1/P72-1/P72*1/P72)))</f>
        <v>0</v>
      </c>
      <c r="P72">
        <f>IF(LEFT(AP72,1)&lt;&gt;"0",IF(LEFT(AP72,1)="1",3.0,AQ72),$D$5+$E$5*(BG72*AZ72/($K$5*1000))+$F$5*(BG72*AZ72/($K$5*1000))*MAX(MIN(AN72,$J$5),$I$5)*MAX(MIN(AN72,$J$5),$I$5)+$G$5*MAX(MIN(AN72,$J$5),$I$5)*(BG72*AZ72/($K$5*1000))+$H$5*(BG72*AZ72/($K$5*1000))*(BG72*AZ72/($K$5*1000)))</f>
        <v>0</v>
      </c>
      <c r="Q72">
        <f>H72*(1000-(1000*0.61365*exp(17.502*U72/(240.97+U72))/(AZ72+BA72)+AU72)/2)/(1000*0.61365*exp(17.502*U72/(240.97+U72))/(AZ72+BA72)-AU72)</f>
        <v>0</v>
      </c>
      <c r="R72">
        <f>1/((AO72+1)/(O72/1.6)+1/(P72/1.37)) + AO72/((AO72+1)/(O72/1.6) + AO72/(P72/1.37))</f>
        <v>0</v>
      </c>
      <c r="S72">
        <f>(AJ72*AM72)</f>
        <v>0</v>
      </c>
      <c r="T72">
        <f>(BB72+(S72+2*0.95*5.67E-8*(((BB72+$B$9)+273)^4-(BB72+273)^4)-44100*H72)/(1.84*29.3*P72+8*0.95*5.67E-8*(BB72+273)^3))</f>
        <v>0</v>
      </c>
      <c r="U72">
        <f>($C$9*BC72+$D$9*BD72+$E$9*T72)</f>
        <v>0</v>
      </c>
      <c r="V72">
        <f>0.61365*exp(17.502*U72/(240.97+U72))</f>
        <v>0</v>
      </c>
      <c r="W72">
        <f>(X72/Y72*100)</f>
        <v>0</v>
      </c>
      <c r="X72">
        <f>AU72*(AZ72+BA72)/1000</f>
        <v>0</v>
      </c>
      <c r="Y72">
        <f>0.61365*exp(17.502*BB72/(240.97+BB72))</f>
        <v>0</v>
      </c>
      <c r="Z72">
        <f>(V72-AU72*(AZ72+BA72)/1000)</f>
        <v>0</v>
      </c>
      <c r="AA72">
        <f>(-H72*44100)</f>
        <v>0</v>
      </c>
      <c r="AB72">
        <f>2*29.3*P72*0.92*(BB72-U72)</f>
        <v>0</v>
      </c>
      <c r="AC72">
        <f>2*0.95*5.67E-8*(((BB72+$B$9)+273)^4-(U72+273)^4)</f>
        <v>0</v>
      </c>
      <c r="AD72">
        <f>S72+AC72+AA72+AB72</f>
        <v>0</v>
      </c>
      <c r="AE72">
        <v>0</v>
      </c>
      <c r="AF72">
        <v>0</v>
      </c>
      <c r="AG72">
        <f>IF(AE72*$H$15&gt;=AI72,1.0,(AI72/(AI72-AE72*$H$15)))</f>
        <v>0</v>
      </c>
      <c r="AH72">
        <f>(AG72-1)*100</f>
        <v>0</v>
      </c>
      <c r="AI72">
        <f>MAX(0,($B$15+$C$15*BG72)/(1+$D$15*BG72)*AZ72/(BB72+273)*$E$15)</f>
        <v>0</v>
      </c>
      <c r="AJ72">
        <f>$B$13*BH72+$C$13*BI72+$D$13*BT72</f>
        <v>0</v>
      </c>
      <c r="AK72">
        <f>AJ72*AL72</f>
        <v>0</v>
      </c>
      <c r="AL72">
        <f>($B$13*$D$11+$C$13*$D$11+$D$13*(BU72*$E$11+BV72*$G$11))/($B$13+$C$13+$D$13)</f>
        <v>0</v>
      </c>
      <c r="AM72">
        <f>($B$13*$K$11+$C$13*$K$11+$D$13*(BU72*$L$11+BV72*$N$11))/($B$13+$C$13+$D$13)</f>
        <v>0</v>
      </c>
      <c r="AN72">
        <v>1.4</v>
      </c>
      <c r="AO72">
        <v>0.5</v>
      </c>
      <c r="AP72" t="s">
        <v>334</v>
      </c>
      <c r="AQ72">
        <v>2</v>
      </c>
      <c r="AR72">
        <v>1655401435.099999</v>
      </c>
      <c r="AS72">
        <v>50.34488709677419</v>
      </c>
      <c r="AT72">
        <v>49.98732903225806</v>
      </c>
      <c r="AU72">
        <v>34.59643548387097</v>
      </c>
      <c r="AV72">
        <v>32.94621612903226</v>
      </c>
      <c r="AW72">
        <v>49.1428870967742</v>
      </c>
      <c r="AX72">
        <v>34.31065483870968</v>
      </c>
      <c r="AY72">
        <v>599.9997096774194</v>
      </c>
      <c r="AZ72">
        <v>85.2231129032258</v>
      </c>
      <c r="BA72">
        <v>0.1000482419354839</v>
      </c>
      <c r="BB72">
        <v>32.99748387096774</v>
      </c>
      <c r="BC72">
        <v>34.054</v>
      </c>
      <c r="BD72">
        <v>999.9000000000003</v>
      </c>
      <c r="BE72">
        <v>0</v>
      </c>
      <c r="BF72">
        <v>0</v>
      </c>
      <c r="BG72">
        <v>9998.830967741938</v>
      </c>
      <c r="BH72">
        <v>563.5567096774195</v>
      </c>
      <c r="BI72">
        <v>1891.275483870967</v>
      </c>
      <c r="BJ72">
        <v>0.4149900645161289</v>
      </c>
      <c r="BK72">
        <v>52.20854838709677</v>
      </c>
      <c r="BL72">
        <v>51.69033548387097</v>
      </c>
      <c r="BM72">
        <v>1.650226451612903</v>
      </c>
      <c r="BN72">
        <v>49.98732903225806</v>
      </c>
      <c r="BO72">
        <v>32.94621612903226</v>
      </c>
      <c r="BP72">
        <v>2.948416774193548</v>
      </c>
      <c r="BQ72">
        <v>2.80777935483871</v>
      </c>
      <c r="BR72">
        <v>23.73943225806452</v>
      </c>
      <c r="BS72">
        <v>22.9298935483871</v>
      </c>
      <c r="BT72">
        <v>1799.975806451613</v>
      </c>
      <c r="BU72">
        <v>0.6429999677419357</v>
      </c>
      <c r="BV72">
        <v>0.3570000322580645</v>
      </c>
      <c r="BW72">
        <v>39</v>
      </c>
      <c r="BX72">
        <v>30063.01935483871</v>
      </c>
      <c r="BY72">
        <v>1655401463.1</v>
      </c>
      <c r="BZ72" t="s">
        <v>502</v>
      </c>
      <c r="CA72">
        <v>1655401463.1</v>
      </c>
      <c r="CB72">
        <v>1655400876.1</v>
      </c>
      <c r="CC72">
        <v>62</v>
      </c>
      <c r="CD72">
        <v>-0.057</v>
      </c>
      <c r="CE72">
        <v>0.033</v>
      </c>
      <c r="CF72">
        <v>1.202</v>
      </c>
      <c r="CG72">
        <v>0.286</v>
      </c>
      <c r="CH72">
        <v>50</v>
      </c>
      <c r="CI72">
        <v>30</v>
      </c>
      <c r="CJ72">
        <v>0.23</v>
      </c>
      <c r="CK72">
        <v>0.11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3.22441</v>
      </c>
      <c r="CX72">
        <v>2.78129</v>
      </c>
      <c r="CY72">
        <v>0.011712</v>
      </c>
      <c r="CZ72">
        <v>0.0120922</v>
      </c>
      <c r="DA72">
        <v>0.128899</v>
      </c>
      <c r="DB72">
        <v>0.127137</v>
      </c>
      <c r="DC72">
        <v>24650</v>
      </c>
      <c r="DD72">
        <v>24341.5</v>
      </c>
      <c r="DE72">
        <v>24012</v>
      </c>
      <c r="DF72">
        <v>21976.1</v>
      </c>
      <c r="DG72">
        <v>30935</v>
      </c>
      <c r="DH72">
        <v>24470.1</v>
      </c>
      <c r="DI72">
        <v>39268.1</v>
      </c>
      <c r="DJ72">
        <v>30419.6</v>
      </c>
      <c r="DK72">
        <v>2.08915</v>
      </c>
      <c r="DL72">
        <v>2.11165</v>
      </c>
      <c r="DM72">
        <v>0.0226572</v>
      </c>
      <c r="DN72">
        <v>0</v>
      </c>
      <c r="DO72">
        <v>33.7191</v>
      </c>
      <c r="DP72">
        <v>999.9</v>
      </c>
      <c r="DQ72">
        <v>58.7</v>
      </c>
      <c r="DR72">
        <v>33.2</v>
      </c>
      <c r="DS72">
        <v>35.1884</v>
      </c>
      <c r="DT72">
        <v>63.8447</v>
      </c>
      <c r="DU72">
        <v>15.8774</v>
      </c>
      <c r="DV72">
        <v>2</v>
      </c>
      <c r="DW72">
        <v>0.686657</v>
      </c>
      <c r="DX72">
        <v>2.27871</v>
      </c>
      <c r="DY72">
        <v>20.3407</v>
      </c>
      <c r="DZ72">
        <v>5.22373</v>
      </c>
      <c r="EA72">
        <v>11.9498</v>
      </c>
      <c r="EB72">
        <v>4.97555</v>
      </c>
      <c r="EC72">
        <v>3.281</v>
      </c>
      <c r="ED72">
        <v>2134.3</v>
      </c>
      <c r="EE72">
        <v>9061.200000000001</v>
      </c>
      <c r="EF72">
        <v>9999</v>
      </c>
      <c r="EG72">
        <v>117.6</v>
      </c>
      <c r="EH72">
        <v>4.97183</v>
      </c>
      <c r="EI72">
        <v>1.86203</v>
      </c>
      <c r="EJ72">
        <v>1.86747</v>
      </c>
      <c r="EK72">
        <v>1.85888</v>
      </c>
      <c r="EL72">
        <v>1.86308</v>
      </c>
      <c r="EM72">
        <v>1.86363</v>
      </c>
      <c r="EN72">
        <v>1.86438</v>
      </c>
      <c r="EO72">
        <v>1.8605</v>
      </c>
      <c r="EP72">
        <v>0</v>
      </c>
      <c r="EQ72">
        <v>0</v>
      </c>
      <c r="ER72">
        <v>0</v>
      </c>
      <c r="ES72">
        <v>0</v>
      </c>
      <c r="ET72" t="s">
        <v>336</v>
      </c>
      <c r="EU72" t="s">
        <v>337</v>
      </c>
      <c r="EV72" t="s">
        <v>338</v>
      </c>
      <c r="EW72" t="s">
        <v>338</v>
      </c>
      <c r="EX72" t="s">
        <v>338</v>
      </c>
      <c r="EY72" t="s">
        <v>338</v>
      </c>
      <c r="EZ72">
        <v>0</v>
      </c>
      <c r="FA72">
        <v>100</v>
      </c>
      <c r="FB72">
        <v>100</v>
      </c>
      <c r="FC72">
        <v>1.202</v>
      </c>
      <c r="FD72">
        <v>0.2858</v>
      </c>
      <c r="FE72">
        <v>1.228259045138063</v>
      </c>
      <c r="FF72">
        <v>0.0006784385813721132</v>
      </c>
      <c r="FG72">
        <v>-9.114967239483524E-07</v>
      </c>
      <c r="FH72">
        <v>3.422039933275619E-10</v>
      </c>
      <c r="FI72">
        <v>0.2857799999999919</v>
      </c>
      <c r="FJ72">
        <v>0</v>
      </c>
      <c r="FK72">
        <v>0</v>
      </c>
      <c r="FL72">
        <v>0</v>
      </c>
      <c r="FM72">
        <v>1</v>
      </c>
      <c r="FN72">
        <v>2092</v>
      </c>
      <c r="FO72">
        <v>0</v>
      </c>
      <c r="FP72">
        <v>27</v>
      </c>
      <c r="FQ72">
        <v>1.5</v>
      </c>
      <c r="FR72">
        <v>9.4</v>
      </c>
      <c r="FS72">
        <v>0.301514</v>
      </c>
      <c r="FT72">
        <v>2.46094</v>
      </c>
      <c r="FU72">
        <v>2.14966</v>
      </c>
      <c r="FV72">
        <v>2.73193</v>
      </c>
      <c r="FW72">
        <v>2.15088</v>
      </c>
      <c r="FX72">
        <v>2.41699</v>
      </c>
      <c r="FY72">
        <v>40.758</v>
      </c>
      <c r="FZ72">
        <v>15.0426</v>
      </c>
      <c r="GA72">
        <v>19</v>
      </c>
      <c r="GB72">
        <v>619.51</v>
      </c>
      <c r="GC72">
        <v>660.235</v>
      </c>
      <c r="GD72">
        <v>30.0027</v>
      </c>
      <c r="GE72">
        <v>35.3614</v>
      </c>
      <c r="GF72">
        <v>30.0027</v>
      </c>
      <c r="GG72">
        <v>34.6627</v>
      </c>
      <c r="GH72">
        <v>34.564</v>
      </c>
      <c r="GI72">
        <v>6.0809</v>
      </c>
      <c r="GJ72">
        <v>0</v>
      </c>
      <c r="GK72">
        <v>100</v>
      </c>
      <c r="GL72">
        <v>30</v>
      </c>
      <c r="GM72">
        <v>50</v>
      </c>
      <c r="GN72">
        <v>33.4539</v>
      </c>
      <c r="GO72">
        <v>99.2859</v>
      </c>
      <c r="GP72">
        <v>99.79900000000001</v>
      </c>
    </row>
    <row r="73" spans="1:198">
      <c r="A73">
        <v>55</v>
      </c>
      <c r="B73">
        <v>1655401554.5</v>
      </c>
      <c r="C73">
        <v>7283.400000095367</v>
      </c>
      <c r="D73" t="s">
        <v>503</v>
      </c>
      <c r="E73" t="s">
        <v>504</v>
      </c>
      <c r="F73">
        <v>15</v>
      </c>
      <c r="G73">
        <v>1655401546.516129</v>
      </c>
      <c r="H73">
        <f>(I73)/1000</f>
        <v>0</v>
      </c>
      <c r="I73">
        <f>1000*AY73*AG73*(AU73-AV73)/(100*AN73*(1000-AG73*AU73))</f>
        <v>0</v>
      </c>
      <c r="J73">
        <f>AY73*AG73*(AT73-AS73*(1000-AG73*AV73)/(1000-AG73*AU73))/(100*AN73)</f>
        <v>0</v>
      </c>
      <c r="K73">
        <f>AS73 - IF(AG73&gt;1, J73*AN73*100.0/(AI73*BG73), 0)</f>
        <v>0</v>
      </c>
      <c r="L73">
        <f>((R73-H73/2)*K73-J73)/(R73+H73/2)</f>
        <v>0</v>
      </c>
      <c r="M73">
        <f>L73*(AZ73+BA73)/1000.0</f>
        <v>0</v>
      </c>
      <c r="N73">
        <f>(AS73 - IF(AG73&gt;1, J73*AN73*100.0/(AI73*BG73), 0))*(AZ73+BA73)/1000.0</f>
        <v>0</v>
      </c>
      <c r="O73">
        <f>2.0/((1/Q73-1/P73)+SIGN(Q73)*SQRT((1/Q73-1/P73)*(1/Q73-1/P73) + 4*AO73/((AO73+1)*(AO73+1))*(2*1/Q73*1/P73-1/P73*1/P73)))</f>
        <v>0</v>
      </c>
      <c r="P73">
        <f>IF(LEFT(AP73,1)&lt;&gt;"0",IF(LEFT(AP73,1)="1",3.0,AQ73),$D$5+$E$5*(BG73*AZ73/($K$5*1000))+$F$5*(BG73*AZ73/($K$5*1000))*MAX(MIN(AN73,$J$5),$I$5)*MAX(MIN(AN73,$J$5),$I$5)+$G$5*MAX(MIN(AN73,$J$5),$I$5)*(BG73*AZ73/($K$5*1000))+$H$5*(BG73*AZ73/($K$5*1000))*(BG73*AZ73/($K$5*1000)))</f>
        <v>0</v>
      </c>
      <c r="Q73">
        <f>H73*(1000-(1000*0.61365*exp(17.502*U73/(240.97+U73))/(AZ73+BA73)+AU73)/2)/(1000*0.61365*exp(17.502*U73/(240.97+U73))/(AZ73+BA73)-AU73)</f>
        <v>0</v>
      </c>
      <c r="R73">
        <f>1/((AO73+1)/(O73/1.6)+1/(P73/1.37)) + AO73/((AO73+1)/(O73/1.6) + AO73/(P73/1.37))</f>
        <v>0</v>
      </c>
      <c r="S73">
        <f>(AJ73*AM73)</f>
        <v>0</v>
      </c>
      <c r="T73">
        <f>(BB73+(S73+2*0.95*5.67E-8*(((BB73+$B$9)+273)^4-(BB73+273)^4)-44100*H73)/(1.84*29.3*P73+8*0.95*5.67E-8*(BB73+273)^3))</f>
        <v>0</v>
      </c>
      <c r="U73">
        <f>($C$9*BC73+$D$9*BD73+$E$9*T73)</f>
        <v>0</v>
      </c>
      <c r="V73">
        <f>0.61365*exp(17.502*U73/(240.97+U73))</f>
        <v>0</v>
      </c>
      <c r="W73">
        <f>(X73/Y73*100)</f>
        <v>0</v>
      </c>
      <c r="X73">
        <f>AU73*(AZ73+BA73)/1000</f>
        <v>0</v>
      </c>
      <c r="Y73">
        <f>0.61365*exp(17.502*BB73/(240.97+BB73))</f>
        <v>0</v>
      </c>
      <c r="Z73">
        <f>(V73-AU73*(AZ73+BA73)/1000)</f>
        <v>0</v>
      </c>
      <c r="AA73">
        <f>(-H73*44100)</f>
        <v>0</v>
      </c>
      <c r="AB73">
        <f>2*29.3*P73*0.92*(BB73-U73)</f>
        <v>0</v>
      </c>
      <c r="AC73">
        <f>2*0.95*5.67E-8*(((BB73+$B$9)+273)^4-(U73+273)^4)</f>
        <v>0</v>
      </c>
      <c r="AD73">
        <f>S73+AC73+AA73+AB73</f>
        <v>0</v>
      </c>
      <c r="AE73">
        <v>0</v>
      </c>
      <c r="AF73">
        <v>0</v>
      </c>
      <c r="AG73">
        <f>IF(AE73*$H$15&gt;=AI73,1.0,(AI73/(AI73-AE73*$H$15)))</f>
        <v>0</v>
      </c>
      <c r="AH73">
        <f>(AG73-1)*100</f>
        <v>0</v>
      </c>
      <c r="AI73">
        <f>MAX(0,($B$15+$C$15*BG73)/(1+$D$15*BG73)*AZ73/(BB73+273)*$E$15)</f>
        <v>0</v>
      </c>
      <c r="AJ73">
        <f>$B$13*BH73+$C$13*BI73+$D$13*BT73</f>
        <v>0</v>
      </c>
      <c r="AK73">
        <f>AJ73*AL73</f>
        <v>0</v>
      </c>
      <c r="AL73">
        <f>($B$13*$D$11+$C$13*$D$11+$D$13*(BU73*$E$11+BV73*$G$11))/($B$13+$C$13+$D$13)</f>
        <v>0</v>
      </c>
      <c r="AM73">
        <f>($B$13*$K$11+$C$13*$K$11+$D$13*(BU73*$L$11+BV73*$N$11))/($B$13+$C$13+$D$13)</f>
        <v>0</v>
      </c>
      <c r="AN73">
        <v>1.4</v>
      </c>
      <c r="AO73">
        <v>0.5</v>
      </c>
      <c r="AP73" t="s">
        <v>334</v>
      </c>
      <c r="AQ73">
        <v>2</v>
      </c>
      <c r="AR73">
        <v>1655401546.516129</v>
      </c>
      <c r="AS73">
        <v>1.550492806451613</v>
      </c>
      <c r="AT73">
        <v>0.3664750967741935</v>
      </c>
      <c r="AU73">
        <v>35.35735161290323</v>
      </c>
      <c r="AV73">
        <v>33.60130000000001</v>
      </c>
      <c r="AW73">
        <v>0.220492806451613</v>
      </c>
      <c r="AX73">
        <v>35.09335161290323</v>
      </c>
      <c r="AY73">
        <v>600.0005806451614</v>
      </c>
      <c r="AZ73">
        <v>85.2313193548387</v>
      </c>
      <c r="BA73">
        <v>0.09999842258064519</v>
      </c>
      <c r="BB73">
        <v>33.23176129032258</v>
      </c>
      <c r="BC73">
        <v>34.28540322580645</v>
      </c>
      <c r="BD73">
        <v>999.9000000000003</v>
      </c>
      <c r="BE73">
        <v>0</v>
      </c>
      <c r="BF73">
        <v>0</v>
      </c>
      <c r="BG73">
        <v>10002.57870967742</v>
      </c>
      <c r="BH73">
        <v>564.2803225806451</v>
      </c>
      <c r="BI73">
        <v>1897.35935483871</v>
      </c>
      <c r="BJ73">
        <v>1.025128225806452</v>
      </c>
      <c r="BK73">
        <v>1.442642580645161</v>
      </c>
      <c r="BL73">
        <v>0.3792172580645161</v>
      </c>
      <c r="BM73">
        <v>1.777832258064516</v>
      </c>
      <c r="BN73">
        <v>0.3664750967741935</v>
      </c>
      <c r="BO73">
        <v>33.60130000000001</v>
      </c>
      <c r="BP73">
        <v>3.015409677419354</v>
      </c>
      <c r="BQ73">
        <v>2.863881612903226</v>
      </c>
      <c r="BR73">
        <v>24.11323870967741</v>
      </c>
      <c r="BS73">
        <v>23.25699677419355</v>
      </c>
      <c r="BT73">
        <v>1799.977419354839</v>
      </c>
      <c r="BU73">
        <v>0.6429991935483871</v>
      </c>
      <c r="BV73">
        <v>0.357000806451613</v>
      </c>
      <c r="BW73">
        <v>39</v>
      </c>
      <c r="BX73">
        <v>30063.01935483871</v>
      </c>
      <c r="BY73">
        <v>1655401579.5</v>
      </c>
      <c r="BZ73" t="s">
        <v>505</v>
      </c>
      <c r="CA73">
        <v>1655401579.5</v>
      </c>
      <c r="CB73">
        <v>1655401571.5</v>
      </c>
      <c r="CC73">
        <v>63</v>
      </c>
      <c r="CD73">
        <v>0.16</v>
      </c>
      <c r="CE73">
        <v>-0.022</v>
      </c>
      <c r="CF73">
        <v>1.33</v>
      </c>
      <c r="CG73">
        <v>0.264</v>
      </c>
      <c r="CH73">
        <v>0</v>
      </c>
      <c r="CI73">
        <v>34</v>
      </c>
      <c r="CJ73">
        <v>0.38</v>
      </c>
      <c r="CK73">
        <v>0.04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3.22338</v>
      </c>
      <c r="CX73">
        <v>2.78136</v>
      </c>
      <c r="CY73">
        <v>5.50343E-05</v>
      </c>
      <c r="CZ73">
        <v>8.67557E-05</v>
      </c>
      <c r="DA73">
        <v>0.130649</v>
      </c>
      <c r="DB73">
        <v>0.128631</v>
      </c>
      <c r="DC73">
        <v>24906.7</v>
      </c>
      <c r="DD73">
        <v>24607.7</v>
      </c>
      <c r="DE73">
        <v>23983.1</v>
      </c>
      <c r="DF73">
        <v>21953.1</v>
      </c>
      <c r="DG73">
        <v>30840.1</v>
      </c>
      <c r="DH73">
        <v>24403.5</v>
      </c>
      <c r="DI73">
        <v>39223.2</v>
      </c>
      <c r="DJ73">
        <v>30387.6</v>
      </c>
      <c r="DK73">
        <v>2.07993</v>
      </c>
      <c r="DL73">
        <v>2.0978</v>
      </c>
      <c r="DM73">
        <v>0.0157729</v>
      </c>
      <c r="DN73">
        <v>0</v>
      </c>
      <c r="DO73">
        <v>34.0345</v>
      </c>
      <c r="DP73">
        <v>999.9</v>
      </c>
      <c r="DQ73">
        <v>57.7</v>
      </c>
      <c r="DR73">
        <v>33.8</v>
      </c>
      <c r="DS73">
        <v>35.7729</v>
      </c>
      <c r="DT73">
        <v>63.9647</v>
      </c>
      <c r="DU73">
        <v>15.9976</v>
      </c>
      <c r="DV73">
        <v>2</v>
      </c>
      <c r="DW73">
        <v>0.746606</v>
      </c>
      <c r="DX73">
        <v>2.54315</v>
      </c>
      <c r="DY73">
        <v>20.3353</v>
      </c>
      <c r="DZ73">
        <v>5.22448</v>
      </c>
      <c r="EA73">
        <v>11.9501</v>
      </c>
      <c r="EB73">
        <v>4.9757</v>
      </c>
      <c r="EC73">
        <v>3.28095</v>
      </c>
      <c r="ED73">
        <v>2137</v>
      </c>
      <c r="EE73">
        <v>9061.200000000001</v>
      </c>
      <c r="EF73">
        <v>9999</v>
      </c>
      <c r="EG73">
        <v>117.7</v>
      </c>
      <c r="EH73">
        <v>4.97192</v>
      </c>
      <c r="EI73">
        <v>1.86208</v>
      </c>
      <c r="EJ73">
        <v>1.86752</v>
      </c>
      <c r="EK73">
        <v>1.85898</v>
      </c>
      <c r="EL73">
        <v>1.8631</v>
      </c>
      <c r="EM73">
        <v>1.86371</v>
      </c>
      <c r="EN73">
        <v>1.86447</v>
      </c>
      <c r="EO73">
        <v>1.8606</v>
      </c>
      <c r="EP73">
        <v>0</v>
      </c>
      <c r="EQ73">
        <v>0</v>
      </c>
      <c r="ER73">
        <v>0</v>
      </c>
      <c r="ES73">
        <v>0</v>
      </c>
      <c r="ET73" t="s">
        <v>336</v>
      </c>
      <c r="EU73" t="s">
        <v>337</v>
      </c>
      <c r="EV73" t="s">
        <v>338</v>
      </c>
      <c r="EW73" t="s">
        <v>338</v>
      </c>
      <c r="EX73" t="s">
        <v>338</v>
      </c>
      <c r="EY73" t="s">
        <v>338</v>
      </c>
      <c r="EZ73">
        <v>0</v>
      </c>
      <c r="FA73">
        <v>100</v>
      </c>
      <c r="FB73">
        <v>100</v>
      </c>
      <c r="FC73">
        <v>1.33</v>
      </c>
      <c r="FD73">
        <v>0.264</v>
      </c>
      <c r="FE73">
        <v>1.170961029745711</v>
      </c>
      <c r="FF73">
        <v>0.0006784385813721132</v>
      </c>
      <c r="FG73">
        <v>-9.114967239483524E-07</v>
      </c>
      <c r="FH73">
        <v>3.422039933275619E-10</v>
      </c>
      <c r="FI73">
        <v>0.2857799999999919</v>
      </c>
      <c r="FJ73">
        <v>0</v>
      </c>
      <c r="FK73">
        <v>0</v>
      </c>
      <c r="FL73">
        <v>0</v>
      </c>
      <c r="FM73">
        <v>1</v>
      </c>
      <c r="FN73">
        <v>2092</v>
      </c>
      <c r="FO73">
        <v>0</v>
      </c>
      <c r="FP73">
        <v>27</v>
      </c>
      <c r="FQ73">
        <v>1.5</v>
      </c>
      <c r="FR73">
        <v>11.3</v>
      </c>
      <c r="FS73">
        <v>0.032959</v>
      </c>
      <c r="FT73">
        <v>4.99878</v>
      </c>
      <c r="FU73">
        <v>2.14966</v>
      </c>
      <c r="FV73">
        <v>2.73193</v>
      </c>
      <c r="FW73">
        <v>2.15088</v>
      </c>
      <c r="FX73">
        <v>2.42188</v>
      </c>
      <c r="FY73">
        <v>41.6127</v>
      </c>
      <c r="FZ73">
        <v>15.0076</v>
      </c>
      <c r="GA73">
        <v>19</v>
      </c>
      <c r="GB73">
        <v>619.9450000000001</v>
      </c>
      <c r="GC73">
        <v>656.549</v>
      </c>
      <c r="GD73">
        <v>30.0016</v>
      </c>
      <c r="GE73">
        <v>36.0976</v>
      </c>
      <c r="GF73">
        <v>30.0025</v>
      </c>
      <c r="GG73">
        <v>35.4526</v>
      </c>
      <c r="GH73">
        <v>35.3609</v>
      </c>
      <c r="GI73">
        <v>0</v>
      </c>
      <c r="GJ73">
        <v>0</v>
      </c>
      <c r="GK73">
        <v>100</v>
      </c>
      <c r="GL73">
        <v>30</v>
      </c>
      <c r="GM73">
        <v>0</v>
      </c>
      <c r="GN73">
        <v>35.6912</v>
      </c>
      <c r="GO73">
        <v>99.17019999999999</v>
      </c>
      <c r="GP73">
        <v>99.6943</v>
      </c>
    </row>
    <row r="74" spans="1:198">
      <c r="A74">
        <v>56</v>
      </c>
      <c r="B74">
        <v>1655401670.5</v>
      </c>
      <c r="C74">
        <v>7399.400000095367</v>
      </c>
      <c r="D74" t="s">
        <v>506</v>
      </c>
      <c r="E74" t="s">
        <v>507</v>
      </c>
      <c r="F74">
        <v>15</v>
      </c>
      <c r="G74">
        <v>1655401662.5</v>
      </c>
      <c r="H74">
        <f>(I74)/1000</f>
        <v>0</v>
      </c>
      <c r="I74">
        <f>1000*AY74*AG74*(AU74-AV74)/(100*AN74*(1000-AG74*AU74))</f>
        <v>0</v>
      </c>
      <c r="J74">
        <f>AY74*AG74*(AT74-AS74*(1000-AG74*AV74)/(1000-AG74*AU74))/(100*AN74)</f>
        <v>0</v>
      </c>
      <c r="K74">
        <f>AS74 - IF(AG74&gt;1, J74*AN74*100.0/(AI74*BG74), 0)</f>
        <v>0</v>
      </c>
      <c r="L74">
        <f>((R74-H74/2)*K74-J74)/(R74+H74/2)</f>
        <v>0</v>
      </c>
      <c r="M74">
        <f>L74*(AZ74+BA74)/1000.0</f>
        <v>0</v>
      </c>
      <c r="N74">
        <f>(AS74 - IF(AG74&gt;1, J74*AN74*100.0/(AI74*BG74), 0))*(AZ74+BA74)/1000.0</f>
        <v>0</v>
      </c>
      <c r="O74">
        <f>2.0/((1/Q74-1/P74)+SIGN(Q74)*SQRT((1/Q74-1/P74)*(1/Q74-1/P74) + 4*AO74/((AO74+1)*(AO74+1))*(2*1/Q74*1/P74-1/P74*1/P74)))</f>
        <v>0</v>
      </c>
      <c r="P74">
        <f>IF(LEFT(AP74,1)&lt;&gt;"0",IF(LEFT(AP74,1)="1",3.0,AQ74),$D$5+$E$5*(BG74*AZ74/($K$5*1000))+$F$5*(BG74*AZ74/($K$5*1000))*MAX(MIN(AN74,$J$5),$I$5)*MAX(MIN(AN74,$J$5),$I$5)+$G$5*MAX(MIN(AN74,$J$5),$I$5)*(BG74*AZ74/($K$5*1000))+$H$5*(BG74*AZ74/($K$5*1000))*(BG74*AZ74/($K$5*1000)))</f>
        <v>0</v>
      </c>
      <c r="Q74">
        <f>H74*(1000-(1000*0.61365*exp(17.502*U74/(240.97+U74))/(AZ74+BA74)+AU74)/2)/(1000*0.61365*exp(17.502*U74/(240.97+U74))/(AZ74+BA74)-AU74)</f>
        <v>0</v>
      </c>
      <c r="R74">
        <f>1/((AO74+1)/(O74/1.6)+1/(P74/1.37)) + AO74/((AO74+1)/(O74/1.6) + AO74/(P74/1.37))</f>
        <v>0</v>
      </c>
      <c r="S74">
        <f>(AJ74*AM74)</f>
        <v>0</v>
      </c>
      <c r="T74">
        <f>(BB74+(S74+2*0.95*5.67E-8*(((BB74+$B$9)+273)^4-(BB74+273)^4)-44100*H74)/(1.84*29.3*P74+8*0.95*5.67E-8*(BB74+273)^3))</f>
        <v>0</v>
      </c>
      <c r="U74">
        <f>($C$9*BC74+$D$9*BD74+$E$9*T74)</f>
        <v>0</v>
      </c>
      <c r="V74">
        <f>0.61365*exp(17.502*U74/(240.97+U74))</f>
        <v>0</v>
      </c>
      <c r="W74">
        <f>(X74/Y74*100)</f>
        <v>0</v>
      </c>
      <c r="X74">
        <f>AU74*(AZ74+BA74)/1000</f>
        <v>0</v>
      </c>
      <c r="Y74">
        <f>0.61365*exp(17.502*BB74/(240.97+BB74))</f>
        <v>0</v>
      </c>
      <c r="Z74">
        <f>(V74-AU74*(AZ74+BA74)/1000)</f>
        <v>0</v>
      </c>
      <c r="AA74">
        <f>(-H74*44100)</f>
        <v>0</v>
      </c>
      <c r="AB74">
        <f>2*29.3*P74*0.92*(BB74-U74)</f>
        <v>0</v>
      </c>
      <c r="AC74">
        <f>2*0.95*5.67E-8*(((BB74+$B$9)+273)^4-(U74+273)^4)</f>
        <v>0</v>
      </c>
      <c r="AD74">
        <f>S74+AC74+AA74+AB74</f>
        <v>0</v>
      </c>
      <c r="AE74">
        <v>0</v>
      </c>
      <c r="AF74">
        <v>0</v>
      </c>
      <c r="AG74">
        <f>IF(AE74*$H$15&gt;=AI74,1.0,(AI74/(AI74-AE74*$H$15)))</f>
        <v>0</v>
      </c>
      <c r="AH74">
        <f>(AG74-1)*100</f>
        <v>0</v>
      </c>
      <c r="AI74">
        <f>MAX(0,($B$15+$C$15*BG74)/(1+$D$15*BG74)*AZ74/(BB74+273)*$E$15)</f>
        <v>0</v>
      </c>
      <c r="AJ74">
        <f>$B$13*BH74+$C$13*BI74+$D$13*BT74</f>
        <v>0</v>
      </c>
      <c r="AK74">
        <f>AJ74*AL74</f>
        <v>0</v>
      </c>
      <c r="AL74">
        <f>($B$13*$D$11+$C$13*$D$11+$D$13*(BU74*$E$11+BV74*$G$11))/($B$13+$C$13+$D$13)</f>
        <v>0</v>
      </c>
      <c r="AM74">
        <f>($B$13*$K$11+$C$13*$K$11+$D$13*(BU74*$L$11+BV74*$N$11))/($B$13+$C$13+$D$13)</f>
        <v>0</v>
      </c>
      <c r="AN74">
        <v>1.4</v>
      </c>
      <c r="AO74">
        <v>0.5</v>
      </c>
      <c r="AP74" t="s">
        <v>334</v>
      </c>
      <c r="AQ74">
        <v>2</v>
      </c>
      <c r="AR74">
        <v>1655401662.5</v>
      </c>
      <c r="AS74">
        <v>414.7615161290321</v>
      </c>
      <c r="AT74">
        <v>420.247935483871</v>
      </c>
      <c r="AU74">
        <v>36.12763225806452</v>
      </c>
      <c r="AV74">
        <v>34.28461935483871</v>
      </c>
      <c r="AW74">
        <v>413.0035161290322</v>
      </c>
      <c r="AX74">
        <v>35.86393548387097</v>
      </c>
      <c r="AY74">
        <v>599.9828387096775</v>
      </c>
      <c r="AZ74">
        <v>85.22974516129032</v>
      </c>
      <c r="BA74">
        <v>0.0999528193548387</v>
      </c>
      <c r="BB74">
        <v>33.42511935483871</v>
      </c>
      <c r="BC74">
        <v>34.44092580645161</v>
      </c>
      <c r="BD74">
        <v>999.9000000000003</v>
      </c>
      <c r="BE74">
        <v>0</v>
      </c>
      <c r="BF74">
        <v>0</v>
      </c>
      <c r="BG74">
        <v>10000.34225806452</v>
      </c>
      <c r="BH74">
        <v>564.6197096774193</v>
      </c>
      <c r="BI74">
        <v>1901.936451612903</v>
      </c>
      <c r="BJ74">
        <v>-5.764766129032258</v>
      </c>
      <c r="BK74">
        <v>430.0185806451614</v>
      </c>
      <c r="BL74">
        <v>435.1674516129033</v>
      </c>
      <c r="BM74">
        <v>1.84300935483871</v>
      </c>
      <c r="BN74">
        <v>420.247935483871</v>
      </c>
      <c r="BO74">
        <v>34.28461935483871</v>
      </c>
      <c r="BP74">
        <v>3.079149032258064</v>
      </c>
      <c r="BQ74">
        <v>2.92207064516129</v>
      </c>
      <c r="BR74">
        <v>24.46222903225806</v>
      </c>
      <c r="BS74">
        <v>23.59038709677419</v>
      </c>
      <c r="BT74">
        <v>1799.979677419355</v>
      </c>
      <c r="BU74">
        <v>0.6430002580645161</v>
      </c>
      <c r="BV74">
        <v>0.3569997419354838</v>
      </c>
      <c r="BW74">
        <v>40</v>
      </c>
      <c r="BX74">
        <v>30063.06451612903</v>
      </c>
      <c r="BY74">
        <v>1655401687.5</v>
      </c>
      <c r="BZ74" t="s">
        <v>508</v>
      </c>
      <c r="CA74">
        <v>1655401687.5</v>
      </c>
      <c r="CB74">
        <v>1655401571.5</v>
      </c>
      <c r="CC74">
        <v>64</v>
      </c>
      <c r="CD74">
        <v>0.278</v>
      </c>
      <c r="CE74">
        <v>-0.022</v>
      </c>
      <c r="CF74">
        <v>1.758</v>
      </c>
      <c r="CG74">
        <v>0.264</v>
      </c>
      <c r="CH74">
        <v>420</v>
      </c>
      <c r="CI74">
        <v>34</v>
      </c>
      <c r="CJ74">
        <v>0.35</v>
      </c>
      <c r="CK74">
        <v>0.04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3.22263</v>
      </c>
      <c r="CX74">
        <v>2.78114</v>
      </c>
      <c r="CY74">
        <v>0.0804721</v>
      </c>
      <c r="CZ74">
        <v>0.0826506</v>
      </c>
      <c r="DA74">
        <v>0.132323</v>
      </c>
      <c r="DB74">
        <v>0.130191</v>
      </c>
      <c r="DC74">
        <v>22880.5</v>
      </c>
      <c r="DD74">
        <v>22557.7</v>
      </c>
      <c r="DE74">
        <v>23956.8</v>
      </c>
      <c r="DF74">
        <v>21933</v>
      </c>
      <c r="DG74">
        <v>30753.8</v>
      </c>
      <c r="DH74">
        <v>24340.5</v>
      </c>
      <c r="DI74">
        <v>39182.9</v>
      </c>
      <c r="DJ74">
        <v>30360</v>
      </c>
      <c r="DK74">
        <v>2.07135</v>
      </c>
      <c r="DL74">
        <v>2.08678</v>
      </c>
      <c r="DM74">
        <v>0.0137091</v>
      </c>
      <c r="DN74">
        <v>0</v>
      </c>
      <c r="DO74">
        <v>34.2496</v>
      </c>
      <c r="DP74">
        <v>999.9</v>
      </c>
      <c r="DQ74">
        <v>56.7</v>
      </c>
      <c r="DR74">
        <v>34.6</v>
      </c>
      <c r="DS74">
        <v>36.753</v>
      </c>
      <c r="DT74">
        <v>63.8547</v>
      </c>
      <c r="DU74">
        <v>16.1018</v>
      </c>
      <c r="DV74">
        <v>2</v>
      </c>
      <c r="DW74">
        <v>0.73158</v>
      </c>
      <c r="DX74">
        <v>2.80668</v>
      </c>
      <c r="DY74">
        <v>20.3305</v>
      </c>
      <c r="DZ74">
        <v>5.22088</v>
      </c>
      <c r="EA74">
        <v>11.9501</v>
      </c>
      <c r="EB74">
        <v>4.97465</v>
      </c>
      <c r="EC74">
        <v>3.28033</v>
      </c>
      <c r="ED74">
        <v>2140</v>
      </c>
      <c r="EE74">
        <v>9061.200000000001</v>
      </c>
      <c r="EF74">
        <v>9999</v>
      </c>
      <c r="EG74">
        <v>117.7</v>
      </c>
      <c r="EH74">
        <v>4.97183</v>
      </c>
      <c r="EI74">
        <v>1.86204</v>
      </c>
      <c r="EJ74">
        <v>1.86752</v>
      </c>
      <c r="EK74">
        <v>1.85898</v>
      </c>
      <c r="EL74">
        <v>1.8631</v>
      </c>
      <c r="EM74">
        <v>1.86369</v>
      </c>
      <c r="EN74">
        <v>1.86446</v>
      </c>
      <c r="EO74">
        <v>1.86054</v>
      </c>
      <c r="EP74">
        <v>0</v>
      </c>
      <c r="EQ74">
        <v>0</v>
      </c>
      <c r="ER74">
        <v>0</v>
      </c>
      <c r="ES74">
        <v>0</v>
      </c>
      <c r="ET74" t="s">
        <v>336</v>
      </c>
      <c r="EU74" t="s">
        <v>337</v>
      </c>
      <c r="EV74" t="s">
        <v>338</v>
      </c>
      <c r="EW74" t="s">
        <v>338</v>
      </c>
      <c r="EX74" t="s">
        <v>338</v>
      </c>
      <c r="EY74" t="s">
        <v>338</v>
      </c>
      <c r="EZ74">
        <v>0</v>
      </c>
      <c r="FA74">
        <v>100</v>
      </c>
      <c r="FB74">
        <v>100</v>
      </c>
      <c r="FC74">
        <v>1.758</v>
      </c>
      <c r="FD74">
        <v>0.2637</v>
      </c>
      <c r="FE74">
        <v>1.330722640337138</v>
      </c>
      <c r="FF74">
        <v>0.0006784385813721132</v>
      </c>
      <c r="FG74">
        <v>-9.114967239483524E-07</v>
      </c>
      <c r="FH74">
        <v>3.422039933275619E-10</v>
      </c>
      <c r="FI74">
        <v>0.2636949999999914</v>
      </c>
      <c r="FJ74">
        <v>0</v>
      </c>
      <c r="FK74">
        <v>0</v>
      </c>
      <c r="FL74">
        <v>0</v>
      </c>
      <c r="FM74">
        <v>1</v>
      </c>
      <c r="FN74">
        <v>2092</v>
      </c>
      <c r="FO74">
        <v>0</v>
      </c>
      <c r="FP74">
        <v>27</v>
      </c>
      <c r="FQ74">
        <v>1.5</v>
      </c>
      <c r="FR74">
        <v>1.6</v>
      </c>
      <c r="FS74">
        <v>1.39771</v>
      </c>
      <c r="FT74">
        <v>2.4292</v>
      </c>
      <c r="FU74">
        <v>2.14966</v>
      </c>
      <c r="FV74">
        <v>2.73315</v>
      </c>
      <c r="FW74">
        <v>2.15088</v>
      </c>
      <c r="FX74">
        <v>2.44507</v>
      </c>
      <c r="FY74">
        <v>42.4837</v>
      </c>
      <c r="FZ74">
        <v>14.9989</v>
      </c>
      <c r="GA74">
        <v>19</v>
      </c>
      <c r="GB74">
        <v>620.116</v>
      </c>
      <c r="GC74">
        <v>654.441</v>
      </c>
      <c r="GD74">
        <v>30.0017</v>
      </c>
      <c r="GE74">
        <v>36.7666</v>
      </c>
      <c r="GF74">
        <v>30.0021</v>
      </c>
      <c r="GG74">
        <v>36.1737</v>
      </c>
      <c r="GH74">
        <v>36.0836</v>
      </c>
      <c r="GI74">
        <v>28.0144</v>
      </c>
      <c r="GJ74">
        <v>0</v>
      </c>
      <c r="GK74">
        <v>100</v>
      </c>
      <c r="GL74">
        <v>30</v>
      </c>
      <c r="GM74">
        <v>420</v>
      </c>
      <c r="GN74">
        <v>35.6912</v>
      </c>
      <c r="GO74">
        <v>99.0656</v>
      </c>
      <c r="GP74">
        <v>99.60339999999999</v>
      </c>
    </row>
    <row r="75" spans="1:198">
      <c r="A75">
        <v>57</v>
      </c>
      <c r="B75">
        <v>1655401778.5</v>
      </c>
      <c r="C75">
        <v>7507.400000095367</v>
      </c>
      <c r="D75" t="s">
        <v>509</v>
      </c>
      <c r="E75" t="s">
        <v>510</v>
      </c>
      <c r="F75">
        <v>15</v>
      </c>
      <c r="G75">
        <v>1655401770.5</v>
      </c>
      <c r="H75">
        <f>(I75)/1000</f>
        <v>0</v>
      </c>
      <c r="I75">
        <f>1000*AY75*AG75*(AU75-AV75)/(100*AN75*(1000-AG75*AU75))</f>
        <v>0</v>
      </c>
      <c r="J75">
        <f>AY75*AG75*(AT75-AS75*(1000-AG75*AV75)/(1000-AG75*AU75))/(100*AN75)</f>
        <v>0</v>
      </c>
      <c r="K75">
        <f>AS75 - IF(AG75&gt;1, J75*AN75*100.0/(AI75*BG75), 0)</f>
        <v>0</v>
      </c>
      <c r="L75">
        <f>((R75-H75/2)*K75-J75)/(R75+H75/2)</f>
        <v>0</v>
      </c>
      <c r="M75">
        <f>L75*(AZ75+BA75)/1000.0</f>
        <v>0</v>
      </c>
      <c r="N75">
        <f>(AS75 - IF(AG75&gt;1, J75*AN75*100.0/(AI75*BG75), 0))*(AZ75+BA75)/1000.0</f>
        <v>0</v>
      </c>
      <c r="O75">
        <f>2.0/((1/Q75-1/P75)+SIGN(Q75)*SQRT((1/Q75-1/P75)*(1/Q75-1/P75) + 4*AO75/((AO75+1)*(AO75+1))*(2*1/Q75*1/P75-1/P75*1/P75)))</f>
        <v>0</v>
      </c>
      <c r="P75">
        <f>IF(LEFT(AP75,1)&lt;&gt;"0",IF(LEFT(AP75,1)="1",3.0,AQ75),$D$5+$E$5*(BG75*AZ75/($K$5*1000))+$F$5*(BG75*AZ75/($K$5*1000))*MAX(MIN(AN75,$J$5),$I$5)*MAX(MIN(AN75,$J$5),$I$5)+$G$5*MAX(MIN(AN75,$J$5),$I$5)*(BG75*AZ75/($K$5*1000))+$H$5*(BG75*AZ75/($K$5*1000))*(BG75*AZ75/($K$5*1000)))</f>
        <v>0</v>
      </c>
      <c r="Q75">
        <f>H75*(1000-(1000*0.61365*exp(17.502*U75/(240.97+U75))/(AZ75+BA75)+AU75)/2)/(1000*0.61365*exp(17.502*U75/(240.97+U75))/(AZ75+BA75)-AU75)</f>
        <v>0</v>
      </c>
      <c r="R75">
        <f>1/((AO75+1)/(O75/1.6)+1/(P75/1.37)) + AO75/((AO75+1)/(O75/1.6) + AO75/(P75/1.37))</f>
        <v>0</v>
      </c>
      <c r="S75">
        <f>(AJ75*AM75)</f>
        <v>0</v>
      </c>
      <c r="T75">
        <f>(BB75+(S75+2*0.95*5.67E-8*(((BB75+$B$9)+273)^4-(BB75+273)^4)-44100*H75)/(1.84*29.3*P75+8*0.95*5.67E-8*(BB75+273)^3))</f>
        <v>0</v>
      </c>
      <c r="U75">
        <f>($C$9*BC75+$D$9*BD75+$E$9*T75)</f>
        <v>0</v>
      </c>
      <c r="V75">
        <f>0.61365*exp(17.502*U75/(240.97+U75))</f>
        <v>0</v>
      </c>
      <c r="W75">
        <f>(X75/Y75*100)</f>
        <v>0</v>
      </c>
      <c r="X75">
        <f>AU75*(AZ75+BA75)/1000</f>
        <v>0</v>
      </c>
      <c r="Y75">
        <f>0.61365*exp(17.502*BB75/(240.97+BB75))</f>
        <v>0</v>
      </c>
      <c r="Z75">
        <f>(V75-AU75*(AZ75+BA75)/1000)</f>
        <v>0</v>
      </c>
      <c r="AA75">
        <f>(-H75*44100)</f>
        <v>0</v>
      </c>
      <c r="AB75">
        <f>2*29.3*P75*0.92*(BB75-U75)</f>
        <v>0</v>
      </c>
      <c r="AC75">
        <f>2*0.95*5.67E-8*(((BB75+$B$9)+273)^4-(U75+273)^4)</f>
        <v>0</v>
      </c>
      <c r="AD75">
        <f>S75+AC75+AA75+AB75</f>
        <v>0</v>
      </c>
      <c r="AE75">
        <v>0</v>
      </c>
      <c r="AF75">
        <v>0</v>
      </c>
      <c r="AG75">
        <f>IF(AE75*$H$15&gt;=AI75,1.0,(AI75/(AI75-AE75*$H$15)))</f>
        <v>0</v>
      </c>
      <c r="AH75">
        <f>(AG75-1)*100</f>
        <v>0</v>
      </c>
      <c r="AI75">
        <f>MAX(0,($B$15+$C$15*BG75)/(1+$D$15*BG75)*AZ75/(BB75+273)*$E$15)</f>
        <v>0</v>
      </c>
      <c r="AJ75">
        <f>$B$13*BH75+$C$13*BI75+$D$13*BT75</f>
        <v>0</v>
      </c>
      <c r="AK75">
        <f>AJ75*AL75</f>
        <v>0</v>
      </c>
      <c r="AL75">
        <f>($B$13*$D$11+$C$13*$D$11+$D$13*(BU75*$E$11+BV75*$G$11))/($B$13+$C$13+$D$13)</f>
        <v>0</v>
      </c>
      <c r="AM75">
        <f>($B$13*$K$11+$C$13*$K$11+$D$13*(BU75*$L$11+BV75*$N$11))/($B$13+$C$13+$D$13)</f>
        <v>0</v>
      </c>
      <c r="AN75">
        <v>1.4</v>
      </c>
      <c r="AO75">
        <v>0.5</v>
      </c>
      <c r="AP75" t="s">
        <v>334</v>
      </c>
      <c r="AQ75">
        <v>2</v>
      </c>
      <c r="AR75">
        <v>1655401770.5</v>
      </c>
      <c r="AS75">
        <v>641.0986774193549</v>
      </c>
      <c r="AT75">
        <v>650.0482580645161</v>
      </c>
      <c r="AU75">
        <v>36.6755064516129</v>
      </c>
      <c r="AV75">
        <v>34.98451290322581</v>
      </c>
      <c r="AW75">
        <v>639.1556774193549</v>
      </c>
      <c r="AX75">
        <v>36.41180967741936</v>
      </c>
      <c r="AY75">
        <v>600.0011612903226</v>
      </c>
      <c r="AZ75">
        <v>85.23272258064516</v>
      </c>
      <c r="BA75">
        <v>0.1000223064516129</v>
      </c>
      <c r="BB75">
        <v>33.63919032258065</v>
      </c>
      <c r="BC75">
        <v>34.6972</v>
      </c>
      <c r="BD75">
        <v>999.9000000000003</v>
      </c>
      <c r="BE75">
        <v>0</v>
      </c>
      <c r="BF75">
        <v>0</v>
      </c>
      <c r="BG75">
        <v>9998.953548387097</v>
      </c>
      <c r="BH75">
        <v>564.970193548387</v>
      </c>
      <c r="BI75">
        <v>1905.794193548387</v>
      </c>
      <c r="BJ75">
        <v>-9.133153870967742</v>
      </c>
      <c r="BK75">
        <v>665.3158709677419</v>
      </c>
      <c r="BL75">
        <v>673.6143870967743</v>
      </c>
      <c r="BM75">
        <v>1.691006129032258</v>
      </c>
      <c r="BN75">
        <v>650.0482580645161</v>
      </c>
      <c r="BO75">
        <v>34.98451290322581</v>
      </c>
      <c r="BP75">
        <v>3.125953548387097</v>
      </c>
      <c r="BQ75">
        <v>2.981825161290323</v>
      </c>
      <c r="BR75">
        <v>24.71447741935484</v>
      </c>
      <c r="BS75">
        <v>23.92675483870968</v>
      </c>
      <c r="BT75">
        <v>1799.980967741936</v>
      </c>
      <c r="BU75">
        <v>0.6430001612903228</v>
      </c>
      <c r="BV75">
        <v>0.3569998709677419</v>
      </c>
      <c r="BW75">
        <v>40.01076129032258</v>
      </c>
      <c r="BX75">
        <v>30063.08709677419</v>
      </c>
      <c r="BY75">
        <v>1655401810.5</v>
      </c>
      <c r="BZ75" t="s">
        <v>511</v>
      </c>
      <c r="CA75">
        <v>1655401810.5</v>
      </c>
      <c r="CB75">
        <v>1655401571.5</v>
      </c>
      <c r="CC75">
        <v>65</v>
      </c>
      <c r="CD75">
        <v>0.184</v>
      </c>
      <c r="CE75">
        <v>-0.022</v>
      </c>
      <c r="CF75">
        <v>1.943</v>
      </c>
      <c r="CG75">
        <v>0.264</v>
      </c>
      <c r="CH75">
        <v>650</v>
      </c>
      <c r="CI75">
        <v>34</v>
      </c>
      <c r="CJ75">
        <v>0.33</v>
      </c>
      <c r="CK75">
        <v>0.04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3.22205</v>
      </c>
      <c r="CX75">
        <v>2.78117</v>
      </c>
      <c r="CY75">
        <v>0.110609</v>
      </c>
      <c r="CZ75">
        <v>0.113409</v>
      </c>
      <c r="DA75">
        <v>0.133514</v>
      </c>
      <c r="DB75">
        <v>0.131769</v>
      </c>
      <c r="DC75">
        <v>22110</v>
      </c>
      <c r="DD75">
        <v>21783.6</v>
      </c>
      <c r="DE75">
        <v>23936</v>
      </c>
      <c r="DF75">
        <v>21916.3</v>
      </c>
      <c r="DG75">
        <v>30690</v>
      </c>
      <c r="DH75">
        <v>24279.6</v>
      </c>
      <c r="DI75">
        <v>39151.4</v>
      </c>
      <c r="DJ75">
        <v>30337.1</v>
      </c>
      <c r="DK75">
        <v>2.0635</v>
      </c>
      <c r="DL75">
        <v>2.07655</v>
      </c>
      <c r="DM75">
        <v>0.010632</v>
      </c>
      <c r="DN75">
        <v>0</v>
      </c>
      <c r="DO75">
        <v>34.5422</v>
      </c>
      <c r="DP75">
        <v>999.9</v>
      </c>
      <c r="DQ75">
        <v>55.8</v>
      </c>
      <c r="DR75">
        <v>35.2</v>
      </c>
      <c r="DS75">
        <v>37.3912</v>
      </c>
      <c r="DT75">
        <v>64.0347</v>
      </c>
      <c r="DU75">
        <v>16.262</v>
      </c>
      <c r="DV75">
        <v>2</v>
      </c>
      <c r="DW75">
        <v>0.8457440000000001</v>
      </c>
      <c r="DX75">
        <v>2.9997</v>
      </c>
      <c r="DY75">
        <v>20.3258</v>
      </c>
      <c r="DZ75">
        <v>5.22448</v>
      </c>
      <c r="EA75">
        <v>11.9501</v>
      </c>
      <c r="EB75">
        <v>4.97395</v>
      </c>
      <c r="EC75">
        <v>3.28095</v>
      </c>
      <c r="ED75">
        <v>2143.1</v>
      </c>
      <c r="EE75">
        <v>9061.200000000001</v>
      </c>
      <c r="EF75">
        <v>9999</v>
      </c>
      <c r="EG75">
        <v>117.7</v>
      </c>
      <c r="EH75">
        <v>4.97182</v>
      </c>
      <c r="EI75">
        <v>1.86206</v>
      </c>
      <c r="EJ75">
        <v>1.86754</v>
      </c>
      <c r="EK75">
        <v>1.85904</v>
      </c>
      <c r="EL75">
        <v>1.8631</v>
      </c>
      <c r="EM75">
        <v>1.86371</v>
      </c>
      <c r="EN75">
        <v>1.86447</v>
      </c>
      <c r="EO75">
        <v>1.86063</v>
      </c>
      <c r="EP75">
        <v>0</v>
      </c>
      <c r="EQ75">
        <v>0</v>
      </c>
      <c r="ER75">
        <v>0</v>
      </c>
      <c r="ES75">
        <v>0</v>
      </c>
      <c r="ET75" t="s">
        <v>336</v>
      </c>
      <c r="EU75" t="s">
        <v>337</v>
      </c>
      <c r="EV75" t="s">
        <v>338</v>
      </c>
      <c r="EW75" t="s">
        <v>338</v>
      </c>
      <c r="EX75" t="s">
        <v>338</v>
      </c>
      <c r="EY75" t="s">
        <v>338</v>
      </c>
      <c r="EZ75">
        <v>0</v>
      </c>
      <c r="FA75">
        <v>100</v>
      </c>
      <c r="FB75">
        <v>100</v>
      </c>
      <c r="FC75">
        <v>1.943</v>
      </c>
      <c r="FD75">
        <v>0.2637</v>
      </c>
      <c r="FE75">
        <v>1.60877338626335</v>
      </c>
      <c r="FF75">
        <v>0.0006784385813721132</v>
      </c>
      <c r="FG75">
        <v>-9.114967239483524E-07</v>
      </c>
      <c r="FH75">
        <v>3.422039933275619E-10</v>
      </c>
      <c r="FI75">
        <v>0.2636949999999914</v>
      </c>
      <c r="FJ75">
        <v>0</v>
      </c>
      <c r="FK75">
        <v>0</v>
      </c>
      <c r="FL75">
        <v>0</v>
      </c>
      <c r="FM75">
        <v>1</v>
      </c>
      <c r="FN75">
        <v>2092</v>
      </c>
      <c r="FO75">
        <v>0</v>
      </c>
      <c r="FP75">
        <v>27</v>
      </c>
      <c r="FQ75">
        <v>1.5</v>
      </c>
      <c r="FR75">
        <v>3.5</v>
      </c>
      <c r="FS75">
        <v>1.97754</v>
      </c>
      <c r="FT75">
        <v>2.43774</v>
      </c>
      <c r="FU75">
        <v>2.14966</v>
      </c>
      <c r="FV75">
        <v>2.73071</v>
      </c>
      <c r="FW75">
        <v>2.15088</v>
      </c>
      <c r="FX75">
        <v>2.43896</v>
      </c>
      <c r="FY75">
        <v>43.155</v>
      </c>
      <c r="FZ75">
        <v>14.9814</v>
      </c>
      <c r="GA75">
        <v>19</v>
      </c>
      <c r="GB75">
        <v>619.505</v>
      </c>
      <c r="GC75">
        <v>651.622</v>
      </c>
      <c r="GD75">
        <v>30.0033</v>
      </c>
      <c r="GE75">
        <v>37.3034</v>
      </c>
      <c r="GF75">
        <v>30.0023</v>
      </c>
      <c r="GG75">
        <v>36.7616</v>
      </c>
      <c r="GH75">
        <v>36.6807</v>
      </c>
      <c r="GI75">
        <v>39.6083</v>
      </c>
      <c r="GJ75">
        <v>0</v>
      </c>
      <c r="GK75">
        <v>100</v>
      </c>
      <c r="GL75">
        <v>30</v>
      </c>
      <c r="GM75">
        <v>650</v>
      </c>
      <c r="GN75">
        <v>36.6264</v>
      </c>
      <c r="GO75">
        <v>98.9836</v>
      </c>
      <c r="GP75">
        <v>99.52800000000001</v>
      </c>
    </row>
    <row r="76" spans="1:198">
      <c r="A76">
        <v>58</v>
      </c>
      <c r="B76">
        <v>1655401901.5</v>
      </c>
      <c r="C76">
        <v>7630.400000095367</v>
      </c>
      <c r="D76" t="s">
        <v>512</v>
      </c>
      <c r="E76" t="s">
        <v>513</v>
      </c>
      <c r="F76">
        <v>15</v>
      </c>
      <c r="G76">
        <v>1655401893.5</v>
      </c>
      <c r="H76">
        <f>(I76)/1000</f>
        <v>0</v>
      </c>
      <c r="I76">
        <f>1000*AY76*AG76*(AU76-AV76)/(100*AN76*(1000-AG76*AU76))</f>
        <v>0</v>
      </c>
      <c r="J76">
        <f>AY76*AG76*(AT76-AS76*(1000-AG76*AV76)/(1000-AG76*AU76))/(100*AN76)</f>
        <v>0</v>
      </c>
      <c r="K76">
        <f>AS76 - IF(AG76&gt;1, J76*AN76*100.0/(AI76*BG76), 0)</f>
        <v>0</v>
      </c>
      <c r="L76">
        <f>((R76-H76/2)*K76-J76)/(R76+H76/2)</f>
        <v>0</v>
      </c>
      <c r="M76">
        <f>L76*(AZ76+BA76)/1000.0</f>
        <v>0</v>
      </c>
      <c r="N76">
        <f>(AS76 - IF(AG76&gt;1, J76*AN76*100.0/(AI76*BG76), 0))*(AZ76+BA76)/1000.0</f>
        <v>0</v>
      </c>
      <c r="O76">
        <f>2.0/((1/Q76-1/P76)+SIGN(Q76)*SQRT((1/Q76-1/P76)*(1/Q76-1/P76) + 4*AO76/((AO76+1)*(AO76+1))*(2*1/Q76*1/P76-1/P76*1/P76)))</f>
        <v>0</v>
      </c>
      <c r="P76">
        <f>IF(LEFT(AP76,1)&lt;&gt;"0",IF(LEFT(AP76,1)="1",3.0,AQ76),$D$5+$E$5*(BG76*AZ76/($K$5*1000))+$F$5*(BG76*AZ76/($K$5*1000))*MAX(MIN(AN76,$J$5),$I$5)*MAX(MIN(AN76,$J$5),$I$5)+$G$5*MAX(MIN(AN76,$J$5),$I$5)*(BG76*AZ76/($K$5*1000))+$H$5*(BG76*AZ76/($K$5*1000))*(BG76*AZ76/($K$5*1000)))</f>
        <v>0</v>
      </c>
      <c r="Q76">
        <f>H76*(1000-(1000*0.61365*exp(17.502*U76/(240.97+U76))/(AZ76+BA76)+AU76)/2)/(1000*0.61365*exp(17.502*U76/(240.97+U76))/(AZ76+BA76)-AU76)</f>
        <v>0</v>
      </c>
      <c r="R76">
        <f>1/((AO76+1)/(O76/1.6)+1/(P76/1.37)) + AO76/((AO76+1)/(O76/1.6) + AO76/(P76/1.37))</f>
        <v>0</v>
      </c>
      <c r="S76">
        <f>(AJ76*AM76)</f>
        <v>0</v>
      </c>
      <c r="T76">
        <f>(BB76+(S76+2*0.95*5.67E-8*(((BB76+$B$9)+273)^4-(BB76+273)^4)-44100*H76)/(1.84*29.3*P76+8*0.95*5.67E-8*(BB76+273)^3))</f>
        <v>0</v>
      </c>
      <c r="U76">
        <f>($C$9*BC76+$D$9*BD76+$E$9*T76)</f>
        <v>0</v>
      </c>
      <c r="V76">
        <f>0.61365*exp(17.502*U76/(240.97+U76))</f>
        <v>0</v>
      </c>
      <c r="W76">
        <f>(X76/Y76*100)</f>
        <v>0</v>
      </c>
      <c r="X76">
        <f>AU76*(AZ76+BA76)/1000</f>
        <v>0</v>
      </c>
      <c r="Y76">
        <f>0.61365*exp(17.502*BB76/(240.97+BB76))</f>
        <v>0</v>
      </c>
      <c r="Z76">
        <f>(V76-AU76*(AZ76+BA76)/1000)</f>
        <v>0</v>
      </c>
      <c r="AA76">
        <f>(-H76*44100)</f>
        <v>0</v>
      </c>
      <c r="AB76">
        <f>2*29.3*P76*0.92*(BB76-U76)</f>
        <v>0</v>
      </c>
      <c r="AC76">
        <f>2*0.95*5.67E-8*(((BB76+$B$9)+273)^4-(U76+273)^4)</f>
        <v>0</v>
      </c>
      <c r="AD76">
        <f>S76+AC76+AA76+AB76</f>
        <v>0</v>
      </c>
      <c r="AE76">
        <v>0</v>
      </c>
      <c r="AF76">
        <v>0</v>
      </c>
      <c r="AG76">
        <f>IF(AE76*$H$15&gt;=AI76,1.0,(AI76/(AI76-AE76*$H$15)))</f>
        <v>0</v>
      </c>
      <c r="AH76">
        <f>(AG76-1)*100</f>
        <v>0</v>
      </c>
      <c r="AI76">
        <f>MAX(0,($B$15+$C$15*BG76)/(1+$D$15*BG76)*AZ76/(BB76+273)*$E$15)</f>
        <v>0</v>
      </c>
      <c r="AJ76">
        <f>$B$13*BH76+$C$13*BI76+$D$13*BT76</f>
        <v>0</v>
      </c>
      <c r="AK76">
        <f>AJ76*AL76</f>
        <v>0</v>
      </c>
      <c r="AL76">
        <f>($B$13*$D$11+$C$13*$D$11+$D$13*(BU76*$E$11+BV76*$G$11))/($B$13+$C$13+$D$13)</f>
        <v>0</v>
      </c>
      <c r="AM76">
        <f>($B$13*$K$11+$C$13*$K$11+$D$13*(BU76*$L$11+BV76*$N$11))/($B$13+$C$13+$D$13)</f>
        <v>0</v>
      </c>
      <c r="AN76">
        <v>1.4</v>
      </c>
      <c r="AO76">
        <v>0.5</v>
      </c>
      <c r="AP76" t="s">
        <v>334</v>
      </c>
      <c r="AQ76">
        <v>2</v>
      </c>
      <c r="AR76">
        <v>1655401893.5</v>
      </c>
      <c r="AS76">
        <v>789.6610322580647</v>
      </c>
      <c r="AT76">
        <v>799.9802258064515</v>
      </c>
      <c r="AU76">
        <v>37.26562580645162</v>
      </c>
      <c r="AV76">
        <v>35.75886129032258</v>
      </c>
      <c r="AW76">
        <v>787.5090322580646</v>
      </c>
      <c r="AX76">
        <v>37.00192903225805</v>
      </c>
      <c r="AY76">
        <v>599.9992903225806</v>
      </c>
      <c r="AZ76">
        <v>85.23996129032257</v>
      </c>
      <c r="BA76">
        <v>0.1000011193548387</v>
      </c>
      <c r="BB76">
        <v>33.87852903225807</v>
      </c>
      <c r="BC76">
        <v>34.96053548387097</v>
      </c>
      <c r="BD76">
        <v>999.9000000000003</v>
      </c>
      <c r="BE76">
        <v>0</v>
      </c>
      <c r="BF76">
        <v>0</v>
      </c>
      <c r="BG76">
        <v>10004.14548387097</v>
      </c>
      <c r="BH76">
        <v>565.5745483870968</v>
      </c>
      <c r="BI76">
        <v>1911.427419354839</v>
      </c>
      <c r="BJ76">
        <v>-10.54208387096774</v>
      </c>
      <c r="BK76">
        <v>819.995806451613</v>
      </c>
      <c r="BL76">
        <v>829.6475806451613</v>
      </c>
      <c r="BM76">
        <v>1.506764516129032</v>
      </c>
      <c r="BN76">
        <v>799.9802258064515</v>
      </c>
      <c r="BO76">
        <v>35.75886129032258</v>
      </c>
      <c r="BP76">
        <v>3.17652</v>
      </c>
      <c r="BQ76">
        <v>3.048083870967742</v>
      </c>
      <c r="BR76">
        <v>24.98333870967742</v>
      </c>
      <c r="BS76">
        <v>24.29292580645161</v>
      </c>
      <c r="BT76">
        <v>1799.981290322581</v>
      </c>
      <c r="BU76">
        <v>0.643000483870968</v>
      </c>
      <c r="BV76">
        <v>0.3569994516129031</v>
      </c>
      <c r="BW76">
        <v>41</v>
      </c>
      <c r="BX76">
        <v>30063.09999999999</v>
      </c>
      <c r="BY76">
        <v>1655401924.5</v>
      </c>
      <c r="BZ76" t="s">
        <v>514</v>
      </c>
      <c r="CA76">
        <v>1655401924.5</v>
      </c>
      <c r="CB76">
        <v>1655401571.5</v>
      </c>
      <c r="CC76">
        <v>66</v>
      </c>
      <c r="CD76">
        <v>0.224</v>
      </c>
      <c r="CE76">
        <v>-0.022</v>
      </c>
      <c r="CF76">
        <v>2.152</v>
      </c>
      <c r="CG76">
        <v>0.264</v>
      </c>
      <c r="CH76">
        <v>800</v>
      </c>
      <c r="CI76">
        <v>34</v>
      </c>
      <c r="CJ76">
        <v>0.21</v>
      </c>
      <c r="CK76">
        <v>0.04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3.22131</v>
      </c>
      <c r="CX76">
        <v>2.78139</v>
      </c>
      <c r="CY76">
        <v>0.12743</v>
      </c>
      <c r="CZ76">
        <v>0.130485</v>
      </c>
      <c r="DA76">
        <v>0.134784</v>
      </c>
      <c r="DB76">
        <v>0.133543</v>
      </c>
      <c r="DC76">
        <v>21664.5</v>
      </c>
      <c r="DD76">
        <v>21340.2</v>
      </c>
      <c r="DE76">
        <v>23908.4</v>
      </c>
      <c r="DF76">
        <v>21893.8</v>
      </c>
      <c r="DG76">
        <v>30614.6</v>
      </c>
      <c r="DH76">
        <v>24206.8</v>
      </c>
      <c r="DI76">
        <v>39108.4</v>
      </c>
      <c r="DJ76">
        <v>30306.2</v>
      </c>
      <c r="DK76">
        <v>2.05627</v>
      </c>
      <c r="DL76">
        <v>2.0642</v>
      </c>
      <c r="DM76">
        <v>0.00790134</v>
      </c>
      <c r="DN76">
        <v>0</v>
      </c>
      <c r="DO76">
        <v>34.8648</v>
      </c>
      <c r="DP76">
        <v>999.9</v>
      </c>
      <c r="DQ76">
        <v>54.8</v>
      </c>
      <c r="DR76">
        <v>35.9</v>
      </c>
      <c r="DS76">
        <v>38.1619</v>
      </c>
      <c r="DT76">
        <v>63.6147</v>
      </c>
      <c r="DU76">
        <v>16.3822</v>
      </c>
      <c r="DV76">
        <v>2</v>
      </c>
      <c r="DW76">
        <v>0.904212</v>
      </c>
      <c r="DX76">
        <v>3.25652</v>
      </c>
      <c r="DY76">
        <v>20.3191</v>
      </c>
      <c r="DZ76">
        <v>5.22702</v>
      </c>
      <c r="EA76">
        <v>11.9501</v>
      </c>
      <c r="EB76">
        <v>4.97495</v>
      </c>
      <c r="EC76">
        <v>3.28075</v>
      </c>
      <c r="ED76">
        <v>2146</v>
      </c>
      <c r="EE76">
        <v>9061.200000000001</v>
      </c>
      <c r="EF76">
        <v>9999</v>
      </c>
      <c r="EG76">
        <v>117.8</v>
      </c>
      <c r="EH76">
        <v>4.97186</v>
      </c>
      <c r="EI76">
        <v>1.86212</v>
      </c>
      <c r="EJ76">
        <v>1.8676</v>
      </c>
      <c r="EK76">
        <v>1.85913</v>
      </c>
      <c r="EL76">
        <v>1.8631</v>
      </c>
      <c r="EM76">
        <v>1.86371</v>
      </c>
      <c r="EN76">
        <v>1.86447</v>
      </c>
      <c r="EO76">
        <v>1.86066</v>
      </c>
      <c r="EP76">
        <v>0</v>
      </c>
      <c r="EQ76">
        <v>0</v>
      </c>
      <c r="ER76">
        <v>0</v>
      </c>
      <c r="ES76">
        <v>0</v>
      </c>
      <c r="ET76" t="s">
        <v>336</v>
      </c>
      <c r="EU76" t="s">
        <v>337</v>
      </c>
      <c r="EV76" t="s">
        <v>338</v>
      </c>
      <c r="EW76" t="s">
        <v>338</v>
      </c>
      <c r="EX76" t="s">
        <v>338</v>
      </c>
      <c r="EY76" t="s">
        <v>338</v>
      </c>
      <c r="EZ76">
        <v>0</v>
      </c>
      <c r="FA76">
        <v>100</v>
      </c>
      <c r="FB76">
        <v>100</v>
      </c>
      <c r="FC76">
        <v>2.152</v>
      </c>
      <c r="FD76">
        <v>0.2637</v>
      </c>
      <c r="FE76">
        <v>1.793107720456971</v>
      </c>
      <c r="FF76">
        <v>0.0006784385813721132</v>
      </c>
      <c r="FG76">
        <v>-9.114967239483524E-07</v>
      </c>
      <c r="FH76">
        <v>3.422039933275619E-10</v>
      </c>
      <c r="FI76">
        <v>0.2636949999999914</v>
      </c>
      <c r="FJ76">
        <v>0</v>
      </c>
      <c r="FK76">
        <v>0</v>
      </c>
      <c r="FL76">
        <v>0</v>
      </c>
      <c r="FM76">
        <v>1</v>
      </c>
      <c r="FN76">
        <v>2092</v>
      </c>
      <c r="FO76">
        <v>0</v>
      </c>
      <c r="FP76">
        <v>27</v>
      </c>
      <c r="FQ76">
        <v>1.5</v>
      </c>
      <c r="FR76">
        <v>5.5</v>
      </c>
      <c r="FS76">
        <v>2.33276</v>
      </c>
      <c r="FT76">
        <v>2.43408</v>
      </c>
      <c r="FU76">
        <v>2.14966</v>
      </c>
      <c r="FV76">
        <v>2.73193</v>
      </c>
      <c r="FW76">
        <v>2.15088</v>
      </c>
      <c r="FX76">
        <v>2.44751</v>
      </c>
      <c r="FY76">
        <v>43.8367</v>
      </c>
      <c r="FZ76">
        <v>14.9551</v>
      </c>
      <c r="GA76">
        <v>19</v>
      </c>
      <c r="GB76">
        <v>620.042</v>
      </c>
      <c r="GC76">
        <v>647.585</v>
      </c>
      <c r="GD76">
        <v>30.0025</v>
      </c>
      <c r="GE76">
        <v>37.9385</v>
      </c>
      <c r="GF76">
        <v>30.0021</v>
      </c>
      <c r="GG76">
        <v>37.4275</v>
      </c>
      <c r="GH76">
        <v>37.3501</v>
      </c>
      <c r="GI76">
        <v>46.7013</v>
      </c>
      <c r="GJ76">
        <v>0</v>
      </c>
      <c r="GK76">
        <v>100</v>
      </c>
      <c r="GL76">
        <v>30</v>
      </c>
      <c r="GM76">
        <v>800</v>
      </c>
      <c r="GN76">
        <v>36.9787</v>
      </c>
      <c r="GO76">
        <v>98.8729</v>
      </c>
      <c r="GP76">
        <v>99.4264</v>
      </c>
    </row>
    <row r="77" spans="1:198">
      <c r="A77">
        <v>59</v>
      </c>
      <c r="B77">
        <v>1655402015.5</v>
      </c>
      <c r="C77">
        <v>7744.400000095367</v>
      </c>
      <c r="D77" t="s">
        <v>515</v>
      </c>
      <c r="E77" t="s">
        <v>516</v>
      </c>
      <c r="F77">
        <v>15</v>
      </c>
      <c r="G77">
        <v>1655402007.5</v>
      </c>
      <c r="H77">
        <f>(I77)/1000</f>
        <v>0</v>
      </c>
      <c r="I77">
        <f>1000*AY77*AG77*(AU77-AV77)/(100*AN77*(1000-AG77*AU77))</f>
        <v>0</v>
      </c>
      <c r="J77">
        <f>AY77*AG77*(AT77-AS77*(1000-AG77*AV77)/(1000-AG77*AU77))/(100*AN77)</f>
        <v>0</v>
      </c>
      <c r="K77">
        <f>AS77 - IF(AG77&gt;1, J77*AN77*100.0/(AI77*BG77), 0)</f>
        <v>0</v>
      </c>
      <c r="L77">
        <f>((R77-H77/2)*K77-J77)/(R77+H77/2)</f>
        <v>0</v>
      </c>
      <c r="M77">
        <f>L77*(AZ77+BA77)/1000.0</f>
        <v>0</v>
      </c>
      <c r="N77">
        <f>(AS77 - IF(AG77&gt;1, J77*AN77*100.0/(AI77*BG77), 0))*(AZ77+BA77)/1000.0</f>
        <v>0</v>
      </c>
      <c r="O77">
        <f>2.0/((1/Q77-1/P77)+SIGN(Q77)*SQRT((1/Q77-1/P77)*(1/Q77-1/P77) + 4*AO77/((AO77+1)*(AO77+1))*(2*1/Q77*1/P77-1/P77*1/P77)))</f>
        <v>0</v>
      </c>
      <c r="P77">
        <f>IF(LEFT(AP77,1)&lt;&gt;"0",IF(LEFT(AP77,1)="1",3.0,AQ77),$D$5+$E$5*(BG77*AZ77/($K$5*1000))+$F$5*(BG77*AZ77/($K$5*1000))*MAX(MIN(AN77,$J$5),$I$5)*MAX(MIN(AN77,$J$5),$I$5)+$G$5*MAX(MIN(AN77,$J$5),$I$5)*(BG77*AZ77/($K$5*1000))+$H$5*(BG77*AZ77/($K$5*1000))*(BG77*AZ77/($K$5*1000)))</f>
        <v>0</v>
      </c>
      <c r="Q77">
        <f>H77*(1000-(1000*0.61365*exp(17.502*U77/(240.97+U77))/(AZ77+BA77)+AU77)/2)/(1000*0.61365*exp(17.502*U77/(240.97+U77))/(AZ77+BA77)-AU77)</f>
        <v>0</v>
      </c>
      <c r="R77">
        <f>1/((AO77+1)/(O77/1.6)+1/(P77/1.37)) + AO77/((AO77+1)/(O77/1.6) + AO77/(P77/1.37))</f>
        <v>0</v>
      </c>
      <c r="S77">
        <f>(AJ77*AM77)</f>
        <v>0</v>
      </c>
      <c r="T77">
        <f>(BB77+(S77+2*0.95*5.67E-8*(((BB77+$B$9)+273)^4-(BB77+273)^4)-44100*H77)/(1.84*29.3*P77+8*0.95*5.67E-8*(BB77+273)^3))</f>
        <v>0</v>
      </c>
      <c r="U77">
        <f>($C$9*BC77+$D$9*BD77+$E$9*T77)</f>
        <v>0</v>
      </c>
      <c r="V77">
        <f>0.61365*exp(17.502*U77/(240.97+U77))</f>
        <v>0</v>
      </c>
      <c r="W77">
        <f>(X77/Y77*100)</f>
        <v>0</v>
      </c>
      <c r="X77">
        <f>AU77*(AZ77+BA77)/1000</f>
        <v>0</v>
      </c>
      <c r="Y77">
        <f>0.61365*exp(17.502*BB77/(240.97+BB77))</f>
        <v>0</v>
      </c>
      <c r="Z77">
        <f>(V77-AU77*(AZ77+BA77)/1000)</f>
        <v>0</v>
      </c>
      <c r="AA77">
        <f>(-H77*44100)</f>
        <v>0</v>
      </c>
      <c r="AB77">
        <f>2*29.3*P77*0.92*(BB77-U77)</f>
        <v>0</v>
      </c>
      <c r="AC77">
        <f>2*0.95*5.67E-8*(((BB77+$B$9)+273)^4-(U77+273)^4)</f>
        <v>0</v>
      </c>
      <c r="AD77">
        <f>S77+AC77+AA77+AB77</f>
        <v>0</v>
      </c>
      <c r="AE77">
        <v>0</v>
      </c>
      <c r="AF77">
        <v>0</v>
      </c>
      <c r="AG77">
        <f>IF(AE77*$H$15&gt;=AI77,1.0,(AI77/(AI77-AE77*$H$15)))</f>
        <v>0</v>
      </c>
      <c r="AH77">
        <f>(AG77-1)*100</f>
        <v>0</v>
      </c>
      <c r="AI77">
        <f>MAX(0,($B$15+$C$15*BG77)/(1+$D$15*BG77)*AZ77/(BB77+273)*$E$15)</f>
        <v>0</v>
      </c>
      <c r="AJ77">
        <f>$B$13*BH77+$C$13*BI77+$D$13*BT77</f>
        <v>0</v>
      </c>
      <c r="AK77">
        <f>AJ77*AL77</f>
        <v>0</v>
      </c>
      <c r="AL77">
        <f>($B$13*$D$11+$C$13*$D$11+$D$13*(BU77*$E$11+BV77*$G$11))/($B$13+$C$13+$D$13)</f>
        <v>0</v>
      </c>
      <c r="AM77">
        <f>($B$13*$K$11+$C$13*$K$11+$D$13*(BU77*$L$11+BV77*$N$11))/($B$13+$C$13+$D$13)</f>
        <v>0</v>
      </c>
      <c r="AN77">
        <v>1.4</v>
      </c>
      <c r="AO77">
        <v>0.5</v>
      </c>
      <c r="AP77" t="s">
        <v>334</v>
      </c>
      <c r="AQ77">
        <v>2</v>
      </c>
      <c r="AR77">
        <v>1655402007.5</v>
      </c>
      <c r="AS77">
        <v>988.3480967741936</v>
      </c>
      <c r="AT77">
        <v>999.9568064516127</v>
      </c>
      <c r="AU77">
        <v>37.8925064516129</v>
      </c>
      <c r="AV77">
        <v>36.55294516129032</v>
      </c>
      <c r="AW77">
        <v>986.2590967741935</v>
      </c>
      <c r="AX77">
        <v>37.62880967741935</v>
      </c>
      <c r="AY77">
        <v>599.9938387096774</v>
      </c>
      <c r="AZ77">
        <v>85.2262193548387</v>
      </c>
      <c r="BA77">
        <v>0.1000418193548387</v>
      </c>
      <c r="BB77">
        <v>34.06533225806452</v>
      </c>
      <c r="BC77">
        <v>35.18196451612903</v>
      </c>
      <c r="BD77">
        <v>999.9000000000003</v>
      </c>
      <c r="BE77">
        <v>0</v>
      </c>
      <c r="BF77">
        <v>0</v>
      </c>
      <c r="BG77">
        <v>10001.14741935484</v>
      </c>
      <c r="BH77">
        <v>566.0964193548386</v>
      </c>
      <c r="BI77">
        <v>1918.794193548387</v>
      </c>
      <c r="BJ77">
        <v>-11.5693</v>
      </c>
      <c r="BK77">
        <v>1027.314838709677</v>
      </c>
      <c r="BL77">
        <v>1037.895806451613</v>
      </c>
      <c r="BM77">
        <v>1.339554516129033</v>
      </c>
      <c r="BN77">
        <v>999.9568064516127</v>
      </c>
      <c r="BO77">
        <v>36.55294516129032</v>
      </c>
      <c r="BP77">
        <v>3.229434838709678</v>
      </c>
      <c r="BQ77">
        <v>3.115270322580644</v>
      </c>
      <c r="BR77">
        <v>25.26069032258065</v>
      </c>
      <c r="BS77">
        <v>24.65719677419355</v>
      </c>
      <c r="BT77">
        <v>1799.982580645162</v>
      </c>
      <c r="BU77">
        <v>0.6430001612903227</v>
      </c>
      <c r="BV77">
        <v>0.3569998064516129</v>
      </c>
      <c r="BW77">
        <v>42</v>
      </c>
      <c r="BX77">
        <v>30063.09999999999</v>
      </c>
      <c r="BY77">
        <v>1655402038</v>
      </c>
      <c r="BZ77" t="s">
        <v>517</v>
      </c>
      <c r="CA77">
        <v>1655402038</v>
      </c>
      <c r="CB77">
        <v>1655401571.5</v>
      </c>
      <c r="CC77">
        <v>67</v>
      </c>
      <c r="CD77">
        <v>-0.038</v>
      </c>
      <c r="CE77">
        <v>-0.022</v>
      </c>
      <c r="CF77">
        <v>2.089</v>
      </c>
      <c r="CG77">
        <v>0.264</v>
      </c>
      <c r="CH77">
        <v>1000</v>
      </c>
      <c r="CI77">
        <v>34</v>
      </c>
      <c r="CJ77">
        <v>0.17</v>
      </c>
      <c r="CK77">
        <v>0.04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3.22076</v>
      </c>
      <c r="CX77">
        <v>2.7814</v>
      </c>
      <c r="CY77">
        <v>0.147535</v>
      </c>
      <c r="CZ77">
        <v>0.150826</v>
      </c>
      <c r="DA77">
        <v>0.136121</v>
      </c>
      <c r="DB77">
        <v>0.135281</v>
      </c>
      <c r="DC77">
        <v>21139</v>
      </c>
      <c r="DD77">
        <v>20817.9</v>
      </c>
      <c r="DE77">
        <v>23881.6</v>
      </c>
      <c r="DF77">
        <v>21871.9</v>
      </c>
      <c r="DG77">
        <v>30538.1</v>
      </c>
      <c r="DH77">
        <v>24135.5</v>
      </c>
      <c r="DI77">
        <v>39066.9</v>
      </c>
      <c r="DJ77">
        <v>30276</v>
      </c>
      <c r="DK77">
        <v>2.0464</v>
      </c>
      <c r="DL77">
        <v>2.05305</v>
      </c>
      <c r="DM77">
        <v>0.0032112</v>
      </c>
      <c r="DN77">
        <v>0</v>
      </c>
      <c r="DO77">
        <v>35.1468</v>
      </c>
      <c r="DP77">
        <v>999.9</v>
      </c>
      <c r="DQ77">
        <v>54</v>
      </c>
      <c r="DR77">
        <v>36.6</v>
      </c>
      <c r="DS77">
        <v>39.0832</v>
      </c>
      <c r="DT77">
        <v>63.7348</v>
      </c>
      <c r="DU77">
        <v>16.4303</v>
      </c>
      <c r="DV77">
        <v>2</v>
      </c>
      <c r="DW77">
        <v>0.959106</v>
      </c>
      <c r="DX77">
        <v>3.44805</v>
      </c>
      <c r="DY77">
        <v>20.3132</v>
      </c>
      <c r="DZ77">
        <v>5.22538</v>
      </c>
      <c r="EA77">
        <v>11.9501</v>
      </c>
      <c r="EB77">
        <v>4.975</v>
      </c>
      <c r="EC77">
        <v>3.28058</v>
      </c>
      <c r="ED77">
        <v>2149</v>
      </c>
      <c r="EE77">
        <v>9061.299999999999</v>
      </c>
      <c r="EF77">
        <v>9999</v>
      </c>
      <c r="EG77">
        <v>117.8</v>
      </c>
      <c r="EH77">
        <v>4.97185</v>
      </c>
      <c r="EI77">
        <v>1.86217</v>
      </c>
      <c r="EJ77">
        <v>1.86765</v>
      </c>
      <c r="EK77">
        <v>1.85913</v>
      </c>
      <c r="EL77">
        <v>1.86311</v>
      </c>
      <c r="EM77">
        <v>1.86371</v>
      </c>
      <c r="EN77">
        <v>1.86447</v>
      </c>
      <c r="EO77">
        <v>1.86066</v>
      </c>
      <c r="EP77">
        <v>0</v>
      </c>
      <c r="EQ77">
        <v>0</v>
      </c>
      <c r="ER77">
        <v>0</v>
      </c>
      <c r="ES77">
        <v>0</v>
      </c>
      <c r="ET77" t="s">
        <v>336</v>
      </c>
      <c r="EU77" t="s">
        <v>337</v>
      </c>
      <c r="EV77" t="s">
        <v>338</v>
      </c>
      <c r="EW77" t="s">
        <v>338</v>
      </c>
      <c r="EX77" t="s">
        <v>338</v>
      </c>
      <c r="EY77" t="s">
        <v>338</v>
      </c>
      <c r="EZ77">
        <v>0</v>
      </c>
      <c r="FA77">
        <v>100</v>
      </c>
      <c r="FB77">
        <v>100</v>
      </c>
      <c r="FC77">
        <v>2.089</v>
      </c>
      <c r="FD77">
        <v>0.2636</v>
      </c>
      <c r="FE77">
        <v>2.017564486591186</v>
      </c>
      <c r="FF77">
        <v>0.0006784385813721132</v>
      </c>
      <c r="FG77">
        <v>-9.114967239483524E-07</v>
      </c>
      <c r="FH77">
        <v>3.422039933275619E-10</v>
      </c>
      <c r="FI77">
        <v>0.2636949999999914</v>
      </c>
      <c r="FJ77">
        <v>0</v>
      </c>
      <c r="FK77">
        <v>0</v>
      </c>
      <c r="FL77">
        <v>0</v>
      </c>
      <c r="FM77">
        <v>1</v>
      </c>
      <c r="FN77">
        <v>2092</v>
      </c>
      <c r="FO77">
        <v>0</v>
      </c>
      <c r="FP77">
        <v>27</v>
      </c>
      <c r="FQ77">
        <v>1.5</v>
      </c>
      <c r="FR77">
        <v>7.4</v>
      </c>
      <c r="FS77">
        <v>2.7832</v>
      </c>
      <c r="FT77">
        <v>2.43164</v>
      </c>
      <c r="FU77">
        <v>2.14966</v>
      </c>
      <c r="FV77">
        <v>2.73071</v>
      </c>
      <c r="FW77">
        <v>2.15088</v>
      </c>
      <c r="FX77">
        <v>2.40479</v>
      </c>
      <c r="FY77">
        <v>44.5014</v>
      </c>
      <c r="FZ77">
        <v>14.9288</v>
      </c>
      <c r="GA77">
        <v>19</v>
      </c>
      <c r="GB77">
        <v>617.859</v>
      </c>
      <c r="GC77">
        <v>643.917</v>
      </c>
      <c r="GD77">
        <v>30.0014</v>
      </c>
      <c r="GE77">
        <v>38.5342</v>
      </c>
      <c r="GF77">
        <v>30.0023</v>
      </c>
      <c r="GG77">
        <v>38.0336</v>
      </c>
      <c r="GH77">
        <v>37.9599</v>
      </c>
      <c r="GI77">
        <v>55.7069</v>
      </c>
      <c r="GJ77">
        <v>1.88063</v>
      </c>
      <c r="GK77">
        <v>100</v>
      </c>
      <c r="GL77">
        <v>30</v>
      </c>
      <c r="GM77">
        <v>1000</v>
      </c>
      <c r="GN77">
        <v>36.1647</v>
      </c>
      <c r="GO77">
        <v>98.7657</v>
      </c>
      <c r="GP77">
        <v>99.3272</v>
      </c>
    </row>
    <row r="78" spans="1:198">
      <c r="A78">
        <v>60</v>
      </c>
      <c r="B78">
        <v>1655402129</v>
      </c>
      <c r="C78">
        <v>7857.900000095367</v>
      </c>
      <c r="D78" t="s">
        <v>518</v>
      </c>
      <c r="E78" t="s">
        <v>519</v>
      </c>
      <c r="F78">
        <v>15</v>
      </c>
      <c r="G78">
        <v>1655402125</v>
      </c>
      <c r="H78">
        <f>(I78)/1000</f>
        <v>0</v>
      </c>
      <c r="I78">
        <f>1000*AY78*AG78*(AU78-AV78)/(100*AN78*(1000-AG78*AU78))</f>
        <v>0</v>
      </c>
      <c r="J78">
        <f>AY78*AG78*(AT78-AS78*(1000-AG78*AV78)/(1000-AG78*AU78))/(100*AN78)</f>
        <v>0</v>
      </c>
      <c r="K78">
        <f>AS78 - IF(AG78&gt;1, J78*AN78*100.0/(AI78*BG78), 0)</f>
        <v>0</v>
      </c>
      <c r="L78">
        <f>((R78-H78/2)*K78-J78)/(R78+H78/2)</f>
        <v>0</v>
      </c>
      <c r="M78">
        <f>L78*(AZ78+BA78)/1000.0</f>
        <v>0</v>
      </c>
      <c r="N78">
        <f>(AS78 - IF(AG78&gt;1, J78*AN78*100.0/(AI78*BG78), 0))*(AZ78+BA78)/1000.0</f>
        <v>0</v>
      </c>
      <c r="O78">
        <f>2.0/((1/Q78-1/P78)+SIGN(Q78)*SQRT((1/Q78-1/P78)*(1/Q78-1/P78) + 4*AO78/((AO78+1)*(AO78+1))*(2*1/Q78*1/P78-1/P78*1/P78)))</f>
        <v>0</v>
      </c>
      <c r="P78">
        <f>IF(LEFT(AP78,1)&lt;&gt;"0",IF(LEFT(AP78,1)="1",3.0,AQ78),$D$5+$E$5*(BG78*AZ78/($K$5*1000))+$F$5*(BG78*AZ78/($K$5*1000))*MAX(MIN(AN78,$J$5),$I$5)*MAX(MIN(AN78,$J$5),$I$5)+$G$5*MAX(MIN(AN78,$J$5),$I$5)*(BG78*AZ78/($K$5*1000))+$H$5*(BG78*AZ78/($K$5*1000))*(BG78*AZ78/($K$5*1000)))</f>
        <v>0</v>
      </c>
      <c r="Q78">
        <f>H78*(1000-(1000*0.61365*exp(17.502*U78/(240.97+U78))/(AZ78+BA78)+AU78)/2)/(1000*0.61365*exp(17.502*U78/(240.97+U78))/(AZ78+BA78)-AU78)</f>
        <v>0</v>
      </c>
      <c r="R78">
        <f>1/((AO78+1)/(O78/1.6)+1/(P78/1.37)) + AO78/((AO78+1)/(O78/1.6) + AO78/(P78/1.37))</f>
        <v>0</v>
      </c>
      <c r="S78">
        <f>(AJ78*AM78)</f>
        <v>0</v>
      </c>
      <c r="T78">
        <f>(BB78+(S78+2*0.95*5.67E-8*(((BB78+$B$9)+273)^4-(BB78+273)^4)-44100*H78)/(1.84*29.3*P78+8*0.95*5.67E-8*(BB78+273)^3))</f>
        <v>0</v>
      </c>
      <c r="U78">
        <f>($C$9*BC78+$D$9*BD78+$E$9*T78)</f>
        <v>0</v>
      </c>
      <c r="V78">
        <f>0.61365*exp(17.502*U78/(240.97+U78))</f>
        <v>0</v>
      </c>
      <c r="W78">
        <f>(X78/Y78*100)</f>
        <v>0</v>
      </c>
      <c r="X78">
        <f>AU78*(AZ78+BA78)/1000</f>
        <v>0</v>
      </c>
      <c r="Y78">
        <f>0.61365*exp(17.502*BB78/(240.97+BB78))</f>
        <v>0</v>
      </c>
      <c r="Z78">
        <f>(V78-AU78*(AZ78+BA78)/1000)</f>
        <v>0</v>
      </c>
      <c r="AA78">
        <f>(-H78*44100)</f>
        <v>0</v>
      </c>
      <c r="AB78">
        <f>2*29.3*P78*0.92*(BB78-U78)</f>
        <v>0</v>
      </c>
      <c r="AC78">
        <f>2*0.95*5.67E-8*(((BB78+$B$9)+273)^4-(U78+273)^4)</f>
        <v>0</v>
      </c>
      <c r="AD78">
        <f>S78+AC78+AA78+AB78</f>
        <v>0</v>
      </c>
      <c r="AE78">
        <v>0</v>
      </c>
      <c r="AF78">
        <v>0</v>
      </c>
      <c r="AG78">
        <f>IF(AE78*$H$15&gt;=AI78,1.0,(AI78/(AI78-AE78*$H$15)))</f>
        <v>0</v>
      </c>
      <c r="AH78">
        <f>(AG78-1)*100</f>
        <v>0</v>
      </c>
      <c r="AI78">
        <f>MAX(0,($B$15+$C$15*BG78)/(1+$D$15*BG78)*AZ78/(BB78+273)*$E$15)</f>
        <v>0</v>
      </c>
      <c r="AJ78">
        <f>$B$13*BH78+$C$13*BI78+$D$13*BT78</f>
        <v>0</v>
      </c>
      <c r="AK78">
        <f>AJ78*AL78</f>
        <v>0</v>
      </c>
      <c r="AL78">
        <f>($B$13*$D$11+$C$13*$D$11+$D$13*(BU78*$E$11+BV78*$G$11))/($B$13+$C$13+$D$13)</f>
        <v>0</v>
      </c>
      <c r="AM78">
        <f>($B$13*$K$11+$C$13*$K$11+$D$13*(BU78*$L$11+BV78*$N$11))/($B$13+$C$13+$D$13)</f>
        <v>0</v>
      </c>
      <c r="AN78">
        <v>1.4</v>
      </c>
      <c r="AO78">
        <v>0.5</v>
      </c>
      <c r="AP78" t="s">
        <v>334</v>
      </c>
      <c r="AQ78">
        <v>2</v>
      </c>
      <c r="AR78">
        <v>1655402125</v>
      </c>
      <c r="AS78">
        <v>1192.663333333333</v>
      </c>
      <c r="AT78">
        <v>1199.578666666667</v>
      </c>
      <c r="AU78">
        <v>37.2075</v>
      </c>
      <c r="AV78">
        <v>36.63339333333332</v>
      </c>
      <c r="AW78">
        <v>1190.599333333333</v>
      </c>
      <c r="AX78">
        <v>36.9863</v>
      </c>
      <c r="AY78">
        <v>601.2483999999999</v>
      </c>
      <c r="AZ78">
        <v>85.21151333333333</v>
      </c>
      <c r="BA78">
        <v>0.08633701333333331</v>
      </c>
      <c r="BB78">
        <v>34.23877333333333</v>
      </c>
      <c r="BC78">
        <v>35.39383333333333</v>
      </c>
      <c r="BD78">
        <v>999.8999999999999</v>
      </c>
      <c r="BE78">
        <v>0</v>
      </c>
      <c r="BF78">
        <v>0</v>
      </c>
      <c r="BG78">
        <v>10008.672</v>
      </c>
      <c r="BH78">
        <v>566.6658</v>
      </c>
      <c r="BI78">
        <v>1921.031333333333</v>
      </c>
      <c r="BJ78">
        <v>-6.915109373333333</v>
      </c>
      <c r="BK78">
        <v>1238.752</v>
      </c>
      <c r="BL78">
        <v>1245.193333333333</v>
      </c>
      <c r="BM78">
        <v>0.5740952060666668</v>
      </c>
      <c r="BN78">
        <v>1199.578666666667</v>
      </c>
      <c r="BO78">
        <v>36.63339333333332</v>
      </c>
      <c r="BP78">
        <v>3.170506666666666</v>
      </c>
      <c r="BQ78">
        <v>3.121587333333333</v>
      </c>
      <c r="BR78">
        <v>24.95026</v>
      </c>
      <c r="BS78">
        <v>24.69106</v>
      </c>
      <c r="BT78">
        <v>1799.97</v>
      </c>
      <c r="BU78">
        <v>0.6429992666666667</v>
      </c>
      <c r="BV78">
        <v>0.3570007333333335</v>
      </c>
      <c r="BW78">
        <v>42</v>
      </c>
      <c r="BX78">
        <v>30062.91999999999</v>
      </c>
      <c r="BY78">
        <v>1655402121.5</v>
      </c>
      <c r="BZ78" t="s">
        <v>520</v>
      </c>
      <c r="CA78">
        <v>1655402121.5</v>
      </c>
      <c r="CB78">
        <v>1655402106</v>
      </c>
      <c r="CC78">
        <v>68</v>
      </c>
      <c r="CD78">
        <v>-0.012</v>
      </c>
      <c r="CE78">
        <v>-0.042</v>
      </c>
      <c r="CF78">
        <v>2.062</v>
      </c>
      <c r="CG78">
        <v>0.221</v>
      </c>
      <c r="CH78">
        <v>1200</v>
      </c>
      <c r="CI78">
        <v>36</v>
      </c>
      <c r="CJ78">
        <v>0.2</v>
      </c>
      <c r="CK78">
        <v>0.08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3.214</v>
      </c>
      <c r="CX78">
        <v>2.76824</v>
      </c>
      <c r="CY78">
        <v>0.165552</v>
      </c>
      <c r="CZ78">
        <v>0.169029</v>
      </c>
      <c r="DA78">
        <v>0.135782</v>
      </c>
      <c r="DB78">
        <v>0.135459</v>
      </c>
      <c r="DC78">
        <v>20673.6</v>
      </c>
      <c r="DD78">
        <v>20357</v>
      </c>
      <c r="DE78">
        <v>23863</v>
      </c>
      <c r="DF78">
        <v>21858.7</v>
      </c>
      <c r="DG78">
        <v>30529.6</v>
      </c>
      <c r="DH78">
        <v>24116.8</v>
      </c>
      <c r="DI78">
        <v>39037.9</v>
      </c>
      <c r="DJ78">
        <v>30257.3</v>
      </c>
      <c r="DK78">
        <v>2.02912</v>
      </c>
      <c r="DL78">
        <v>2.04362</v>
      </c>
      <c r="DM78">
        <v>0.00167638</v>
      </c>
      <c r="DN78">
        <v>0</v>
      </c>
      <c r="DO78">
        <v>35.3813</v>
      </c>
      <c r="DP78">
        <v>999.9</v>
      </c>
      <c r="DQ78">
        <v>53.1</v>
      </c>
      <c r="DR78">
        <v>37.3</v>
      </c>
      <c r="DS78">
        <v>39.9378</v>
      </c>
      <c r="DT78">
        <v>63.8548</v>
      </c>
      <c r="DU78">
        <v>16.2139</v>
      </c>
      <c r="DV78">
        <v>2</v>
      </c>
      <c r="DW78">
        <v>0.9988590000000001</v>
      </c>
      <c r="DX78">
        <v>3.54822</v>
      </c>
      <c r="DY78">
        <v>20.3095</v>
      </c>
      <c r="DZ78">
        <v>5.22148</v>
      </c>
      <c r="EA78">
        <v>11.9501</v>
      </c>
      <c r="EB78">
        <v>4.97365</v>
      </c>
      <c r="EC78">
        <v>3.28013</v>
      </c>
      <c r="ED78">
        <v>2151.7</v>
      </c>
      <c r="EE78">
        <v>9066</v>
      </c>
      <c r="EF78">
        <v>9999</v>
      </c>
      <c r="EG78">
        <v>117.8</v>
      </c>
      <c r="EH78">
        <v>4.97188</v>
      </c>
      <c r="EI78">
        <v>1.86218</v>
      </c>
      <c r="EJ78">
        <v>1.86768</v>
      </c>
      <c r="EK78">
        <v>1.85914</v>
      </c>
      <c r="EL78">
        <v>1.86313</v>
      </c>
      <c r="EM78">
        <v>1.86371</v>
      </c>
      <c r="EN78">
        <v>1.86447</v>
      </c>
      <c r="EO78">
        <v>1.86066</v>
      </c>
      <c r="EP78">
        <v>0</v>
      </c>
      <c r="EQ78">
        <v>0</v>
      </c>
      <c r="ER78">
        <v>0</v>
      </c>
      <c r="ES78">
        <v>0</v>
      </c>
      <c r="ET78" t="s">
        <v>336</v>
      </c>
      <c r="EU78" t="s">
        <v>337</v>
      </c>
      <c r="EV78" t="s">
        <v>338</v>
      </c>
      <c r="EW78" t="s">
        <v>338</v>
      </c>
      <c r="EX78" t="s">
        <v>338</v>
      </c>
      <c r="EY78" t="s">
        <v>338</v>
      </c>
      <c r="EZ78">
        <v>0</v>
      </c>
      <c r="FA78">
        <v>100</v>
      </c>
      <c r="FB78">
        <v>100</v>
      </c>
      <c r="FC78">
        <v>2.07</v>
      </c>
      <c r="FD78">
        <v>0.2212</v>
      </c>
      <c r="FE78">
        <v>1.969402126953652</v>
      </c>
      <c r="FF78">
        <v>0.0006784385813721132</v>
      </c>
      <c r="FG78">
        <v>-9.114967239483524E-07</v>
      </c>
      <c r="FH78">
        <v>3.422039933275619E-10</v>
      </c>
      <c r="FI78">
        <v>0.2211999999999961</v>
      </c>
      <c r="FJ78">
        <v>0</v>
      </c>
      <c r="FK78">
        <v>0</v>
      </c>
      <c r="FL78">
        <v>0</v>
      </c>
      <c r="FM78">
        <v>1</v>
      </c>
      <c r="FN78">
        <v>2092</v>
      </c>
      <c r="FO78">
        <v>0</v>
      </c>
      <c r="FP78">
        <v>27</v>
      </c>
      <c r="FQ78">
        <v>0.1</v>
      </c>
      <c r="FR78">
        <v>0.4</v>
      </c>
      <c r="FS78">
        <v>3.20923</v>
      </c>
      <c r="FT78">
        <v>2.4231</v>
      </c>
      <c r="FU78">
        <v>2.14966</v>
      </c>
      <c r="FV78">
        <v>2.72949</v>
      </c>
      <c r="FW78">
        <v>2.15088</v>
      </c>
      <c r="FX78">
        <v>2.43652</v>
      </c>
      <c r="FY78">
        <v>45.1201</v>
      </c>
      <c r="FZ78">
        <v>14.9113</v>
      </c>
      <c r="GA78">
        <v>19</v>
      </c>
      <c r="GB78">
        <v>609.23</v>
      </c>
      <c r="GC78">
        <v>640.97</v>
      </c>
      <c r="GD78">
        <v>29.9998</v>
      </c>
      <c r="GE78">
        <v>39.0284</v>
      </c>
      <c r="GF78">
        <v>30.0014</v>
      </c>
      <c r="GG78">
        <v>38.5755</v>
      </c>
      <c r="GH78">
        <v>38.4961</v>
      </c>
      <c r="GI78">
        <v>64.2127</v>
      </c>
      <c r="GJ78">
        <v>6.91484</v>
      </c>
      <c r="GK78">
        <v>100</v>
      </c>
      <c r="GL78">
        <v>30</v>
      </c>
      <c r="GM78">
        <v>1200</v>
      </c>
      <c r="GN78">
        <v>36.6366</v>
      </c>
      <c r="GO78">
        <v>98.691</v>
      </c>
      <c r="GP78">
        <v>99.2663</v>
      </c>
    </row>
    <row r="79" spans="1:198">
      <c r="A79">
        <v>61</v>
      </c>
      <c r="B79">
        <v>1655402229</v>
      </c>
      <c r="C79">
        <v>7957.900000095367</v>
      </c>
      <c r="D79" t="s">
        <v>521</v>
      </c>
      <c r="E79" t="s">
        <v>522</v>
      </c>
      <c r="F79">
        <v>15</v>
      </c>
      <c r="G79">
        <v>1655402226</v>
      </c>
      <c r="H79">
        <f>(I79)/1000</f>
        <v>0</v>
      </c>
      <c r="I79">
        <f>1000*AY79*AG79*(AU79-AV79)/(100*AN79*(1000-AG79*AU79))</f>
        <v>0</v>
      </c>
      <c r="J79">
        <f>AY79*AG79*(AT79-AS79*(1000-AG79*AV79)/(1000-AG79*AU79))/(100*AN79)</f>
        <v>0</v>
      </c>
      <c r="K79">
        <f>AS79 - IF(AG79&gt;1, J79*AN79*100.0/(AI79*BG79), 0)</f>
        <v>0</v>
      </c>
      <c r="L79">
        <f>((R79-H79/2)*K79-J79)/(R79+H79/2)</f>
        <v>0</v>
      </c>
      <c r="M79">
        <f>L79*(AZ79+BA79)/1000.0</f>
        <v>0</v>
      </c>
      <c r="N79">
        <f>(AS79 - IF(AG79&gt;1, J79*AN79*100.0/(AI79*BG79), 0))*(AZ79+BA79)/1000.0</f>
        <v>0</v>
      </c>
      <c r="O79">
        <f>2.0/((1/Q79-1/P79)+SIGN(Q79)*SQRT((1/Q79-1/P79)*(1/Q79-1/P79) + 4*AO79/((AO79+1)*(AO79+1))*(2*1/Q79*1/P79-1/P79*1/P79)))</f>
        <v>0</v>
      </c>
      <c r="P79">
        <f>IF(LEFT(AP79,1)&lt;&gt;"0",IF(LEFT(AP79,1)="1",3.0,AQ79),$D$5+$E$5*(BG79*AZ79/($K$5*1000))+$F$5*(BG79*AZ79/($K$5*1000))*MAX(MIN(AN79,$J$5),$I$5)*MAX(MIN(AN79,$J$5),$I$5)+$G$5*MAX(MIN(AN79,$J$5),$I$5)*(BG79*AZ79/($K$5*1000))+$H$5*(BG79*AZ79/($K$5*1000))*(BG79*AZ79/($K$5*1000)))</f>
        <v>0</v>
      </c>
      <c r="Q79">
        <f>H79*(1000-(1000*0.61365*exp(17.502*U79/(240.97+U79))/(AZ79+BA79)+AU79)/2)/(1000*0.61365*exp(17.502*U79/(240.97+U79))/(AZ79+BA79)-AU79)</f>
        <v>0</v>
      </c>
      <c r="R79">
        <f>1/((AO79+1)/(O79/1.6)+1/(P79/1.37)) + AO79/((AO79+1)/(O79/1.6) + AO79/(P79/1.37))</f>
        <v>0</v>
      </c>
      <c r="S79">
        <f>(AJ79*AM79)</f>
        <v>0</v>
      </c>
      <c r="T79">
        <f>(BB79+(S79+2*0.95*5.67E-8*(((BB79+$B$9)+273)^4-(BB79+273)^4)-44100*H79)/(1.84*29.3*P79+8*0.95*5.67E-8*(BB79+273)^3))</f>
        <v>0</v>
      </c>
      <c r="U79">
        <f>($C$9*BC79+$D$9*BD79+$E$9*T79)</f>
        <v>0</v>
      </c>
      <c r="V79">
        <f>0.61365*exp(17.502*U79/(240.97+U79))</f>
        <v>0</v>
      </c>
      <c r="W79">
        <f>(X79/Y79*100)</f>
        <v>0</v>
      </c>
      <c r="X79">
        <f>AU79*(AZ79+BA79)/1000</f>
        <v>0</v>
      </c>
      <c r="Y79">
        <f>0.61365*exp(17.502*BB79/(240.97+BB79))</f>
        <v>0</v>
      </c>
      <c r="Z79">
        <f>(V79-AU79*(AZ79+BA79)/1000)</f>
        <v>0</v>
      </c>
      <c r="AA79">
        <f>(-H79*44100)</f>
        <v>0</v>
      </c>
      <c r="AB79">
        <f>2*29.3*P79*0.92*(BB79-U79)</f>
        <v>0</v>
      </c>
      <c r="AC79">
        <f>2*0.95*5.67E-8*(((BB79+$B$9)+273)^4-(U79+273)^4)</f>
        <v>0</v>
      </c>
      <c r="AD79">
        <f>S79+AC79+AA79+AB79</f>
        <v>0</v>
      </c>
      <c r="AE79">
        <v>4</v>
      </c>
      <c r="AF79">
        <v>1</v>
      </c>
      <c r="AG79">
        <f>IF(AE79*$H$15&gt;=AI79,1.0,(AI79/(AI79-AE79*$H$15)))</f>
        <v>0</v>
      </c>
      <c r="AH79">
        <f>(AG79-1)*100</f>
        <v>0</v>
      </c>
      <c r="AI79">
        <f>MAX(0,($B$15+$C$15*BG79)/(1+$D$15*BG79)*AZ79/(BB79+273)*$E$15)</f>
        <v>0</v>
      </c>
      <c r="AJ79">
        <f>$B$13*BH79+$C$13*BI79+$D$13*BT79</f>
        <v>0</v>
      </c>
      <c r="AK79">
        <f>AJ79*AL79</f>
        <v>0</v>
      </c>
      <c r="AL79">
        <f>($B$13*$D$11+$C$13*$D$11+$D$13*(BU79*$E$11+BV79*$G$11))/($B$13+$C$13+$D$13)</f>
        <v>0</v>
      </c>
      <c r="AM79">
        <f>($B$13*$K$11+$C$13*$K$11+$D$13*(BU79*$L$11+BV79*$N$11))/($B$13+$C$13+$D$13)</f>
        <v>0</v>
      </c>
      <c r="AN79">
        <v>1.4</v>
      </c>
      <c r="AO79">
        <v>0.5</v>
      </c>
      <c r="AP79" t="s">
        <v>334</v>
      </c>
      <c r="AQ79">
        <v>2</v>
      </c>
      <c r="AR79">
        <v>1655402226</v>
      </c>
      <c r="AS79">
        <v>1493.728181818182</v>
      </c>
      <c r="AT79">
        <v>1499.090909090909</v>
      </c>
      <c r="AU79">
        <v>37.43254545454545</v>
      </c>
      <c r="AV79">
        <v>37.09038181818182</v>
      </c>
      <c r="AW79">
        <v>1491.663636363636</v>
      </c>
      <c r="AX79">
        <v>37.21224545454545</v>
      </c>
      <c r="AY79">
        <v>602.5252727272726</v>
      </c>
      <c r="AZ79">
        <v>85.21961818181818</v>
      </c>
      <c r="BA79">
        <v>0.08766281818181819</v>
      </c>
      <c r="BB79">
        <v>34.39059090909091</v>
      </c>
      <c r="BC79">
        <v>35.55597272727272</v>
      </c>
      <c r="BD79">
        <v>999.9</v>
      </c>
      <c r="BE79">
        <v>0</v>
      </c>
      <c r="BF79">
        <v>0</v>
      </c>
      <c r="BG79">
        <v>10010.28363636364</v>
      </c>
      <c r="BH79">
        <v>567.1654545454546</v>
      </c>
      <c r="BI79">
        <v>1923.164545454545</v>
      </c>
      <c r="BJ79">
        <v>-5.36489</v>
      </c>
      <c r="BK79">
        <v>1551.812727272727</v>
      </c>
      <c r="BL79">
        <v>1556.834545454546</v>
      </c>
      <c r="BM79">
        <v>0.3421433190909091</v>
      </c>
      <c r="BN79">
        <v>1499.090909090909</v>
      </c>
      <c r="BO79">
        <v>37.09038181818182</v>
      </c>
      <c r="BP79">
        <v>3.189985454545455</v>
      </c>
      <c r="BQ79">
        <v>3.160830909090909</v>
      </c>
      <c r="BR79">
        <v>25.05362727272727</v>
      </c>
      <c r="BS79">
        <v>24.90030909090909</v>
      </c>
      <c r="BT79">
        <v>1799.96</v>
      </c>
      <c r="BU79">
        <v>0.6429980000000001</v>
      </c>
      <c r="BV79">
        <v>0.357002</v>
      </c>
      <c r="BW79">
        <v>42.98106363636364</v>
      </c>
      <c r="BX79">
        <v>30062.71818181819</v>
      </c>
      <c r="BY79">
        <v>1655402223.5</v>
      </c>
      <c r="BZ79" t="s">
        <v>523</v>
      </c>
      <c r="CA79">
        <v>1655402223.5</v>
      </c>
      <c r="CB79">
        <v>1655402200</v>
      </c>
      <c r="CC79">
        <v>69</v>
      </c>
      <c r="CD79">
        <v>-0.036</v>
      </c>
      <c r="CE79">
        <v>-0.001</v>
      </c>
      <c r="CF79">
        <v>2.055</v>
      </c>
      <c r="CG79">
        <v>0.22</v>
      </c>
      <c r="CH79">
        <v>1499</v>
      </c>
      <c r="CI79">
        <v>37</v>
      </c>
      <c r="CJ79">
        <v>0.4</v>
      </c>
      <c r="CK79">
        <v>0.15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3.21947</v>
      </c>
      <c r="CX79">
        <v>2.75676</v>
      </c>
      <c r="CY79">
        <v>0.189847</v>
      </c>
      <c r="CZ79">
        <v>0.193568</v>
      </c>
      <c r="DA79">
        <v>0.136469</v>
      </c>
      <c r="DB79">
        <v>0.136484</v>
      </c>
      <c r="DC79">
        <v>20056.2</v>
      </c>
      <c r="DD79">
        <v>19741.5</v>
      </c>
      <c r="DE79">
        <v>23848.5</v>
      </c>
      <c r="DF79">
        <v>21846.1</v>
      </c>
      <c r="DG79">
        <v>30490</v>
      </c>
      <c r="DH79">
        <v>24075.5</v>
      </c>
      <c r="DI79">
        <v>39015.2</v>
      </c>
      <c r="DJ79">
        <v>30239.8</v>
      </c>
      <c r="DK79">
        <v>2.02047</v>
      </c>
      <c r="DL79">
        <v>2.03</v>
      </c>
      <c r="DM79">
        <v>0.000327826</v>
      </c>
      <c r="DN79">
        <v>0</v>
      </c>
      <c r="DO79">
        <v>35.5496</v>
      </c>
      <c r="DP79">
        <v>999.9</v>
      </c>
      <c r="DQ79">
        <v>52.3</v>
      </c>
      <c r="DR79">
        <v>37.8</v>
      </c>
      <c r="DS79">
        <v>40.4123</v>
      </c>
      <c r="DT79">
        <v>63.8748</v>
      </c>
      <c r="DU79">
        <v>15.1282</v>
      </c>
      <c r="DV79">
        <v>2</v>
      </c>
      <c r="DW79">
        <v>1.03182</v>
      </c>
      <c r="DX79">
        <v>3.76966</v>
      </c>
      <c r="DY79">
        <v>20.3038</v>
      </c>
      <c r="DZ79">
        <v>5.22043</v>
      </c>
      <c r="EA79">
        <v>11.9501</v>
      </c>
      <c r="EB79">
        <v>4.9734</v>
      </c>
      <c r="EC79">
        <v>3.28013</v>
      </c>
      <c r="ED79">
        <v>2154.2</v>
      </c>
      <c r="EE79">
        <v>9072.299999999999</v>
      </c>
      <c r="EF79">
        <v>9999</v>
      </c>
      <c r="EG79">
        <v>117.9</v>
      </c>
      <c r="EH79">
        <v>4.97189</v>
      </c>
      <c r="EI79">
        <v>1.86218</v>
      </c>
      <c r="EJ79">
        <v>1.86768</v>
      </c>
      <c r="EK79">
        <v>1.85918</v>
      </c>
      <c r="EL79">
        <v>1.86313</v>
      </c>
      <c r="EM79">
        <v>1.86372</v>
      </c>
      <c r="EN79">
        <v>1.86447</v>
      </c>
      <c r="EO79">
        <v>1.86067</v>
      </c>
      <c r="EP79">
        <v>0</v>
      </c>
      <c r="EQ79">
        <v>0</v>
      </c>
      <c r="ER79">
        <v>0</v>
      </c>
      <c r="ES79">
        <v>0</v>
      </c>
      <c r="ET79" t="s">
        <v>336</v>
      </c>
      <c r="EU79" t="s">
        <v>337</v>
      </c>
      <c r="EV79" t="s">
        <v>338</v>
      </c>
      <c r="EW79" t="s">
        <v>338</v>
      </c>
      <c r="EX79" t="s">
        <v>338</v>
      </c>
      <c r="EY79" t="s">
        <v>338</v>
      </c>
      <c r="EZ79">
        <v>0</v>
      </c>
      <c r="FA79">
        <v>100</v>
      </c>
      <c r="FB79">
        <v>100</v>
      </c>
      <c r="FC79">
        <v>2.05</v>
      </c>
      <c r="FD79">
        <v>0.2203</v>
      </c>
      <c r="FE79">
        <v>1.934215762276272</v>
      </c>
      <c r="FF79">
        <v>0.0006784385813721132</v>
      </c>
      <c r="FG79">
        <v>-9.114967239483524E-07</v>
      </c>
      <c r="FH79">
        <v>3.422039933275619E-10</v>
      </c>
      <c r="FI79">
        <v>0.2202950000000072</v>
      </c>
      <c r="FJ79">
        <v>0</v>
      </c>
      <c r="FK79">
        <v>0</v>
      </c>
      <c r="FL79">
        <v>0</v>
      </c>
      <c r="FM79">
        <v>1</v>
      </c>
      <c r="FN79">
        <v>2092</v>
      </c>
      <c r="FO79">
        <v>0</v>
      </c>
      <c r="FP79">
        <v>27</v>
      </c>
      <c r="FQ79">
        <v>0.1</v>
      </c>
      <c r="FR79">
        <v>0.5</v>
      </c>
      <c r="FS79">
        <v>3.80981</v>
      </c>
      <c r="FT79">
        <v>2.41455</v>
      </c>
      <c r="FU79">
        <v>2.14966</v>
      </c>
      <c r="FV79">
        <v>2.72827</v>
      </c>
      <c r="FW79">
        <v>2.15088</v>
      </c>
      <c r="FX79">
        <v>2.44995</v>
      </c>
      <c r="FY79">
        <v>45.5758</v>
      </c>
      <c r="FZ79">
        <v>14.885</v>
      </c>
      <c r="GA79">
        <v>19</v>
      </c>
      <c r="GB79">
        <v>606.119</v>
      </c>
      <c r="GC79">
        <v>633.217</v>
      </c>
      <c r="GD79">
        <v>30.0037</v>
      </c>
      <c r="GE79">
        <v>39.3948</v>
      </c>
      <c r="GF79">
        <v>30.0017</v>
      </c>
      <c r="GG79">
        <v>38.984</v>
      </c>
      <c r="GH79">
        <v>38.9194</v>
      </c>
      <c r="GI79">
        <v>76.22369999999999</v>
      </c>
      <c r="GJ79">
        <v>7.61943</v>
      </c>
      <c r="GK79">
        <v>100</v>
      </c>
      <c r="GL79">
        <v>30</v>
      </c>
      <c r="GM79">
        <v>1500</v>
      </c>
      <c r="GN79">
        <v>37.0589</v>
      </c>
      <c r="GO79">
        <v>98.6326</v>
      </c>
      <c r="GP79">
        <v>99.209</v>
      </c>
    </row>
    <row r="80" spans="1:198">
      <c r="A80">
        <v>62</v>
      </c>
      <c r="B80">
        <v>1655402359.5</v>
      </c>
      <c r="C80">
        <v>8088.400000095367</v>
      </c>
      <c r="D80" t="s">
        <v>524</v>
      </c>
      <c r="E80" t="s">
        <v>525</v>
      </c>
      <c r="F80">
        <v>15</v>
      </c>
      <c r="G80">
        <v>1655402351.75</v>
      </c>
      <c r="H80">
        <f>(I80)/1000</f>
        <v>0</v>
      </c>
      <c r="I80">
        <f>1000*AY80*AG80*(AU80-AV80)/(100*AN80*(1000-AG80*AU80))</f>
        <v>0</v>
      </c>
      <c r="J80">
        <f>AY80*AG80*(AT80-AS80*(1000-AG80*AV80)/(1000-AG80*AU80))/(100*AN80)</f>
        <v>0</v>
      </c>
      <c r="K80">
        <f>AS80 - IF(AG80&gt;1, J80*AN80*100.0/(AI80*BG80), 0)</f>
        <v>0</v>
      </c>
      <c r="L80">
        <f>((R80-H80/2)*K80-J80)/(R80+H80/2)</f>
        <v>0</v>
      </c>
      <c r="M80">
        <f>L80*(AZ80+BA80)/1000.0</f>
        <v>0</v>
      </c>
      <c r="N80">
        <f>(AS80 - IF(AG80&gt;1, J80*AN80*100.0/(AI80*BG80), 0))*(AZ80+BA80)/1000.0</f>
        <v>0</v>
      </c>
      <c r="O80">
        <f>2.0/((1/Q80-1/P80)+SIGN(Q80)*SQRT((1/Q80-1/P80)*(1/Q80-1/P80) + 4*AO80/((AO80+1)*(AO80+1))*(2*1/Q80*1/P80-1/P80*1/P80)))</f>
        <v>0</v>
      </c>
      <c r="P80">
        <f>IF(LEFT(AP80,1)&lt;&gt;"0",IF(LEFT(AP80,1)="1",3.0,AQ80),$D$5+$E$5*(BG80*AZ80/($K$5*1000))+$F$5*(BG80*AZ80/($K$5*1000))*MAX(MIN(AN80,$J$5),$I$5)*MAX(MIN(AN80,$J$5),$I$5)+$G$5*MAX(MIN(AN80,$J$5),$I$5)*(BG80*AZ80/($K$5*1000))+$H$5*(BG80*AZ80/($K$5*1000))*(BG80*AZ80/($K$5*1000)))</f>
        <v>0</v>
      </c>
      <c r="Q80">
        <f>H80*(1000-(1000*0.61365*exp(17.502*U80/(240.97+U80))/(AZ80+BA80)+AU80)/2)/(1000*0.61365*exp(17.502*U80/(240.97+U80))/(AZ80+BA80)-AU80)</f>
        <v>0</v>
      </c>
      <c r="R80">
        <f>1/((AO80+1)/(O80/1.6)+1/(P80/1.37)) + AO80/((AO80+1)/(O80/1.6) + AO80/(P80/1.37))</f>
        <v>0</v>
      </c>
      <c r="S80">
        <f>(AJ80*AM80)</f>
        <v>0</v>
      </c>
      <c r="T80">
        <f>(BB80+(S80+2*0.95*5.67E-8*(((BB80+$B$9)+273)^4-(BB80+273)^4)-44100*H80)/(1.84*29.3*P80+8*0.95*5.67E-8*(BB80+273)^3))</f>
        <v>0</v>
      </c>
      <c r="U80">
        <f>($C$9*BC80+$D$9*BD80+$E$9*T80)</f>
        <v>0</v>
      </c>
      <c r="V80">
        <f>0.61365*exp(17.502*U80/(240.97+U80))</f>
        <v>0</v>
      </c>
      <c r="W80">
        <f>(X80/Y80*100)</f>
        <v>0</v>
      </c>
      <c r="X80">
        <f>AU80*(AZ80+BA80)/1000</f>
        <v>0</v>
      </c>
      <c r="Y80">
        <f>0.61365*exp(17.502*BB80/(240.97+BB80))</f>
        <v>0</v>
      </c>
      <c r="Z80">
        <f>(V80-AU80*(AZ80+BA80)/1000)</f>
        <v>0</v>
      </c>
      <c r="AA80">
        <f>(-H80*44100)</f>
        <v>0</v>
      </c>
      <c r="AB80">
        <f>2*29.3*P80*0.92*(BB80-U80)</f>
        <v>0</v>
      </c>
      <c r="AC80">
        <f>2*0.95*5.67E-8*(((BB80+$B$9)+273)^4-(U80+273)^4)</f>
        <v>0</v>
      </c>
      <c r="AD80">
        <f>S80+AC80+AA80+AB80</f>
        <v>0</v>
      </c>
      <c r="AE80">
        <v>0</v>
      </c>
      <c r="AF80">
        <v>0</v>
      </c>
      <c r="AG80">
        <f>IF(AE80*$H$15&gt;=AI80,1.0,(AI80/(AI80-AE80*$H$15)))</f>
        <v>0</v>
      </c>
      <c r="AH80">
        <f>(AG80-1)*100</f>
        <v>0</v>
      </c>
      <c r="AI80">
        <f>MAX(0,($B$15+$C$15*BG80)/(1+$D$15*BG80)*AZ80/(BB80+273)*$E$15)</f>
        <v>0</v>
      </c>
      <c r="AJ80">
        <f>$B$13*BH80+$C$13*BI80+$D$13*BT80</f>
        <v>0</v>
      </c>
      <c r="AK80">
        <f>AJ80*AL80</f>
        <v>0</v>
      </c>
      <c r="AL80">
        <f>($B$13*$D$11+$C$13*$D$11+$D$13*(BU80*$E$11+BV80*$G$11))/($B$13+$C$13+$D$13)</f>
        <v>0</v>
      </c>
      <c r="AM80">
        <f>($B$13*$K$11+$C$13*$K$11+$D$13*(BU80*$L$11+BV80*$N$11))/($B$13+$C$13+$D$13)</f>
        <v>0</v>
      </c>
      <c r="AN80">
        <v>1.4</v>
      </c>
      <c r="AO80">
        <v>0.5</v>
      </c>
      <c r="AP80" t="s">
        <v>334</v>
      </c>
      <c r="AQ80">
        <v>2</v>
      </c>
      <c r="AR80">
        <v>1655402351.75</v>
      </c>
      <c r="AS80">
        <v>1487.215666666666</v>
      </c>
      <c r="AT80">
        <v>1499.955</v>
      </c>
      <c r="AU80">
        <v>38.59938</v>
      </c>
      <c r="AV80">
        <v>37.65042666666667</v>
      </c>
      <c r="AW80">
        <v>1485.163333333334</v>
      </c>
      <c r="AX80">
        <v>38.39338</v>
      </c>
      <c r="AY80">
        <v>600.0057333333333</v>
      </c>
      <c r="AZ80">
        <v>85.22379333333333</v>
      </c>
      <c r="BA80">
        <v>0.10009752</v>
      </c>
      <c r="BB80">
        <v>34.58378999999999</v>
      </c>
      <c r="BC80">
        <v>35.79698</v>
      </c>
      <c r="BD80">
        <v>999.9000000000002</v>
      </c>
      <c r="BE80">
        <v>0</v>
      </c>
      <c r="BF80">
        <v>0</v>
      </c>
      <c r="BG80">
        <v>9995.126</v>
      </c>
      <c r="BH80">
        <v>567.8251333333334</v>
      </c>
      <c r="BI80">
        <v>1930.223</v>
      </c>
      <c r="BJ80">
        <v>-12.73909666666667</v>
      </c>
      <c r="BK80">
        <v>1546.949666666666</v>
      </c>
      <c r="BL80">
        <v>1558.637666666666</v>
      </c>
      <c r="BM80">
        <v>0.9632543666666666</v>
      </c>
      <c r="BN80">
        <v>1499.955</v>
      </c>
      <c r="BO80">
        <v>37.65042666666667</v>
      </c>
      <c r="BP80">
        <v>3.290806</v>
      </c>
      <c r="BQ80">
        <v>3.208712333333334</v>
      </c>
      <c r="BR80">
        <v>25.57744666666666</v>
      </c>
      <c r="BS80">
        <v>25.15254333333333</v>
      </c>
      <c r="BT80">
        <v>1799.984333333333</v>
      </c>
      <c r="BU80">
        <v>0.6430000666666669</v>
      </c>
      <c r="BV80">
        <v>0.3569999333333332</v>
      </c>
      <c r="BW80">
        <v>43</v>
      </c>
      <c r="BX80">
        <v>30063.12333333333</v>
      </c>
      <c r="BY80">
        <v>1655402376.5</v>
      </c>
      <c r="BZ80" t="s">
        <v>526</v>
      </c>
      <c r="CA80">
        <v>1655402223.5</v>
      </c>
      <c r="CB80">
        <v>1655402376.5</v>
      </c>
      <c r="CC80">
        <v>70</v>
      </c>
      <c r="CD80">
        <v>-0.036</v>
      </c>
      <c r="CE80">
        <v>-0.014</v>
      </c>
      <c r="CF80">
        <v>2.055</v>
      </c>
      <c r="CG80">
        <v>0.206</v>
      </c>
      <c r="CH80">
        <v>1499</v>
      </c>
      <c r="CI80">
        <v>38</v>
      </c>
      <c r="CJ80">
        <v>0.4</v>
      </c>
      <c r="CK80">
        <v>0.15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3.21917</v>
      </c>
      <c r="CX80">
        <v>2.78132</v>
      </c>
      <c r="CY80">
        <v>0.189829</v>
      </c>
      <c r="CZ80">
        <v>0.193453</v>
      </c>
      <c r="DA80">
        <v>0.137497</v>
      </c>
      <c r="DB80">
        <v>0.137547</v>
      </c>
      <c r="DC80">
        <v>20035.8</v>
      </c>
      <c r="DD80">
        <v>19727.2</v>
      </c>
      <c r="DE80">
        <v>23825.7</v>
      </c>
      <c r="DF80">
        <v>21828.8</v>
      </c>
      <c r="DG80">
        <v>30428.4</v>
      </c>
      <c r="DH80">
        <v>24027.4</v>
      </c>
      <c r="DI80">
        <v>38979.7</v>
      </c>
      <c r="DJ80">
        <v>30215.6</v>
      </c>
      <c r="DK80">
        <v>2.02653</v>
      </c>
      <c r="DL80">
        <v>2.02475</v>
      </c>
      <c r="DM80">
        <v>-0.00448897</v>
      </c>
      <c r="DN80">
        <v>0</v>
      </c>
      <c r="DO80">
        <v>35.8736</v>
      </c>
      <c r="DP80">
        <v>999.9</v>
      </c>
      <c r="DQ80">
        <v>51.4</v>
      </c>
      <c r="DR80">
        <v>38.6</v>
      </c>
      <c r="DS80">
        <v>41.479</v>
      </c>
      <c r="DT80">
        <v>64.0448</v>
      </c>
      <c r="DU80">
        <v>16.895</v>
      </c>
      <c r="DV80">
        <v>2</v>
      </c>
      <c r="DW80">
        <v>1.07876</v>
      </c>
      <c r="DX80">
        <v>4.01797</v>
      </c>
      <c r="DY80">
        <v>20.2969</v>
      </c>
      <c r="DZ80">
        <v>5.22493</v>
      </c>
      <c r="EA80">
        <v>11.9518</v>
      </c>
      <c r="EB80">
        <v>4.97415</v>
      </c>
      <c r="EC80">
        <v>3.28025</v>
      </c>
      <c r="ED80">
        <v>2157.7</v>
      </c>
      <c r="EE80">
        <v>9082</v>
      </c>
      <c r="EF80">
        <v>9999</v>
      </c>
      <c r="EG80">
        <v>117.9</v>
      </c>
      <c r="EH80">
        <v>4.97188</v>
      </c>
      <c r="EI80">
        <v>1.86218</v>
      </c>
      <c r="EJ80">
        <v>1.86767</v>
      </c>
      <c r="EK80">
        <v>1.85923</v>
      </c>
      <c r="EL80">
        <v>1.86312</v>
      </c>
      <c r="EM80">
        <v>1.86373</v>
      </c>
      <c r="EN80">
        <v>1.86447</v>
      </c>
      <c r="EO80">
        <v>1.86069</v>
      </c>
      <c r="EP80">
        <v>0</v>
      </c>
      <c r="EQ80">
        <v>0</v>
      </c>
      <c r="ER80">
        <v>0</v>
      </c>
      <c r="ES80">
        <v>0</v>
      </c>
      <c r="ET80" t="s">
        <v>336</v>
      </c>
      <c r="EU80" t="s">
        <v>337</v>
      </c>
      <c r="EV80" t="s">
        <v>338</v>
      </c>
      <c r="EW80" t="s">
        <v>338</v>
      </c>
      <c r="EX80" t="s">
        <v>338</v>
      </c>
      <c r="EY80" t="s">
        <v>338</v>
      </c>
      <c r="EZ80">
        <v>0</v>
      </c>
      <c r="FA80">
        <v>100</v>
      </c>
      <c r="FB80">
        <v>100</v>
      </c>
      <c r="FC80">
        <v>2.06</v>
      </c>
      <c r="FD80">
        <v>0.206</v>
      </c>
      <c r="FE80">
        <v>1.934215762276272</v>
      </c>
      <c r="FF80">
        <v>0.0006784385813721132</v>
      </c>
      <c r="FG80">
        <v>-9.114967239483524E-07</v>
      </c>
      <c r="FH80">
        <v>3.422039933275619E-10</v>
      </c>
      <c r="FI80">
        <v>0.2202950000000072</v>
      </c>
      <c r="FJ80">
        <v>0</v>
      </c>
      <c r="FK80">
        <v>0</v>
      </c>
      <c r="FL80">
        <v>0</v>
      </c>
      <c r="FM80">
        <v>1</v>
      </c>
      <c r="FN80">
        <v>2092</v>
      </c>
      <c r="FO80">
        <v>0</v>
      </c>
      <c r="FP80">
        <v>27</v>
      </c>
      <c r="FQ80">
        <v>2.3</v>
      </c>
      <c r="FR80">
        <v>2.7</v>
      </c>
      <c r="FS80">
        <v>3.8147</v>
      </c>
      <c r="FT80">
        <v>2.42065</v>
      </c>
      <c r="FU80">
        <v>2.14966</v>
      </c>
      <c r="FV80">
        <v>2.72949</v>
      </c>
      <c r="FW80">
        <v>2.15088</v>
      </c>
      <c r="FX80">
        <v>2.41699</v>
      </c>
      <c r="FY80">
        <v>46.1818</v>
      </c>
      <c r="FZ80">
        <v>14.8588</v>
      </c>
      <c r="GA80">
        <v>19</v>
      </c>
      <c r="GB80">
        <v>615.173</v>
      </c>
      <c r="GC80">
        <v>633.216</v>
      </c>
      <c r="GD80">
        <v>30.0025</v>
      </c>
      <c r="GE80">
        <v>39.8943</v>
      </c>
      <c r="GF80">
        <v>30.0018</v>
      </c>
      <c r="GG80">
        <v>39.4699</v>
      </c>
      <c r="GH80">
        <v>39.3985</v>
      </c>
      <c r="GI80">
        <v>76.32599999999999</v>
      </c>
      <c r="GJ80">
        <v>9.059760000000001</v>
      </c>
      <c r="GK80">
        <v>100</v>
      </c>
      <c r="GL80">
        <v>30</v>
      </c>
      <c r="GM80">
        <v>1500</v>
      </c>
      <c r="GN80">
        <v>37.7352</v>
      </c>
      <c r="GO80">
        <v>98.5412</v>
      </c>
      <c r="GP80">
        <v>99.12990000000001</v>
      </c>
    </row>
    <row r="81" spans="1:198">
      <c r="A81">
        <v>63</v>
      </c>
      <c r="B81">
        <v>1655402794</v>
      </c>
      <c r="C81">
        <v>8522.900000095367</v>
      </c>
      <c r="D81" t="s">
        <v>529</v>
      </c>
      <c r="E81" t="s">
        <v>530</v>
      </c>
      <c r="F81">
        <v>15</v>
      </c>
      <c r="G81">
        <v>1655402786.25</v>
      </c>
      <c r="H81">
        <f>(I81)/1000</f>
        <v>0</v>
      </c>
      <c r="I81">
        <f>1000*AY81*AG81*(AU81-AV81)/(100*AN81*(1000-AG81*AU81))</f>
        <v>0</v>
      </c>
      <c r="J81">
        <f>AY81*AG81*(AT81-AS81*(1000-AG81*AV81)/(1000-AG81*AU81))/(100*AN81)</f>
        <v>0</v>
      </c>
      <c r="K81">
        <f>AS81 - IF(AG81&gt;1, J81*AN81*100.0/(AI81*BG81), 0)</f>
        <v>0</v>
      </c>
      <c r="L81">
        <f>((R81-H81/2)*K81-J81)/(R81+H81/2)</f>
        <v>0</v>
      </c>
      <c r="M81">
        <f>L81*(AZ81+BA81)/1000.0</f>
        <v>0</v>
      </c>
      <c r="N81">
        <f>(AS81 - IF(AG81&gt;1, J81*AN81*100.0/(AI81*BG81), 0))*(AZ81+BA81)/1000.0</f>
        <v>0</v>
      </c>
      <c r="O81">
        <f>2.0/((1/Q81-1/P81)+SIGN(Q81)*SQRT((1/Q81-1/P81)*(1/Q81-1/P81) + 4*AO81/((AO81+1)*(AO81+1))*(2*1/Q81*1/P81-1/P81*1/P81)))</f>
        <v>0</v>
      </c>
      <c r="P81">
        <f>IF(LEFT(AP81,1)&lt;&gt;"0",IF(LEFT(AP81,1)="1",3.0,AQ81),$D$5+$E$5*(BG81*AZ81/($K$5*1000))+$F$5*(BG81*AZ81/($K$5*1000))*MAX(MIN(AN81,$J$5),$I$5)*MAX(MIN(AN81,$J$5),$I$5)+$G$5*MAX(MIN(AN81,$J$5),$I$5)*(BG81*AZ81/($K$5*1000))+$H$5*(BG81*AZ81/($K$5*1000))*(BG81*AZ81/($K$5*1000)))</f>
        <v>0</v>
      </c>
      <c r="Q81">
        <f>H81*(1000-(1000*0.61365*exp(17.502*U81/(240.97+U81))/(AZ81+BA81)+AU81)/2)/(1000*0.61365*exp(17.502*U81/(240.97+U81))/(AZ81+BA81)-AU81)</f>
        <v>0</v>
      </c>
      <c r="R81">
        <f>1/((AO81+1)/(O81/1.6)+1/(P81/1.37)) + AO81/((AO81+1)/(O81/1.6) + AO81/(P81/1.37))</f>
        <v>0</v>
      </c>
      <c r="S81">
        <f>(AJ81*AM81)</f>
        <v>0</v>
      </c>
      <c r="T81">
        <f>(BB81+(S81+2*0.95*5.67E-8*(((BB81+$B$9)+273)^4-(BB81+273)^4)-44100*H81)/(1.84*29.3*P81+8*0.95*5.67E-8*(BB81+273)^3))</f>
        <v>0</v>
      </c>
      <c r="U81">
        <f>($C$9*BC81+$D$9*BD81+$E$9*T81)</f>
        <v>0</v>
      </c>
      <c r="V81">
        <f>0.61365*exp(17.502*U81/(240.97+U81))</f>
        <v>0</v>
      </c>
      <c r="W81">
        <f>(X81/Y81*100)</f>
        <v>0</v>
      </c>
      <c r="X81">
        <f>AU81*(AZ81+BA81)/1000</f>
        <v>0</v>
      </c>
      <c r="Y81">
        <f>0.61365*exp(17.502*BB81/(240.97+BB81))</f>
        <v>0</v>
      </c>
      <c r="Z81">
        <f>(V81-AU81*(AZ81+BA81)/1000)</f>
        <v>0</v>
      </c>
      <c r="AA81">
        <f>(-H81*44100)</f>
        <v>0</v>
      </c>
      <c r="AB81">
        <f>2*29.3*P81*0.92*(BB81-U81)</f>
        <v>0</v>
      </c>
      <c r="AC81">
        <f>2*0.95*5.67E-8*(((BB81+$B$9)+273)^4-(U81+273)^4)</f>
        <v>0</v>
      </c>
      <c r="AD81">
        <f>S81+AC81+AA81+AB81</f>
        <v>0</v>
      </c>
      <c r="AE81">
        <v>0</v>
      </c>
      <c r="AF81">
        <v>0</v>
      </c>
      <c r="AG81">
        <f>IF(AE81*$H$15&gt;=AI81,1.0,(AI81/(AI81-AE81*$H$15)))</f>
        <v>0</v>
      </c>
      <c r="AH81">
        <f>(AG81-1)*100</f>
        <v>0</v>
      </c>
      <c r="AI81">
        <f>MAX(0,($B$15+$C$15*BG81)/(1+$D$15*BG81)*AZ81/(BB81+273)*$E$15)</f>
        <v>0</v>
      </c>
      <c r="AJ81">
        <f>$B$13*BH81+$C$13*BI81+$D$13*BT81</f>
        <v>0</v>
      </c>
      <c r="AK81">
        <f>AJ81*AL81</f>
        <v>0</v>
      </c>
      <c r="AL81">
        <f>($B$13*$D$11+$C$13*$D$11+$D$13*(BU81*$E$11+BV81*$G$11))/($B$13+$C$13+$D$13)</f>
        <v>0</v>
      </c>
      <c r="AM81">
        <f>($B$13*$K$11+$C$13*$K$11+$D$13*(BU81*$L$11+BV81*$N$11))/($B$13+$C$13+$D$13)</f>
        <v>0</v>
      </c>
      <c r="AN81">
        <v>2.2</v>
      </c>
      <c r="AO81">
        <v>0.5</v>
      </c>
      <c r="AP81" t="s">
        <v>334</v>
      </c>
      <c r="AQ81">
        <v>2</v>
      </c>
      <c r="AR81">
        <v>1655402786.25</v>
      </c>
      <c r="AS81">
        <v>414.9981666666667</v>
      </c>
      <c r="AT81">
        <v>419.9674333333334</v>
      </c>
      <c r="AU81">
        <v>39.08681333333333</v>
      </c>
      <c r="AV81">
        <v>37.64000666666666</v>
      </c>
      <c r="AW81">
        <v>413.3100333333334</v>
      </c>
      <c r="AX81">
        <v>38.86405999999999</v>
      </c>
      <c r="AY81">
        <v>599.9815</v>
      </c>
      <c r="AZ81">
        <v>85.21651</v>
      </c>
      <c r="BA81">
        <v>0.09991144666666667</v>
      </c>
      <c r="BB81">
        <v>34.67172000000001</v>
      </c>
      <c r="BC81">
        <v>35.85884333333333</v>
      </c>
      <c r="BD81">
        <v>999.9000000000002</v>
      </c>
      <c r="BE81">
        <v>0</v>
      </c>
      <c r="BF81">
        <v>0</v>
      </c>
      <c r="BG81">
        <v>9999.245666666666</v>
      </c>
      <c r="BH81">
        <v>568.6531333333334</v>
      </c>
      <c r="BI81">
        <v>1948.357666666667</v>
      </c>
      <c r="BJ81">
        <v>-4.969096333333335</v>
      </c>
      <c r="BK81">
        <v>431.8790333333333</v>
      </c>
      <c r="BL81">
        <v>436.3932000000001</v>
      </c>
      <c r="BM81">
        <v>1.446813</v>
      </c>
      <c r="BN81">
        <v>419.9674333333334</v>
      </c>
      <c r="BO81">
        <v>37.64000666666666</v>
      </c>
      <c r="BP81">
        <v>3.330841666666667</v>
      </c>
      <c r="BQ81">
        <v>3.207549666666666</v>
      </c>
      <c r="BR81">
        <v>25.78131</v>
      </c>
      <c r="BS81">
        <v>25.14645999999999</v>
      </c>
      <c r="BT81">
        <v>1799.995666666666</v>
      </c>
      <c r="BU81">
        <v>0.6429997333333333</v>
      </c>
      <c r="BV81">
        <v>0.3570002666666666</v>
      </c>
      <c r="BW81">
        <v>43</v>
      </c>
      <c r="BX81">
        <v>30063.30666666667</v>
      </c>
      <c r="BY81">
        <v>1655402752</v>
      </c>
      <c r="BZ81" t="s">
        <v>531</v>
      </c>
      <c r="CA81">
        <v>1655402752</v>
      </c>
      <c r="CB81">
        <v>1655402752</v>
      </c>
      <c r="CC81">
        <v>72</v>
      </c>
      <c r="CD81">
        <v>0.108</v>
      </c>
      <c r="CE81">
        <v>0.013</v>
      </c>
      <c r="CF81">
        <v>1.689</v>
      </c>
      <c r="CG81">
        <v>0.223</v>
      </c>
      <c r="CH81">
        <v>420</v>
      </c>
      <c r="CI81">
        <v>38</v>
      </c>
      <c r="CJ81">
        <v>0.71</v>
      </c>
      <c r="CK81">
        <v>0.13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3.21961</v>
      </c>
      <c r="CX81">
        <v>2.78137</v>
      </c>
      <c r="CY81">
        <v>0.0799151</v>
      </c>
      <c r="CZ81">
        <v>0.08197649999999999</v>
      </c>
      <c r="DA81">
        <v>0.1385</v>
      </c>
      <c r="DB81">
        <v>0.137399</v>
      </c>
      <c r="DC81">
        <v>22791</v>
      </c>
      <c r="DD81">
        <v>22486.5</v>
      </c>
      <c r="DE81">
        <v>23858.7</v>
      </c>
      <c r="DF81">
        <v>21855.8</v>
      </c>
      <c r="DG81">
        <v>30430</v>
      </c>
      <c r="DH81">
        <v>24059</v>
      </c>
      <c r="DI81">
        <v>39032.2</v>
      </c>
      <c r="DJ81">
        <v>30253.9</v>
      </c>
      <c r="DK81">
        <v>2.03135</v>
      </c>
      <c r="DL81">
        <v>2.02245</v>
      </c>
      <c r="DM81">
        <v>0.0466555</v>
      </c>
      <c r="DN81">
        <v>0</v>
      </c>
      <c r="DO81">
        <v>35.0973</v>
      </c>
      <c r="DP81">
        <v>999.9</v>
      </c>
      <c r="DQ81">
        <v>48.8</v>
      </c>
      <c r="DR81">
        <v>39.9</v>
      </c>
      <c r="DS81">
        <v>42.2304</v>
      </c>
      <c r="DT81">
        <v>63.9249</v>
      </c>
      <c r="DU81">
        <v>16.8429</v>
      </c>
      <c r="DV81">
        <v>2</v>
      </c>
      <c r="DW81">
        <v>1.01528</v>
      </c>
      <c r="DX81">
        <v>3.64801</v>
      </c>
      <c r="DY81">
        <v>20.3091</v>
      </c>
      <c r="DZ81">
        <v>5.22613</v>
      </c>
      <c r="EA81">
        <v>11.9501</v>
      </c>
      <c r="EB81">
        <v>4.97405</v>
      </c>
      <c r="EC81">
        <v>3.281</v>
      </c>
      <c r="ED81">
        <v>2168.9</v>
      </c>
      <c r="EE81">
        <v>9120.5</v>
      </c>
      <c r="EF81">
        <v>9999</v>
      </c>
      <c r="EG81">
        <v>118</v>
      </c>
      <c r="EH81">
        <v>4.97186</v>
      </c>
      <c r="EI81">
        <v>1.86212</v>
      </c>
      <c r="EJ81">
        <v>1.86758</v>
      </c>
      <c r="EK81">
        <v>1.85913</v>
      </c>
      <c r="EL81">
        <v>1.8631</v>
      </c>
      <c r="EM81">
        <v>1.86371</v>
      </c>
      <c r="EN81">
        <v>1.86446</v>
      </c>
      <c r="EO81">
        <v>1.86066</v>
      </c>
      <c r="EP81">
        <v>0</v>
      </c>
      <c r="EQ81">
        <v>0</v>
      </c>
      <c r="ER81">
        <v>0</v>
      </c>
      <c r="ES81">
        <v>0</v>
      </c>
      <c r="ET81" t="s">
        <v>336</v>
      </c>
      <c r="EU81" t="s">
        <v>337</v>
      </c>
      <c r="EV81" t="s">
        <v>338</v>
      </c>
      <c r="EW81" t="s">
        <v>338</v>
      </c>
      <c r="EX81" t="s">
        <v>338</v>
      </c>
      <c r="EY81" t="s">
        <v>338</v>
      </c>
      <c r="EZ81">
        <v>0</v>
      </c>
      <c r="FA81">
        <v>100</v>
      </c>
      <c r="FB81">
        <v>100</v>
      </c>
      <c r="FC81">
        <v>1.688</v>
      </c>
      <c r="FD81">
        <v>0.2228</v>
      </c>
      <c r="FE81">
        <v>1.539209503399659</v>
      </c>
      <c r="FF81">
        <v>0.0006784385813721132</v>
      </c>
      <c r="FG81">
        <v>-9.114967239483524E-07</v>
      </c>
      <c r="FH81">
        <v>3.422039933275619E-10</v>
      </c>
      <c r="FI81">
        <v>0.2227449999999962</v>
      </c>
      <c r="FJ81">
        <v>0</v>
      </c>
      <c r="FK81">
        <v>0</v>
      </c>
      <c r="FL81">
        <v>0</v>
      </c>
      <c r="FM81">
        <v>1</v>
      </c>
      <c r="FN81">
        <v>2092</v>
      </c>
      <c r="FO81">
        <v>0</v>
      </c>
      <c r="FP81">
        <v>27</v>
      </c>
      <c r="FQ81">
        <v>0.7</v>
      </c>
      <c r="FR81">
        <v>0.7</v>
      </c>
      <c r="FS81">
        <v>1.40259</v>
      </c>
      <c r="FT81">
        <v>2.43042</v>
      </c>
      <c r="FU81">
        <v>2.14966</v>
      </c>
      <c r="FV81">
        <v>2.72339</v>
      </c>
      <c r="FW81">
        <v>2.15088</v>
      </c>
      <c r="FX81">
        <v>2.43774</v>
      </c>
      <c r="FY81">
        <v>45.6045</v>
      </c>
      <c r="FZ81">
        <v>14.7975</v>
      </c>
      <c r="GA81">
        <v>19</v>
      </c>
      <c r="GB81">
        <v>617.927</v>
      </c>
      <c r="GC81">
        <v>630.3049999999999</v>
      </c>
      <c r="GD81">
        <v>29.9991</v>
      </c>
      <c r="GE81">
        <v>39.4842</v>
      </c>
      <c r="GF81">
        <v>29.9992</v>
      </c>
      <c r="GG81">
        <v>39.3506</v>
      </c>
      <c r="GH81">
        <v>39.3041</v>
      </c>
      <c r="GI81">
        <v>28.1054</v>
      </c>
      <c r="GJ81">
        <v>12.0839</v>
      </c>
      <c r="GK81">
        <v>100</v>
      </c>
      <c r="GL81">
        <v>30</v>
      </c>
      <c r="GM81">
        <v>420</v>
      </c>
      <c r="GN81">
        <v>37.6415</v>
      </c>
      <c r="GO81">
        <v>98.67529999999999</v>
      </c>
      <c r="GP81">
        <v>99.2542</v>
      </c>
    </row>
    <row r="82" spans="1:198">
      <c r="A82">
        <v>64</v>
      </c>
      <c r="B82">
        <v>1655402884.5</v>
      </c>
      <c r="C82">
        <v>8613.400000095367</v>
      </c>
      <c r="D82" t="s">
        <v>532</v>
      </c>
      <c r="E82" t="s">
        <v>533</v>
      </c>
      <c r="F82">
        <v>15</v>
      </c>
      <c r="G82">
        <v>1655402876.75</v>
      </c>
      <c r="H82">
        <f>(I82)/1000</f>
        <v>0</v>
      </c>
      <c r="I82">
        <f>1000*AY82*AG82*(AU82-AV82)/(100*AN82*(1000-AG82*AU82))</f>
        <v>0</v>
      </c>
      <c r="J82">
        <f>AY82*AG82*(AT82-AS82*(1000-AG82*AV82)/(1000-AG82*AU82))/(100*AN82)</f>
        <v>0</v>
      </c>
      <c r="K82">
        <f>AS82 - IF(AG82&gt;1, J82*AN82*100.0/(AI82*BG82), 0)</f>
        <v>0</v>
      </c>
      <c r="L82">
        <f>((R82-H82/2)*K82-J82)/(R82+H82/2)</f>
        <v>0</v>
      </c>
      <c r="M82">
        <f>L82*(AZ82+BA82)/1000.0</f>
        <v>0</v>
      </c>
      <c r="N82">
        <f>(AS82 - IF(AG82&gt;1, J82*AN82*100.0/(AI82*BG82), 0))*(AZ82+BA82)/1000.0</f>
        <v>0</v>
      </c>
      <c r="O82">
        <f>2.0/((1/Q82-1/P82)+SIGN(Q82)*SQRT((1/Q82-1/P82)*(1/Q82-1/P82) + 4*AO82/((AO82+1)*(AO82+1))*(2*1/Q82*1/P82-1/P82*1/P82)))</f>
        <v>0</v>
      </c>
      <c r="P82">
        <f>IF(LEFT(AP82,1)&lt;&gt;"0",IF(LEFT(AP82,1)="1",3.0,AQ82),$D$5+$E$5*(BG82*AZ82/($K$5*1000))+$F$5*(BG82*AZ82/($K$5*1000))*MAX(MIN(AN82,$J$5),$I$5)*MAX(MIN(AN82,$J$5),$I$5)+$G$5*MAX(MIN(AN82,$J$5),$I$5)*(BG82*AZ82/($K$5*1000))+$H$5*(BG82*AZ82/($K$5*1000))*(BG82*AZ82/($K$5*1000)))</f>
        <v>0</v>
      </c>
      <c r="Q82">
        <f>H82*(1000-(1000*0.61365*exp(17.502*U82/(240.97+U82))/(AZ82+BA82)+AU82)/2)/(1000*0.61365*exp(17.502*U82/(240.97+U82))/(AZ82+BA82)-AU82)</f>
        <v>0</v>
      </c>
      <c r="R82">
        <f>1/((AO82+1)/(O82/1.6)+1/(P82/1.37)) + AO82/((AO82+1)/(O82/1.6) + AO82/(P82/1.37))</f>
        <v>0</v>
      </c>
      <c r="S82">
        <f>(AJ82*AM82)</f>
        <v>0</v>
      </c>
      <c r="T82">
        <f>(BB82+(S82+2*0.95*5.67E-8*(((BB82+$B$9)+273)^4-(BB82+273)^4)-44100*H82)/(1.84*29.3*P82+8*0.95*5.67E-8*(BB82+273)^3))</f>
        <v>0</v>
      </c>
      <c r="U82">
        <f>($C$9*BC82+$D$9*BD82+$E$9*T82)</f>
        <v>0</v>
      </c>
      <c r="V82">
        <f>0.61365*exp(17.502*U82/(240.97+U82))</f>
        <v>0</v>
      </c>
      <c r="W82">
        <f>(X82/Y82*100)</f>
        <v>0</v>
      </c>
      <c r="X82">
        <f>AU82*(AZ82+BA82)/1000</f>
        <v>0</v>
      </c>
      <c r="Y82">
        <f>0.61365*exp(17.502*BB82/(240.97+BB82))</f>
        <v>0</v>
      </c>
      <c r="Z82">
        <f>(V82-AU82*(AZ82+BA82)/1000)</f>
        <v>0</v>
      </c>
      <c r="AA82">
        <f>(-H82*44100)</f>
        <v>0</v>
      </c>
      <c r="AB82">
        <f>2*29.3*P82*0.92*(BB82-U82)</f>
        <v>0</v>
      </c>
      <c r="AC82">
        <f>2*0.95*5.67E-8*(((BB82+$B$9)+273)^4-(U82+273)^4)</f>
        <v>0</v>
      </c>
      <c r="AD82">
        <f>S82+AC82+AA82+AB82</f>
        <v>0</v>
      </c>
      <c r="AE82">
        <v>0</v>
      </c>
      <c r="AF82">
        <v>0</v>
      </c>
      <c r="AG82">
        <f>IF(AE82*$H$15&gt;=AI82,1.0,(AI82/(AI82-AE82*$H$15)))</f>
        <v>0</v>
      </c>
      <c r="AH82">
        <f>(AG82-1)*100</f>
        <v>0</v>
      </c>
      <c r="AI82">
        <f>MAX(0,($B$15+$C$15*BG82)/(1+$D$15*BG82)*AZ82/(BB82+273)*$E$15)</f>
        <v>0</v>
      </c>
      <c r="AJ82">
        <f>$B$13*BH82+$C$13*BI82+$D$13*BT82</f>
        <v>0</v>
      </c>
      <c r="AK82">
        <f>AJ82*AL82</f>
        <v>0</v>
      </c>
      <c r="AL82">
        <f>($B$13*$D$11+$C$13*$D$11+$D$13*(BU82*$E$11+BV82*$G$11))/($B$13+$C$13+$D$13)</f>
        <v>0</v>
      </c>
      <c r="AM82">
        <f>($B$13*$K$11+$C$13*$K$11+$D$13*(BU82*$L$11+BV82*$N$11))/($B$13+$C$13+$D$13)</f>
        <v>0</v>
      </c>
      <c r="AN82">
        <v>2.2</v>
      </c>
      <c r="AO82">
        <v>0.5</v>
      </c>
      <c r="AP82" t="s">
        <v>334</v>
      </c>
      <c r="AQ82">
        <v>2</v>
      </c>
      <c r="AR82">
        <v>1655402876.75</v>
      </c>
      <c r="AS82">
        <v>296.7646333333333</v>
      </c>
      <c r="AT82">
        <v>299.8799999999999</v>
      </c>
      <c r="AU82">
        <v>39.02699333333333</v>
      </c>
      <c r="AV82">
        <v>37.70404</v>
      </c>
      <c r="AW82">
        <v>295.4138333333333</v>
      </c>
      <c r="AX82">
        <v>38.79773000000001</v>
      </c>
      <c r="AY82">
        <v>600.0271666666667</v>
      </c>
      <c r="AZ82">
        <v>85.22313333333332</v>
      </c>
      <c r="BA82">
        <v>0.09541209333333334</v>
      </c>
      <c r="BB82">
        <v>34.65952666666666</v>
      </c>
      <c r="BC82">
        <v>35.78583333333334</v>
      </c>
      <c r="BD82">
        <v>999.9000000000002</v>
      </c>
      <c r="BE82">
        <v>0</v>
      </c>
      <c r="BF82">
        <v>0</v>
      </c>
      <c r="BG82">
        <v>9992.687333333333</v>
      </c>
      <c r="BH82">
        <v>568.3950333333335</v>
      </c>
      <c r="BI82">
        <v>1945.355333333333</v>
      </c>
      <c r="BJ82">
        <v>-3.1153717</v>
      </c>
      <c r="BK82">
        <v>308.8166000000001</v>
      </c>
      <c r="BL82">
        <v>311.6295666666667</v>
      </c>
      <c r="BM82">
        <v>1.322949433333333</v>
      </c>
      <c r="BN82">
        <v>299.8799999999999</v>
      </c>
      <c r="BO82">
        <v>37.70404</v>
      </c>
      <c r="BP82">
        <v>3.326003</v>
      </c>
      <c r="BQ82">
        <v>3.213257333333333</v>
      </c>
      <c r="BR82">
        <v>25.75621333333333</v>
      </c>
      <c r="BS82">
        <v>25.17629999999999</v>
      </c>
      <c r="BT82">
        <v>1799.998666666666</v>
      </c>
      <c r="BU82">
        <v>0.6429997333333335</v>
      </c>
      <c r="BV82">
        <v>0.3570001666666666</v>
      </c>
      <c r="BW82">
        <v>43</v>
      </c>
      <c r="BX82">
        <v>30063.37</v>
      </c>
      <c r="BY82">
        <v>1655402866.5</v>
      </c>
      <c r="BZ82" t="s">
        <v>534</v>
      </c>
      <c r="CA82">
        <v>1655402865.5</v>
      </c>
      <c r="CB82">
        <v>1655402866.5</v>
      </c>
      <c r="CC82">
        <v>73</v>
      </c>
      <c r="CD82">
        <v>-0.318</v>
      </c>
      <c r="CE82">
        <v>0.007</v>
      </c>
      <c r="CF82">
        <v>1.351</v>
      </c>
      <c r="CG82">
        <v>0.229</v>
      </c>
      <c r="CH82">
        <v>300</v>
      </c>
      <c r="CI82">
        <v>38</v>
      </c>
      <c r="CJ82">
        <v>0.25</v>
      </c>
      <c r="CK82">
        <v>0.15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3.21979</v>
      </c>
      <c r="CX82">
        <v>2.78133</v>
      </c>
      <c r="CY82">
        <v>0.0611589</v>
      </c>
      <c r="CZ82">
        <v>0.06280669999999999</v>
      </c>
      <c r="DA82">
        <v>0.138894</v>
      </c>
      <c r="DB82">
        <v>0.137486</v>
      </c>
      <c r="DC82">
        <v>23263</v>
      </c>
      <c r="DD82">
        <v>22962</v>
      </c>
      <c r="DE82">
        <v>23866.5</v>
      </c>
      <c r="DF82">
        <v>21861.8</v>
      </c>
      <c r="DG82">
        <v>30424.6</v>
      </c>
      <c r="DH82">
        <v>24062.6</v>
      </c>
      <c r="DI82">
        <v>39044.4</v>
      </c>
      <c r="DJ82">
        <v>30262.4</v>
      </c>
      <c r="DK82">
        <v>2.0326</v>
      </c>
      <c r="DL82">
        <v>2.02288</v>
      </c>
      <c r="DM82">
        <v>0.0481866</v>
      </c>
      <c r="DN82">
        <v>0</v>
      </c>
      <c r="DO82">
        <v>34.9983</v>
      </c>
      <c r="DP82">
        <v>999.9</v>
      </c>
      <c r="DQ82">
        <v>48.7</v>
      </c>
      <c r="DR82">
        <v>39.9</v>
      </c>
      <c r="DS82">
        <v>42.1391</v>
      </c>
      <c r="DT82">
        <v>63.8649</v>
      </c>
      <c r="DU82">
        <v>16.855</v>
      </c>
      <c r="DV82">
        <v>2</v>
      </c>
      <c r="DW82">
        <v>1.00029</v>
      </c>
      <c r="DX82">
        <v>3.63842</v>
      </c>
      <c r="DY82">
        <v>20.3094</v>
      </c>
      <c r="DZ82">
        <v>5.22493</v>
      </c>
      <c r="EA82">
        <v>11.9501</v>
      </c>
      <c r="EB82">
        <v>4.97485</v>
      </c>
      <c r="EC82">
        <v>3.28093</v>
      </c>
      <c r="ED82">
        <v>2171.3</v>
      </c>
      <c r="EE82">
        <v>9130.5</v>
      </c>
      <c r="EF82">
        <v>9999</v>
      </c>
      <c r="EG82">
        <v>118</v>
      </c>
      <c r="EH82">
        <v>4.97185</v>
      </c>
      <c r="EI82">
        <v>1.86206</v>
      </c>
      <c r="EJ82">
        <v>1.86755</v>
      </c>
      <c r="EK82">
        <v>1.85912</v>
      </c>
      <c r="EL82">
        <v>1.8631</v>
      </c>
      <c r="EM82">
        <v>1.8637</v>
      </c>
      <c r="EN82">
        <v>1.86446</v>
      </c>
      <c r="EO82">
        <v>1.86066</v>
      </c>
      <c r="EP82">
        <v>0</v>
      </c>
      <c r="EQ82">
        <v>0</v>
      </c>
      <c r="ER82">
        <v>0</v>
      </c>
      <c r="ES82">
        <v>0</v>
      </c>
      <c r="ET82" t="s">
        <v>336</v>
      </c>
      <c r="EU82" t="s">
        <v>337</v>
      </c>
      <c r="EV82" t="s">
        <v>338</v>
      </c>
      <c r="EW82" t="s">
        <v>338</v>
      </c>
      <c r="EX82" t="s">
        <v>338</v>
      </c>
      <c r="EY82" t="s">
        <v>338</v>
      </c>
      <c r="EZ82">
        <v>0</v>
      </c>
      <c r="FA82">
        <v>100</v>
      </c>
      <c r="FB82">
        <v>100</v>
      </c>
      <c r="FC82">
        <v>1.35</v>
      </c>
      <c r="FD82">
        <v>0.2292</v>
      </c>
      <c r="FE82">
        <v>1.221098153953188</v>
      </c>
      <c r="FF82">
        <v>0.0006784385813721132</v>
      </c>
      <c r="FG82">
        <v>-9.114967239483524E-07</v>
      </c>
      <c r="FH82">
        <v>3.422039933275619E-10</v>
      </c>
      <c r="FI82">
        <v>0.2292699999999925</v>
      </c>
      <c r="FJ82">
        <v>0</v>
      </c>
      <c r="FK82">
        <v>0</v>
      </c>
      <c r="FL82">
        <v>0</v>
      </c>
      <c r="FM82">
        <v>1</v>
      </c>
      <c r="FN82">
        <v>2092</v>
      </c>
      <c r="FO82">
        <v>0</v>
      </c>
      <c r="FP82">
        <v>27</v>
      </c>
      <c r="FQ82">
        <v>0.3</v>
      </c>
      <c r="FR82">
        <v>0.3</v>
      </c>
      <c r="FS82">
        <v>1.06934</v>
      </c>
      <c r="FT82">
        <v>2.43774</v>
      </c>
      <c r="FU82">
        <v>2.14966</v>
      </c>
      <c r="FV82">
        <v>2.72095</v>
      </c>
      <c r="FW82">
        <v>2.15088</v>
      </c>
      <c r="FX82">
        <v>2.44019</v>
      </c>
      <c r="FY82">
        <v>45.1768</v>
      </c>
      <c r="FZ82">
        <v>14.7887</v>
      </c>
      <c r="GA82">
        <v>19</v>
      </c>
      <c r="GB82">
        <v>617.622</v>
      </c>
      <c r="GC82">
        <v>629.327</v>
      </c>
      <c r="GD82">
        <v>30.0005</v>
      </c>
      <c r="GE82">
        <v>39.322</v>
      </c>
      <c r="GF82">
        <v>29.9994</v>
      </c>
      <c r="GG82">
        <v>39.2066</v>
      </c>
      <c r="GH82">
        <v>39.1639</v>
      </c>
      <c r="GI82">
        <v>21.4449</v>
      </c>
      <c r="GJ82">
        <v>12.2286</v>
      </c>
      <c r="GK82">
        <v>100</v>
      </c>
      <c r="GL82">
        <v>30</v>
      </c>
      <c r="GM82">
        <v>300</v>
      </c>
      <c r="GN82">
        <v>37.4471</v>
      </c>
      <c r="GO82">
        <v>98.7067</v>
      </c>
      <c r="GP82">
        <v>99.28189999999999</v>
      </c>
    </row>
    <row r="83" spans="1:198">
      <c r="A83">
        <v>65</v>
      </c>
      <c r="B83">
        <v>1655402975</v>
      </c>
      <c r="C83">
        <v>8703.900000095367</v>
      </c>
      <c r="D83" t="s">
        <v>535</v>
      </c>
      <c r="E83" t="s">
        <v>536</v>
      </c>
      <c r="F83">
        <v>15</v>
      </c>
      <c r="G83">
        <v>1655402967.75</v>
      </c>
      <c r="H83">
        <f>(I83)/1000</f>
        <v>0</v>
      </c>
      <c r="I83">
        <f>1000*AY83*AG83*(AU83-AV83)/(100*AN83*(1000-AG83*AU83))</f>
        <v>0</v>
      </c>
      <c r="J83">
        <f>AY83*AG83*(AT83-AS83*(1000-AG83*AV83)/(1000-AG83*AU83))/(100*AN83)</f>
        <v>0</v>
      </c>
      <c r="K83">
        <f>AS83 - IF(AG83&gt;1, J83*AN83*100.0/(AI83*BG83), 0)</f>
        <v>0</v>
      </c>
      <c r="L83">
        <f>((R83-H83/2)*K83-J83)/(R83+H83/2)</f>
        <v>0</v>
      </c>
      <c r="M83">
        <f>L83*(AZ83+BA83)/1000.0</f>
        <v>0</v>
      </c>
      <c r="N83">
        <f>(AS83 - IF(AG83&gt;1, J83*AN83*100.0/(AI83*BG83), 0))*(AZ83+BA83)/1000.0</f>
        <v>0</v>
      </c>
      <c r="O83">
        <f>2.0/((1/Q83-1/P83)+SIGN(Q83)*SQRT((1/Q83-1/P83)*(1/Q83-1/P83) + 4*AO83/((AO83+1)*(AO83+1))*(2*1/Q83*1/P83-1/P83*1/P83)))</f>
        <v>0</v>
      </c>
      <c r="P83">
        <f>IF(LEFT(AP83,1)&lt;&gt;"0",IF(LEFT(AP83,1)="1",3.0,AQ83),$D$5+$E$5*(BG83*AZ83/($K$5*1000))+$F$5*(BG83*AZ83/($K$5*1000))*MAX(MIN(AN83,$J$5),$I$5)*MAX(MIN(AN83,$J$5),$I$5)+$G$5*MAX(MIN(AN83,$J$5),$I$5)*(BG83*AZ83/($K$5*1000))+$H$5*(BG83*AZ83/($K$5*1000))*(BG83*AZ83/($K$5*1000)))</f>
        <v>0</v>
      </c>
      <c r="Q83">
        <f>H83*(1000-(1000*0.61365*exp(17.502*U83/(240.97+U83))/(AZ83+BA83)+AU83)/2)/(1000*0.61365*exp(17.502*U83/(240.97+U83))/(AZ83+BA83)-AU83)</f>
        <v>0</v>
      </c>
      <c r="R83">
        <f>1/((AO83+1)/(O83/1.6)+1/(P83/1.37)) + AO83/((AO83+1)/(O83/1.6) + AO83/(P83/1.37))</f>
        <v>0</v>
      </c>
      <c r="S83">
        <f>(AJ83*AM83)</f>
        <v>0</v>
      </c>
      <c r="T83">
        <f>(BB83+(S83+2*0.95*5.67E-8*(((BB83+$B$9)+273)^4-(BB83+273)^4)-44100*H83)/(1.84*29.3*P83+8*0.95*5.67E-8*(BB83+273)^3))</f>
        <v>0</v>
      </c>
      <c r="U83">
        <f>($C$9*BC83+$D$9*BD83+$E$9*T83)</f>
        <v>0</v>
      </c>
      <c r="V83">
        <f>0.61365*exp(17.502*U83/(240.97+U83))</f>
        <v>0</v>
      </c>
      <c r="W83">
        <f>(X83/Y83*100)</f>
        <v>0</v>
      </c>
      <c r="X83">
        <f>AU83*(AZ83+BA83)/1000</f>
        <v>0</v>
      </c>
      <c r="Y83">
        <f>0.61365*exp(17.502*BB83/(240.97+BB83))</f>
        <v>0</v>
      </c>
      <c r="Z83">
        <f>(V83-AU83*(AZ83+BA83)/1000)</f>
        <v>0</v>
      </c>
      <c r="AA83">
        <f>(-H83*44100)</f>
        <v>0</v>
      </c>
      <c r="AB83">
        <f>2*29.3*P83*0.92*(BB83-U83)</f>
        <v>0</v>
      </c>
      <c r="AC83">
        <f>2*0.95*5.67E-8*(((BB83+$B$9)+273)^4-(U83+273)^4)</f>
        <v>0</v>
      </c>
      <c r="AD83">
        <f>S83+AC83+AA83+AB83</f>
        <v>0</v>
      </c>
      <c r="AE83">
        <v>0</v>
      </c>
      <c r="AF83">
        <v>0</v>
      </c>
      <c r="AG83">
        <f>IF(AE83*$H$15&gt;=AI83,1.0,(AI83/(AI83-AE83*$H$15)))</f>
        <v>0</v>
      </c>
      <c r="AH83">
        <f>(AG83-1)*100</f>
        <v>0</v>
      </c>
      <c r="AI83">
        <f>MAX(0,($B$15+$C$15*BG83)/(1+$D$15*BG83)*AZ83/(BB83+273)*$E$15)</f>
        <v>0</v>
      </c>
      <c r="AJ83">
        <f>$B$13*BH83+$C$13*BI83+$D$13*BT83</f>
        <v>0</v>
      </c>
      <c r="AK83">
        <f>AJ83*AL83</f>
        <v>0</v>
      </c>
      <c r="AL83">
        <f>($B$13*$D$11+$C$13*$D$11+$D$13*(BU83*$E$11+BV83*$G$11))/($B$13+$C$13+$D$13)</f>
        <v>0</v>
      </c>
      <c r="AM83">
        <f>($B$13*$K$11+$C$13*$K$11+$D$13*(BU83*$L$11+BV83*$N$11))/($B$13+$C$13+$D$13)</f>
        <v>0</v>
      </c>
      <c r="AN83">
        <v>2.2</v>
      </c>
      <c r="AO83">
        <v>0.5</v>
      </c>
      <c r="AP83" t="s">
        <v>334</v>
      </c>
      <c r="AQ83">
        <v>2</v>
      </c>
      <c r="AR83">
        <v>1655402967.75</v>
      </c>
      <c r="AS83">
        <v>198.469</v>
      </c>
      <c r="AT83">
        <v>199.88875</v>
      </c>
      <c r="AU83">
        <v>38.6531</v>
      </c>
      <c r="AV83">
        <v>37.485725</v>
      </c>
      <c r="AW83">
        <v>197.1920714285714</v>
      </c>
      <c r="AX83">
        <v>38.42588571428571</v>
      </c>
      <c r="AY83">
        <v>600.1457499999999</v>
      </c>
      <c r="AZ83">
        <v>85.22778571428572</v>
      </c>
      <c r="BA83">
        <v>0.09477695</v>
      </c>
      <c r="BB83">
        <v>34.68905714285714</v>
      </c>
      <c r="BC83">
        <v>35.70821785714286</v>
      </c>
      <c r="BD83">
        <v>999.9000000000002</v>
      </c>
      <c r="BE83">
        <v>0</v>
      </c>
      <c r="BF83">
        <v>0</v>
      </c>
      <c r="BG83">
        <v>10003.45428571428</v>
      </c>
      <c r="BH83">
        <v>568.0513214285714</v>
      </c>
      <c r="BI83">
        <v>1945.1375</v>
      </c>
      <c r="BJ83">
        <v>-1.419899426071429</v>
      </c>
      <c r="BK83">
        <v>206.4482857142857</v>
      </c>
      <c r="BL83">
        <v>207.6736071428572</v>
      </c>
      <c r="BM83">
        <v>1.167355848214286</v>
      </c>
      <c r="BN83">
        <v>199.88875</v>
      </c>
      <c r="BO83">
        <v>37.485725</v>
      </c>
      <c r="BP83">
        <v>3.2943175</v>
      </c>
      <c r="BQ83">
        <v>3.194826071428572</v>
      </c>
      <c r="BR83">
        <v>25.59286785714286</v>
      </c>
      <c r="BS83">
        <v>25.07972142857143</v>
      </c>
      <c r="BT83">
        <v>1799.995357142857</v>
      </c>
      <c r="BU83">
        <v>0.6429995714285714</v>
      </c>
      <c r="BV83">
        <v>0.3570004285714285</v>
      </c>
      <c r="BW83">
        <v>43.15030714285714</v>
      </c>
      <c r="BX83">
        <v>30063.32142857143</v>
      </c>
      <c r="BY83">
        <v>1655402961</v>
      </c>
      <c r="BZ83" t="s">
        <v>537</v>
      </c>
      <c r="CA83">
        <v>1655402958</v>
      </c>
      <c r="CB83">
        <v>1655402961</v>
      </c>
      <c r="CC83">
        <v>74</v>
      </c>
      <c r="CD83">
        <v>-0.045</v>
      </c>
      <c r="CE83">
        <v>0.005</v>
      </c>
      <c r="CF83">
        <v>1.277</v>
      </c>
      <c r="CG83">
        <v>0.234</v>
      </c>
      <c r="CH83">
        <v>200</v>
      </c>
      <c r="CI83">
        <v>37</v>
      </c>
      <c r="CJ83">
        <v>0.23</v>
      </c>
      <c r="CK83">
        <v>0.09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3.21987</v>
      </c>
      <c r="CX83">
        <v>2.78125</v>
      </c>
      <c r="CY83">
        <v>0.0431981</v>
      </c>
      <c r="CZ83">
        <v>0.044447</v>
      </c>
      <c r="DA83">
        <v>0.138925</v>
      </c>
      <c r="DB83">
        <v>0.137145</v>
      </c>
      <c r="DC83">
        <v>23710.1</v>
      </c>
      <c r="DD83">
        <v>23412</v>
      </c>
      <c r="DE83">
        <v>23869.4</v>
      </c>
      <c r="DF83">
        <v>21862.9</v>
      </c>
      <c r="DG83">
        <v>30426.3</v>
      </c>
      <c r="DH83">
        <v>24072.6</v>
      </c>
      <c r="DI83">
        <v>39049</v>
      </c>
      <c r="DJ83">
        <v>30263.7</v>
      </c>
      <c r="DK83">
        <v>2.03352</v>
      </c>
      <c r="DL83">
        <v>2.02198</v>
      </c>
      <c r="DM83">
        <v>0.0448152</v>
      </c>
      <c r="DN83">
        <v>0</v>
      </c>
      <c r="DO83">
        <v>34.977</v>
      </c>
      <c r="DP83">
        <v>999.9</v>
      </c>
      <c r="DQ83">
        <v>48.7</v>
      </c>
      <c r="DR83">
        <v>39.9</v>
      </c>
      <c r="DS83">
        <v>42.1362</v>
      </c>
      <c r="DT83">
        <v>63.7649</v>
      </c>
      <c r="DU83">
        <v>16.9712</v>
      </c>
      <c r="DV83">
        <v>2</v>
      </c>
      <c r="DW83">
        <v>0.995668</v>
      </c>
      <c r="DX83">
        <v>3.71736</v>
      </c>
      <c r="DY83">
        <v>20.3079</v>
      </c>
      <c r="DZ83">
        <v>5.22403</v>
      </c>
      <c r="EA83">
        <v>11.9501</v>
      </c>
      <c r="EB83">
        <v>4.9736</v>
      </c>
      <c r="EC83">
        <v>3.28095</v>
      </c>
      <c r="ED83">
        <v>2173.7</v>
      </c>
      <c r="EE83">
        <v>9141</v>
      </c>
      <c r="EF83">
        <v>9999</v>
      </c>
      <c r="EG83">
        <v>118.1</v>
      </c>
      <c r="EH83">
        <v>4.97189</v>
      </c>
      <c r="EI83">
        <v>1.86207</v>
      </c>
      <c r="EJ83">
        <v>1.86753</v>
      </c>
      <c r="EK83">
        <v>1.85913</v>
      </c>
      <c r="EL83">
        <v>1.8631</v>
      </c>
      <c r="EM83">
        <v>1.86371</v>
      </c>
      <c r="EN83">
        <v>1.86444</v>
      </c>
      <c r="EO83">
        <v>1.86064</v>
      </c>
      <c r="EP83">
        <v>0</v>
      </c>
      <c r="EQ83">
        <v>0</v>
      </c>
      <c r="ER83">
        <v>0</v>
      </c>
      <c r="ES83">
        <v>0</v>
      </c>
      <c r="ET83" t="s">
        <v>336</v>
      </c>
      <c r="EU83" t="s">
        <v>337</v>
      </c>
      <c r="EV83" t="s">
        <v>338</v>
      </c>
      <c r="EW83" t="s">
        <v>338</v>
      </c>
      <c r="EX83" t="s">
        <v>338</v>
      </c>
      <c r="EY83" t="s">
        <v>338</v>
      </c>
      <c r="EZ83">
        <v>0</v>
      </c>
      <c r="FA83">
        <v>100</v>
      </c>
      <c r="FB83">
        <v>100</v>
      </c>
      <c r="FC83">
        <v>1.277</v>
      </c>
      <c r="FD83">
        <v>0.2343</v>
      </c>
      <c r="FE83">
        <v>1.175859042261978</v>
      </c>
      <c r="FF83">
        <v>0.0006784385813721132</v>
      </c>
      <c r="FG83">
        <v>-9.114967239483524E-07</v>
      </c>
      <c r="FH83">
        <v>3.422039933275619E-10</v>
      </c>
      <c r="FI83">
        <v>0.2343449999999976</v>
      </c>
      <c r="FJ83">
        <v>0</v>
      </c>
      <c r="FK83">
        <v>0</v>
      </c>
      <c r="FL83">
        <v>0</v>
      </c>
      <c r="FM83">
        <v>1</v>
      </c>
      <c r="FN83">
        <v>2092</v>
      </c>
      <c r="FO83">
        <v>0</v>
      </c>
      <c r="FP83">
        <v>27</v>
      </c>
      <c r="FQ83">
        <v>0.3</v>
      </c>
      <c r="FR83">
        <v>0.2</v>
      </c>
      <c r="FS83">
        <v>0.773926</v>
      </c>
      <c r="FT83">
        <v>2.45117</v>
      </c>
      <c r="FU83">
        <v>2.14966</v>
      </c>
      <c r="FV83">
        <v>2.71973</v>
      </c>
      <c r="FW83">
        <v>2.15088</v>
      </c>
      <c r="FX83">
        <v>2.4353</v>
      </c>
      <c r="FY83">
        <v>44.8377</v>
      </c>
      <c r="FZ83">
        <v>14.7712</v>
      </c>
      <c r="GA83">
        <v>19</v>
      </c>
      <c r="GB83">
        <v>617.563</v>
      </c>
      <c r="GC83">
        <v>627.759</v>
      </c>
      <c r="GD83">
        <v>29.9999</v>
      </c>
      <c r="GE83">
        <v>39.2378</v>
      </c>
      <c r="GF83">
        <v>29.9999</v>
      </c>
      <c r="GG83">
        <v>39.1188</v>
      </c>
      <c r="GH83">
        <v>39.0822</v>
      </c>
      <c r="GI83">
        <v>15.5281</v>
      </c>
      <c r="GJ83">
        <v>12.7913</v>
      </c>
      <c r="GK83">
        <v>100</v>
      </c>
      <c r="GL83">
        <v>30</v>
      </c>
      <c r="GM83">
        <v>200</v>
      </c>
      <c r="GN83">
        <v>37.3126</v>
      </c>
      <c r="GO83">
        <v>98.71850000000001</v>
      </c>
      <c r="GP83">
        <v>99.2864</v>
      </c>
    </row>
    <row r="84" spans="1:198">
      <c r="A84">
        <v>66</v>
      </c>
      <c r="B84">
        <v>1655403065.5</v>
      </c>
      <c r="C84">
        <v>8794.400000095367</v>
      </c>
      <c r="D84" t="s">
        <v>538</v>
      </c>
      <c r="E84" t="s">
        <v>539</v>
      </c>
      <c r="F84">
        <v>15</v>
      </c>
      <c r="G84">
        <v>1655403059.5</v>
      </c>
      <c r="H84">
        <f>(I84)/1000</f>
        <v>0</v>
      </c>
      <c r="I84">
        <f>1000*AY84*AG84*(AU84-AV84)/(100*AN84*(1000-AG84*AU84))</f>
        <v>0</v>
      </c>
      <c r="J84">
        <f>AY84*AG84*(AT84-AS84*(1000-AG84*AV84)/(1000-AG84*AU84))/(100*AN84)</f>
        <v>0</v>
      </c>
      <c r="K84">
        <f>AS84 - IF(AG84&gt;1, J84*AN84*100.0/(AI84*BG84), 0)</f>
        <v>0</v>
      </c>
      <c r="L84">
        <f>((R84-H84/2)*K84-J84)/(R84+H84/2)</f>
        <v>0</v>
      </c>
      <c r="M84">
        <f>L84*(AZ84+BA84)/1000.0</f>
        <v>0</v>
      </c>
      <c r="N84">
        <f>(AS84 - IF(AG84&gt;1, J84*AN84*100.0/(AI84*BG84), 0))*(AZ84+BA84)/1000.0</f>
        <v>0</v>
      </c>
      <c r="O84">
        <f>2.0/((1/Q84-1/P84)+SIGN(Q84)*SQRT((1/Q84-1/P84)*(1/Q84-1/P84) + 4*AO84/((AO84+1)*(AO84+1))*(2*1/Q84*1/P84-1/P84*1/P84)))</f>
        <v>0</v>
      </c>
      <c r="P84">
        <f>IF(LEFT(AP84,1)&lt;&gt;"0",IF(LEFT(AP84,1)="1",3.0,AQ84),$D$5+$E$5*(BG84*AZ84/($K$5*1000))+$F$5*(BG84*AZ84/($K$5*1000))*MAX(MIN(AN84,$J$5),$I$5)*MAX(MIN(AN84,$J$5),$I$5)+$G$5*MAX(MIN(AN84,$J$5),$I$5)*(BG84*AZ84/($K$5*1000))+$H$5*(BG84*AZ84/($K$5*1000))*(BG84*AZ84/($K$5*1000)))</f>
        <v>0</v>
      </c>
      <c r="Q84">
        <f>H84*(1000-(1000*0.61365*exp(17.502*U84/(240.97+U84))/(AZ84+BA84)+AU84)/2)/(1000*0.61365*exp(17.502*U84/(240.97+U84))/(AZ84+BA84)-AU84)</f>
        <v>0</v>
      </c>
      <c r="R84">
        <f>1/((AO84+1)/(O84/1.6)+1/(P84/1.37)) + AO84/((AO84+1)/(O84/1.6) + AO84/(P84/1.37))</f>
        <v>0</v>
      </c>
      <c r="S84">
        <f>(AJ84*AM84)</f>
        <v>0</v>
      </c>
      <c r="T84">
        <f>(BB84+(S84+2*0.95*5.67E-8*(((BB84+$B$9)+273)^4-(BB84+273)^4)-44100*H84)/(1.84*29.3*P84+8*0.95*5.67E-8*(BB84+273)^3))</f>
        <v>0</v>
      </c>
      <c r="U84">
        <f>($C$9*BC84+$D$9*BD84+$E$9*T84)</f>
        <v>0</v>
      </c>
      <c r="V84">
        <f>0.61365*exp(17.502*U84/(240.97+U84))</f>
        <v>0</v>
      </c>
      <c r="W84">
        <f>(X84/Y84*100)</f>
        <v>0</v>
      </c>
      <c r="X84">
        <f>AU84*(AZ84+BA84)/1000</f>
        <v>0</v>
      </c>
      <c r="Y84">
        <f>0.61365*exp(17.502*BB84/(240.97+BB84))</f>
        <v>0</v>
      </c>
      <c r="Z84">
        <f>(V84-AU84*(AZ84+BA84)/1000)</f>
        <v>0</v>
      </c>
      <c r="AA84">
        <f>(-H84*44100)</f>
        <v>0</v>
      </c>
      <c r="AB84">
        <f>2*29.3*P84*0.92*(BB84-U84)</f>
        <v>0</v>
      </c>
      <c r="AC84">
        <f>2*0.95*5.67E-8*(((BB84+$B$9)+273)^4-(U84+273)^4)</f>
        <v>0</v>
      </c>
      <c r="AD84">
        <f>S84+AC84+AA84+AB84</f>
        <v>0</v>
      </c>
      <c r="AE84">
        <v>0</v>
      </c>
      <c r="AF84">
        <v>0</v>
      </c>
      <c r="AG84">
        <f>IF(AE84*$H$15&gt;=AI84,1.0,(AI84/(AI84-AE84*$H$15)))</f>
        <v>0</v>
      </c>
      <c r="AH84">
        <f>(AG84-1)*100</f>
        <v>0</v>
      </c>
      <c r="AI84">
        <f>MAX(0,($B$15+$C$15*BG84)/(1+$D$15*BG84)*AZ84/(BB84+273)*$E$15)</f>
        <v>0</v>
      </c>
      <c r="AJ84">
        <f>$B$13*BH84+$C$13*BI84+$D$13*BT84</f>
        <v>0</v>
      </c>
      <c r="AK84">
        <f>AJ84*AL84</f>
        <v>0</v>
      </c>
      <c r="AL84">
        <f>($B$13*$D$11+$C$13*$D$11+$D$13*(BU84*$E$11+BV84*$G$11))/($B$13+$C$13+$D$13)</f>
        <v>0</v>
      </c>
      <c r="AM84">
        <f>($B$13*$K$11+$C$13*$K$11+$D$13*(BU84*$L$11+BV84*$N$11))/($B$13+$C$13+$D$13)</f>
        <v>0</v>
      </c>
      <c r="AN84">
        <v>2.2</v>
      </c>
      <c r="AO84">
        <v>0.5</v>
      </c>
      <c r="AP84" t="s">
        <v>334</v>
      </c>
      <c r="AQ84">
        <v>2</v>
      </c>
      <c r="AR84">
        <v>1655403059.5</v>
      </c>
      <c r="AS84">
        <v>99.64112173913043</v>
      </c>
      <c r="AT84">
        <v>99.93713043478259</v>
      </c>
      <c r="AU84">
        <v>38.52612173913044</v>
      </c>
      <c r="AV84">
        <v>37.29780000000001</v>
      </c>
      <c r="AW84">
        <v>98.52290000000002</v>
      </c>
      <c r="AX84">
        <v>38.29975217391303</v>
      </c>
      <c r="AY84">
        <v>600.2660434782609</v>
      </c>
      <c r="AZ84">
        <v>85.22805217391304</v>
      </c>
      <c r="BA84">
        <v>0.09366643913043479</v>
      </c>
      <c r="BB84">
        <v>34.67077826086957</v>
      </c>
      <c r="BC84">
        <v>35.5707347826087</v>
      </c>
      <c r="BD84">
        <v>999.9000000000003</v>
      </c>
      <c r="BE84">
        <v>0</v>
      </c>
      <c r="BF84">
        <v>0</v>
      </c>
      <c r="BG84">
        <v>10003.29</v>
      </c>
      <c r="BH84">
        <v>567.7289565217391</v>
      </c>
      <c r="BI84">
        <v>1872.707826086956</v>
      </c>
      <c r="BJ84">
        <v>-0.2960062459565218</v>
      </c>
      <c r="BK84">
        <v>103.6335652173913</v>
      </c>
      <c r="BL84">
        <v>103.8090434782609</v>
      </c>
      <c r="BM84">
        <v>1.228326569043478</v>
      </c>
      <c r="BN84">
        <v>99.93713043478259</v>
      </c>
      <c r="BO84">
        <v>37.29780000000001</v>
      </c>
      <c r="BP84">
        <v>3.28350695652174</v>
      </c>
      <c r="BQ84">
        <v>3.178819565217391</v>
      </c>
      <c r="BR84">
        <v>25.53659130434783</v>
      </c>
      <c r="BS84">
        <v>24.99544782608695</v>
      </c>
      <c r="BT84">
        <v>1799.994347826087</v>
      </c>
      <c r="BU84">
        <v>0.6429992173913044</v>
      </c>
      <c r="BV84">
        <v>0.3570007826086957</v>
      </c>
      <c r="BW84">
        <v>44</v>
      </c>
      <c r="BX84">
        <v>30063.32173913043</v>
      </c>
      <c r="BY84">
        <v>1655403054</v>
      </c>
      <c r="BZ84" t="s">
        <v>540</v>
      </c>
      <c r="CA84">
        <v>1655403050.5</v>
      </c>
      <c r="CB84">
        <v>1655403054</v>
      </c>
      <c r="CC84">
        <v>75</v>
      </c>
      <c r="CD84">
        <v>-0.116</v>
      </c>
      <c r="CE84">
        <v>0</v>
      </c>
      <c r="CF84">
        <v>1.118</v>
      </c>
      <c r="CG84">
        <v>0.234</v>
      </c>
      <c r="CH84">
        <v>100</v>
      </c>
      <c r="CI84">
        <v>37</v>
      </c>
      <c r="CJ84">
        <v>0.28</v>
      </c>
      <c r="CK84">
        <v>0.09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3.21922</v>
      </c>
      <c r="CX84">
        <v>2.78062</v>
      </c>
      <c r="CY84">
        <v>0.0227268</v>
      </c>
      <c r="CZ84">
        <v>0.0234192</v>
      </c>
      <c r="DA84">
        <v>0.139043</v>
      </c>
      <c r="DB84">
        <v>0.136632</v>
      </c>
      <c r="DC84">
        <v>24216.8</v>
      </c>
      <c r="DD84">
        <v>23926.8</v>
      </c>
      <c r="DE84">
        <v>23870.3</v>
      </c>
      <c r="DF84">
        <v>21864</v>
      </c>
      <c r="DG84">
        <v>30422.5</v>
      </c>
      <c r="DH84">
        <v>24087.1</v>
      </c>
      <c r="DI84">
        <v>39050.3</v>
      </c>
      <c r="DJ84">
        <v>30264.5</v>
      </c>
      <c r="DK84">
        <v>2.03297</v>
      </c>
      <c r="DL84">
        <v>2.0219</v>
      </c>
      <c r="DM84">
        <v>0.0376254</v>
      </c>
      <c r="DN84">
        <v>0</v>
      </c>
      <c r="DO84">
        <v>34.9567</v>
      </c>
      <c r="DP84">
        <v>999.9</v>
      </c>
      <c r="DQ84">
        <v>48.7</v>
      </c>
      <c r="DR84">
        <v>39.8</v>
      </c>
      <c r="DS84">
        <v>41.9099</v>
      </c>
      <c r="DT84">
        <v>63.8249</v>
      </c>
      <c r="DU84">
        <v>17.0152</v>
      </c>
      <c r="DV84">
        <v>2</v>
      </c>
      <c r="DW84">
        <v>0.9913110000000001</v>
      </c>
      <c r="DX84">
        <v>3.72073</v>
      </c>
      <c r="DY84">
        <v>20.3076</v>
      </c>
      <c r="DZ84">
        <v>5.22193</v>
      </c>
      <c r="EA84">
        <v>11.9501</v>
      </c>
      <c r="EB84">
        <v>4.9733</v>
      </c>
      <c r="EC84">
        <v>3.2807</v>
      </c>
      <c r="ED84">
        <v>2175.8</v>
      </c>
      <c r="EE84">
        <v>9150.6</v>
      </c>
      <c r="EF84">
        <v>9999</v>
      </c>
      <c r="EG84">
        <v>118.1</v>
      </c>
      <c r="EH84">
        <v>4.97183</v>
      </c>
      <c r="EI84">
        <v>1.86203</v>
      </c>
      <c r="EJ84">
        <v>1.86752</v>
      </c>
      <c r="EK84">
        <v>1.85908</v>
      </c>
      <c r="EL84">
        <v>1.86309</v>
      </c>
      <c r="EM84">
        <v>1.8637</v>
      </c>
      <c r="EN84">
        <v>1.86443</v>
      </c>
      <c r="EO84">
        <v>1.86053</v>
      </c>
      <c r="EP84">
        <v>0</v>
      </c>
      <c r="EQ84">
        <v>0</v>
      </c>
      <c r="ER84">
        <v>0</v>
      </c>
      <c r="ES84">
        <v>0</v>
      </c>
      <c r="ET84" t="s">
        <v>336</v>
      </c>
      <c r="EU84" t="s">
        <v>337</v>
      </c>
      <c r="EV84" t="s">
        <v>338</v>
      </c>
      <c r="EW84" t="s">
        <v>338</v>
      </c>
      <c r="EX84" t="s">
        <v>338</v>
      </c>
      <c r="EY84" t="s">
        <v>338</v>
      </c>
      <c r="EZ84">
        <v>0</v>
      </c>
      <c r="FA84">
        <v>100</v>
      </c>
      <c r="FB84">
        <v>100</v>
      </c>
      <c r="FC84">
        <v>1.118</v>
      </c>
      <c r="FD84">
        <v>0.2344</v>
      </c>
      <c r="FE84">
        <v>1.059906016298539</v>
      </c>
      <c r="FF84">
        <v>0.0006784385813721132</v>
      </c>
      <c r="FG84">
        <v>-9.114967239483524E-07</v>
      </c>
      <c r="FH84">
        <v>3.422039933275619E-10</v>
      </c>
      <c r="FI84">
        <v>0.2344047619047629</v>
      </c>
      <c r="FJ84">
        <v>0</v>
      </c>
      <c r="FK84">
        <v>0</v>
      </c>
      <c r="FL84">
        <v>0</v>
      </c>
      <c r="FM84">
        <v>1</v>
      </c>
      <c r="FN84">
        <v>2092</v>
      </c>
      <c r="FO84">
        <v>0</v>
      </c>
      <c r="FP84">
        <v>27</v>
      </c>
      <c r="FQ84">
        <v>0.2</v>
      </c>
      <c r="FR84">
        <v>0.2</v>
      </c>
      <c r="FS84">
        <v>0.462646</v>
      </c>
      <c r="FT84">
        <v>2.47192</v>
      </c>
      <c r="FU84">
        <v>2.14966</v>
      </c>
      <c r="FV84">
        <v>2.71973</v>
      </c>
      <c r="FW84">
        <v>2.15088</v>
      </c>
      <c r="FX84">
        <v>2.42798</v>
      </c>
      <c r="FY84">
        <v>44.5573</v>
      </c>
      <c r="FZ84">
        <v>14.7537</v>
      </c>
      <c r="GA84">
        <v>19</v>
      </c>
      <c r="GB84">
        <v>616.576</v>
      </c>
      <c r="GC84">
        <v>627.046</v>
      </c>
      <c r="GD84">
        <v>30.0019</v>
      </c>
      <c r="GE84">
        <v>39.1968</v>
      </c>
      <c r="GF84">
        <v>29.9997</v>
      </c>
      <c r="GG84">
        <v>39.0573</v>
      </c>
      <c r="GH84">
        <v>39.0147</v>
      </c>
      <c r="GI84">
        <v>9.294600000000001</v>
      </c>
      <c r="GJ84">
        <v>13.3298</v>
      </c>
      <c r="GK84">
        <v>100</v>
      </c>
      <c r="GL84">
        <v>30</v>
      </c>
      <c r="GM84">
        <v>100</v>
      </c>
      <c r="GN84">
        <v>37.051</v>
      </c>
      <c r="GO84">
        <v>98.72190000000001</v>
      </c>
      <c r="GP84">
        <v>99.2902</v>
      </c>
    </row>
    <row r="85" spans="1:198">
      <c r="A85">
        <v>67</v>
      </c>
      <c r="B85">
        <v>1655403156</v>
      </c>
      <c r="C85">
        <v>8884.900000095367</v>
      </c>
      <c r="D85" t="s">
        <v>541</v>
      </c>
      <c r="E85" t="s">
        <v>542</v>
      </c>
      <c r="F85">
        <v>15</v>
      </c>
      <c r="G85">
        <v>1655403148.25</v>
      </c>
      <c r="H85">
        <f>(I85)/1000</f>
        <v>0</v>
      </c>
      <c r="I85">
        <f>1000*AY85*AG85*(AU85-AV85)/(100*AN85*(1000-AG85*AU85))</f>
        <v>0</v>
      </c>
      <c r="J85">
        <f>AY85*AG85*(AT85-AS85*(1000-AG85*AV85)/(1000-AG85*AU85))/(100*AN85)</f>
        <v>0</v>
      </c>
      <c r="K85">
        <f>AS85 - IF(AG85&gt;1, J85*AN85*100.0/(AI85*BG85), 0)</f>
        <v>0</v>
      </c>
      <c r="L85">
        <f>((R85-H85/2)*K85-J85)/(R85+H85/2)</f>
        <v>0</v>
      </c>
      <c r="M85">
        <f>L85*(AZ85+BA85)/1000.0</f>
        <v>0</v>
      </c>
      <c r="N85">
        <f>(AS85 - IF(AG85&gt;1, J85*AN85*100.0/(AI85*BG85), 0))*(AZ85+BA85)/1000.0</f>
        <v>0</v>
      </c>
      <c r="O85">
        <f>2.0/((1/Q85-1/P85)+SIGN(Q85)*SQRT((1/Q85-1/P85)*(1/Q85-1/P85) + 4*AO85/((AO85+1)*(AO85+1))*(2*1/Q85*1/P85-1/P85*1/P85)))</f>
        <v>0</v>
      </c>
      <c r="P85">
        <f>IF(LEFT(AP85,1)&lt;&gt;"0",IF(LEFT(AP85,1)="1",3.0,AQ85),$D$5+$E$5*(BG85*AZ85/($K$5*1000))+$F$5*(BG85*AZ85/($K$5*1000))*MAX(MIN(AN85,$J$5),$I$5)*MAX(MIN(AN85,$J$5),$I$5)+$G$5*MAX(MIN(AN85,$J$5),$I$5)*(BG85*AZ85/($K$5*1000))+$H$5*(BG85*AZ85/($K$5*1000))*(BG85*AZ85/($K$5*1000)))</f>
        <v>0</v>
      </c>
      <c r="Q85">
        <f>H85*(1000-(1000*0.61365*exp(17.502*U85/(240.97+U85))/(AZ85+BA85)+AU85)/2)/(1000*0.61365*exp(17.502*U85/(240.97+U85))/(AZ85+BA85)-AU85)</f>
        <v>0</v>
      </c>
      <c r="R85">
        <f>1/((AO85+1)/(O85/1.6)+1/(P85/1.37)) + AO85/((AO85+1)/(O85/1.6) + AO85/(P85/1.37))</f>
        <v>0</v>
      </c>
      <c r="S85">
        <f>(AJ85*AM85)</f>
        <v>0</v>
      </c>
      <c r="T85">
        <f>(BB85+(S85+2*0.95*5.67E-8*(((BB85+$B$9)+273)^4-(BB85+273)^4)-44100*H85)/(1.84*29.3*P85+8*0.95*5.67E-8*(BB85+273)^3))</f>
        <v>0</v>
      </c>
      <c r="U85">
        <f>($C$9*BC85+$D$9*BD85+$E$9*T85)</f>
        <v>0</v>
      </c>
      <c r="V85">
        <f>0.61365*exp(17.502*U85/(240.97+U85))</f>
        <v>0</v>
      </c>
      <c r="W85">
        <f>(X85/Y85*100)</f>
        <v>0</v>
      </c>
      <c r="X85">
        <f>AU85*(AZ85+BA85)/1000</f>
        <v>0</v>
      </c>
      <c r="Y85">
        <f>0.61365*exp(17.502*BB85/(240.97+BB85))</f>
        <v>0</v>
      </c>
      <c r="Z85">
        <f>(V85-AU85*(AZ85+BA85)/1000)</f>
        <v>0</v>
      </c>
      <c r="AA85">
        <f>(-H85*44100)</f>
        <v>0</v>
      </c>
      <c r="AB85">
        <f>2*29.3*P85*0.92*(BB85-U85)</f>
        <v>0</v>
      </c>
      <c r="AC85">
        <f>2*0.95*5.67E-8*(((BB85+$B$9)+273)^4-(U85+273)^4)</f>
        <v>0</v>
      </c>
      <c r="AD85">
        <f>S85+AC85+AA85+AB85</f>
        <v>0</v>
      </c>
      <c r="AE85">
        <v>0</v>
      </c>
      <c r="AF85">
        <v>0</v>
      </c>
      <c r="AG85">
        <f>IF(AE85*$H$15&gt;=AI85,1.0,(AI85/(AI85-AE85*$H$15)))</f>
        <v>0</v>
      </c>
      <c r="AH85">
        <f>(AG85-1)*100</f>
        <v>0</v>
      </c>
      <c r="AI85">
        <f>MAX(0,($B$15+$C$15*BG85)/(1+$D$15*BG85)*AZ85/(BB85+273)*$E$15)</f>
        <v>0</v>
      </c>
      <c r="AJ85">
        <f>$B$13*BH85+$C$13*BI85+$D$13*BT85</f>
        <v>0</v>
      </c>
      <c r="AK85">
        <f>AJ85*AL85</f>
        <v>0</v>
      </c>
      <c r="AL85">
        <f>($B$13*$D$11+$C$13*$D$11+$D$13*(BU85*$E$11+BV85*$G$11))/($B$13+$C$13+$D$13)</f>
        <v>0</v>
      </c>
      <c r="AM85">
        <f>($B$13*$K$11+$C$13*$K$11+$D$13*(BU85*$L$11+BV85*$N$11))/($B$13+$C$13+$D$13)</f>
        <v>0</v>
      </c>
      <c r="AN85">
        <v>2.2</v>
      </c>
      <c r="AO85">
        <v>0.5</v>
      </c>
      <c r="AP85" t="s">
        <v>334</v>
      </c>
      <c r="AQ85">
        <v>2</v>
      </c>
      <c r="AR85">
        <v>1655403148.25</v>
      </c>
      <c r="AS85">
        <v>50.50384</v>
      </c>
      <c r="AT85">
        <v>49.9905</v>
      </c>
      <c r="AU85">
        <v>39.07162666666667</v>
      </c>
      <c r="AV85">
        <v>36.87604333333334</v>
      </c>
      <c r="AW85">
        <v>49.40484</v>
      </c>
      <c r="AX85">
        <v>38.83721999999999</v>
      </c>
      <c r="AY85">
        <v>599.9906666666666</v>
      </c>
      <c r="AZ85">
        <v>85.23252000000001</v>
      </c>
      <c r="BA85">
        <v>0.09995789666666668</v>
      </c>
      <c r="BB85">
        <v>34.64532666666666</v>
      </c>
      <c r="BC85">
        <v>35.44219333333334</v>
      </c>
      <c r="BD85">
        <v>999.9000000000002</v>
      </c>
      <c r="BE85">
        <v>0</v>
      </c>
      <c r="BF85">
        <v>0</v>
      </c>
      <c r="BG85">
        <v>9997.184000000001</v>
      </c>
      <c r="BH85">
        <v>567.4655</v>
      </c>
      <c r="BI85">
        <v>1942.953333333334</v>
      </c>
      <c r="BJ85">
        <v>0.5055899333333334</v>
      </c>
      <c r="BK85">
        <v>52.54927333333333</v>
      </c>
      <c r="BL85">
        <v>51.90451666666667</v>
      </c>
      <c r="BM85">
        <v>2.19559</v>
      </c>
      <c r="BN85">
        <v>49.9905</v>
      </c>
      <c r="BO85">
        <v>36.87604333333334</v>
      </c>
      <c r="BP85">
        <v>3.330173333333333</v>
      </c>
      <c r="BQ85">
        <v>3.143038</v>
      </c>
      <c r="BR85">
        <v>25.77792333333333</v>
      </c>
      <c r="BS85">
        <v>24.80571666666666</v>
      </c>
      <c r="BT85">
        <v>1799.997666666666</v>
      </c>
      <c r="BU85">
        <v>0.6429994333333334</v>
      </c>
      <c r="BV85">
        <v>0.3570005666666666</v>
      </c>
      <c r="BW85">
        <v>44</v>
      </c>
      <c r="BX85">
        <v>30063.35</v>
      </c>
      <c r="BY85">
        <v>1655403182.5</v>
      </c>
      <c r="BZ85" t="s">
        <v>543</v>
      </c>
      <c r="CA85">
        <v>1655403182.5</v>
      </c>
      <c r="CB85">
        <v>1655403054</v>
      </c>
      <c r="CC85">
        <v>76</v>
      </c>
      <c r="CD85">
        <v>0.008</v>
      </c>
      <c r="CE85">
        <v>0</v>
      </c>
      <c r="CF85">
        <v>1.099</v>
      </c>
      <c r="CG85">
        <v>0.234</v>
      </c>
      <c r="CH85">
        <v>50</v>
      </c>
      <c r="CI85">
        <v>37</v>
      </c>
      <c r="CJ85">
        <v>0.58</v>
      </c>
      <c r="CK85">
        <v>0.09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3.22002</v>
      </c>
      <c r="CX85">
        <v>2.78121</v>
      </c>
      <c r="CY85">
        <v>0.01161</v>
      </c>
      <c r="CZ85">
        <v>0.0119216</v>
      </c>
      <c r="DA85">
        <v>0.138593</v>
      </c>
      <c r="DB85">
        <v>0.135557</v>
      </c>
      <c r="DC85">
        <v>24499.4</v>
      </c>
      <c r="DD85">
        <v>24214.6</v>
      </c>
      <c r="DE85">
        <v>23877.9</v>
      </c>
      <c r="DF85">
        <v>21870.2</v>
      </c>
      <c r="DG85">
        <v>30446.5</v>
      </c>
      <c r="DH85">
        <v>24123.7</v>
      </c>
      <c r="DI85">
        <v>39061.9</v>
      </c>
      <c r="DJ85">
        <v>30273.5</v>
      </c>
      <c r="DK85">
        <v>2.03715</v>
      </c>
      <c r="DL85">
        <v>2.02472</v>
      </c>
      <c r="DM85">
        <v>0.0309572</v>
      </c>
      <c r="DN85">
        <v>0</v>
      </c>
      <c r="DO85">
        <v>34.9172</v>
      </c>
      <c r="DP85">
        <v>999.9</v>
      </c>
      <c r="DQ85">
        <v>48.8</v>
      </c>
      <c r="DR85">
        <v>39.8</v>
      </c>
      <c r="DS85">
        <v>41.9957</v>
      </c>
      <c r="DT85">
        <v>63.7849</v>
      </c>
      <c r="DU85">
        <v>17.0873</v>
      </c>
      <c r="DV85">
        <v>2</v>
      </c>
      <c r="DW85">
        <v>0.976392</v>
      </c>
      <c r="DX85">
        <v>3.69698</v>
      </c>
      <c r="DY85">
        <v>20.3089</v>
      </c>
      <c r="DZ85">
        <v>5.22598</v>
      </c>
      <c r="EA85">
        <v>11.9501</v>
      </c>
      <c r="EB85">
        <v>4.9748</v>
      </c>
      <c r="EC85">
        <v>3.281</v>
      </c>
      <c r="ED85">
        <v>2178.3</v>
      </c>
      <c r="EE85">
        <v>9162.6</v>
      </c>
      <c r="EF85">
        <v>9999</v>
      </c>
      <c r="EG85">
        <v>118.1</v>
      </c>
      <c r="EH85">
        <v>4.97183</v>
      </c>
      <c r="EI85">
        <v>1.86203</v>
      </c>
      <c r="EJ85">
        <v>1.86752</v>
      </c>
      <c r="EK85">
        <v>1.85905</v>
      </c>
      <c r="EL85">
        <v>1.86307</v>
      </c>
      <c r="EM85">
        <v>1.86364</v>
      </c>
      <c r="EN85">
        <v>1.86439</v>
      </c>
      <c r="EO85">
        <v>1.8605</v>
      </c>
      <c r="EP85">
        <v>0</v>
      </c>
      <c r="EQ85">
        <v>0</v>
      </c>
      <c r="ER85">
        <v>0</v>
      </c>
      <c r="ES85">
        <v>0</v>
      </c>
      <c r="ET85" t="s">
        <v>336</v>
      </c>
      <c r="EU85" t="s">
        <v>337</v>
      </c>
      <c r="EV85" t="s">
        <v>338</v>
      </c>
      <c r="EW85" t="s">
        <v>338</v>
      </c>
      <c r="EX85" t="s">
        <v>338</v>
      </c>
      <c r="EY85" t="s">
        <v>338</v>
      </c>
      <c r="EZ85">
        <v>0</v>
      </c>
      <c r="FA85">
        <v>100</v>
      </c>
      <c r="FB85">
        <v>100</v>
      </c>
      <c r="FC85">
        <v>1.099</v>
      </c>
      <c r="FD85">
        <v>0.2344</v>
      </c>
      <c r="FE85">
        <v>1.059906016298539</v>
      </c>
      <c r="FF85">
        <v>0.0006784385813721132</v>
      </c>
      <c r="FG85">
        <v>-9.114967239483524E-07</v>
      </c>
      <c r="FH85">
        <v>3.422039933275619E-10</v>
      </c>
      <c r="FI85">
        <v>0.2344047619047629</v>
      </c>
      <c r="FJ85">
        <v>0</v>
      </c>
      <c r="FK85">
        <v>0</v>
      </c>
      <c r="FL85">
        <v>0</v>
      </c>
      <c r="FM85">
        <v>1</v>
      </c>
      <c r="FN85">
        <v>2092</v>
      </c>
      <c r="FO85">
        <v>0</v>
      </c>
      <c r="FP85">
        <v>27</v>
      </c>
      <c r="FQ85">
        <v>1.8</v>
      </c>
      <c r="FR85">
        <v>1.7</v>
      </c>
      <c r="FS85">
        <v>0.303955</v>
      </c>
      <c r="FT85">
        <v>2.48901</v>
      </c>
      <c r="FU85">
        <v>2.14966</v>
      </c>
      <c r="FV85">
        <v>2.71851</v>
      </c>
      <c r="FW85">
        <v>2.15088</v>
      </c>
      <c r="FX85">
        <v>2.44995</v>
      </c>
      <c r="FY85">
        <v>44.2787</v>
      </c>
      <c r="FZ85">
        <v>14.7449</v>
      </c>
      <c r="GA85">
        <v>19</v>
      </c>
      <c r="GB85">
        <v>618.732</v>
      </c>
      <c r="GC85">
        <v>628.232</v>
      </c>
      <c r="GD85">
        <v>30.0009</v>
      </c>
      <c r="GE85">
        <v>39.0835</v>
      </c>
      <c r="GF85">
        <v>29.999</v>
      </c>
      <c r="GG85">
        <v>38.9306</v>
      </c>
      <c r="GH85">
        <v>38.8832</v>
      </c>
      <c r="GI85">
        <v>6.13538</v>
      </c>
      <c r="GJ85">
        <v>14.158</v>
      </c>
      <c r="GK85">
        <v>100</v>
      </c>
      <c r="GL85">
        <v>30</v>
      </c>
      <c r="GM85">
        <v>50</v>
      </c>
      <c r="GN85">
        <v>36.8354</v>
      </c>
      <c r="GO85">
        <v>98.752</v>
      </c>
      <c r="GP85">
        <v>99.31910000000001</v>
      </c>
    </row>
    <row r="86" spans="1:198">
      <c r="A86">
        <v>68</v>
      </c>
      <c r="B86">
        <v>1655403273.6</v>
      </c>
      <c r="C86">
        <v>9002.5</v>
      </c>
      <c r="D86" t="s">
        <v>544</v>
      </c>
      <c r="E86" t="s">
        <v>545</v>
      </c>
      <c r="F86">
        <v>15</v>
      </c>
      <c r="G86">
        <v>1655403265.849999</v>
      </c>
      <c r="H86">
        <f>(I86)/1000</f>
        <v>0</v>
      </c>
      <c r="I86">
        <f>1000*AY86*AG86*(AU86-AV86)/(100*AN86*(1000-AG86*AU86))</f>
        <v>0</v>
      </c>
      <c r="J86">
        <f>AY86*AG86*(AT86-AS86*(1000-AG86*AV86)/(1000-AG86*AU86))/(100*AN86)</f>
        <v>0</v>
      </c>
      <c r="K86">
        <f>AS86 - IF(AG86&gt;1, J86*AN86*100.0/(AI86*BG86), 0)</f>
        <v>0</v>
      </c>
      <c r="L86">
        <f>((R86-H86/2)*K86-J86)/(R86+H86/2)</f>
        <v>0</v>
      </c>
      <c r="M86">
        <f>L86*(AZ86+BA86)/1000.0</f>
        <v>0</v>
      </c>
      <c r="N86">
        <f>(AS86 - IF(AG86&gt;1, J86*AN86*100.0/(AI86*BG86), 0))*(AZ86+BA86)/1000.0</f>
        <v>0</v>
      </c>
      <c r="O86">
        <f>2.0/((1/Q86-1/P86)+SIGN(Q86)*SQRT((1/Q86-1/P86)*(1/Q86-1/P86) + 4*AO86/((AO86+1)*(AO86+1))*(2*1/Q86*1/P86-1/P86*1/P86)))</f>
        <v>0</v>
      </c>
      <c r="P86">
        <f>IF(LEFT(AP86,1)&lt;&gt;"0",IF(LEFT(AP86,1)="1",3.0,AQ86),$D$5+$E$5*(BG86*AZ86/($K$5*1000))+$F$5*(BG86*AZ86/($K$5*1000))*MAX(MIN(AN86,$J$5),$I$5)*MAX(MIN(AN86,$J$5),$I$5)+$G$5*MAX(MIN(AN86,$J$5),$I$5)*(BG86*AZ86/($K$5*1000))+$H$5*(BG86*AZ86/($K$5*1000))*(BG86*AZ86/($K$5*1000)))</f>
        <v>0</v>
      </c>
      <c r="Q86">
        <f>H86*(1000-(1000*0.61365*exp(17.502*U86/(240.97+U86))/(AZ86+BA86)+AU86)/2)/(1000*0.61365*exp(17.502*U86/(240.97+U86))/(AZ86+BA86)-AU86)</f>
        <v>0</v>
      </c>
      <c r="R86">
        <f>1/((AO86+1)/(O86/1.6)+1/(P86/1.37)) + AO86/((AO86+1)/(O86/1.6) + AO86/(P86/1.37))</f>
        <v>0</v>
      </c>
      <c r="S86">
        <f>(AJ86*AM86)</f>
        <v>0</v>
      </c>
      <c r="T86">
        <f>(BB86+(S86+2*0.95*5.67E-8*(((BB86+$B$9)+273)^4-(BB86+273)^4)-44100*H86)/(1.84*29.3*P86+8*0.95*5.67E-8*(BB86+273)^3))</f>
        <v>0</v>
      </c>
      <c r="U86">
        <f>($C$9*BC86+$D$9*BD86+$E$9*T86)</f>
        <v>0</v>
      </c>
      <c r="V86">
        <f>0.61365*exp(17.502*U86/(240.97+U86))</f>
        <v>0</v>
      </c>
      <c r="W86">
        <f>(X86/Y86*100)</f>
        <v>0</v>
      </c>
      <c r="X86">
        <f>AU86*(AZ86+BA86)/1000</f>
        <v>0</v>
      </c>
      <c r="Y86">
        <f>0.61365*exp(17.502*BB86/(240.97+BB86))</f>
        <v>0</v>
      </c>
      <c r="Z86">
        <f>(V86-AU86*(AZ86+BA86)/1000)</f>
        <v>0</v>
      </c>
      <c r="AA86">
        <f>(-H86*44100)</f>
        <v>0</v>
      </c>
      <c r="AB86">
        <f>2*29.3*P86*0.92*(BB86-U86)</f>
        <v>0</v>
      </c>
      <c r="AC86">
        <f>2*0.95*5.67E-8*(((BB86+$B$9)+273)^4-(U86+273)^4)</f>
        <v>0</v>
      </c>
      <c r="AD86">
        <f>S86+AC86+AA86+AB86</f>
        <v>0</v>
      </c>
      <c r="AE86">
        <v>0</v>
      </c>
      <c r="AF86">
        <v>0</v>
      </c>
      <c r="AG86">
        <f>IF(AE86*$H$15&gt;=AI86,1.0,(AI86/(AI86-AE86*$H$15)))</f>
        <v>0</v>
      </c>
      <c r="AH86">
        <f>(AG86-1)*100</f>
        <v>0</v>
      </c>
      <c r="AI86">
        <f>MAX(0,($B$15+$C$15*BG86)/(1+$D$15*BG86)*AZ86/(BB86+273)*$E$15)</f>
        <v>0</v>
      </c>
      <c r="AJ86">
        <f>$B$13*BH86+$C$13*BI86+$D$13*BT86</f>
        <v>0</v>
      </c>
      <c r="AK86">
        <f>AJ86*AL86</f>
        <v>0</v>
      </c>
      <c r="AL86">
        <f>($B$13*$D$11+$C$13*$D$11+$D$13*(BU86*$E$11+BV86*$G$11))/($B$13+$C$13+$D$13)</f>
        <v>0</v>
      </c>
      <c r="AM86">
        <f>($B$13*$K$11+$C$13*$K$11+$D$13*(BU86*$L$11+BV86*$N$11))/($B$13+$C$13+$D$13)</f>
        <v>0</v>
      </c>
      <c r="AN86">
        <v>2.2</v>
      </c>
      <c r="AO86">
        <v>0.5</v>
      </c>
      <c r="AP86" t="s">
        <v>334</v>
      </c>
      <c r="AQ86">
        <v>2</v>
      </c>
      <c r="AR86">
        <v>1655403265.849999</v>
      </c>
      <c r="AS86">
        <v>1.18912057463</v>
      </c>
      <c r="AT86">
        <v>-0.2529863</v>
      </c>
      <c r="AU86">
        <v>39.00882333333333</v>
      </c>
      <c r="AV86">
        <v>36.61342333333333</v>
      </c>
      <c r="AW86">
        <v>0.009120574629999999</v>
      </c>
      <c r="AX86">
        <v>38.77441666666667</v>
      </c>
      <c r="AY86">
        <v>600.0134333333333</v>
      </c>
      <c r="AZ86">
        <v>85.23855</v>
      </c>
      <c r="BA86">
        <v>0.10003178</v>
      </c>
      <c r="BB86">
        <v>34.63869666666667</v>
      </c>
      <c r="BC86">
        <v>35.31414</v>
      </c>
      <c r="BD86">
        <v>999.9000000000002</v>
      </c>
      <c r="BE86">
        <v>0</v>
      </c>
      <c r="BF86">
        <v>0</v>
      </c>
      <c r="BG86">
        <v>10000.43</v>
      </c>
      <c r="BH86">
        <v>567.0600666666666</v>
      </c>
      <c r="BI86">
        <v>1939.249</v>
      </c>
      <c r="BJ86">
        <v>1.330439666666666</v>
      </c>
      <c r="BK86">
        <v>1.12119</v>
      </c>
      <c r="BL86">
        <v>-0.2626010666666667</v>
      </c>
      <c r="BM86">
        <v>2.395396333333333</v>
      </c>
      <c r="BN86">
        <v>-0.2529863</v>
      </c>
      <c r="BO86">
        <v>36.61342333333333</v>
      </c>
      <c r="BP86">
        <v>3.325055666666666</v>
      </c>
      <c r="BQ86">
        <v>3.120875666666666</v>
      </c>
      <c r="BR86">
        <v>25.75199</v>
      </c>
      <c r="BS86">
        <v>24.68726333333333</v>
      </c>
      <c r="BT86">
        <v>1799.997</v>
      </c>
      <c r="BU86">
        <v>0.6429992333333334</v>
      </c>
      <c r="BV86">
        <v>0.3570008</v>
      </c>
      <c r="BW86">
        <v>44</v>
      </c>
      <c r="BX86">
        <v>30063.34333333334</v>
      </c>
      <c r="BY86">
        <v>1655403293.1</v>
      </c>
      <c r="BZ86" t="s">
        <v>546</v>
      </c>
      <c r="CA86">
        <v>1655403293.1</v>
      </c>
      <c r="CB86">
        <v>1655403054</v>
      </c>
      <c r="CC86">
        <v>77</v>
      </c>
      <c r="CD86">
        <v>0.113</v>
      </c>
      <c r="CE86">
        <v>0</v>
      </c>
      <c r="CF86">
        <v>1.18</v>
      </c>
      <c r="CG86">
        <v>0.234</v>
      </c>
      <c r="CH86">
        <v>-0</v>
      </c>
      <c r="CI86">
        <v>37</v>
      </c>
      <c r="CJ86">
        <v>0.38</v>
      </c>
      <c r="CK86">
        <v>0.09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3.22031</v>
      </c>
      <c r="CX86">
        <v>2.78109</v>
      </c>
      <c r="CY86">
        <v>-1.38002E-06</v>
      </c>
      <c r="CZ86">
        <v>-5.96887E-05</v>
      </c>
      <c r="DA86">
        <v>0.138603</v>
      </c>
      <c r="DB86">
        <v>0.135114</v>
      </c>
      <c r="DC86">
        <v>24804.8</v>
      </c>
      <c r="DD86">
        <v>24523.3</v>
      </c>
      <c r="DE86">
        <v>23895</v>
      </c>
      <c r="DF86">
        <v>21884</v>
      </c>
      <c r="DG86">
        <v>30466.2</v>
      </c>
      <c r="DH86">
        <v>24150.8</v>
      </c>
      <c r="DI86">
        <v>39089.3</v>
      </c>
      <c r="DJ86">
        <v>30292.8</v>
      </c>
      <c r="DK86">
        <v>2.04017</v>
      </c>
      <c r="DL86">
        <v>2.02905</v>
      </c>
      <c r="DM86">
        <v>0.0233054</v>
      </c>
      <c r="DN86">
        <v>0</v>
      </c>
      <c r="DO86">
        <v>34.9172</v>
      </c>
      <c r="DP86">
        <v>999.9</v>
      </c>
      <c r="DQ86">
        <v>48.9</v>
      </c>
      <c r="DR86">
        <v>39.6</v>
      </c>
      <c r="DS86">
        <v>41.6312</v>
      </c>
      <c r="DT86">
        <v>63.9213</v>
      </c>
      <c r="DU86">
        <v>16.9551</v>
      </c>
      <c r="DV86">
        <v>2</v>
      </c>
      <c r="DW86">
        <v>0.946283</v>
      </c>
      <c r="DX86">
        <v>3.77053</v>
      </c>
      <c r="DY86">
        <v>20.3086</v>
      </c>
      <c r="DZ86">
        <v>5.22732</v>
      </c>
      <c r="EA86">
        <v>11.9501</v>
      </c>
      <c r="EB86">
        <v>4.9752</v>
      </c>
      <c r="EC86">
        <v>3.281</v>
      </c>
      <c r="ED86">
        <v>2181.2</v>
      </c>
      <c r="EE86">
        <v>9176.5</v>
      </c>
      <c r="EF86">
        <v>9999</v>
      </c>
      <c r="EG86">
        <v>118.1</v>
      </c>
      <c r="EH86">
        <v>4.97192</v>
      </c>
      <c r="EI86">
        <v>1.86203</v>
      </c>
      <c r="EJ86">
        <v>1.86752</v>
      </c>
      <c r="EK86">
        <v>1.85907</v>
      </c>
      <c r="EL86">
        <v>1.8631</v>
      </c>
      <c r="EM86">
        <v>1.8637</v>
      </c>
      <c r="EN86">
        <v>1.86447</v>
      </c>
      <c r="EO86">
        <v>1.86054</v>
      </c>
      <c r="EP86">
        <v>0</v>
      </c>
      <c r="EQ86">
        <v>0</v>
      </c>
      <c r="ER86">
        <v>0</v>
      </c>
      <c r="ES86">
        <v>0</v>
      </c>
      <c r="ET86" t="s">
        <v>336</v>
      </c>
      <c r="EU86" t="s">
        <v>337</v>
      </c>
      <c r="EV86" t="s">
        <v>338</v>
      </c>
      <c r="EW86" t="s">
        <v>338</v>
      </c>
      <c r="EX86" t="s">
        <v>338</v>
      </c>
      <c r="EY86" t="s">
        <v>338</v>
      </c>
      <c r="EZ86">
        <v>0</v>
      </c>
      <c r="FA86">
        <v>100</v>
      </c>
      <c r="FB86">
        <v>100</v>
      </c>
      <c r="FC86">
        <v>1.18</v>
      </c>
      <c r="FD86">
        <v>0.2344</v>
      </c>
      <c r="FE86">
        <v>1.068327526339813</v>
      </c>
      <c r="FF86">
        <v>0.0006784385813721132</v>
      </c>
      <c r="FG86">
        <v>-9.114967239483524E-07</v>
      </c>
      <c r="FH86">
        <v>3.422039933275619E-10</v>
      </c>
      <c r="FI86">
        <v>0.2344047619047629</v>
      </c>
      <c r="FJ86">
        <v>0</v>
      </c>
      <c r="FK86">
        <v>0</v>
      </c>
      <c r="FL86">
        <v>0</v>
      </c>
      <c r="FM86">
        <v>1</v>
      </c>
      <c r="FN86">
        <v>2092</v>
      </c>
      <c r="FO86">
        <v>0</v>
      </c>
      <c r="FP86">
        <v>27</v>
      </c>
      <c r="FQ86">
        <v>1.5</v>
      </c>
      <c r="FR86">
        <v>3.7</v>
      </c>
      <c r="FS86">
        <v>0.032959</v>
      </c>
      <c r="FT86">
        <v>4.99878</v>
      </c>
      <c r="FU86">
        <v>2.14966</v>
      </c>
      <c r="FV86">
        <v>2.71484</v>
      </c>
      <c r="FW86">
        <v>2.15088</v>
      </c>
      <c r="FX86">
        <v>2.44019</v>
      </c>
      <c r="FY86">
        <v>43.8917</v>
      </c>
      <c r="FZ86">
        <v>14.7187</v>
      </c>
      <c r="GA86">
        <v>19</v>
      </c>
      <c r="GB86">
        <v>618.966</v>
      </c>
      <c r="GC86">
        <v>629.646</v>
      </c>
      <c r="GD86">
        <v>30.0009</v>
      </c>
      <c r="GE86">
        <v>38.8416</v>
      </c>
      <c r="GF86">
        <v>29.9984</v>
      </c>
      <c r="GG86">
        <v>38.6925</v>
      </c>
      <c r="GH86">
        <v>38.6412</v>
      </c>
      <c r="GI86">
        <v>0</v>
      </c>
      <c r="GJ86">
        <v>14.4503</v>
      </c>
      <c r="GK86">
        <v>100</v>
      </c>
      <c r="GL86">
        <v>30</v>
      </c>
      <c r="GM86">
        <v>0</v>
      </c>
      <c r="GN86">
        <v>36.5454</v>
      </c>
      <c r="GO86">
        <v>98.8219</v>
      </c>
      <c r="GP86">
        <v>99.38209999999999</v>
      </c>
    </row>
    <row r="87" spans="1:198">
      <c r="A87">
        <v>69</v>
      </c>
      <c r="B87">
        <v>1655403384.1</v>
      </c>
      <c r="C87">
        <v>9113</v>
      </c>
      <c r="D87" t="s">
        <v>547</v>
      </c>
      <c r="E87" t="s">
        <v>548</v>
      </c>
      <c r="F87">
        <v>15</v>
      </c>
      <c r="G87">
        <v>1655403376.099999</v>
      </c>
      <c r="H87">
        <f>(I87)/1000</f>
        <v>0</v>
      </c>
      <c r="I87">
        <f>1000*AY87*AG87*(AU87-AV87)/(100*AN87*(1000-AG87*AU87))</f>
        <v>0</v>
      </c>
      <c r="J87">
        <f>AY87*AG87*(AT87-AS87*(1000-AG87*AV87)/(1000-AG87*AU87))/(100*AN87)</f>
        <v>0</v>
      </c>
      <c r="K87">
        <f>AS87 - IF(AG87&gt;1, J87*AN87*100.0/(AI87*BG87), 0)</f>
        <v>0</v>
      </c>
      <c r="L87">
        <f>((R87-H87/2)*K87-J87)/(R87+H87/2)</f>
        <v>0</v>
      </c>
      <c r="M87">
        <f>L87*(AZ87+BA87)/1000.0</f>
        <v>0</v>
      </c>
      <c r="N87">
        <f>(AS87 - IF(AG87&gt;1, J87*AN87*100.0/(AI87*BG87), 0))*(AZ87+BA87)/1000.0</f>
        <v>0</v>
      </c>
      <c r="O87">
        <f>2.0/((1/Q87-1/P87)+SIGN(Q87)*SQRT((1/Q87-1/P87)*(1/Q87-1/P87) + 4*AO87/((AO87+1)*(AO87+1))*(2*1/Q87*1/P87-1/P87*1/P87)))</f>
        <v>0</v>
      </c>
      <c r="P87">
        <f>IF(LEFT(AP87,1)&lt;&gt;"0",IF(LEFT(AP87,1)="1",3.0,AQ87),$D$5+$E$5*(BG87*AZ87/($K$5*1000))+$F$5*(BG87*AZ87/($K$5*1000))*MAX(MIN(AN87,$J$5),$I$5)*MAX(MIN(AN87,$J$5),$I$5)+$G$5*MAX(MIN(AN87,$J$5),$I$5)*(BG87*AZ87/($K$5*1000))+$H$5*(BG87*AZ87/($K$5*1000))*(BG87*AZ87/($K$5*1000)))</f>
        <v>0</v>
      </c>
      <c r="Q87">
        <f>H87*(1000-(1000*0.61365*exp(17.502*U87/(240.97+U87))/(AZ87+BA87)+AU87)/2)/(1000*0.61365*exp(17.502*U87/(240.97+U87))/(AZ87+BA87)-AU87)</f>
        <v>0</v>
      </c>
      <c r="R87">
        <f>1/((AO87+1)/(O87/1.6)+1/(P87/1.37)) + AO87/((AO87+1)/(O87/1.6) + AO87/(P87/1.37))</f>
        <v>0</v>
      </c>
      <c r="S87">
        <f>(AJ87*AM87)</f>
        <v>0</v>
      </c>
      <c r="T87">
        <f>(BB87+(S87+2*0.95*5.67E-8*(((BB87+$B$9)+273)^4-(BB87+273)^4)-44100*H87)/(1.84*29.3*P87+8*0.95*5.67E-8*(BB87+273)^3))</f>
        <v>0</v>
      </c>
      <c r="U87">
        <f>($C$9*BC87+$D$9*BD87+$E$9*T87)</f>
        <v>0</v>
      </c>
      <c r="V87">
        <f>0.61365*exp(17.502*U87/(240.97+U87))</f>
        <v>0</v>
      </c>
      <c r="W87">
        <f>(X87/Y87*100)</f>
        <v>0</v>
      </c>
      <c r="X87">
        <f>AU87*(AZ87+BA87)/1000</f>
        <v>0</v>
      </c>
      <c r="Y87">
        <f>0.61365*exp(17.502*BB87/(240.97+BB87))</f>
        <v>0</v>
      </c>
      <c r="Z87">
        <f>(V87-AU87*(AZ87+BA87)/1000)</f>
        <v>0</v>
      </c>
      <c r="AA87">
        <f>(-H87*44100)</f>
        <v>0</v>
      </c>
      <c r="AB87">
        <f>2*29.3*P87*0.92*(BB87-U87)</f>
        <v>0</v>
      </c>
      <c r="AC87">
        <f>2*0.95*5.67E-8*(((BB87+$B$9)+273)^4-(U87+273)^4)</f>
        <v>0</v>
      </c>
      <c r="AD87">
        <f>S87+AC87+AA87+AB87</f>
        <v>0</v>
      </c>
      <c r="AE87">
        <v>0</v>
      </c>
      <c r="AF87">
        <v>0</v>
      </c>
      <c r="AG87">
        <f>IF(AE87*$H$15&gt;=AI87,1.0,(AI87/(AI87-AE87*$H$15)))</f>
        <v>0</v>
      </c>
      <c r="AH87">
        <f>(AG87-1)*100</f>
        <v>0</v>
      </c>
      <c r="AI87">
        <f>MAX(0,($B$15+$C$15*BG87)/(1+$D$15*BG87)*AZ87/(BB87+273)*$E$15)</f>
        <v>0</v>
      </c>
      <c r="AJ87">
        <f>$B$13*BH87+$C$13*BI87+$D$13*BT87</f>
        <v>0</v>
      </c>
      <c r="AK87">
        <f>AJ87*AL87</f>
        <v>0</v>
      </c>
      <c r="AL87">
        <f>($B$13*$D$11+$C$13*$D$11+$D$13*(BU87*$E$11+BV87*$G$11))/($B$13+$C$13+$D$13)</f>
        <v>0</v>
      </c>
      <c r="AM87">
        <f>($B$13*$K$11+$C$13*$K$11+$D$13*(BU87*$L$11+BV87*$N$11))/($B$13+$C$13+$D$13)</f>
        <v>0</v>
      </c>
      <c r="AN87">
        <v>2.2</v>
      </c>
      <c r="AO87">
        <v>0.5</v>
      </c>
      <c r="AP87" t="s">
        <v>334</v>
      </c>
      <c r="AQ87">
        <v>2</v>
      </c>
      <c r="AR87">
        <v>1655403376.099999</v>
      </c>
      <c r="AS87">
        <v>413.6609677419355</v>
      </c>
      <c r="AT87">
        <v>420.2519032258064</v>
      </c>
      <c r="AU87">
        <v>38.93973548387097</v>
      </c>
      <c r="AV87">
        <v>36.3685935483871</v>
      </c>
      <c r="AW87">
        <v>411.8689677419355</v>
      </c>
      <c r="AX87">
        <v>38.70533225806452</v>
      </c>
      <c r="AY87">
        <v>600.0015806451614</v>
      </c>
      <c r="AZ87">
        <v>85.24349677419356</v>
      </c>
      <c r="BA87">
        <v>0.1000126548387097</v>
      </c>
      <c r="BB87">
        <v>34.64898064516129</v>
      </c>
      <c r="BC87">
        <v>35.20606129032258</v>
      </c>
      <c r="BD87">
        <v>999.9000000000003</v>
      </c>
      <c r="BE87">
        <v>0</v>
      </c>
      <c r="BF87">
        <v>0</v>
      </c>
      <c r="BG87">
        <v>9996.292580645162</v>
      </c>
      <c r="BH87">
        <v>566.6746451612903</v>
      </c>
      <c r="BI87">
        <v>1937.051290322581</v>
      </c>
      <c r="BJ87">
        <v>-7.052732580645161</v>
      </c>
      <c r="BK87">
        <v>429.9409032258064</v>
      </c>
      <c r="BL87">
        <v>436.1127741935484</v>
      </c>
      <c r="BM87">
        <v>2.571132903225807</v>
      </c>
      <c r="BN87">
        <v>420.2519032258064</v>
      </c>
      <c r="BO87">
        <v>36.3685935483871</v>
      </c>
      <c r="BP87">
        <v>3.31936</v>
      </c>
      <c r="BQ87">
        <v>3.100187096774193</v>
      </c>
      <c r="BR87">
        <v>25.72307419354838</v>
      </c>
      <c r="BS87">
        <v>24.57602258064516</v>
      </c>
      <c r="BT87">
        <v>1799.99935483871</v>
      </c>
      <c r="BU87">
        <v>0.6429994838709677</v>
      </c>
      <c r="BV87">
        <v>0.3570002903225806</v>
      </c>
      <c r="BW87">
        <v>44</v>
      </c>
      <c r="BX87">
        <v>30063.37419354839</v>
      </c>
      <c r="BY87">
        <v>1655403401.1</v>
      </c>
      <c r="BZ87" t="s">
        <v>549</v>
      </c>
      <c r="CA87">
        <v>1655403401.1</v>
      </c>
      <c r="CB87">
        <v>1655403054</v>
      </c>
      <c r="CC87">
        <v>78</v>
      </c>
      <c r="CD87">
        <v>0.462</v>
      </c>
      <c r="CE87">
        <v>0</v>
      </c>
      <c r="CF87">
        <v>1.792</v>
      </c>
      <c r="CG87">
        <v>0.234</v>
      </c>
      <c r="CH87">
        <v>421</v>
      </c>
      <c r="CI87">
        <v>37</v>
      </c>
      <c r="CJ87">
        <v>0.23</v>
      </c>
      <c r="CK87">
        <v>0.09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3.22066</v>
      </c>
      <c r="CX87">
        <v>2.78118</v>
      </c>
      <c r="CY87">
        <v>0.0798971</v>
      </c>
      <c r="CZ87">
        <v>0.0822155</v>
      </c>
      <c r="DA87">
        <v>0.13846</v>
      </c>
      <c r="DB87">
        <v>0.134607</v>
      </c>
      <c r="DC87">
        <v>22846.8</v>
      </c>
      <c r="DD87">
        <v>22526.7</v>
      </c>
      <c r="DE87">
        <v>23913</v>
      </c>
      <c r="DF87">
        <v>21897.7</v>
      </c>
      <c r="DG87">
        <v>30494.2</v>
      </c>
      <c r="DH87">
        <v>24181.6</v>
      </c>
      <c r="DI87">
        <v>39117.9</v>
      </c>
      <c r="DJ87">
        <v>30312</v>
      </c>
      <c r="DK87">
        <v>2.04408</v>
      </c>
      <c r="DL87">
        <v>2.03527</v>
      </c>
      <c r="DM87">
        <v>0.0158735</v>
      </c>
      <c r="DN87">
        <v>0</v>
      </c>
      <c r="DO87">
        <v>34.9545</v>
      </c>
      <c r="DP87">
        <v>999.9</v>
      </c>
      <c r="DQ87">
        <v>49</v>
      </c>
      <c r="DR87">
        <v>39.5</v>
      </c>
      <c r="DS87">
        <v>41.4897</v>
      </c>
      <c r="DT87">
        <v>63.7413</v>
      </c>
      <c r="DU87">
        <v>16.9111</v>
      </c>
      <c r="DV87">
        <v>2</v>
      </c>
      <c r="DW87">
        <v>0.914909</v>
      </c>
      <c r="DX87">
        <v>3.80882</v>
      </c>
      <c r="DY87">
        <v>20.3082</v>
      </c>
      <c r="DZ87">
        <v>5.22343</v>
      </c>
      <c r="EA87">
        <v>11.9501</v>
      </c>
      <c r="EB87">
        <v>4.97515</v>
      </c>
      <c r="EC87">
        <v>3.281</v>
      </c>
      <c r="ED87">
        <v>2184.2</v>
      </c>
      <c r="EE87">
        <v>9191.200000000001</v>
      </c>
      <c r="EF87">
        <v>9999</v>
      </c>
      <c r="EG87">
        <v>118.2</v>
      </c>
      <c r="EH87">
        <v>4.97181</v>
      </c>
      <c r="EI87">
        <v>1.86203</v>
      </c>
      <c r="EJ87">
        <v>1.86752</v>
      </c>
      <c r="EK87">
        <v>1.85899</v>
      </c>
      <c r="EL87">
        <v>1.86306</v>
      </c>
      <c r="EM87">
        <v>1.86362</v>
      </c>
      <c r="EN87">
        <v>1.86441</v>
      </c>
      <c r="EO87">
        <v>1.86051</v>
      </c>
      <c r="EP87">
        <v>0</v>
      </c>
      <c r="EQ87">
        <v>0</v>
      </c>
      <c r="ER87">
        <v>0</v>
      </c>
      <c r="ES87">
        <v>0</v>
      </c>
      <c r="ET87" t="s">
        <v>336</v>
      </c>
      <c r="EU87" t="s">
        <v>337</v>
      </c>
      <c r="EV87" t="s">
        <v>338</v>
      </c>
      <c r="EW87" t="s">
        <v>338</v>
      </c>
      <c r="EX87" t="s">
        <v>338</v>
      </c>
      <c r="EY87" t="s">
        <v>338</v>
      </c>
      <c r="EZ87">
        <v>0</v>
      </c>
      <c r="FA87">
        <v>100</v>
      </c>
      <c r="FB87">
        <v>100</v>
      </c>
      <c r="FC87">
        <v>1.792</v>
      </c>
      <c r="FD87">
        <v>0.2344</v>
      </c>
      <c r="FE87">
        <v>1.181447362840189</v>
      </c>
      <c r="FF87">
        <v>0.0006784385813721132</v>
      </c>
      <c r="FG87">
        <v>-9.114967239483524E-07</v>
      </c>
      <c r="FH87">
        <v>3.422039933275619E-10</v>
      </c>
      <c r="FI87">
        <v>0.2344047619047629</v>
      </c>
      <c r="FJ87">
        <v>0</v>
      </c>
      <c r="FK87">
        <v>0</v>
      </c>
      <c r="FL87">
        <v>0</v>
      </c>
      <c r="FM87">
        <v>1</v>
      </c>
      <c r="FN87">
        <v>2092</v>
      </c>
      <c r="FO87">
        <v>0</v>
      </c>
      <c r="FP87">
        <v>27</v>
      </c>
      <c r="FQ87">
        <v>1.5</v>
      </c>
      <c r="FR87">
        <v>5.5</v>
      </c>
      <c r="FS87">
        <v>1.42212</v>
      </c>
      <c r="FT87">
        <v>2.45117</v>
      </c>
      <c r="FU87">
        <v>2.14966</v>
      </c>
      <c r="FV87">
        <v>2.71606</v>
      </c>
      <c r="FW87">
        <v>2.15088</v>
      </c>
      <c r="FX87">
        <v>2.42065</v>
      </c>
      <c r="FY87">
        <v>43.7269</v>
      </c>
      <c r="FZ87">
        <v>14.7187</v>
      </c>
      <c r="GA87">
        <v>19</v>
      </c>
      <c r="GB87">
        <v>619.414</v>
      </c>
      <c r="GC87">
        <v>632.3390000000001</v>
      </c>
      <c r="GD87">
        <v>29.9992</v>
      </c>
      <c r="GE87">
        <v>38.5275</v>
      </c>
      <c r="GF87">
        <v>29.9991</v>
      </c>
      <c r="GG87">
        <v>38.4032</v>
      </c>
      <c r="GH87">
        <v>38.3619</v>
      </c>
      <c r="GI87">
        <v>28.4936</v>
      </c>
      <c r="GJ87">
        <v>14.8668</v>
      </c>
      <c r="GK87">
        <v>100</v>
      </c>
      <c r="GL87">
        <v>30</v>
      </c>
      <c r="GM87">
        <v>420</v>
      </c>
      <c r="GN87">
        <v>36.3757</v>
      </c>
      <c r="GO87">
        <v>98.89490000000001</v>
      </c>
      <c r="GP87">
        <v>99.4449</v>
      </c>
    </row>
    <row r="88" spans="1:198">
      <c r="A88">
        <v>70</v>
      </c>
      <c r="B88">
        <v>1655403492.1</v>
      </c>
      <c r="C88">
        <v>9221</v>
      </c>
      <c r="D88" t="s">
        <v>550</v>
      </c>
      <c r="E88" t="s">
        <v>551</v>
      </c>
      <c r="F88">
        <v>15</v>
      </c>
      <c r="G88">
        <v>1655403484.349999</v>
      </c>
      <c r="H88">
        <f>(I88)/1000</f>
        <v>0</v>
      </c>
      <c r="I88">
        <f>1000*AY88*AG88*(AU88-AV88)/(100*AN88*(1000-AG88*AU88))</f>
        <v>0</v>
      </c>
      <c r="J88">
        <f>AY88*AG88*(AT88-AS88*(1000-AG88*AV88)/(1000-AG88*AU88))/(100*AN88)</f>
        <v>0</v>
      </c>
      <c r="K88">
        <f>AS88 - IF(AG88&gt;1, J88*AN88*100.0/(AI88*BG88), 0)</f>
        <v>0</v>
      </c>
      <c r="L88">
        <f>((R88-H88/2)*K88-J88)/(R88+H88/2)</f>
        <v>0</v>
      </c>
      <c r="M88">
        <f>L88*(AZ88+BA88)/1000.0</f>
        <v>0</v>
      </c>
      <c r="N88">
        <f>(AS88 - IF(AG88&gt;1, J88*AN88*100.0/(AI88*BG88), 0))*(AZ88+BA88)/1000.0</f>
        <v>0</v>
      </c>
      <c r="O88">
        <f>2.0/((1/Q88-1/P88)+SIGN(Q88)*SQRT((1/Q88-1/P88)*(1/Q88-1/P88) + 4*AO88/((AO88+1)*(AO88+1))*(2*1/Q88*1/P88-1/P88*1/P88)))</f>
        <v>0</v>
      </c>
      <c r="P88">
        <f>IF(LEFT(AP88,1)&lt;&gt;"0",IF(LEFT(AP88,1)="1",3.0,AQ88),$D$5+$E$5*(BG88*AZ88/($K$5*1000))+$F$5*(BG88*AZ88/($K$5*1000))*MAX(MIN(AN88,$J$5),$I$5)*MAX(MIN(AN88,$J$5),$I$5)+$G$5*MAX(MIN(AN88,$J$5),$I$5)*(BG88*AZ88/($K$5*1000))+$H$5*(BG88*AZ88/($K$5*1000))*(BG88*AZ88/($K$5*1000)))</f>
        <v>0</v>
      </c>
      <c r="Q88">
        <f>H88*(1000-(1000*0.61365*exp(17.502*U88/(240.97+U88))/(AZ88+BA88)+AU88)/2)/(1000*0.61365*exp(17.502*U88/(240.97+U88))/(AZ88+BA88)-AU88)</f>
        <v>0</v>
      </c>
      <c r="R88">
        <f>1/((AO88+1)/(O88/1.6)+1/(P88/1.37)) + AO88/((AO88+1)/(O88/1.6) + AO88/(P88/1.37))</f>
        <v>0</v>
      </c>
      <c r="S88">
        <f>(AJ88*AM88)</f>
        <v>0</v>
      </c>
      <c r="T88">
        <f>(BB88+(S88+2*0.95*5.67E-8*(((BB88+$B$9)+273)^4-(BB88+273)^4)-44100*H88)/(1.84*29.3*P88+8*0.95*5.67E-8*(BB88+273)^3))</f>
        <v>0</v>
      </c>
      <c r="U88">
        <f>($C$9*BC88+$D$9*BD88+$E$9*T88)</f>
        <v>0</v>
      </c>
      <c r="V88">
        <f>0.61365*exp(17.502*U88/(240.97+U88))</f>
        <v>0</v>
      </c>
      <c r="W88">
        <f>(X88/Y88*100)</f>
        <v>0</v>
      </c>
      <c r="X88">
        <f>AU88*(AZ88+BA88)/1000</f>
        <v>0</v>
      </c>
      <c r="Y88">
        <f>0.61365*exp(17.502*BB88/(240.97+BB88))</f>
        <v>0</v>
      </c>
      <c r="Z88">
        <f>(V88-AU88*(AZ88+BA88)/1000)</f>
        <v>0</v>
      </c>
      <c r="AA88">
        <f>(-H88*44100)</f>
        <v>0</v>
      </c>
      <c r="AB88">
        <f>2*29.3*P88*0.92*(BB88-U88)</f>
        <v>0</v>
      </c>
      <c r="AC88">
        <f>2*0.95*5.67E-8*(((BB88+$B$9)+273)^4-(U88+273)^4)</f>
        <v>0</v>
      </c>
      <c r="AD88">
        <f>S88+AC88+AA88+AB88</f>
        <v>0</v>
      </c>
      <c r="AE88">
        <v>0</v>
      </c>
      <c r="AF88">
        <v>0</v>
      </c>
      <c r="AG88">
        <f>IF(AE88*$H$15&gt;=AI88,1.0,(AI88/(AI88-AE88*$H$15)))</f>
        <v>0</v>
      </c>
      <c r="AH88">
        <f>(AG88-1)*100</f>
        <v>0</v>
      </c>
      <c r="AI88">
        <f>MAX(0,($B$15+$C$15*BG88)/(1+$D$15*BG88)*AZ88/(BB88+273)*$E$15)</f>
        <v>0</v>
      </c>
      <c r="AJ88">
        <f>$B$13*BH88+$C$13*BI88+$D$13*BT88</f>
        <v>0</v>
      </c>
      <c r="AK88">
        <f>AJ88*AL88</f>
        <v>0</v>
      </c>
      <c r="AL88">
        <f>($B$13*$D$11+$C$13*$D$11+$D$13*(BU88*$E$11+BV88*$G$11))/($B$13+$C$13+$D$13)</f>
        <v>0</v>
      </c>
      <c r="AM88">
        <f>($B$13*$K$11+$C$13*$K$11+$D$13*(BU88*$L$11+BV88*$N$11))/($B$13+$C$13+$D$13)</f>
        <v>0</v>
      </c>
      <c r="AN88">
        <v>2.2</v>
      </c>
      <c r="AO88">
        <v>0.5</v>
      </c>
      <c r="AP88" t="s">
        <v>334</v>
      </c>
      <c r="AQ88">
        <v>2</v>
      </c>
      <c r="AR88">
        <v>1655403484.349999</v>
      </c>
      <c r="AS88">
        <v>639.9259</v>
      </c>
      <c r="AT88">
        <v>650.0036</v>
      </c>
      <c r="AU88">
        <v>38.88081</v>
      </c>
      <c r="AV88">
        <v>36.89193666666667</v>
      </c>
      <c r="AW88">
        <v>637.9945333333333</v>
      </c>
      <c r="AX88">
        <v>38.63153</v>
      </c>
      <c r="AY88">
        <v>599.8472333333332</v>
      </c>
      <c r="AZ88">
        <v>85.24187000000001</v>
      </c>
      <c r="BA88">
        <v>0.09661477999999998</v>
      </c>
      <c r="BB88">
        <v>34.66858666666667</v>
      </c>
      <c r="BC88">
        <v>35.35153333333333</v>
      </c>
      <c r="BD88">
        <v>999.9000000000002</v>
      </c>
      <c r="BE88">
        <v>0</v>
      </c>
      <c r="BF88">
        <v>0</v>
      </c>
      <c r="BG88">
        <v>10009.29066666666</v>
      </c>
      <c r="BH88">
        <v>566.2529333333333</v>
      </c>
      <c r="BI88">
        <v>1937.725666666666</v>
      </c>
      <c r="BJ88">
        <v>-10.07761166666667</v>
      </c>
      <c r="BK88">
        <v>665.8130333333334</v>
      </c>
      <c r="BL88">
        <v>674.9021</v>
      </c>
      <c r="BM88">
        <v>1.988860333333333</v>
      </c>
      <c r="BN88">
        <v>650.0036</v>
      </c>
      <c r="BO88">
        <v>36.89193666666667</v>
      </c>
      <c r="BP88">
        <v>3.314272999999999</v>
      </c>
      <c r="BQ88">
        <v>3.144737999999999</v>
      </c>
      <c r="BR88">
        <v>25.69681666666666</v>
      </c>
      <c r="BS88">
        <v>24.81476</v>
      </c>
      <c r="BT88">
        <v>1799.999</v>
      </c>
      <c r="BU88">
        <v>0.6430000000000001</v>
      </c>
      <c r="BV88">
        <v>0.3569999333333333</v>
      </c>
      <c r="BW88">
        <v>44</v>
      </c>
      <c r="BX88">
        <v>30063.40000000001</v>
      </c>
      <c r="BY88">
        <v>1655403473.1</v>
      </c>
      <c r="BZ88" t="s">
        <v>552</v>
      </c>
      <c r="CA88">
        <v>1655403473.1</v>
      </c>
      <c r="CB88">
        <v>1655403472.1</v>
      </c>
      <c r="CC88">
        <v>79</v>
      </c>
      <c r="CD88">
        <v>0.138</v>
      </c>
      <c r="CE88">
        <v>0.015</v>
      </c>
      <c r="CF88">
        <v>1.931</v>
      </c>
      <c r="CG88">
        <v>0.249</v>
      </c>
      <c r="CH88">
        <v>650</v>
      </c>
      <c r="CI88">
        <v>36</v>
      </c>
      <c r="CJ88">
        <v>0.3</v>
      </c>
      <c r="CK88">
        <v>0.05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3.2211</v>
      </c>
      <c r="CX88">
        <v>2.78146</v>
      </c>
      <c r="CY88">
        <v>0.110119</v>
      </c>
      <c r="CZ88">
        <v>0.113074</v>
      </c>
      <c r="DA88">
        <v>0.138789</v>
      </c>
      <c r="DB88">
        <v>0.135913</v>
      </c>
      <c r="DC88">
        <v>22108.2</v>
      </c>
      <c r="DD88">
        <v>21778.2</v>
      </c>
      <c r="DE88">
        <v>23924.4</v>
      </c>
      <c r="DF88">
        <v>21905.4</v>
      </c>
      <c r="DG88">
        <v>30496.8</v>
      </c>
      <c r="DH88">
        <v>24153.7</v>
      </c>
      <c r="DI88">
        <v>39136.3</v>
      </c>
      <c r="DJ88">
        <v>30322.4</v>
      </c>
      <c r="DK88">
        <v>2.0465</v>
      </c>
      <c r="DL88">
        <v>2.04055</v>
      </c>
      <c r="DM88">
        <v>0.0246018</v>
      </c>
      <c r="DN88">
        <v>0</v>
      </c>
      <c r="DO88">
        <v>34.9738</v>
      </c>
      <c r="DP88">
        <v>999.9</v>
      </c>
      <c r="DQ88">
        <v>49.2</v>
      </c>
      <c r="DR88">
        <v>39.3</v>
      </c>
      <c r="DS88">
        <v>41.2148</v>
      </c>
      <c r="DT88">
        <v>63.7714</v>
      </c>
      <c r="DU88">
        <v>16.8309</v>
      </c>
      <c r="DV88">
        <v>2</v>
      </c>
      <c r="DW88">
        <v>0.891659</v>
      </c>
      <c r="DX88">
        <v>3.80916</v>
      </c>
      <c r="DY88">
        <v>20.309</v>
      </c>
      <c r="DZ88">
        <v>5.22463</v>
      </c>
      <c r="EA88">
        <v>11.9501</v>
      </c>
      <c r="EB88">
        <v>4.97355</v>
      </c>
      <c r="EC88">
        <v>3.281</v>
      </c>
      <c r="ED88">
        <v>2186.8</v>
      </c>
      <c r="EE88">
        <v>9203.200000000001</v>
      </c>
      <c r="EF88">
        <v>9999</v>
      </c>
      <c r="EG88">
        <v>118.2</v>
      </c>
      <c r="EH88">
        <v>4.97182</v>
      </c>
      <c r="EI88">
        <v>1.86203</v>
      </c>
      <c r="EJ88">
        <v>1.86752</v>
      </c>
      <c r="EK88">
        <v>1.85898</v>
      </c>
      <c r="EL88">
        <v>1.863</v>
      </c>
      <c r="EM88">
        <v>1.8636</v>
      </c>
      <c r="EN88">
        <v>1.86439</v>
      </c>
      <c r="EO88">
        <v>1.8605</v>
      </c>
      <c r="EP88">
        <v>0</v>
      </c>
      <c r="EQ88">
        <v>0</v>
      </c>
      <c r="ER88">
        <v>0</v>
      </c>
      <c r="ES88">
        <v>0</v>
      </c>
      <c r="ET88" t="s">
        <v>336</v>
      </c>
      <c r="EU88" t="s">
        <v>337</v>
      </c>
      <c r="EV88" t="s">
        <v>338</v>
      </c>
      <c r="EW88" t="s">
        <v>338</v>
      </c>
      <c r="EX88" t="s">
        <v>338</v>
      </c>
      <c r="EY88" t="s">
        <v>338</v>
      </c>
      <c r="EZ88">
        <v>0</v>
      </c>
      <c r="FA88">
        <v>100</v>
      </c>
      <c r="FB88">
        <v>100</v>
      </c>
      <c r="FC88">
        <v>1.932</v>
      </c>
      <c r="FD88">
        <v>0.2492</v>
      </c>
      <c r="FE88">
        <v>1.780727973836178</v>
      </c>
      <c r="FF88">
        <v>0.0006784385813721132</v>
      </c>
      <c r="FG88">
        <v>-9.114967239483524E-07</v>
      </c>
      <c r="FH88">
        <v>3.422039933275619E-10</v>
      </c>
      <c r="FI88">
        <v>0.2492714285714328</v>
      </c>
      <c r="FJ88">
        <v>0</v>
      </c>
      <c r="FK88">
        <v>0</v>
      </c>
      <c r="FL88">
        <v>0</v>
      </c>
      <c r="FM88">
        <v>1</v>
      </c>
      <c r="FN88">
        <v>2092</v>
      </c>
      <c r="FO88">
        <v>0</v>
      </c>
      <c r="FP88">
        <v>27</v>
      </c>
      <c r="FQ88">
        <v>0.3</v>
      </c>
      <c r="FR88">
        <v>0.3</v>
      </c>
      <c r="FS88">
        <v>2.01416</v>
      </c>
      <c r="FT88">
        <v>2.4646</v>
      </c>
      <c r="FU88">
        <v>2.14966</v>
      </c>
      <c r="FV88">
        <v>2.71606</v>
      </c>
      <c r="FW88">
        <v>2.15088</v>
      </c>
      <c r="FX88">
        <v>2.4292</v>
      </c>
      <c r="FY88">
        <v>43.4808</v>
      </c>
      <c r="FZ88">
        <v>14.6837</v>
      </c>
      <c r="GA88">
        <v>19</v>
      </c>
      <c r="GB88">
        <v>619.048</v>
      </c>
      <c r="GC88">
        <v>634.471</v>
      </c>
      <c r="GD88">
        <v>29.9995</v>
      </c>
      <c r="GE88">
        <v>38.2815</v>
      </c>
      <c r="GF88">
        <v>29.9989</v>
      </c>
      <c r="GG88">
        <v>38.154</v>
      </c>
      <c r="GH88">
        <v>38.1111</v>
      </c>
      <c r="GI88">
        <v>40.3236</v>
      </c>
      <c r="GJ88">
        <v>12.8331</v>
      </c>
      <c r="GK88">
        <v>100</v>
      </c>
      <c r="GL88">
        <v>30</v>
      </c>
      <c r="GM88">
        <v>650</v>
      </c>
      <c r="GN88">
        <v>36.7827</v>
      </c>
      <c r="GO88">
        <v>98.9417</v>
      </c>
      <c r="GP88">
        <v>99.47929999999999</v>
      </c>
    </row>
    <row r="89" spans="1:198">
      <c r="A89">
        <v>71</v>
      </c>
      <c r="B89">
        <v>1655403582.6</v>
      </c>
      <c r="C89">
        <v>9311.5</v>
      </c>
      <c r="D89" t="s">
        <v>553</v>
      </c>
      <c r="E89" t="s">
        <v>554</v>
      </c>
      <c r="F89">
        <v>15</v>
      </c>
      <c r="G89">
        <v>1655403574.849999</v>
      </c>
      <c r="H89">
        <f>(I89)/1000</f>
        <v>0</v>
      </c>
      <c r="I89">
        <f>1000*AY89*AG89*(AU89-AV89)/(100*AN89*(1000-AG89*AU89))</f>
        <v>0</v>
      </c>
      <c r="J89">
        <f>AY89*AG89*(AT89-AS89*(1000-AG89*AV89)/(1000-AG89*AU89))/(100*AN89)</f>
        <v>0</v>
      </c>
      <c r="K89">
        <f>AS89 - IF(AG89&gt;1, J89*AN89*100.0/(AI89*BG89), 0)</f>
        <v>0</v>
      </c>
      <c r="L89">
        <f>((R89-H89/2)*K89-J89)/(R89+H89/2)</f>
        <v>0</v>
      </c>
      <c r="M89">
        <f>L89*(AZ89+BA89)/1000.0</f>
        <v>0</v>
      </c>
      <c r="N89">
        <f>(AS89 - IF(AG89&gt;1, J89*AN89*100.0/(AI89*BG89), 0))*(AZ89+BA89)/1000.0</f>
        <v>0</v>
      </c>
      <c r="O89">
        <f>2.0/((1/Q89-1/P89)+SIGN(Q89)*SQRT((1/Q89-1/P89)*(1/Q89-1/P89) + 4*AO89/((AO89+1)*(AO89+1))*(2*1/Q89*1/P89-1/P89*1/P89)))</f>
        <v>0</v>
      </c>
      <c r="P89">
        <f>IF(LEFT(AP89,1)&lt;&gt;"0",IF(LEFT(AP89,1)="1",3.0,AQ89),$D$5+$E$5*(BG89*AZ89/($K$5*1000))+$F$5*(BG89*AZ89/($K$5*1000))*MAX(MIN(AN89,$J$5),$I$5)*MAX(MIN(AN89,$J$5),$I$5)+$G$5*MAX(MIN(AN89,$J$5),$I$5)*(BG89*AZ89/($K$5*1000))+$H$5*(BG89*AZ89/($K$5*1000))*(BG89*AZ89/($K$5*1000)))</f>
        <v>0</v>
      </c>
      <c r="Q89">
        <f>H89*(1000-(1000*0.61365*exp(17.502*U89/(240.97+U89))/(AZ89+BA89)+AU89)/2)/(1000*0.61365*exp(17.502*U89/(240.97+U89))/(AZ89+BA89)-AU89)</f>
        <v>0</v>
      </c>
      <c r="R89">
        <f>1/((AO89+1)/(O89/1.6)+1/(P89/1.37)) + AO89/((AO89+1)/(O89/1.6) + AO89/(P89/1.37))</f>
        <v>0</v>
      </c>
      <c r="S89">
        <f>(AJ89*AM89)</f>
        <v>0</v>
      </c>
      <c r="T89">
        <f>(BB89+(S89+2*0.95*5.67E-8*(((BB89+$B$9)+273)^4-(BB89+273)^4)-44100*H89)/(1.84*29.3*P89+8*0.95*5.67E-8*(BB89+273)^3))</f>
        <v>0</v>
      </c>
      <c r="U89">
        <f>($C$9*BC89+$D$9*BD89+$E$9*T89)</f>
        <v>0</v>
      </c>
      <c r="V89">
        <f>0.61365*exp(17.502*U89/(240.97+U89))</f>
        <v>0</v>
      </c>
      <c r="W89">
        <f>(X89/Y89*100)</f>
        <v>0</v>
      </c>
      <c r="X89">
        <f>AU89*(AZ89+BA89)/1000</f>
        <v>0</v>
      </c>
      <c r="Y89">
        <f>0.61365*exp(17.502*BB89/(240.97+BB89))</f>
        <v>0</v>
      </c>
      <c r="Z89">
        <f>(V89-AU89*(AZ89+BA89)/1000)</f>
        <v>0</v>
      </c>
      <c r="AA89">
        <f>(-H89*44100)</f>
        <v>0</v>
      </c>
      <c r="AB89">
        <f>2*29.3*P89*0.92*(BB89-U89)</f>
        <v>0</v>
      </c>
      <c r="AC89">
        <f>2*0.95*5.67E-8*(((BB89+$B$9)+273)^4-(U89+273)^4)</f>
        <v>0</v>
      </c>
      <c r="AD89">
        <f>S89+AC89+AA89+AB89</f>
        <v>0</v>
      </c>
      <c r="AE89">
        <v>0</v>
      </c>
      <c r="AF89">
        <v>0</v>
      </c>
      <c r="AG89">
        <f>IF(AE89*$H$15&gt;=AI89,1.0,(AI89/(AI89-AE89*$H$15)))</f>
        <v>0</v>
      </c>
      <c r="AH89">
        <f>(AG89-1)*100</f>
        <v>0</v>
      </c>
      <c r="AI89">
        <f>MAX(0,($B$15+$C$15*BG89)/(1+$D$15*BG89)*AZ89/(BB89+273)*$E$15)</f>
        <v>0</v>
      </c>
      <c r="AJ89">
        <f>$B$13*BH89+$C$13*BI89+$D$13*BT89</f>
        <v>0</v>
      </c>
      <c r="AK89">
        <f>AJ89*AL89</f>
        <v>0</v>
      </c>
      <c r="AL89">
        <f>($B$13*$D$11+$C$13*$D$11+$D$13*(BU89*$E$11+BV89*$G$11))/($B$13+$C$13+$D$13)</f>
        <v>0</v>
      </c>
      <c r="AM89">
        <f>($B$13*$K$11+$C$13*$K$11+$D$13*(BU89*$L$11+BV89*$N$11))/($B$13+$C$13+$D$13)</f>
        <v>0</v>
      </c>
      <c r="AN89">
        <v>2.2</v>
      </c>
      <c r="AO89">
        <v>0.5</v>
      </c>
      <c r="AP89" t="s">
        <v>334</v>
      </c>
      <c r="AQ89">
        <v>2</v>
      </c>
      <c r="AR89">
        <v>1655403574.849999</v>
      </c>
      <c r="AS89">
        <v>788.2829333333332</v>
      </c>
      <c r="AT89">
        <v>799.9784</v>
      </c>
      <c r="AU89">
        <v>38.89297000000001</v>
      </c>
      <c r="AV89">
        <v>37.05010000000001</v>
      </c>
      <c r="AW89">
        <v>786.0309333333332</v>
      </c>
      <c r="AX89">
        <v>38.64370666666667</v>
      </c>
      <c r="AY89">
        <v>600.0051333333334</v>
      </c>
      <c r="AZ89">
        <v>85.23389999999999</v>
      </c>
      <c r="BA89">
        <v>0.09997392666666664</v>
      </c>
      <c r="BB89">
        <v>34.70584666666667</v>
      </c>
      <c r="BC89">
        <v>35.51309333333334</v>
      </c>
      <c r="BD89">
        <v>999.9000000000002</v>
      </c>
      <c r="BE89">
        <v>0</v>
      </c>
      <c r="BF89">
        <v>0</v>
      </c>
      <c r="BG89">
        <v>10001.06</v>
      </c>
      <c r="BH89">
        <v>566.0688000000001</v>
      </c>
      <c r="BI89">
        <v>1934.548</v>
      </c>
      <c r="BJ89">
        <v>-12.03046333333333</v>
      </c>
      <c r="BK89">
        <v>819.8338</v>
      </c>
      <c r="BL89">
        <v>830.7579999999999</v>
      </c>
      <c r="BM89">
        <v>1.842871666666667</v>
      </c>
      <c r="BN89">
        <v>799.9784</v>
      </c>
      <c r="BO89">
        <v>37.05010000000001</v>
      </c>
      <c r="BP89">
        <v>3.315</v>
      </c>
      <c r="BQ89">
        <v>3.157925333333333</v>
      </c>
      <c r="BR89">
        <v>25.70091333333333</v>
      </c>
      <c r="BS89">
        <v>24.88490666666667</v>
      </c>
      <c r="BT89">
        <v>1799.998</v>
      </c>
      <c r="BU89">
        <v>0.6430003000000002</v>
      </c>
      <c r="BV89">
        <v>0.3569996333333334</v>
      </c>
      <c r="BW89">
        <v>44</v>
      </c>
      <c r="BX89">
        <v>30063.36666666667</v>
      </c>
      <c r="BY89">
        <v>1655403608.6</v>
      </c>
      <c r="BZ89" t="s">
        <v>555</v>
      </c>
      <c r="CA89">
        <v>1655403608.6</v>
      </c>
      <c r="CB89">
        <v>1655403472.1</v>
      </c>
      <c r="CC89">
        <v>80</v>
      </c>
      <c r="CD89">
        <v>0.337</v>
      </c>
      <c r="CE89">
        <v>0.015</v>
      </c>
      <c r="CF89">
        <v>2.252</v>
      </c>
      <c r="CG89">
        <v>0.249</v>
      </c>
      <c r="CH89">
        <v>800</v>
      </c>
      <c r="CI89">
        <v>36</v>
      </c>
      <c r="CJ89">
        <v>0.44</v>
      </c>
      <c r="CK89">
        <v>0.05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3.22114</v>
      </c>
      <c r="CX89">
        <v>2.78114</v>
      </c>
      <c r="CY89">
        <v>0.127139</v>
      </c>
      <c r="CZ89">
        <v>0.130334</v>
      </c>
      <c r="DA89">
        <v>0.13855</v>
      </c>
      <c r="DB89">
        <v>0.136498</v>
      </c>
      <c r="DC89">
        <v>21692.7</v>
      </c>
      <c r="DD89">
        <v>21359.4</v>
      </c>
      <c r="DE89">
        <v>23932.1</v>
      </c>
      <c r="DF89">
        <v>21910.1</v>
      </c>
      <c r="DG89">
        <v>30513.9</v>
      </c>
      <c r="DH89">
        <v>24142.7</v>
      </c>
      <c r="DI89">
        <v>39148</v>
      </c>
      <c r="DJ89">
        <v>30329.1</v>
      </c>
      <c r="DK89">
        <v>2.0492</v>
      </c>
      <c r="DL89">
        <v>2.0452</v>
      </c>
      <c r="DM89">
        <v>0.0318512</v>
      </c>
      <c r="DN89">
        <v>0</v>
      </c>
      <c r="DO89">
        <v>35.0155</v>
      </c>
      <c r="DP89">
        <v>999.9</v>
      </c>
      <c r="DQ89">
        <v>49.3</v>
      </c>
      <c r="DR89">
        <v>39.2</v>
      </c>
      <c r="DS89">
        <v>41.0812</v>
      </c>
      <c r="DT89">
        <v>63.7714</v>
      </c>
      <c r="DU89">
        <v>16.7748</v>
      </c>
      <c r="DV89">
        <v>2</v>
      </c>
      <c r="DW89">
        <v>0.877149</v>
      </c>
      <c r="DX89">
        <v>3.80961</v>
      </c>
      <c r="DY89">
        <v>20.3096</v>
      </c>
      <c r="DZ89">
        <v>5.22717</v>
      </c>
      <c r="EA89">
        <v>11.9501</v>
      </c>
      <c r="EB89">
        <v>4.9747</v>
      </c>
      <c r="EC89">
        <v>3.281</v>
      </c>
      <c r="ED89">
        <v>2189</v>
      </c>
      <c r="EE89">
        <v>9212.799999999999</v>
      </c>
      <c r="EF89">
        <v>9999</v>
      </c>
      <c r="EG89">
        <v>118.2</v>
      </c>
      <c r="EH89">
        <v>4.97182</v>
      </c>
      <c r="EI89">
        <v>1.86203</v>
      </c>
      <c r="EJ89">
        <v>1.86752</v>
      </c>
      <c r="EK89">
        <v>1.85898</v>
      </c>
      <c r="EL89">
        <v>1.86303</v>
      </c>
      <c r="EM89">
        <v>1.86365</v>
      </c>
      <c r="EN89">
        <v>1.86438</v>
      </c>
      <c r="EO89">
        <v>1.8605</v>
      </c>
      <c r="EP89">
        <v>0</v>
      </c>
      <c r="EQ89">
        <v>0</v>
      </c>
      <c r="ER89">
        <v>0</v>
      </c>
      <c r="ES89">
        <v>0</v>
      </c>
      <c r="ET89" t="s">
        <v>336</v>
      </c>
      <c r="EU89" t="s">
        <v>337</v>
      </c>
      <c r="EV89" t="s">
        <v>338</v>
      </c>
      <c r="EW89" t="s">
        <v>338</v>
      </c>
      <c r="EX89" t="s">
        <v>338</v>
      </c>
      <c r="EY89" t="s">
        <v>338</v>
      </c>
      <c r="EZ89">
        <v>0</v>
      </c>
      <c r="FA89">
        <v>100</v>
      </c>
      <c r="FB89">
        <v>100</v>
      </c>
      <c r="FC89">
        <v>2.252</v>
      </c>
      <c r="FD89">
        <v>0.2493</v>
      </c>
      <c r="FE89">
        <v>1.780727973836178</v>
      </c>
      <c r="FF89">
        <v>0.0006784385813721132</v>
      </c>
      <c r="FG89">
        <v>-9.114967239483524E-07</v>
      </c>
      <c r="FH89">
        <v>3.422039933275619E-10</v>
      </c>
      <c r="FI89">
        <v>0.2492714285714328</v>
      </c>
      <c r="FJ89">
        <v>0</v>
      </c>
      <c r="FK89">
        <v>0</v>
      </c>
      <c r="FL89">
        <v>0</v>
      </c>
      <c r="FM89">
        <v>1</v>
      </c>
      <c r="FN89">
        <v>2092</v>
      </c>
      <c r="FO89">
        <v>0</v>
      </c>
      <c r="FP89">
        <v>27</v>
      </c>
      <c r="FQ89">
        <v>1.8</v>
      </c>
      <c r="FR89">
        <v>1.8</v>
      </c>
      <c r="FS89">
        <v>2.37427</v>
      </c>
      <c r="FT89">
        <v>2.45361</v>
      </c>
      <c r="FU89">
        <v>2.14966</v>
      </c>
      <c r="FV89">
        <v>2.71606</v>
      </c>
      <c r="FW89">
        <v>2.15088</v>
      </c>
      <c r="FX89">
        <v>2.40601</v>
      </c>
      <c r="FY89">
        <v>43.2633</v>
      </c>
      <c r="FZ89">
        <v>14.6749</v>
      </c>
      <c r="GA89">
        <v>19</v>
      </c>
      <c r="GB89">
        <v>619.412</v>
      </c>
      <c r="GC89">
        <v>636.676</v>
      </c>
      <c r="GD89">
        <v>30.0002</v>
      </c>
      <c r="GE89">
        <v>38.1003</v>
      </c>
      <c r="GF89">
        <v>29.9993</v>
      </c>
      <c r="GG89">
        <v>37.9618</v>
      </c>
      <c r="GH89">
        <v>37.9237</v>
      </c>
      <c r="GI89">
        <v>47.5312</v>
      </c>
      <c r="GJ89">
        <v>11.6879</v>
      </c>
      <c r="GK89">
        <v>100</v>
      </c>
      <c r="GL89">
        <v>30</v>
      </c>
      <c r="GM89">
        <v>800</v>
      </c>
      <c r="GN89">
        <v>37.1473</v>
      </c>
      <c r="GO89">
        <v>98.9721</v>
      </c>
      <c r="GP89">
        <v>99.501</v>
      </c>
    </row>
    <row r="90" spans="1:198">
      <c r="A90">
        <v>72</v>
      </c>
      <c r="B90">
        <v>1655403699.6</v>
      </c>
      <c r="C90">
        <v>9428.5</v>
      </c>
      <c r="D90" t="s">
        <v>556</v>
      </c>
      <c r="E90" t="s">
        <v>557</v>
      </c>
      <c r="F90">
        <v>15</v>
      </c>
      <c r="G90">
        <v>1655403691.849999</v>
      </c>
      <c r="H90">
        <f>(I90)/1000</f>
        <v>0</v>
      </c>
      <c r="I90">
        <f>1000*AY90*AG90*(AU90-AV90)/(100*AN90*(1000-AG90*AU90))</f>
        <v>0</v>
      </c>
      <c r="J90">
        <f>AY90*AG90*(AT90-AS90*(1000-AG90*AV90)/(1000-AG90*AU90))/(100*AN90)</f>
        <v>0</v>
      </c>
      <c r="K90">
        <f>AS90 - IF(AG90&gt;1, J90*AN90*100.0/(AI90*BG90), 0)</f>
        <v>0</v>
      </c>
      <c r="L90">
        <f>((R90-H90/2)*K90-J90)/(R90+H90/2)</f>
        <v>0</v>
      </c>
      <c r="M90">
        <f>L90*(AZ90+BA90)/1000.0</f>
        <v>0</v>
      </c>
      <c r="N90">
        <f>(AS90 - IF(AG90&gt;1, J90*AN90*100.0/(AI90*BG90), 0))*(AZ90+BA90)/1000.0</f>
        <v>0</v>
      </c>
      <c r="O90">
        <f>2.0/((1/Q90-1/P90)+SIGN(Q90)*SQRT((1/Q90-1/P90)*(1/Q90-1/P90) + 4*AO90/((AO90+1)*(AO90+1))*(2*1/Q90*1/P90-1/P90*1/P90)))</f>
        <v>0</v>
      </c>
      <c r="P90">
        <f>IF(LEFT(AP90,1)&lt;&gt;"0",IF(LEFT(AP90,1)="1",3.0,AQ90),$D$5+$E$5*(BG90*AZ90/($K$5*1000))+$F$5*(BG90*AZ90/($K$5*1000))*MAX(MIN(AN90,$J$5),$I$5)*MAX(MIN(AN90,$J$5),$I$5)+$G$5*MAX(MIN(AN90,$J$5),$I$5)*(BG90*AZ90/($K$5*1000))+$H$5*(BG90*AZ90/($K$5*1000))*(BG90*AZ90/($K$5*1000)))</f>
        <v>0</v>
      </c>
      <c r="Q90">
        <f>H90*(1000-(1000*0.61365*exp(17.502*U90/(240.97+U90))/(AZ90+BA90)+AU90)/2)/(1000*0.61365*exp(17.502*U90/(240.97+U90))/(AZ90+BA90)-AU90)</f>
        <v>0</v>
      </c>
      <c r="R90">
        <f>1/((AO90+1)/(O90/1.6)+1/(P90/1.37)) + AO90/((AO90+1)/(O90/1.6) + AO90/(P90/1.37))</f>
        <v>0</v>
      </c>
      <c r="S90">
        <f>(AJ90*AM90)</f>
        <v>0</v>
      </c>
      <c r="T90">
        <f>(BB90+(S90+2*0.95*5.67E-8*(((BB90+$B$9)+273)^4-(BB90+273)^4)-44100*H90)/(1.84*29.3*P90+8*0.95*5.67E-8*(BB90+273)^3))</f>
        <v>0</v>
      </c>
      <c r="U90">
        <f>($C$9*BC90+$D$9*BD90+$E$9*T90)</f>
        <v>0</v>
      </c>
      <c r="V90">
        <f>0.61365*exp(17.502*U90/(240.97+U90))</f>
        <v>0</v>
      </c>
      <c r="W90">
        <f>(X90/Y90*100)</f>
        <v>0</v>
      </c>
      <c r="X90">
        <f>AU90*(AZ90+BA90)/1000</f>
        <v>0</v>
      </c>
      <c r="Y90">
        <f>0.61365*exp(17.502*BB90/(240.97+BB90))</f>
        <v>0</v>
      </c>
      <c r="Z90">
        <f>(V90-AU90*(AZ90+BA90)/1000)</f>
        <v>0</v>
      </c>
      <c r="AA90">
        <f>(-H90*44100)</f>
        <v>0</v>
      </c>
      <c r="AB90">
        <f>2*29.3*P90*0.92*(BB90-U90)</f>
        <v>0</v>
      </c>
      <c r="AC90">
        <f>2*0.95*5.67E-8*(((BB90+$B$9)+273)^4-(U90+273)^4)</f>
        <v>0</v>
      </c>
      <c r="AD90">
        <f>S90+AC90+AA90+AB90</f>
        <v>0</v>
      </c>
      <c r="AE90">
        <v>0</v>
      </c>
      <c r="AF90">
        <v>0</v>
      </c>
      <c r="AG90">
        <f>IF(AE90*$H$15&gt;=AI90,1.0,(AI90/(AI90-AE90*$H$15)))</f>
        <v>0</v>
      </c>
      <c r="AH90">
        <f>(AG90-1)*100</f>
        <v>0</v>
      </c>
      <c r="AI90">
        <f>MAX(0,($B$15+$C$15*BG90)/(1+$D$15*BG90)*AZ90/(BB90+273)*$E$15)</f>
        <v>0</v>
      </c>
      <c r="AJ90">
        <f>$B$13*BH90+$C$13*BI90+$D$13*BT90</f>
        <v>0</v>
      </c>
      <c r="AK90">
        <f>AJ90*AL90</f>
        <v>0</v>
      </c>
      <c r="AL90">
        <f>($B$13*$D$11+$C$13*$D$11+$D$13*(BU90*$E$11+BV90*$G$11))/($B$13+$C$13+$D$13)</f>
        <v>0</v>
      </c>
      <c r="AM90">
        <f>($B$13*$K$11+$C$13*$K$11+$D$13*(BU90*$L$11+BV90*$N$11))/($B$13+$C$13+$D$13)</f>
        <v>0</v>
      </c>
      <c r="AN90">
        <v>2.2</v>
      </c>
      <c r="AO90">
        <v>0.5</v>
      </c>
      <c r="AP90" t="s">
        <v>334</v>
      </c>
      <c r="AQ90">
        <v>2</v>
      </c>
      <c r="AR90">
        <v>1655403691.849999</v>
      </c>
      <c r="AS90">
        <v>989.0608666666667</v>
      </c>
      <c r="AT90">
        <v>999.8095333333334</v>
      </c>
      <c r="AU90">
        <v>38.77318</v>
      </c>
      <c r="AV90">
        <v>37.54432000000001</v>
      </c>
      <c r="AW90">
        <v>987.0174333333335</v>
      </c>
      <c r="AX90">
        <v>38.50539</v>
      </c>
      <c r="AY90">
        <v>600.1431333333333</v>
      </c>
      <c r="AZ90">
        <v>85.23216333333332</v>
      </c>
      <c r="BA90">
        <v>0.09565089333333335</v>
      </c>
      <c r="BB90">
        <v>34.73654000000001</v>
      </c>
      <c r="BC90">
        <v>35.6798</v>
      </c>
      <c r="BD90">
        <v>999.9000000000002</v>
      </c>
      <c r="BE90">
        <v>0</v>
      </c>
      <c r="BF90">
        <v>0</v>
      </c>
      <c r="BG90">
        <v>10008.12933333333</v>
      </c>
      <c r="BH90">
        <v>565.7759333333332</v>
      </c>
      <c r="BI90">
        <v>1932.374666666667</v>
      </c>
      <c r="BJ90">
        <v>-10.74883166666667</v>
      </c>
      <c r="BK90">
        <v>1028.955333333333</v>
      </c>
      <c r="BL90">
        <v>1038.811</v>
      </c>
      <c r="BM90">
        <v>1.228857265366667</v>
      </c>
      <c r="BN90">
        <v>999.8095333333334</v>
      </c>
      <c r="BO90">
        <v>37.54432000000001</v>
      </c>
      <c r="BP90">
        <v>3.304721666666666</v>
      </c>
      <c r="BQ90">
        <v>3.199983666666667</v>
      </c>
      <c r="BR90">
        <v>25.64695666666667</v>
      </c>
      <c r="BS90">
        <v>25.10676666666667</v>
      </c>
      <c r="BT90">
        <v>1799.998</v>
      </c>
      <c r="BU90">
        <v>0.6429996666666669</v>
      </c>
      <c r="BV90">
        <v>0.3570002666666666</v>
      </c>
      <c r="BW90">
        <v>44</v>
      </c>
      <c r="BX90">
        <v>30063.34666666668</v>
      </c>
      <c r="BY90">
        <v>1655403683.6</v>
      </c>
      <c r="BZ90" t="s">
        <v>558</v>
      </c>
      <c r="CA90">
        <v>1655403683.6</v>
      </c>
      <c r="CB90">
        <v>1655403679.1</v>
      </c>
      <c r="CC90">
        <v>81</v>
      </c>
      <c r="CD90">
        <v>-0.192</v>
      </c>
      <c r="CE90">
        <v>0.019</v>
      </c>
      <c r="CF90">
        <v>2.036</v>
      </c>
      <c r="CG90">
        <v>0.268</v>
      </c>
      <c r="CH90">
        <v>1000</v>
      </c>
      <c r="CI90">
        <v>37</v>
      </c>
      <c r="CJ90">
        <v>0.33</v>
      </c>
      <c r="CK90">
        <v>0.06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3.22138</v>
      </c>
      <c r="CX90">
        <v>2.78125</v>
      </c>
      <c r="CY90">
        <v>0.14751</v>
      </c>
      <c r="CZ90">
        <v>0.150937</v>
      </c>
      <c r="DA90">
        <v>0.139139</v>
      </c>
      <c r="DB90">
        <v>0.137822</v>
      </c>
      <c r="DC90">
        <v>21194.3</v>
      </c>
      <c r="DD90">
        <v>20858.9</v>
      </c>
      <c r="DE90">
        <v>23940.9</v>
      </c>
      <c r="DF90">
        <v>21916</v>
      </c>
      <c r="DG90">
        <v>30503.4</v>
      </c>
      <c r="DH90">
        <v>24112.4</v>
      </c>
      <c r="DI90">
        <v>39161.3</v>
      </c>
      <c r="DJ90">
        <v>30337.3</v>
      </c>
      <c r="DK90">
        <v>2.05028</v>
      </c>
      <c r="DL90">
        <v>2.04925</v>
      </c>
      <c r="DM90">
        <v>0.0386089</v>
      </c>
      <c r="DN90">
        <v>0</v>
      </c>
      <c r="DO90">
        <v>35.0676</v>
      </c>
      <c r="DP90">
        <v>999.9</v>
      </c>
      <c r="DQ90">
        <v>49.5</v>
      </c>
      <c r="DR90">
        <v>39.1</v>
      </c>
      <c r="DS90">
        <v>41.031</v>
      </c>
      <c r="DT90">
        <v>63.5014</v>
      </c>
      <c r="DU90">
        <v>16.6987</v>
      </c>
      <c r="DV90">
        <v>2</v>
      </c>
      <c r="DW90">
        <v>0.859223</v>
      </c>
      <c r="DX90">
        <v>3.79927</v>
      </c>
      <c r="DY90">
        <v>20.3107</v>
      </c>
      <c r="DZ90">
        <v>5.22702</v>
      </c>
      <c r="EA90">
        <v>11.9501</v>
      </c>
      <c r="EB90">
        <v>4.9748</v>
      </c>
      <c r="EC90">
        <v>3.281</v>
      </c>
      <c r="ED90">
        <v>2192.1</v>
      </c>
      <c r="EE90">
        <v>9223.700000000001</v>
      </c>
      <c r="EF90">
        <v>9999</v>
      </c>
      <c r="EG90">
        <v>118.3</v>
      </c>
      <c r="EH90">
        <v>4.97182</v>
      </c>
      <c r="EI90">
        <v>1.86201</v>
      </c>
      <c r="EJ90">
        <v>1.8675</v>
      </c>
      <c r="EK90">
        <v>1.85898</v>
      </c>
      <c r="EL90">
        <v>1.86303</v>
      </c>
      <c r="EM90">
        <v>1.8636</v>
      </c>
      <c r="EN90">
        <v>1.86435</v>
      </c>
      <c r="EO90">
        <v>1.8605</v>
      </c>
      <c r="EP90">
        <v>0</v>
      </c>
      <c r="EQ90">
        <v>0</v>
      </c>
      <c r="ER90">
        <v>0</v>
      </c>
      <c r="ES90">
        <v>0</v>
      </c>
      <c r="ET90" t="s">
        <v>336</v>
      </c>
      <c r="EU90" t="s">
        <v>337</v>
      </c>
      <c r="EV90" t="s">
        <v>338</v>
      </c>
      <c r="EW90" t="s">
        <v>338</v>
      </c>
      <c r="EX90" t="s">
        <v>338</v>
      </c>
      <c r="EY90" t="s">
        <v>338</v>
      </c>
      <c r="EZ90">
        <v>0</v>
      </c>
      <c r="FA90">
        <v>100</v>
      </c>
      <c r="FB90">
        <v>100</v>
      </c>
      <c r="FC90">
        <v>2.037</v>
      </c>
      <c r="FD90">
        <v>0.2678</v>
      </c>
      <c r="FE90">
        <v>1.926239922387707</v>
      </c>
      <c r="FF90">
        <v>0.0006784385813721132</v>
      </c>
      <c r="FG90">
        <v>-9.114967239483524E-07</v>
      </c>
      <c r="FH90">
        <v>3.422039933275619E-10</v>
      </c>
      <c r="FI90">
        <v>0.2677857142857079</v>
      </c>
      <c r="FJ90">
        <v>0</v>
      </c>
      <c r="FK90">
        <v>0</v>
      </c>
      <c r="FL90">
        <v>0</v>
      </c>
      <c r="FM90">
        <v>1</v>
      </c>
      <c r="FN90">
        <v>2092</v>
      </c>
      <c r="FO90">
        <v>0</v>
      </c>
      <c r="FP90">
        <v>27</v>
      </c>
      <c r="FQ90">
        <v>0.3</v>
      </c>
      <c r="FR90">
        <v>0.3</v>
      </c>
      <c r="FS90">
        <v>2.83203</v>
      </c>
      <c r="FT90">
        <v>2.44385</v>
      </c>
      <c r="FU90">
        <v>2.14966</v>
      </c>
      <c r="FV90">
        <v>2.71118</v>
      </c>
      <c r="FW90">
        <v>2.15088</v>
      </c>
      <c r="FX90">
        <v>2.44629</v>
      </c>
      <c r="FY90">
        <v>43.0199</v>
      </c>
      <c r="FZ90">
        <v>14.6661</v>
      </c>
      <c r="GA90">
        <v>19</v>
      </c>
      <c r="GB90">
        <v>618.3339999999999</v>
      </c>
      <c r="GC90">
        <v>638.083</v>
      </c>
      <c r="GD90">
        <v>30.0003</v>
      </c>
      <c r="GE90">
        <v>37.9125</v>
      </c>
      <c r="GF90">
        <v>29.9994</v>
      </c>
      <c r="GG90">
        <v>37.7527</v>
      </c>
      <c r="GH90">
        <v>37.7096</v>
      </c>
      <c r="GI90">
        <v>56.686</v>
      </c>
      <c r="GJ90">
        <v>9.155239999999999</v>
      </c>
      <c r="GK90">
        <v>100</v>
      </c>
      <c r="GL90">
        <v>30</v>
      </c>
      <c r="GM90">
        <v>1000</v>
      </c>
      <c r="GN90">
        <v>37.5998</v>
      </c>
      <c r="GO90">
        <v>99.0069</v>
      </c>
      <c r="GP90">
        <v>99.5279</v>
      </c>
    </row>
    <row r="91" spans="1:198">
      <c r="A91">
        <v>73</v>
      </c>
      <c r="B91">
        <v>1655403790.1</v>
      </c>
      <c r="C91">
        <v>9519</v>
      </c>
      <c r="D91" t="s">
        <v>559</v>
      </c>
      <c r="E91" t="s">
        <v>560</v>
      </c>
      <c r="F91">
        <v>15</v>
      </c>
      <c r="G91">
        <v>1655403782.349999</v>
      </c>
      <c r="H91">
        <f>(I91)/1000</f>
        <v>0</v>
      </c>
      <c r="I91">
        <f>1000*AY91*AG91*(AU91-AV91)/(100*AN91*(1000-AG91*AU91))</f>
        <v>0</v>
      </c>
      <c r="J91">
        <f>AY91*AG91*(AT91-AS91*(1000-AG91*AV91)/(1000-AG91*AU91))/(100*AN91)</f>
        <v>0</v>
      </c>
      <c r="K91">
        <f>AS91 - IF(AG91&gt;1, J91*AN91*100.0/(AI91*BG91), 0)</f>
        <v>0</v>
      </c>
      <c r="L91">
        <f>((R91-H91/2)*K91-J91)/(R91+H91/2)</f>
        <v>0</v>
      </c>
      <c r="M91">
        <f>L91*(AZ91+BA91)/1000.0</f>
        <v>0</v>
      </c>
      <c r="N91">
        <f>(AS91 - IF(AG91&gt;1, J91*AN91*100.0/(AI91*BG91), 0))*(AZ91+BA91)/1000.0</f>
        <v>0</v>
      </c>
      <c r="O91">
        <f>2.0/((1/Q91-1/P91)+SIGN(Q91)*SQRT((1/Q91-1/P91)*(1/Q91-1/P91) + 4*AO91/((AO91+1)*(AO91+1))*(2*1/Q91*1/P91-1/P91*1/P91)))</f>
        <v>0</v>
      </c>
      <c r="P91">
        <f>IF(LEFT(AP91,1)&lt;&gt;"0",IF(LEFT(AP91,1)="1",3.0,AQ91),$D$5+$E$5*(BG91*AZ91/($K$5*1000))+$F$5*(BG91*AZ91/($K$5*1000))*MAX(MIN(AN91,$J$5),$I$5)*MAX(MIN(AN91,$J$5),$I$5)+$G$5*MAX(MIN(AN91,$J$5),$I$5)*(BG91*AZ91/($K$5*1000))+$H$5*(BG91*AZ91/($K$5*1000))*(BG91*AZ91/($K$5*1000)))</f>
        <v>0</v>
      </c>
      <c r="Q91">
        <f>H91*(1000-(1000*0.61365*exp(17.502*U91/(240.97+U91))/(AZ91+BA91)+AU91)/2)/(1000*0.61365*exp(17.502*U91/(240.97+U91))/(AZ91+BA91)-AU91)</f>
        <v>0</v>
      </c>
      <c r="R91">
        <f>1/((AO91+1)/(O91/1.6)+1/(P91/1.37)) + AO91/((AO91+1)/(O91/1.6) + AO91/(P91/1.37))</f>
        <v>0</v>
      </c>
      <c r="S91">
        <f>(AJ91*AM91)</f>
        <v>0</v>
      </c>
      <c r="T91">
        <f>(BB91+(S91+2*0.95*5.67E-8*(((BB91+$B$9)+273)^4-(BB91+273)^4)-44100*H91)/(1.84*29.3*P91+8*0.95*5.67E-8*(BB91+273)^3))</f>
        <v>0</v>
      </c>
      <c r="U91">
        <f>($C$9*BC91+$D$9*BD91+$E$9*T91)</f>
        <v>0</v>
      </c>
      <c r="V91">
        <f>0.61365*exp(17.502*U91/(240.97+U91))</f>
        <v>0</v>
      </c>
      <c r="W91">
        <f>(X91/Y91*100)</f>
        <v>0</v>
      </c>
      <c r="X91">
        <f>AU91*(AZ91+BA91)/1000</f>
        <v>0</v>
      </c>
      <c r="Y91">
        <f>0.61365*exp(17.502*BB91/(240.97+BB91))</f>
        <v>0</v>
      </c>
      <c r="Z91">
        <f>(V91-AU91*(AZ91+BA91)/1000)</f>
        <v>0</v>
      </c>
      <c r="AA91">
        <f>(-H91*44100)</f>
        <v>0</v>
      </c>
      <c r="AB91">
        <f>2*29.3*P91*0.92*(BB91-U91)</f>
        <v>0</v>
      </c>
      <c r="AC91">
        <f>2*0.95*5.67E-8*(((BB91+$B$9)+273)^4-(U91+273)^4)</f>
        <v>0</v>
      </c>
      <c r="AD91">
        <f>S91+AC91+AA91+AB91</f>
        <v>0</v>
      </c>
      <c r="AE91">
        <v>0</v>
      </c>
      <c r="AF91">
        <v>0</v>
      </c>
      <c r="AG91">
        <f>IF(AE91*$H$15&gt;=AI91,1.0,(AI91/(AI91-AE91*$H$15)))</f>
        <v>0</v>
      </c>
      <c r="AH91">
        <f>(AG91-1)*100</f>
        <v>0</v>
      </c>
      <c r="AI91">
        <f>MAX(0,($B$15+$C$15*BG91)/(1+$D$15*BG91)*AZ91/(BB91+273)*$E$15)</f>
        <v>0</v>
      </c>
      <c r="AJ91">
        <f>$B$13*BH91+$C$13*BI91+$D$13*BT91</f>
        <v>0</v>
      </c>
      <c r="AK91">
        <f>AJ91*AL91</f>
        <v>0</v>
      </c>
      <c r="AL91">
        <f>($B$13*$D$11+$C$13*$D$11+$D$13*(BU91*$E$11+BV91*$G$11))/($B$13+$C$13+$D$13)</f>
        <v>0</v>
      </c>
      <c r="AM91">
        <f>($B$13*$K$11+$C$13*$K$11+$D$13*(BU91*$L$11+BV91*$N$11))/($B$13+$C$13+$D$13)</f>
        <v>0</v>
      </c>
      <c r="AN91">
        <v>2.2</v>
      </c>
      <c r="AO91">
        <v>0.5</v>
      </c>
      <c r="AP91" t="s">
        <v>334</v>
      </c>
      <c r="AQ91">
        <v>2</v>
      </c>
      <c r="AR91">
        <v>1655403782.349999</v>
      </c>
      <c r="AS91">
        <v>1188.431</v>
      </c>
      <c r="AT91">
        <v>1199.797666666667</v>
      </c>
      <c r="AU91">
        <v>38.80737333333333</v>
      </c>
      <c r="AV91">
        <v>37.77271</v>
      </c>
      <c r="AW91">
        <v>1186.170666666667</v>
      </c>
      <c r="AX91">
        <v>38.53926666666666</v>
      </c>
      <c r="AY91">
        <v>600.1379000000001</v>
      </c>
      <c r="AZ91">
        <v>85.22842333333332</v>
      </c>
      <c r="BA91">
        <v>0.09550683666666666</v>
      </c>
      <c r="BB91">
        <v>34.80985999999999</v>
      </c>
      <c r="BC91">
        <v>35.84758666666667</v>
      </c>
      <c r="BD91">
        <v>999.9000000000002</v>
      </c>
      <c r="BE91">
        <v>0</v>
      </c>
      <c r="BF91">
        <v>0</v>
      </c>
      <c r="BG91">
        <v>10002.60333333333</v>
      </c>
      <c r="BH91">
        <v>565.5213333333334</v>
      </c>
      <c r="BI91">
        <v>1931.051666666667</v>
      </c>
      <c r="BJ91">
        <v>-11.36477863333333</v>
      </c>
      <c r="BK91">
        <v>1236.412333333333</v>
      </c>
      <c r="BL91">
        <v>1246.897</v>
      </c>
      <c r="BM91">
        <v>1.034659063666667</v>
      </c>
      <c r="BN91">
        <v>1199.797666666667</v>
      </c>
      <c r="BO91">
        <v>37.77271</v>
      </c>
      <c r="BP91">
        <v>3.307490666666666</v>
      </c>
      <c r="BQ91">
        <v>3.219308666666667</v>
      </c>
      <c r="BR91">
        <v>25.66127666666667</v>
      </c>
      <c r="BS91">
        <v>25.20783</v>
      </c>
      <c r="BT91">
        <v>1799.994333333333</v>
      </c>
      <c r="BU91">
        <v>0.6430001666666669</v>
      </c>
      <c r="BV91">
        <v>0.3569998</v>
      </c>
      <c r="BW91">
        <v>45</v>
      </c>
      <c r="BX91">
        <v>30063.31666666667</v>
      </c>
      <c r="BY91">
        <v>1655403774.1</v>
      </c>
      <c r="BZ91" t="s">
        <v>561</v>
      </c>
      <c r="CA91">
        <v>1655403774.1</v>
      </c>
      <c r="CB91">
        <v>1655403765.1</v>
      </c>
      <c r="CC91">
        <v>82</v>
      </c>
      <c r="CD91">
        <v>0.249</v>
      </c>
      <c r="CE91">
        <v>0</v>
      </c>
      <c r="CF91">
        <v>2.269</v>
      </c>
      <c r="CG91">
        <v>0.268</v>
      </c>
      <c r="CH91">
        <v>1200</v>
      </c>
      <c r="CI91">
        <v>38</v>
      </c>
      <c r="CJ91">
        <v>0.29</v>
      </c>
      <c r="CK91">
        <v>0.08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3.22149</v>
      </c>
      <c r="CX91">
        <v>2.78124</v>
      </c>
      <c r="CY91">
        <v>0.165825</v>
      </c>
      <c r="CZ91">
        <v>0.169411</v>
      </c>
      <c r="DA91">
        <v>0.139262</v>
      </c>
      <c r="DB91">
        <v>0.138455</v>
      </c>
      <c r="DC91">
        <v>20740.4</v>
      </c>
      <c r="DD91">
        <v>20406.2</v>
      </c>
      <c r="DE91">
        <v>23943.3</v>
      </c>
      <c r="DF91">
        <v>21917.9</v>
      </c>
      <c r="DG91">
        <v>30502</v>
      </c>
      <c r="DH91">
        <v>24096.5</v>
      </c>
      <c r="DI91">
        <v>39164.9</v>
      </c>
      <c r="DJ91">
        <v>30339.3</v>
      </c>
      <c r="DK91">
        <v>2.0513</v>
      </c>
      <c r="DL91">
        <v>2.05177</v>
      </c>
      <c r="DM91">
        <v>0.0456572</v>
      </c>
      <c r="DN91">
        <v>0</v>
      </c>
      <c r="DO91">
        <v>35.1299</v>
      </c>
      <c r="DP91">
        <v>999.9</v>
      </c>
      <c r="DQ91">
        <v>49.7</v>
      </c>
      <c r="DR91">
        <v>39</v>
      </c>
      <c r="DS91">
        <v>40.9744</v>
      </c>
      <c r="DT91">
        <v>63.7914</v>
      </c>
      <c r="DU91">
        <v>16.5905</v>
      </c>
      <c r="DV91">
        <v>2</v>
      </c>
      <c r="DW91">
        <v>0.854106</v>
      </c>
      <c r="DX91">
        <v>3.87714</v>
      </c>
      <c r="DY91">
        <v>20.3089</v>
      </c>
      <c r="DZ91">
        <v>5.22568</v>
      </c>
      <c r="EA91">
        <v>11.9501</v>
      </c>
      <c r="EB91">
        <v>4.97435</v>
      </c>
      <c r="EC91">
        <v>3.281</v>
      </c>
      <c r="ED91">
        <v>2194.2</v>
      </c>
      <c r="EE91">
        <v>9229.799999999999</v>
      </c>
      <c r="EF91">
        <v>9999</v>
      </c>
      <c r="EG91">
        <v>118.3</v>
      </c>
      <c r="EH91">
        <v>4.97178</v>
      </c>
      <c r="EI91">
        <v>1.86202</v>
      </c>
      <c r="EJ91">
        <v>1.86748</v>
      </c>
      <c r="EK91">
        <v>1.85898</v>
      </c>
      <c r="EL91">
        <v>1.86298</v>
      </c>
      <c r="EM91">
        <v>1.86358</v>
      </c>
      <c r="EN91">
        <v>1.86435</v>
      </c>
      <c r="EO91">
        <v>1.8605</v>
      </c>
      <c r="EP91">
        <v>0</v>
      </c>
      <c r="EQ91">
        <v>0</v>
      </c>
      <c r="ER91">
        <v>0</v>
      </c>
      <c r="ES91">
        <v>0</v>
      </c>
      <c r="ET91" t="s">
        <v>336</v>
      </c>
      <c r="EU91" t="s">
        <v>337</v>
      </c>
      <c r="EV91" t="s">
        <v>338</v>
      </c>
      <c r="EW91" t="s">
        <v>338</v>
      </c>
      <c r="EX91" t="s">
        <v>338</v>
      </c>
      <c r="EY91" t="s">
        <v>338</v>
      </c>
      <c r="EZ91">
        <v>0</v>
      </c>
      <c r="FA91">
        <v>100</v>
      </c>
      <c r="FB91">
        <v>100</v>
      </c>
      <c r="FC91">
        <v>2.27</v>
      </c>
      <c r="FD91">
        <v>0.2682</v>
      </c>
      <c r="FE91">
        <v>2.175595211138999</v>
      </c>
      <c r="FF91">
        <v>0.0006784385813721132</v>
      </c>
      <c r="FG91">
        <v>-9.114967239483524E-07</v>
      </c>
      <c r="FH91">
        <v>3.422039933275619E-10</v>
      </c>
      <c r="FI91">
        <v>0.268109523809521</v>
      </c>
      <c r="FJ91">
        <v>0</v>
      </c>
      <c r="FK91">
        <v>0</v>
      </c>
      <c r="FL91">
        <v>0</v>
      </c>
      <c r="FM91">
        <v>1</v>
      </c>
      <c r="FN91">
        <v>2092</v>
      </c>
      <c r="FO91">
        <v>0</v>
      </c>
      <c r="FP91">
        <v>27</v>
      </c>
      <c r="FQ91">
        <v>0.3</v>
      </c>
      <c r="FR91">
        <v>0.4</v>
      </c>
      <c r="FS91">
        <v>3.26416</v>
      </c>
      <c r="FT91">
        <v>2.4353</v>
      </c>
      <c r="FU91">
        <v>2.14966</v>
      </c>
      <c r="FV91">
        <v>2.71118</v>
      </c>
      <c r="FW91">
        <v>2.15088</v>
      </c>
      <c r="FX91">
        <v>2.41577</v>
      </c>
      <c r="FY91">
        <v>42.8583</v>
      </c>
      <c r="FZ91">
        <v>14.6399</v>
      </c>
      <c r="GA91">
        <v>19</v>
      </c>
      <c r="GB91">
        <v>618.08</v>
      </c>
      <c r="GC91">
        <v>639.148</v>
      </c>
      <c r="GD91">
        <v>30.0012</v>
      </c>
      <c r="GE91">
        <v>37.8183</v>
      </c>
      <c r="GF91">
        <v>29.9998</v>
      </c>
      <c r="GG91">
        <v>37.6378</v>
      </c>
      <c r="GH91">
        <v>37.5954</v>
      </c>
      <c r="GI91">
        <v>65.3297</v>
      </c>
      <c r="GJ91">
        <v>7.70021</v>
      </c>
      <c r="GK91">
        <v>100</v>
      </c>
      <c r="GL91">
        <v>30</v>
      </c>
      <c r="GM91">
        <v>1200</v>
      </c>
      <c r="GN91">
        <v>37.9584</v>
      </c>
      <c r="GO91">
        <v>99.0162</v>
      </c>
      <c r="GP91">
        <v>99.5352</v>
      </c>
    </row>
    <row r="92" spans="1:198">
      <c r="A92">
        <v>74</v>
      </c>
      <c r="B92">
        <v>1655403880.6</v>
      </c>
      <c r="C92">
        <v>9609.5</v>
      </c>
      <c r="D92" t="s">
        <v>562</v>
      </c>
      <c r="E92" t="s">
        <v>563</v>
      </c>
      <c r="F92">
        <v>15</v>
      </c>
      <c r="G92">
        <v>1655403872.849999</v>
      </c>
      <c r="H92">
        <f>(I92)/1000</f>
        <v>0</v>
      </c>
      <c r="I92">
        <f>1000*AY92*AG92*(AU92-AV92)/(100*AN92*(1000-AG92*AU92))</f>
        <v>0</v>
      </c>
      <c r="J92">
        <f>AY92*AG92*(AT92-AS92*(1000-AG92*AV92)/(1000-AG92*AU92))/(100*AN92)</f>
        <v>0</v>
      </c>
      <c r="K92">
        <f>AS92 - IF(AG92&gt;1, J92*AN92*100.0/(AI92*BG92), 0)</f>
        <v>0</v>
      </c>
      <c r="L92">
        <f>((R92-H92/2)*K92-J92)/(R92+H92/2)</f>
        <v>0</v>
      </c>
      <c r="M92">
        <f>L92*(AZ92+BA92)/1000.0</f>
        <v>0</v>
      </c>
      <c r="N92">
        <f>(AS92 - IF(AG92&gt;1, J92*AN92*100.0/(AI92*BG92), 0))*(AZ92+BA92)/1000.0</f>
        <v>0</v>
      </c>
      <c r="O92">
        <f>2.0/((1/Q92-1/P92)+SIGN(Q92)*SQRT((1/Q92-1/P92)*(1/Q92-1/P92) + 4*AO92/((AO92+1)*(AO92+1))*(2*1/Q92*1/P92-1/P92*1/P92)))</f>
        <v>0</v>
      </c>
      <c r="P92">
        <f>IF(LEFT(AP92,1)&lt;&gt;"0",IF(LEFT(AP92,1)="1",3.0,AQ92),$D$5+$E$5*(BG92*AZ92/($K$5*1000))+$F$5*(BG92*AZ92/($K$5*1000))*MAX(MIN(AN92,$J$5),$I$5)*MAX(MIN(AN92,$J$5),$I$5)+$G$5*MAX(MIN(AN92,$J$5),$I$5)*(BG92*AZ92/($K$5*1000))+$H$5*(BG92*AZ92/($K$5*1000))*(BG92*AZ92/($K$5*1000)))</f>
        <v>0</v>
      </c>
      <c r="Q92">
        <f>H92*(1000-(1000*0.61365*exp(17.502*U92/(240.97+U92))/(AZ92+BA92)+AU92)/2)/(1000*0.61365*exp(17.502*U92/(240.97+U92))/(AZ92+BA92)-AU92)</f>
        <v>0</v>
      </c>
      <c r="R92">
        <f>1/((AO92+1)/(O92/1.6)+1/(P92/1.37)) + AO92/((AO92+1)/(O92/1.6) + AO92/(P92/1.37))</f>
        <v>0</v>
      </c>
      <c r="S92">
        <f>(AJ92*AM92)</f>
        <v>0</v>
      </c>
      <c r="T92">
        <f>(BB92+(S92+2*0.95*5.67E-8*(((BB92+$B$9)+273)^4-(BB92+273)^4)-44100*H92)/(1.84*29.3*P92+8*0.95*5.67E-8*(BB92+273)^3))</f>
        <v>0</v>
      </c>
      <c r="U92">
        <f>($C$9*BC92+$D$9*BD92+$E$9*T92)</f>
        <v>0</v>
      </c>
      <c r="V92">
        <f>0.61365*exp(17.502*U92/(240.97+U92))</f>
        <v>0</v>
      </c>
      <c r="W92">
        <f>(X92/Y92*100)</f>
        <v>0</v>
      </c>
      <c r="X92">
        <f>AU92*(AZ92+BA92)/1000</f>
        <v>0</v>
      </c>
      <c r="Y92">
        <f>0.61365*exp(17.502*BB92/(240.97+BB92))</f>
        <v>0</v>
      </c>
      <c r="Z92">
        <f>(V92-AU92*(AZ92+BA92)/1000)</f>
        <v>0</v>
      </c>
      <c r="AA92">
        <f>(-H92*44100)</f>
        <v>0</v>
      </c>
      <c r="AB92">
        <f>2*29.3*P92*0.92*(BB92-U92)</f>
        <v>0</v>
      </c>
      <c r="AC92">
        <f>2*0.95*5.67E-8*(((BB92+$B$9)+273)^4-(U92+273)^4)</f>
        <v>0</v>
      </c>
      <c r="AD92">
        <f>S92+AC92+AA92+AB92</f>
        <v>0</v>
      </c>
      <c r="AE92">
        <v>0</v>
      </c>
      <c r="AF92">
        <v>0</v>
      </c>
      <c r="AG92">
        <f>IF(AE92*$H$15&gt;=AI92,1.0,(AI92/(AI92-AE92*$H$15)))</f>
        <v>0</v>
      </c>
      <c r="AH92">
        <f>(AG92-1)*100</f>
        <v>0</v>
      </c>
      <c r="AI92">
        <f>MAX(0,($B$15+$C$15*BG92)/(1+$D$15*BG92)*AZ92/(BB92+273)*$E$15)</f>
        <v>0</v>
      </c>
      <c r="AJ92">
        <f>$B$13*BH92+$C$13*BI92+$D$13*BT92</f>
        <v>0</v>
      </c>
      <c r="AK92">
        <f>AJ92*AL92</f>
        <v>0</v>
      </c>
      <c r="AL92">
        <f>($B$13*$D$11+$C$13*$D$11+$D$13*(BU92*$E$11+BV92*$G$11))/($B$13+$C$13+$D$13)</f>
        <v>0</v>
      </c>
      <c r="AM92">
        <f>($B$13*$K$11+$C$13*$K$11+$D$13*(BU92*$L$11+BV92*$N$11))/($B$13+$C$13+$D$13)</f>
        <v>0</v>
      </c>
      <c r="AN92">
        <v>2.2</v>
      </c>
      <c r="AO92">
        <v>0.5</v>
      </c>
      <c r="AP92" t="s">
        <v>334</v>
      </c>
      <c r="AQ92">
        <v>2</v>
      </c>
      <c r="AR92">
        <v>1655403872.849999</v>
      </c>
      <c r="AS92">
        <v>1485.423666666667</v>
      </c>
      <c r="AT92">
        <v>1499.838666666667</v>
      </c>
      <c r="AU92">
        <v>39.26353666666667</v>
      </c>
      <c r="AV92">
        <v>38.13176666666666</v>
      </c>
      <c r="AW92">
        <v>1483.171333333334</v>
      </c>
      <c r="AX92">
        <v>38.99272666666666</v>
      </c>
      <c r="AY92">
        <v>599.6306</v>
      </c>
      <c r="AZ92">
        <v>85.23252000000002</v>
      </c>
      <c r="BA92">
        <v>0.09831923999999999</v>
      </c>
      <c r="BB92">
        <v>34.88488</v>
      </c>
      <c r="BC92">
        <v>36.00183000000001</v>
      </c>
      <c r="BD92">
        <v>999.9000000000002</v>
      </c>
      <c r="BE92">
        <v>0</v>
      </c>
      <c r="BF92">
        <v>0</v>
      </c>
      <c r="BG92">
        <v>10003.12033333333</v>
      </c>
      <c r="BH92">
        <v>565.5192</v>
      </c>
      <c r="BI92">
        <v>1930.198</v>
      </c>
      <c r="BJ92">
        <v>-14.41469</v>
      </c>
      <c r="BK92">
        <v>1546.130333333334</v>
      </c>
      <c r="BL92">
        <v>1559.297333333333</v>
      </c>
      <c r="BM92">
        <v>1.131782333333333</v>
      </c>
      <c r="BN92">
        <v>1499.838666666667</v>
      </c>
      <c r="BO92">
        <v>38.13176666666666</v>
      </c>
      <c r="BP92">
        <v>3.346530666666666</v>
      </c>
      <c r="BQ92">
        <v>3.250065666666666</v>
      </c>
      <c r="BR92">
        <v>25.86060333333334</v>
      </c>
      <c r="BS92">
        <v>25.36775666666666</v>
      </c>
      <c r="BT92">
        <v>1799.996666666666</v>
      </c>
      <c r="BU92">
        <v>0.6429991333333333</v>
      </c>
      <c r="BV92">
        <v>0.3570008666666667</v>
      </c>
      <c r="BW92">
        <v>45</v>
      </c>
      <c r="BX92">
        <v>30063.32666666667</v>
      </c>
      <c r="BY92">
        <v>1655403859.6</v>
      </c>
      <c r="BZ92" t="s">
        <v>564</v>
      </c>
      <c r="CA92">
        <v>1655403856.6</v>
      </c>
      <c r="CB92">
        <v>1655403859.6</v>
      </c>
      <c r="CC92">
        <v>83</v>
      </c>
      <c r="CD92">
        <v>-0.041</v>
      </c>
      <c r="CE92">
        <v>0.003</v>
      </c>
      <c r="CF92">
        <v>2.256</v>
      </c>
      <c r="CG92">
        <v>0.271</v>
      </c>
      <c r="CH92">
        <v>1500</v>
      </c>
      <c r="CI92">
        <v>38</v>
      </c>
      <c r="CJ92">
        <v>0.25</v>
      </c>
      <c r="CK92">
        <v>0.06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3.22157</v>
      </c>
      <c r="CX92">
        <v>2.78117</v>
      </c>
      <c r="CY92">
        <v>0.190401</v>
      </c>
      <c r="CZ92">
        <v>0.194182</v>
      </c>
      <c r="DA92">
        <v>0.139666</v>
      </c>
      <c r="DB92">
        <v>0.139329</v>
      </c>
      <c r="DC92">
        <v>20127.4</v>
      </c>
      <c r="DD92">
        <v>19794.8</v>
      </c>
      <c r="DE92">
        <v>23943</v>
      </c>
      <c r="DF92">
        <v>21916.5</v>
      </c>
      <c r="DG92">
        <v>30487.6</v>
      </c>
      <c r="DH92">
        <v>24071.2</v>
      </c>
      <c r="DI92">
        <v>39164.1</v>
      </c>
      <c r="DJ92">
        <v>30337.6</v>
      </c>
      <c r="DK92">
        <v>2.0519</v>
      </c>
      <c r="DL92">
        <v>2.0545</v>
      </c>
      <c r="DM92">
        <v>0.049755</v>
      </c>
      <c r="DN92">
        <v>0</v>
      </c>
      <c r="DO92">
        <v>35.2126</v>
      </c>
      <c r="DP92">
        <v>999.9</v>
      </c>
      <c r="DQ92">
        <v>49.9</v>
      </c>
      <c r="DR92">
        <v>38.8</v>
      </c>
      <c r="DS92">
        <v>40.6961</v>
      </c>
      <c r="DT92">
        <v>63.6414</v>
      </c>
      <c r="DU92">
        <v>16.4944</v>
      </c>
      <c r="DV92">
        <v>2</v>
      </c>
      <c r="DW92">
        <v>0.854073</v>
      </c>
      <c r="DX92">
        <v>3.90619</v>
      </c>
      <c r="DY92">
        <v>20.3082</v>
      </c>
      <c r="DZ92">
        <v>5.22687</v>
      </c>
      <c r="EA92">
        <v>11.9501</v>
      </c>
      <c r="EB92">
        <v>4.97505</v>
      </c>
      <c r="EC92">
        <v>3.281</v>
      </c>
      <c r="ED92">
        <v>2196.6</v>
      </c>
      <c r="EE92">
        <v>9235.4</v>
      </c>
      <c r="EF92">
        <v>9999</v>
      </c>
      <c r="EG92">
        <v>118.3</v>
      </c>
      <c r="EH92">
        <v>4.97182</v>
      </c>
      <c r="EI92">
        <v>1.86202</v>
      </c>
      <c r="EJ92">
        <v>1.86749</v>
      </c>
      <c r="EK92">
        <v>1.85897</v>
      </c>
      <c r="EL92">
        <v>1.86298</v>
      </c>
      <c r="EM92">
        <v>1.86357</v>
      </c>
      <c r="EN92">
        <v>1.86435</v>
      </c>
      <c r="EO92">
        <v>1.8605</v>
      </c>
      <c r="EP92">
        <v>0</v>
      </c>
      <c r="EQ92">
        <v>0</v>
      </c>
      <c r="ER92">
        <v>0</v>
      </c>
      <c r="ES92">
        <v>0</v>
      </c>
      <c r="ET92" t="s">
        <v>336</v>
      </c>
      <c r="EU92" t="s">
        <v>337</v>
      </c>
      <c r="EV92" t="s">
        <v>338</v>
      </c>
      <c r="EW92" t="s">
        <v>338</v>
      </c>
      <c r="EX92" t="s">
        <v>338</v>
      </c>
      <c r="EY92" t="s">
        <v>338</v>
      </c>
      <c r="EZ92">
        <v>0</v>
      </c>
      <c r="FA92">
        <v>100</v>
      </c>
      <c r="FB92">
        <v>100</v>
      </c>
      <c r="FC92">
        <v>2.25</v>
      </c>
      <c r="FD92">
        <v>0.2708</v>
      </c>
      <c r="FE92">
        <v>2.13481937581252</v>
      </c>
      <c r="FF92">
        <v>0.0006784385813721132</v>
      </c>
      <c r="FG92">
        <v>-9.114967239483524E-07</v>
      </c>
      <c r="FH92">
        <v>3.422039933275619E-10</v>
      </c>
      <c r="FI92">
        <v>0.2708149999999989</v>
      </c>
      <c r="FJ92">
        <v>0</v>
      </c>
      <c r="FK92">
        <v>0</v>
      </c>
      <c r="FL92">
        <v>0</v>
      </c>
      <c r="FM92">
        <v>1</v>
      </c>
      <c r="FN92">
        <v>2092</v>
      </c>
      <c r="FO92">
        <v>0</v>
      </c>
      <c r="FP92">
        <v>27</v>
      </c>
      <c r="FQ92">
        <v>0.4</v>
      </c>
      <c r="FR92">
        <v>0.3</v>
      </c>
      <c r="FS92">
        <v>3.87207</v>
      </c>
      <c r="FT92">
        <v>2.42676</v>
      </c>
      <c r="FU92">
        <v>2.14966</v>
      </c>
      <c r="FV92">
        <v>2.71118</v>
      </c>
      <c r="FW92">
        <v>2.15088</v>
      </c>
      <c r="FX92">
        <v>2.43286</v>
      </c>
      <c r="FY92">
        <v>42.6706</v>
      </c>
      <c r="FZ92">
        <v>14.6311</v>
      </c>
      <c r="GA92">
        <v>19</v>
      </c>
      <c r="GB92">
        <v>617.9880000000001</v>
      </c>
      <c r="GC92">
        <v>640.926</v>
      </c>
      <c r="GD92">
        <v>29.9999</v>
      </c>
      <c r="GE92">
        <v>37.7895</v>
      </c>
      <c r="GF92">
        <v>30.0002</v>
      </c>
      <c r="GG92">
        <v>37.5767</v>
      </c>
      <c r="GH92">
        <v>37.5347</v>
      </c>
      <c r="GI92">
        <v>77.48139999999999</v>
      </c>
      <c r="GJ92">
        <v>4.96615</v>
      </c>
      <c r="GK92">
        <v>100</v>
      </c>
      <c r="GL92">
        <v>30</v>
      </c>
      <c r="GM92">
        <v>1500</v>
      </c>
      <c r="GN92">
        <v>38.3289</v>
      </c>
      <c r="GO92">
        <v>99.0145</v>
      </c>
      <c r="GP92">
        <v>99.52930000000001</v>
      </c>
    </row>
    <row r="93" spans="1:198">
      <c r="A93">
        <v>75</v>
      </c>
      <c r="B93">
        <v>1655406636</v>
      </c>
      <c r="C93">
        <v>12364.90000009537</v>
      </c>
      <c r="D93" t="s">
        <v>567</v>
      </c>
      <c r="E93" t="s">
        <v>568</v>
      </c>
      <c r="F93">
        <v>15</v>
      </c>
      <c r="G93">
        <v>1655406628</v>
      </c>
      <c r="H93">
        <f>(I93)/1000</f>
        <v>0</v>
      </c>
      <c r="I93">
        <f>1000*AY93*AG93*(AU93-AV93)/(100*AN93*(1000-AG93*AU93))</f>
        <v>0</v>
      </c>
      <c r="J93">
        <f>AY93*AG93*(AT93-AS93*(1000-AG93*AV93)/(1000-AG93*AU93))/(100*AN93)</f>
        <v>0</v>
      </c>
      <c r="K93">
        <f>AS93 - IF(AG93&gt;1, J93*AN93*100.0/(AI93*BG93), 0)</f>
        <v>0</v>
      </c>
      <c r="L93">
        <f>((R93-H93/2)*K93-J93)/(R93+H93/2)</f>
        <v>0</v>
      </c>
      <c r="M93">
        <f>L93*(AZ93+BA93)/1000.0</f>
        <v>0</v>
      </c>
      <c r="N93">
        <f>(AS93 - IF(AG93&gt;1, J93*AN93*100.0/(AI93*BG93), 0))*(AZ93+BA93)/1000.0</f>
        <v>0</v>
      </c>
      <c r="O93">
        <f>2.0/((1/Q93-1/P93)+SIGN(Q93)*SQRT((1/Q93-1/P93)*(1/Q93-1/P93) + 4*AO93/((AO93+1)*(AO93+1))*(2*1/Q93*1/P93-1/P93*1/P93)))</f>
        <v>0</v>
      </c>
      <c r="P93">
        <f>IF(LEFT(AP93,1)&lt;&gt;"0",IF(LEFT(AP93,1)="1",3.0,AQ93),$D$5+$E$5*(BG93*AZ93/($K$5*1000))+$F$5*(BG93*AZ93/($K$5*1000))*MAX(MIN(AN93,$J$5),$I$5)*MAX(MIN(AN93,$J$5),$I$5)+$G$5*MAX(MIN(AN93,$J$5),$I$5)*(BG93*AZ93/($K$5*1000))+$H$5*(BG93*AZ93/($K$5*1000))*(BG93*AZ93/($K$5*1000)))</f>
        <v>0</v>
      </c>
      <c r="Q93">
        <f>H93*(1000-(1000*0.61365*exp(17.502*U93/(240.97+U93))/(AZ93+BA93)+AU93)/2)/(1000*0.61365*exp(17.502*U93/(240.97+U93))/(AZ93+BA93)-AU93)</f>
        <v>0</v>
      </c>
      <c r="R93">
        <f>1/((AO93+1)/(O93/1.6)+1/(P93/1.37)) + AO93/((AO93+1)/(O93/1.6) + AO93/(P93/1.37))</f>
        <v>0</v>
      </c>
      <c r="S93">
        <f>(AJ93*AM93)</f>
        <v>0</v>
      </c>
      <c r="T93">
        <f>(BB93+(S93+2*0.95*5.67E-8*(((BB93+$B$9)+273)^4-(BB93+273)^4)-44100*H93)/(1.84*29.3*P93+8*0.95*5.67E-8*(BB93+273)^3))</f>
        <v>0</v>
      </c>
      <c r="U93">
        <f>($C$9*BC93+$D$9*BD93+$E$9*T93)</f>
        <v>0</v>
      </c>
      <c r="V93">
        <f>0.61365*exp(17.502*U93/(240.97+U93))</f>
        <v>0</v>
      </c>
      <c r="W93">
        <f>(X93/Y93*100)</f>
        <v>0</v>
      </c>
      <c r="X93">
        <f>AU93*(AZ93+BA93)/1000</f>
        <v>0</v>
      </c>
      <c r="Y93">
        <f>0.61365*exp(17.502*BB93/(240.97+BB93))</f>
        <v>0</v>
      </c>
      <c r="Z93">
        <f>(V93-AU93*(AZ93+BA93)/1000)</f>
        <v>0</v>
      </c>
      <c r="AA93">
        <f>(-H93*44100)</f>
        <v>0</v>
      </c>
      <c r="AB93">
        <f>2*29.3*P93*0.92*(BB93-U93)</f>
        <v>0</v>
      </c>
      <c r="AC93">
        <f>2*0.95*5.67E-8*(((BB93+$B$9)+273)^4-(U93+273)^4)</f>
        <v>0</v>
      </c>
      <c r="AD93">
        <f>S93+AC93+AA93+AB93</f>
        <v>0</v>
      </c>
      <c r="AE93">
        <v>0</v>
      </c>
      <c r="AF93">
        <v>0</v>
      </c>
      <c r="AG93">
        <f>IF(AE93*$H$15&gt;=AI93,1.0,(AI93/(AI93-AE93*$H$15)))</f>
        <v>0</v>
      </c>
      <c r="AH93">
        <f>(AG93-1)*100</f>
        <v>0</v>
      </c>
      <c r="AI93">
        <f>MAX(0,($B$15+$C$15*BG93)/(1+$D$15*BG93)*AZ93/(BB93+273)*$E$15)</f>
        <v>0</v>
      </c>
      <c r="AJ93">
        <f>$B$13*BH93+$C$13*BI93+$D$13*BT93</f>
        <v>0</v>
      </c>
      <c r="AK93">
        <f>AJ93*AL93</f>
        <v>0</v>
      </c>
      <c r="AL93">
        <f>($B$13*$D$11+$C$13*$D$11+$D$13*(BU93*$E$11+BV93*$G$11))/($B$13+$C$13+$D$13)</f>
        <v>0</v>
      </c>
      <c r="AM93">
        <f>($B$13*$K$11+$C$13*$K$11+$D$13*(BU93*$L$11+BV93*$N$11))/($B$13+$C$13+$D$13)</f>
        <v>0</v>
      </c>
      <c r="AN93">
        <v>3</v>
      </c>
      <c r="AO93">
        <v>0.5</v>
      </c>
      <c r="AP93" t="s">
        <v>334</v>
      </c>
      <c r="AQ93">
        <v>2</v>
      </c>
      <c r="AR93">
        <v>1655406628</v>
      </c>
      <c r="AS93">
        <v>417.0949032258065</v>
      </c>
      <c r="AT93">
        <v>420.0139032258064</v>
      </c>
      <c r="AU93">
        <v>34.41382903225806</v>
      </c>
      <c r="AV93">
        <v>33.77328709677419</v>
      </c>
      <c r="AW93">
        <v>415.5505483870968</v>
      </c>
      <c r="AX93">
        <v>34.1027935483871</v>
      </c>
      <c r="AY93">
        <v>600.0000645161288</v>
      </c>
      <c r="AZ93">
        <v>85.18200645161288</v>
      </c>
      <c r="BA93">
        <v>0.1000127645161291</v>
      </c>
      <c r="BB93">
        <v>32.30974516129032</v>
      </c>
      <c r="BC93">
        <v>33.66255806451613</v>
      </c>
      <c r="BD93">
        <v>999.9000000000003</v>
      </c>
      <c r="BE93">
        <v>0</v>
      </c>
      <c r="BF93">
        <v>0</v>
      </c>
      <c r="BG93">
        <v>10003.90322580645</v>
      </c>
      <c r="BH93">
        <v>555.5273870967743</v>
      </c>
      <c r="BI93">
        <v>71.88455161290322</v>
      </c>
      <c r="BJ93">
        <v>-2.919142903225806</v>
      </c>
      <c r="BK93">
        <v>431.9602258064515</v>
      </c>
      <c r="BL93">
        <v>434.695</v>
      </c>
      <c r="BM93">
        <v>0.6405486451612903</v>
      </c>
      <c r="BN93">
        <v>420.0139032258064</v>
      </c>
      <c r="BO93">
        <v>33.77328709677419</v>
      </c>
      <c r="BP93">
        <v>2.931438064516128</v>
      </c>
      <c r="BQ93">
        <v>2.876876129032258</v>
      </c>
      <c r="BR93">
        <v>23.64352258064516</v>
      </c>
      <c r="BS93">
        <v>23.33194516129032</v>
      </c>
      <c r="BT93">
        <v>1800.032258064516</v>
      </c>
      <c r="BU93">
        <v>0.6430000967741939</v>
      </c>
      <c r="BV93">
        <v>0.3569998709677419</v>
      </c>
      <c r="BW93">
        <v>39.90725483870968</v>
      </c>
      <c r="BX93">
        <v>30063.96451612903</v>
      </c>
      <c r="BY93">
        <v>1655406593.5</v>
      </c>
      <c r="BZ93" t="s">
        <v>569</v>
      </c>
      <c r="CA93">
        <v>1655406593.5</v>
      </c>
      <c r="CB93">
        <v>1655406593</v>
      </c>
      <c r="CC93">
        <v>85</v>
      </c>
      <c r="CD93">
        <v>0.03</v>
      </c>
      <c r="CE93">
        <v>-0.024</v>
      </c>
      <c r="CF93">
        <v>1.545</v>
      </c>
      <c r="CG93">
        <v>0.311</v>
      </c>
      <c r="CH93">
        <v>420</v>
      </c>
      <c r="CI93">
        <v>34</v>
      </c>
      <c r="CJ93">
        <v>0.47</v>
      </c>
      <c r="CK93">
        <v>0.18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3.22636</v>
      </c>
      <c r="CX93">
        <v>2.78143</v>
      </c>
      <c r="CY93">
        <v>0.08133799999999999</v>
      </c>
      <c r="CZ93">
        <v>0.083121</v>
      </c>
      <c r="DA93">
        <v>0.128506</v>
      </c>
      <c r="DB93">
        <v>0.129407</v>
      </c>
      <c r="DC93">
        <v>23006.5</v>
      </c>
      <c r="DD93">
        <v>22649</v>
      </c>
      <c r="DE93">
        <v>24099.4</v>
      </c>
      <c r="DF93">
        <v>22023.3</v>
      </c>
      <c r="DG93">
        <v>31053.2</v>
      </c>
      <c r="DH93">
        <v>24455.5</v>
      </c>
      <c r="DI93">
        <v>39406.2</v>
      </c>
      <c r="DJ93">
        <v>30482.4</v>
      </c>
      <c r="DK93">
        <v>2.10965</v>
      </c>
      <c r="DL93">
        <v>2.12282</v>
      </c>
      <c r="DM93">
        <v>0.0794381</v>
      </c>
      <c r="DN93">
        <v>0</v>
      </c>
      <c r="DO93">
        <v>32.3536</v>
      </c>
      <c r="DP93">
        <v>999.9</v>
      </c>
      <c r="DQ93">
        <v>54.8</v>
      </c>
      <c r="DR93">
        <v>35.9</v>
      </c>
      <c r="DS93">
        <v>38.1873</v>
      </c>
      <c r="DT93">
        <v>63.8919</v>
      </c>
      <c r="DU93">
        <v>16.242</v>
      </c>
      <c r="DV93">
        <v>2</v>
      </c>
      <c r="DW93">
        <v>0.503285</v>
      </c>
      <c r="DX93">
        <v>1.10303</v>
      </c>
      <c r="DY93">
        <v>20.3616</v>
      </c>
      <c r="DZ93">
        <v>5.22807</v>
      </c>
      <c r="EA93">
        <v>11.9445</v>
      </c>
      <c r="EB93">
        <v>4.977</v>
      </c>
      <c r="EC93">
        <v>3.281</v>
      </c>
      <c r="ED93">
        <v>2272.2</v>
      </c>
      <c r="EE93">
        <v>9269.299999999999</v>
      </c>
      <c r="EF93">
        <v>9999</v>
      </c>
      <c r="EG93">
        <v>119.1</v>
      </c>
      <c r="EH93">
        <v>4.97176</v>
      </c>
      <c r="EI93">
        <v>1.86188</v>
      </c>
      <c r="EJ93">
        <v>1.86737</v>
      </c>
      <c r="EK93">
        <v>1.85873</v>
      </c>
      <c r="EL93">
        <v>1.86295</v>
      </c>
      <c r="EM93">
        <v>1.86351</v>
      </c>
      <c r="EN93">
        <v>1.86431</v>
      </c>
      <c r="EO93">
        <v>1.86035</v>
      </c>
      <c r="EP93">
        <v>0</v>
      </c>
      <c r="EQ93">
        <v>0</v>
      </c>
      <c r="ER93">
        <v>0</v>
      </c>
      <c r="ES93">
        <v>0</v>
      </c>
      <c r="ET93" t="s">
        <v>336</v>
      </c>
      <c r="EU93" t="s">
        <v>337</v>
      </c>
      <c r="EV93" t="s">
        <v>338</v>
      </c>
      <c r="EW93" t="s">
        <v>338</v>
      </c>
      <c r="EX93" t="s">
        <v>338</v>
      </c>
      <c r="EY93" t="s">
        <v>338</v>
      </c>
      <c r="EZ93">
        <v>0</v>
      </c>
      <c r="FA93">
        <v>100</v>
      </c>
      <c r="FB93">
        <v>100</v>
      </c>
      <c r="FC93">
        <v>1.544</v>
      </c>
      <c r="FD93">
        <v>0.3111</v>
      </c>
      <c r="FE93">
        <v>1.395202765995498</v>
      </c>
      <c r="FF93">
        <v>0.0006784385813721132</v>
      </c>
      <c r="FG93">
        <v>-9.114967239483524E-07</v>
      </c>
      <c r="FH93">
        <v>3.422039933275619E-10</v>
      </c>
      <c r="FI93">
        <v>0.3110399999999984</v>
      </c>
      <c r="FJ93">
        <v>0</v>
      </c>
      <c r="FK93">
        <v>0</v>
      </c>
      <c r="FL93">
        <v>0</v>
      </c>
      <c r="FM93">
        <v>1</v>
      </c>
      <c r="FN93">
        <v>2092</v>
      </c>
      <c r="FO93">
        <v>0</v>
      </c>
      <c r="FP93">
        <v>27</v>
      </c>
      <c r="FQ93">
        <v>0.7</v>
      </c>
      <c r="FR93">
        <v>0.7</v>
      </c>
      <c r="FS93">
        <v>1.40137</v>
      </c>
      <c r="FT93">
        <v>2.41943</v>
      </c>
      <c r="FU93">
        <v>2.14966</v>
      </c>
      <c r="FV93">
        <v>2.7124</v>
      </c>
      <c r="FW93">
        <v>2.15088</v>
      </c>
      <c r="FX93">
        <v>2.41455</v>
      </c>
      <c r="FY93">
        <v>39.8932</v>
      </c>
      <c r="FZ93">
        <v>14.3159</v>
      </c>
      <c r="GA93">
        <v>19</v>
      </c>
      <c r="GB93">
        <v>623.561</v>
      </c>
      <c r="GC93">
        <v>657.631</v>
      </c>
      <c r="GD93">
        <v>29.9997</v>
      </c>
      <c r="GE93">
        <v>33.542</v>
      </c>
      <c r="GF93">
        <v>29.9998</v>
      </c>
      <c r="GG93">
        <v>33.4541</v>
      </c>
      <c r="GH93">
        <v>33.4247</v>
      </c>
      <c r="GI93">
        <v>28.0858</v>
      </c>
      <c r="GJ93">
        <v>15.0088</v>
      </c>
      <c r="GK93">
        <v>100</v>
      </c>
      <c r="GL93">
        <v>30</v>
      </c>
      <c r="GM93">
        <v>420</v>
      </c>
      <c r="GN93">
        <v>33.7191</v>
      </c>
      <c r="GO93">
        <v>99.6397</v>
      </c>
      <c r="GP93">
        <v>100.009</v>
      </c>
    </row>
    <row r="94" spans="1:198">
      <c r="A94">
        <v>76</v>
      </c>
      <c r="B94">
        <v>1655406726.5</v>
      </c>
      <c r="C94">
        <v>12455.40000009537</v>
      </c>
      <c r="D94" t="s">
        <v>570</v>
      </c>
      <c r="E94" t="s">
        <v>571</v>
      </c>
      <c r="F94">
        <v>15</v>
      </c>
      <c r="G94">
        <v>1655406718.75</v>
      </c>
      <c r="H94">
        <f>(I94)/1000</f>
        <v>0</v>
      </c>
      <c r="I94">
        <f>1000*AY94*AG94*(AU94-AV94)/(100*AN94*(1000-AG94*AU94))</f>
        <v>0</v>
      </c>
      <c r="J94">
        <f>AY94*AG94*(AT94-AS94*(1000-AG94*AV94)/(1000-AG94*AU94))/(100*AN94)</f>
        <v>0</v>
      </c>
      <c r="K94">
        <f>AS94 - IF(AG94&gt;1, J94*AN94*100.0/(AI94*BG94), 0)</f>
        <v>0</v>
      </c>
      <c r="L94">
        <f>((R94-H94/2)*K94-J94)/(R94+H94/2)</f>
        <v>0</v>
      </c>
      <c r="M94">
        <f>L94*(AZ94+BA94)/1000.0</f>
        <v>0</v>
      </c>
      <c r="N94">
        <f>(AS94 - IF(AG94&gt;1, J94*AN94*100.0/(AI94*BG94), 0))*(AZ94+BA94)/1000.0</f>
        <v>0</v>
      </c>
      <c r="O94">
        <f>2.0/((1/Q94-1/P94)+SIGN(Q94)*SQRT((1/Q94-1/P94)*(1/Q94-1/P94) + 4*AO94/((AO94+1)*(AO94+1))*(2*1/Q94*1/P94-1/P94*1/P94)))</f>
        <v>0</v>
      </c>
      <c r="P94">
        <f>IF(LEFT(AP94,1)&lt;&gt;"0",IF(LEFT(AP94,1)="1",3.0,AQ94),$D$5+$E$5*(BG94*AZ94/($K$5*1000))+$F$5*(BG94*AZ94/($K$5*1000))*MAX(MIN(AN94,$J$5),$I$5)*MAX(MIN(AN94,$J$5),$I$5)+$G$5*MAX(MIN(AN94,$J$5),$I$5)*(BG94*AZ94/($K$5*1000))+$H$5*(BG94*AZ94/($K$5*1000))*(BG94*AZ94/($K$5*1000)))</f>
        <v>0</v>
      </c>
      <c r="Q94">
        <f>H94*(1000-(1000*0.61365*exp(17.502*U94/(240.97+U94))/(AZ94+BA94)+AU94)/2)/(1000*0.61365*exp(17.502*U94/(240.97+U94))/(AZ94+BA94)-AU94)</f>
        <v>0</v>
      </c>
      <c r="R94">
        <f>1/((AO94+1)/(O94/1.6)+1/(P94/1.37)) + AO94/((AO94+1)/(O94/1.6) + AO94/(P94/1.37))</f>
        <v>0</v>
      </c>
      <c r="S94">
        <f>(AJ94*AM94)</f>
        <v>0</v>
      </c>
      <c r="T94">
        <f>(BB94+(S94+2*0.95*5.67E-8*(((BB94+$B$9)+273)^4-(BB94+273)^4)-44100*H94)/(1.84*29.3*P94+8*0.95*5.67E-8*(BB94+273)^3))</f>
        <v>0</v>
      </c>
      <c r="U94">
        <f>($C$9*BC94+$D$9*BD94+$E$9*T94)</f>
        <v>0</v>
      </c>
      <c r="V94">
        <f>0.61365*exp(17.502*U94/(240.97+U94))</f>
        <v>0</v>
      </c>
      <c r="W94">
        <f>(X94/Y94*100)</f>
        <v>0</v>
      </c>
      <c r="X94">
        <f>AU94*(AZ94+BA94)/1000</f>
        <v>0</v>
      </c>
      <c r="Y94">
        <f>0.61365*exp(17.502*BB94/(240.97+BB94))</f>
        <v>0</v>
      </c>
      <c r="Z94">
        <f>(V94-AU94*(AZ94+BA94)/1000)</f>
        <v>0</v>
      </c>
      <c r="AA94">
        <f>(-H94*44100)</f>
        <v>0</v>
      </c>
      <c r="AB94">
        <f>2*29.3*P94*0.92*(BB94-U94)</f>
        <v>0</v>
      </c>
      <c r="AC94">
        <f>2*0.95*5.67E-8*(((BB94+$B$9)+273)^4-(U94+273)^4)</f>
        <v>0</v>
      </c>
      <c r="AD94">
        <f>S94+AC94+AA94+AB94</f>
        <v>0</v>
      </c>
      <c r="AE94">
        <v>0</v>
      </c>
      <c r="AF94">
        <v>0</v>
      </c>
      <c r="AG94">
        <f>IF(AE94*$H$15&gt;=AI94,1.0,(AI94/(AI94-AE94*$H$15)))</f>
        <v>0</v>
      </c>
      <c r="AH94">
        <f>(AG94-1)*100</f>
        <v>0</v>
      </c>
      <c r="AI94">
        <f>MAX(0,($B$15+$C$15*BG94)/(1+$D$15*BG94)*AZ94/(BB94+273)*$E$15)</f>
        <v>0</v>
      </c>
      <c r="AJ94">
        <f>$B$13*BH94+$C$13*BI94+$D$13*BT94</f>
        <v>0</v>
      </c>
      <c r="AK94">
        <f>AJ94*AL94</f>
        <v>0</v>
      </c>
      <c r="AL94">
        <f>($B$13*$D$11+$C$13*$D$11+$D$13*(BU94*$E$11+BV94*$G$11))/($B$13+$C$13+$D$13)</f>
        <v>0</v>
      </c>
      <c r="AM94">
        <f>($B$13*$K$11+$C$13*$K$11+$D$13*(BU94*$L$11+BV94*$N$11))/($B$13+$C$13+$D$13)</f>
        <v>0</v>
      </c>
      <c r="AN94">
        <v>3</v>
      </c>
      <c r="AO94">
        <v>0.5</v>
      </c>
      <c r="AP94" t="s">
        <v>334</v>
      </c>
      <c r="AQ94">
        <v>2</v>
      </c>
      <c r="AR94">
        <v>1655406718.75</v>
      </c>
      <c r="AS94">
        <v>297.3358999999999</v>
      </c>
      <c r="AT94">
        <v>300.0253666666667</v>
      </c>
      <c r="AU94">
        <v>34.23546666666666</v>
      </c>
      <c r="AV94">
        <v>33.23022666666667</v>
      </c>
      <c r="AW94">
        <v>295.9877</v>
      </c>
      <c r="AX94">
        <v>33.93546</v>
      </c>
      <c r="AY94">
        <v>600.0425</v>
      </c>
      <c r="AZ94">
        <v>85.17618</v>
      </c>
      <c r="BA94">
        <v>0.09758828333333332</v>
      </c>
      <c r="BB94">
        <v>32.14045333333333</v>
      </c>
      <c r="BC94">
        <v>33.35718666666666</v>
      </c>
      <c r="BD94">
        <v>999.9000000000002</v>
      </c>
      <c r="BE94">
        <v>0</v>
      </c>
      <c r="BF94">
        <v>0</v>
      </c>
      <c r="BG94">
        <v>9997.807000000001</v>
      </c>
      <c r="BH94">
        <v>555.5470666666666</v>
      </c>
      <c r="BI94">
        <v>68.92916333333332</v>
      </c>
      <c r="BJ94">
        <v>-2.689380233333333</v>
      </c>
      <c r="BK94">
        <v>307.8762333333333</v>
      </c>
      <c r="BL94">
        <v>310.338</v>
      </c>
      <c r="BM94">
        <v>1.005247033333334</v>
      </c>
      <c r="BN94">
        <v>300.0253666666667</v>
      </c>
      <c r="BO94">
        <v>33.23022666666667</v>
      </c>
      <c r="BP94">
        <v>2.916046333333333</v>
      </c>
      <c r="BQ94">
        <v>2.830422999999999</v>
      </c>
      <c r="BR94">
        <v>23.55598333333334</v>
      </c>
      <c r="BS94">
        <v>23.06249</v>
      </c>
      <c r="BT94">
        <v>1800.026333333333</v>
      </c>
      <c r="BU94">
        <v>0.6430000000000002</v>
      </c>
      <c r="BV94">
        <v>0.3569999999999999</v>
      </c>
      <c r="BW94">
        <v>39</v>
      </c>
      <c r="BX94">
        <v>30063.88</v>
      </c>
      <c r="BY94">
        <v>1655406708.5</v>
      </c>
      <c r="BZ94" t="s">
        <v>572</v>
      </c>
      <c r="CA94">
        <v>1655406708.5</v>
      </c>
      <c r="CB94">
        <v>1655406707.5</v>
      </c>
      <c r="CC94">
        <v>86</v>
      </c>
      <c r="CD94">
        <v>-0.177</v>
      </c>
      <c r="CE94">
        <v>-0.011</v>
      </c>
      <c r="CF94">
        <v>1.349</v>
      </c>
      <c r="CG94">
        <v>0.3</v>
      </c>
      <c r="CH94">
        <v>300</v>
      </c>
      <c r="CI94">
        <v>33</v>
      </c>
      <c r="CJ94">
        <v>0.21</v>
      </c>
      <c r="CK94">
        <v>0.11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3.22647</v>
      </c>
      <c r="CX94">
        <v>2.78135</v>
      </c>
      <c r="CY94">
        <v>0.0621534</v>
      </c>
      <c r="CZ94">
        <v>0.0637438</v>
      </c>
      <c r="DA94">
        <v>0.128005</v>
      </c>
      <c r="DB94">
        <v>0.127507</v>
      </c>
      <c r="DC94">
        <v>23490.2</v>
      </c>
      <c r="DD94">
        <v>23130.8</v>
      </c>
      <c r="DE94">
        <v>24102.9</v>
      </c>
      <c r="DF94">
        <v>22026.6</v>
      </c>
      <c r="DG94">
        <v>31074.6</v>
      </c>
      <c r="DH94">
        <v>24511.7</v>
      </c>
      <c r="DI94">
        <v>39411.6</v>
      </c>
      <c r="DJ94">
        <v>30486.6</v>
      </c>
      <c r="DK94">
        <v>2.11005</v>
      </c>
      <c r="DL94">
        <v>2.12173</v>
      </c>
      <c r="DM94">
        <v>0.0707209</v>
      </c>
      <c r="DN94">
        <v>0</v>
      </c>
      <c r="DO94">
        <v>32.1727</v>
      </c>
      <c r="DP94">
        <v>999.9</v>
      </c>
      <c r="DQ94">
        <v>55</v>
      </c>
      <c r="DR94">
        <v>35.9</v>
      </c>
      <c r="DS94">
        <v>38.3306</v>
      </c>
      <c r="DT94">
        <v>63.8019</v>
      </c>
      <c r="DU94">
        <v>16.27</v>
      </c>
      <c r="DV94">
        <v>2</v>
      </c>
      <c r="DW94">
        <v>0.496695</v>
      </c>
      <c r="DX94">
        <v>1.01965</v>
      </c>
      <c r="DY94">
        <v>20.362</v>
      </c>
      <c r="DZ94">
        <v>5.22717</v>
      </c>
      <c r="EA94">
        <v>11.9442</v>
      </c>
      <c r="EB94">
        <v>4.97675</v>
      </c>
      <c r="EC94">
        <v>3.281</v>
      </c>
      <c r="ED94">
        <v>2274.7</v>
      </c>
      <c r="EE94">
        <v>9281.6</v>
      </c>
      <c r="EF94">
        <v>9999</v>
      </c>
      <c r="EG94">
        <v>119.1</v>
      </c>
      <c r="EH94">
        <v>4.97176</v>
      </c>
      <c r="EI94">
        <v>1.86188</v>
      </c>
      <c r="EJ94">
        <v>1.86736</v>
      </c>
      <c r="EK94">
        <v>1.85878</v>
      </c>
      <c r="EL94">
        <v>1.86294</v>
      </c>
      <c r="EM94">
        <v>1.86353</v>
      </c>
      <c r="EN94">
        <v>1.86432</v>
      </c>
      <c r="EO94">
        <v>1.86035</v>
      </c>
      <c r="EP94">
        <v>0</v>
      </c>
      <c r="EQ94">
        <v>0</v>
      </c>
      <c r="ER94">
        <v>0</v>
      </c>
      <c r="ES94">
        <v>0</v>
      </c>
      <c r="ET94" t="s">
        <v>336</v>
      </c>
      <c r="EU94" t="s">
        <v>337</v>
      </c>
      <c r="EV94" t="s">
        <v>338</v>
      </c>
      <c r="EW94" t="s">
        <v>338</v>
      </c>
      <c r="EX94" t="s">
        <v>338</v>
      </c>
      <c r="EY94" t="s">
        <v>338</v>
      </c>
      <c r="EZ94">
        <v>0</v>
      </c>
      <c r="FA94">
        <v>100</v>
      </c>
      <c r="FB94">
        <v>100</v>
      </c>
      <c r="FC94">
        <v>1.348</v>
      </c>
      <c r="FD94">
        <v>0.3</v>
      </c>
      <c r="FE94">
        <v>1.218324605215644</v>
      </c>
      <c r="FF94">
        <v>0.0006784385813721132</v>
      </c>
      <c r="FG94">
        <v>-9.114967239483524E-07</v>
      </c>
      <c r="FH94">
        <v>3.422039933275619E-10</v>
      </c>
      <c r="FI94">
        <v>0.3000199999999893</v>
      </c>
      <c r="FJ94">
        <v>0</v>
      </c>
      <c r="FK94">
        <v>0</v>
      </c>
      <c r="FL94">
        <v>0</v>
      </c>
      <c r="FM94">
        <v>1</v>
      </c>
      <c r="FN94">
        <v>2092</v>
      </c>
      <c r="FO94">
        <v>0</v>
      </c>
      <c r="FP94">
        <v>27</v>
      </c>
      <c r="FQ94">
        <v>0.3</v>
      </c>
      <c r="FR94">
        <v>0.3</v>
      </c>
      <c r="FS94">
        <v>1.06689</v>
      </c>
      <c r="FT94">
        <v>2.41821</v>
      </c>
      <c r="FU94">
        <v>2.14966</v>
      </c>
      <c r="FV94">
        <v>2.7124</v>
      </c>
      <c r="FW94">
        <v>2.15088</v>
      </c>
      <c r="FX94">
        <v>2.42798</v>
      </c>
      <c r="FY94">
        <v>39.8932</v>
      </c>
      <c r="FZ94">
        <v>14.3159</v>
      </c>
      <c r="GA94">
        <v>19</v>
      </c>
      <c r="GB94">
        <v>623.318</v>
      </c>
      <c r="GC94">
        <v>655.989</v>
      </c>
      <c r="GD94">
        <v>29.9994</v>
      </c>
      <c r="GE94">
        <v>33.4846</v>
      </c>
      <c r="GF94">
        <v>29.9996</v>
      </c>
      <c r="GG94">
        <v>33.3985</v>
      </c>
      <c r="GH94">
        <v>33.3635</v>
      </c>
      <c r="GI94">
        <v>21.3823</v>
      </c>
      <c r="GJ94">
        <v>17.4006</v>
      </c>
      <c r="GK94">
        <v>100</v>
      </c>
      <c r="GL94">
        <v>30</v>
      </c>
      <c r="GM94">
        <v>300</v>
      </c>
      <c r="GN94">
        <v>32.8673</v>
      </c>
      <c r="GO94">
        <v>99.6538</v>
      </c>
      <c r="GP94">
        <v>100.023</v>
      </c>
    </row>
    <row r="95" spans="1:198">
      <c r="A95">
        <v>77</v>
      </c>
      <c r="B95">
        <v>1655406817</v>
      </c>
      <c r="C95">
        <v>12545.90000009537</v>
      </c>
      <c r="D95" t="s">
        <v>573</v>
      </c>
      <c r="E95" t="s">
        <v>574</v>
      </c>
      <c r="F95">
        <v>15</v>
      </c>
      <c r="G95">
        <v>1655406809.25</v>
      </c>
      <c r="H95">
        <f>(I95)/1000</f>
        <v>0</v>
      </c>
      <c r="I95">
        <f>1000*AY95*AG95*(AU95-AV95)/(100*AN95*(1000-AG95*AU95))</f>
        <v>0</v>
      </c>
      <c r="J95">
        <f>AY95*AG95*(AT95-AS95*(1000-AG95*AV95)/(1000-AG95*AU95))/(100*AN95)</f>
        <v>0</v>
      </c>
      <c r="K95">
        <f>AS95 - IF(AG95&gt;1, J95*AN95*100.0/(AI95*BG95), 0)</f>
        <v>0</v>
      </c>
      <c r="L95">
        <f>((R95-H95/2)*K95-J95)/(R95+H95/2)</f>
        <v>0</v>
      </c>
      <c r="M95">
        <f>L95*(AZ95+BA95)/1000.0</f>
        <v>0</v>
      </c>
      <c r="N95">
        <f>(AS95 - IF(AG95&gt;1, J95*AN95*100.0/(AI95*BG95), 0))*(AZ95+BA95)/1000.0</f>
        <v>0</v>
      </c>
      <c r="O95">
        <f>2.0/((1/Q95-1/P95)+SIGN(Q95)*SQRT((1/Q95-1/P95)*(1/Q95-1/P95) + 4*AO95/((AO95+1)*(AO95+1))*(2*1/Q95*1/P95-1/P95*1/P95)))</f>
        <v>0</v>
      </c>
      <c r="P95">
        <f>IF(LEFT(AP95,1)&lt;&gt;"0",IF(LEFT(AP95,1)="1",3.0,AQ95),$D$5+$E$5*(BG95*AZ95/($K$5*1000))+$F$5*(BG95*AZ95/($K$5*1000))*MAX(MIN(AN95,$J$5),$I$5)*MAX(MIN(AN95,$J$5),$I$5)+$G$5*MAX(MIN(AN95,$J$5),$I$5)*(BG95*AZ95/($K$5*1000))+$H$5*(BG95*AZ95/($K$5*1000))*(BG95*AZ95/($K$5*1000)))</f>
        <v>0</v>
      </c>
      <c r="Q95">
        <f>H95*(1000-(1000*0.61365*exp(17.502*U95/(240.97+U95))/(AZ95+BA95)+AU95)/2)/(1000*0.61365*exp(17.502*U95/(240.97+U95))/(AZ95+BA95)-AU95)</f>
        <v>0</v>
      </c>
      <c r="R95">
        <f>1/((AO95+1)/(O95/1.6)+1/(P95/1.37)) + AO95/((AO95+1)/(O95/1.6) + AO95/(P95/1.37))</f>
        <v>0</v>
      </c>
      <c r="S95">
        <f>(AJ95*AM95)</f>
        <v>0</v>
      </c>
      <c r="T95">
        <f>(BB95+(S95+2*0.95*5.67E-8*(((BB95+$B$9)+273)^4-(BB95+273)^4)-44100*H95)/(1.84*29.3*P95+8*0.95*5.67E-8*(BB95+273)^3))</f>
        <v>0</v>
      </c>
      <c r="U95">
        <f>($C$9*BC95+$D$9*BD95+$E$9*T95)</f>
        <v>0</v>
      </c>
      <c r="V95">
        <f>0.61365*exp(17.502*U95/(240.97+U95))</f>
        <v>0</v>
      </c>
      <c r="W95">
        <f>(X95/Y95*100)</f>
        <v>0</v>
      </c>
      <c r="X95">
        <f>AU95*(AZ95+BA95)/1000</f>
        <v>0</v>
      </c>
      <c r="Y95">
        <f>0.61365*exp(17.502*BB95/(240.97+BB95))</f>
        <v>0</v>
      </c>
      <c r="Z95">
        <f>(V95-AU95*(AZ95+BA95)/1000)</f>
        <v>0</v>
      </c>
      <c r="AA95">
        <f>(-H95*44100)</f>
        <v>0</v>
      </c>
      <c r="AB95">
        <f>2*29.3*P95*0.92*(BB95-U95)</f>
        <v>0</v>
      </c>
      <c r="AC95">
        <f>2*0.95*5.67E-8*(((BB95+$B$9)+273)^4-(U95+273)^4)</f>
        <v>0</v>
      </c>
      <c r="AD95">
        <f>S95+AC95+AA95+AB95</f>
        <v>0</v>
      </c>
      <c r="AE95">
        <v>0</v>
      </c>
      <c r="AF95">
        <v>0</v>
      </c>
      <c r="AG95">
        <f>IF(AE95*$H$15&gt;=AI95,1.0,(AI95/(AI95-AE95*$H$15)))</f>
        <v>0</v>
      </c>
      <c r="AH95">
        <f>(AG95-1)*100</f>
        <v>0</v>
      </c>
      <c r="AI95">
        <f>MAX(0,($B$15+$C$15*BG95)/(1+$D$15*BG95)*AZ95/(BB95+273)*$E$15)</f>
        <v>0</v>
      </c>
      <c r="AJ95">
        <f>$B$13*BH95+$C$13*BI95+$D$13*BT95</f>
        <v>0</v>
      </c>
      <c r="AK95">
        <f>AJ95*AL95</f>
        <v>0</v>
      </c>
      <c r="AL95">
        <f>($B$13*$D$11+$C$13*$D$11+$D$13*(BU95*$E$11+BV95*$G$11))/($B$13+$C$13+$D$13)</f>
        <v>0</v>
      </c>
      <c r="AM95">
        <f>($B$13*$K$11+$C$13*$K$11+$D$13*(BU95*$L$11+BV95*$N$11))/($B$13+$C$13+$D$13)</f>
        <v>0</v>
      </c>
      <c r="AN95">
        <v>3</v>
      </c>
      <c r="AO95">
        <v>0.5</v>
      </c>
      <c r="AP95" t="s">
        <v>334</v>
      </c>
      <c r="AQ95">
        <v>2</v>
      </c>
      <c r="AR95">
        <v>1655406809.25</v>
      </c>
      <c r="AS95">
        <v>197.7924</v>
      </c>
      <c r="AT95">
        <v>200.0243</v>
      </c>
      <c r="AU95">
        <v>33.83127</v>
      </c>
      <c r="AV95">
        <v>32.34542333333334</v>
      </c>
      <c r="AW95">
        <v>196.6104</v>
      </c>
      <c r="AX95">
        <v>33.53125000000001</v>
      </c>
      <c r="AY95">
        <v>599.9725666666667</v>
      </c>
      <c r="AZ95">
        <v>85.17685666666668</v>
      </c>
      <c r="BA95">
        <v>0.09990881333333333</v>
      </c>
      <c r="BB95">
        <v>31.97901</v>
      </c>
      <c r="BC95">
        <v>32.99901</v>
      </c>
      <c r="BD95">
        <v>999.9000000000002</v>
      </c>
      <c r="BE95">
        <v>0</v>
      </c>
      <c r="BF95">
        <v>0</v>
      </c>
      <c r="BG95">
        <v>10001.36933333333</v>
      </c>
      <c r="BH95">
        <v>555.4647333333335</v>
      </c>
      <c r="BI95">
        <v>72.77774666666666</v>
      </c>
      <c r="BJ95">
        <v>-2.094811333333333</v>
      </c>
      <c r="BK95">
        <v>204.8601666666667</v>
      </c>
      <c r="BL95">
        <v>206.7103666666667</v>
      </c>
      <c r="BM95">
        <v>1.485852666666666</v>
      </c>
      <c r="BN95">
        <v>200.0243</v>
      </c>
      <c r="BO95">
        <v>32.34542333333334</v>
      </c>
      <c r="BP95">
        <v>2.881641333333333</v>
      </c>
      <c r="BQ95">
        <v>2.755080666666666</v>
      </c>
      <c r="BR95">
        <v>23.35938</v>
      </c>
      <c r="BS95">
        <v>22.61737</v>
      </c>
      <c r="BT95">
        <v>1800.025999999999</v>
      </c>
      <c r="BU95">
        <v>0.6429994666666666</v>
      </c>
      <c r="BV95">
        <v>0.3570005333333333</v>
      </c>
      <c r="BW95">
        <v>38</v>
      </c>
      <c r="BX95">
        <v>30063.83666666667</v>
      </c>
      <c r="BY95">
        <v>1655406837.5</v>
      </c>
      <c r="BZ95" t="s">
        <v>575</v>
      </c>
      <c r="CA95">
        <v>1655406837.5</v>
      </c>
      <c r="CB95">
        <v>1655406707.5</v>
      </c>
      <c r="CC95">
        <v>87</v>
      </c>
      <c r="CD95">
        <v>-0.138</v>
      </c>
      <c r="CE95">
        <v>-0.011</v>
      </c>
      <c r="CF95">
        <v>1.182</v>
      </c>
      <c r="CG95">
        <v>0.3</v>
      </c>
      <c r="CH95">
        <v>200</v>
      </c>
      <c r="CI95">
        <v>33</v>
      </c>
      <c r="CJ95">
        <v>0.26</v>
      </c>
      <c r="CK95">
        <v>0.11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3.22665</v>
      </c>
      <c r="CX95">
        <v>2.78169</v>
      </c>
      <c r="CY95">
        <v>0.0438682</v>
      </c>
      <c r="CZ95">
        <v>0.0451537</v>
      </c>
      <c r="DA95">
        <v>0.127009</v>
      </c>
      <c r="DB95">
        <v>0.125545</v>
      </c>
      <c r="DC95">
        <v>23950.2</v>
      </c>
      <c r="DD95">
        <v>23591.5</v>
      </c>
      <c r="DE95">
        <v>24105.4</v>
      </c>
      <c r="DF95">
        <v>22028.4</v>
      </c>
      <c r="DG95">
        <v>31112.4</v>
      </c>
      <c r="DH95">
        <v>24568</v>
      </c>
      <c r="DI95">
        <v>39415.3</v>
      </c>
      <c r="DJ95">
        <v>30488.6</v>
      </c>
      <c r="DK95">
        <v>2.1123</v>
      </c>
      <c r="DL95">
        <v>2.12185</v>
      </c>
      <c r="DM95">
        <v>0.0609085</v>
      </c>
      <c r="DN95">
        <v>0</v>
      </c>
      <c r="DO95">
        <v>32.0026</v>
      </c>
      <c r="DP95">
        <v>999.9</v>
      </c>
      <c r="DQ95">
        <v>55.1</v>
      </c>
      <c r="DR95">
        <v>35.8</v>
      </c>
      <c r="DS95">
        <v>38.1898</v>
      </c>
      <c r="DT95">
        <v>63.8219</v>
      </c>
      <c r="DU95">
        <v>16.4223</v>
      </c>
      <c r="DV95">
        <v>2</v>
      </c>
      <c r="DW95">
        <v>0.49154</v>
      </c>
      <c r="DX95">
        <v>0.9525439999999999</v>
      </c>
      <c r="DY95">
        <v>20.3626</v>
      </c>
      <c r="DZ95">
        <v>5.22747</v>
      </c>
      <c r="EA95">
        <v>11.9442</v>
      </c>
      <c r="EB95">
        <v>4.9764</v>
      </c>
      <c r="EC95">
        <v>3.28093</v>
      </c>
      <c r="ED95">
        <v>2277.3</v>
      </c>
      <c r="EE95">
        <v>9297</v>
      </c>
      <c r="EF95">
        <v>9999</v>
      </c>
      <c r="EG95">
        <v>119.1</v>
      </c>
      <c r="EH95">
        <v>4.97177</v>
      </c>
      <c r="EI95">
        <v>1.86188</v>
      </c>
      <c r="EJ95">
        <v>1.86737</v>
      </c>
      <c r="EK95">
        <v>1.85875</v>
      </c>
      <c r="EL95">
        <v>1.86294</v>
      </c>
      <c r="EM95">
        <v>1.86354</v>
      </c>
      <c r="EN95">
        <v>1.86432</v>
      </c>
      <c r="EO95">
        <v>1.86035</v>
      </c>
      <c r="EP95">
        <v>0</v>
      </c>
      <c r="EQ95">
        <v>0</v>
      </c>
      <c r="ER95">
        <v>0</v>
      </c>
      <c r="ES95">
        <v>0</v>
      </c>
      <c r="ET95" t="s">
        <v>336</v>
      </c>
      <c r="EU95" t="s">
        <v>337</v>
      </c>
      <c r="EV95" t="s">
        <v>338</v>
      </c>
      <c r="EW95" t="s">
        <v>338</v>
      </c>
      <c r="EX95" t="s">
        <v>338</v>
      </c>
      <c r="EY95" t="s">
        <v>338</v>
      </c>
      <c r="EZ95">
        <v>0</v>
      </c>
      <c r="FA95">
        <v>100</v>
      </c>
      <c r="FB95">
        <v>100</v>
      </c>
      <c r="FC95">
        <v>1.182</v>
      </c>
      <c r="FD95">
        <v>0.3</v>
      </c>
      <c r="FE95">
        <v>1.218324605215644</v>
      </c>
      <c r="FF95">
        <v>0.0006784385813721132</v>
      </c>
      <c r="FG95">
        <v>-9.114967239483524E-07</v>
      </c>
      <c r="FH95">
        <v>3.422039933275619E-10</v>
      </c>
      <c r="FI95">
        <v>0.3000199999999893</v>
      </c>
      <c r="FJ95">
        <v>0</v>
      </c>
      <c r="FK95">
        <v>0</v>
      </c>
      <c r="FL95">
        <v>0</v>
      </c>
      <c r="FM95">
        <v>1</v>
      </c>
      <c r="FN95">
        <v>2092</v>
      </c>
      <c r="FO95">
        <v>0</v>
      </c>
      <c r="FP95">
        <v>27</v>
      </c>
      <c r="FQ95">
        <v>1.8</v>
      </c>
      <c r="FR95">
        <v>1.8</v>
      </c>
      <c r="FS95">
        <v>0.7702639999999999</v>
      </c>
      <c r="FT95">
        <v>2.43408</v>
      </c>
      <c r="FU95">
        <v>2.14966</v>
      </c>
      <c r="FV95">
        <v>2.7124</v>
      </c>
      <c r="FW95">
        <v>2.15088</v>
      </c>
      <c r="FX95">
        <v>2.40967</v>
      </c>
      <c r="FY95">
        <v>39.8177</v>
      </c>
      <c r="FZ95">
        <v>14.3072</v>
      </c>
      <c r="GA95">
        <v>19</v>
      </c>
      <c r="GB95">
        <v>624.465</v>
      </c>
      <c r="GC95">
        <v>655.528</v>
      </c>
      <c r="GD95">
        <v>29.9992</v>
      </c>
      <c r="GE95">
        <v>33.4136</v>
      </c>
      <c r="GF95">
        <v>29.9999</v>
      </c>
      <c r="GG95">
        <v>33.3384</v>
      </c>
      <c r="GH95">
        <v>33.3118</v>
      </c>
      <c r="GI95">
        <v>15.4478</v>
      </c>
      <c r="GJ95">
        <v>20.0771</v>
      </c>
      <c r="GK95">
        <v>100</v>
      </c>
      <c r="GL95">
        <v>30</v>
      </c>
      <c r="GM95">
        <v>200</v>
      </c>
      <c r="GN95">
        <v>32.0849</v>
      </c>
      <c r="GO95">
        <v>99.6634</v>
      </c>
      <c r="GP95">
        <v>100.03</v>
      </c>
    </row>
    <row r="96" spans="1:198">
      <c r="A96">
        <v>78</v>
      </c>
      <c r="B96">
        <v>1655406928.6</v>
      </c>
      <c r="C96">
        <v>12657.5</v>
      </c>
      <c r="D96" t="s">
        <v>576</v>
      </c>
      <c r="E96" t="s">
        <v>577</v>
      </c>
      <c r="F96">
        <v>15</v>
      </c>
      <c r="G96">
        <v>1655406921.6</v>
      </c>
      <c r="H96">
        <f>(I96)/1000</f>
        <v>0</v>
      </c>
      <c r="I96">
        <f>1000*AY96*AG96*(AU96-AV96)/(100*AN96*(1000-AG96*AU96))</f>
        <v>0</v>
      </c>
      <c r="J96">
        <f>AY96*AG96*(AT96-AS96*(1000-AG96*AV96)/(1000-AG96*AU96))/(100*AN96)</f>
        <v>0</v>
      </c>
      <c r="K96">
        <f>AS96 - IF(AG96&gt;1, J96*AN96*100.0/(AI96*BG96), 0)</f>
        <v>0</v>
      </c>
      <c r="L96">
        <f>((R96-H96/2)*K96-J96)/(R96+H96/2)</f>
        <v>0</v>
      </c>
      <c r="M96">
        <f>L96*(AZ96+BA96)/1000.0</f>
        <v>0</v>
      </c>
      <c r="N96">
        <f>(AS96 - IF(AG96&gt;1, J96*AN96*100.0/(AI96*BG96), 0))*(AZ96+BA96)/1000.0</f>
        <v>0</v>
      </c>
      <c r="O96">
        <f>2.0/((1/Q96-1/P96)+SIGN(Q96)*SQRT((1/Q96-1/P96)*(1/Q96-1/P96) + 4*AO96/((AO96+1)*(AO96+1))*(2*1/Q96*1/P96-1/P96*1/P96)))</f>
        <v>0</v>
      </c>
      <c r="P96">
        <f>IF(LEFT(AP96,1)&lt;&gt;"0",IF(LEFT(AP96,1)="1",3.0,AQ96),$D$5+$E$5*(BG96*AZ96/($K$5*1000))+$F$5*(BG96*AZ96/($K$5*1000))*MAX(MIN(AN96,$J$5),$I$5)*MAX(MIN(AN96,$J$5),$I$5)+$G$5*MAX(MIN(AN96,$J$5),$I$5)*(BG96*AZ96/($K$5*1000))+$H$5*(BG96*AZ96/($K$5*1000))*(BG96*AZ96/($K$5*1000)))</f>
        <v>0</v>
      </c>
      <c r="Q96">
        <f>H96*(1000-(1000*0.61365*exp(17.502*U96/(240.97+U96))/(AZ96+BA96)+AU96)/2)/(1000*0.61365*exp(17.502*U96/(240.97+U96))/(AZ96+BA96)-AU96)</f>
        <v>0</v>
      </c>
      <c r="R96">
        <f>1/((AO96+1)/(O96/1.6)+1/(P96/1.37)) + AO96/((AO96+1)/(O96/1.6) + AO96/(P96/1.37))</f>
        <v>0</v>
      </c>
      <c r="S96">
        <f>(AJ96*AM96)</f>
        <v>0</v>
      </c>
      <c r="T96">
        <f>(BB96+(S96+2*0.95*5.67E-8*(((BB96+$B$9)+273)^4-(BB96+273)^4)-44100*H96)/(1.84*29.3*P96+8*0.95*5.67E-8*(BB96+273)^3))</f>
        <v>0</v>
      </c>
      <c r="U96">
        <f>($C$9*BC96+$D$9*BD96+$E$9*T96)</f>
        <v>0</v>
      </c>
      <c r="V96">
        <f>0.61365*exp(17.502*U96/(240.97+U96))</f>
        <v>0</v>
      </c>
      <c r="W96">
        <f>(X96/Y96*100)</f>
        <v>0</v>
      </c>
      <c r="X96">
        <f>AU96*(AZ96+BA96)/1000</f>
        <v>0</v>
      </c>
      <c r="Y96">
        <f>0.61365*exp(17.502*BB96/(240.97+BB96))</f>
        <v>0</v>
      </c>
      <c r="Z96">
        <f>(V96-AU96*(AZ96+BA96)/1000)</f>
        <v>0</v>
      </c>
      <c r="AA96">
        <f>(-H96*44100)</f>
        <v>0</v>
      </c>
      <c r="AB96">
        <f>2*29.3*P96*0.92*(BB96-U96)</f>
        <v>0</v>
      </c>
      <c r="AC96">
        <f>2*0.95*5.67E-8*(((BB96+$B$9)+273)^4-(U96+273)^4)</f>
        <v>0</v>
      </c>
      <c r="AD96">
        <f>S96+AC96+AA96+AB96</f>
        <v>0</v>
      </c>
      <c r="AE96">
        <v>0</v>
      </c>
      <c r="AF96">
        <v>0</v>
      </c>
      <c r="AG96">
        <f>IF(AE96*$H$15&gt;=AI96,1.0,(AI96/(AI96-AE96*$H$15)))</f>
        <v>0</v>
      </c>
      <c r="AH96">
        <f>(AG96-1)*100</f>
        <v>0</v>
      </c>
      <c r="AI96">
        <f>MAX(0,($B$15+$C$15*BG96)/(1+$D$15*BG96)*AZ96/(BB96+273)*$E$15)</f>
        <v>0</v>
      </c>
      <c r="AJ96">
        <f>$B$13*BH96+$C$13*BI96+$D$13*BT96</f>
        <v>0</v>
      </c>
      <c r="AK96">
        <f>AJ96*AL96</f>
        <v>0</v>
      </c>
      <c r="AL96">
        <f>($B$13*$D$11+$C$13*$D$11+$D$13*(BU96*$E$11+BV96*$G$11))/($B$13+$C$13+$D$13)</f>
        <v>0</v>
      </c>
      <c r="AM96">
        <f>($B$13*$K$11+$C$13*$K$11+$D$13*(BU96*$L$11+BV96*$N$11))/($B$13+$C$13+$D$13)</f>
        <v>0</v>
      </c>
      <c r="AN96">
        <v>3</v>
      </c>
      <c r="AO96">
        <v>0.5</v>
      </c>
      <c r="AP96" t="s">
        <v>334</v>
      </c>
      <c r="AQ96">
        <v>2</v>
      </c>
      <c r="AR96">
        <v>1655406921.6</v>
      </c>
      <c r="AS96">
        <v>99.49492592592594</v>
      </c>
      <c r="AT96">
        <v>99.98114074074073</v>
      </c>
      <c r="AU96">
        <v>33.05855555555555</v>
      </c>
      <c r="AV96">
        <v>31.732</v>
      </c>
      <c r="AW96">
        <v>98.4439</v>
      </c>
      <c r="AX96">
        <v>32.78256666666667</v>
      </c>
      <c r="AY96">
        <v>600.1441111111112</v>
      </c>
      <c r="AZ96">
        <v>85.17353703703702</v>
      </c>
      <c r="BA96">
        <v>0.0969109888888889</v>
      </c>
      <c r="BB96">
        <v>31.81544444444444</v>
      </c>
      <c r="BC96">
        <v>32.66966296296297</v>
      </c>
      <c r="BD96">
        <v>999.9000000000001</v>
      </c>
      <c r="BE96">
        <v>0</v>
      </c>
      <c r="BF96">
        <v>0</v>
      </c>
      <c r="BG96">
        <v>9998.357037037038</v>
      </c>
      <c r="BH96">
        <v>555.194037037037</v>
      </c>
      <c r="BI96">
        <v>73.15645185185184</v>
      </c>
      <c r="BJ96">
        <v>-0.4862736074074074</v>
      </c>
      <c r="BK96">
        <v>102.8964444444444</v>
      </c>
      <c r="BL96">
        <v>103.2578148148148</v>
      </c>
      <c r="BM96">
        <v>1.326551808518518</v>
      </c>
      <c r="BN96">
        <v>99.98114074074073</v>
      </c>
      <c r="BO96">
        <v>31.732</v>
      </c>
      <c r="BP96">
        <v>2.815714074074074</v>
      </c>
      <c r="BQ96">
        <v>2.702726666666667</v>
      </c>
      <c r="BR96">
        <v>22.9727</v>
      </c>
      <c r="BS96">
        <v>22.3016962962963</v>
      </c>
      <c r="BT96">
        <v>1800.02037037037</v>
      </c>
      <c r="BU96">
        <v>0.642999925925926</v>
      </c>
      <c r="BV96">
        <v>0.357000037037037</v>
      </c>
      <c r="BW96">
        <v>38</v>
      </c>
      <c r="BX96">
        <v>30063.74074074074</v>
      </c>
      <c r="BY96">
        <v>1655406915.1</v>
      </c>
      <c r="BZ96" t="s">
        <v>578</v>
      </c>
      <c r="CA96">
        <v>1655406911.6</v>
      </c>
      <c r="CB96">
        <v>1655406915.1</v>
      </c>
      <c r="CC96">
        <v>88</v>
      </c>
      <c r="CD96">
        <v>-0.08799999999999999</v>
      </c>
      <c r="CE96">
        <v>-0.023</v>
      </c>
      <c r="CF96">
        <v>1.051</v>
      </c>
      <c r="CG96">
        <v>0.277</v>
      </c>
      <c r="CH96">
        <v>100</v>
      </c>
      <c r="CI96">
        <v>32</v>
      </c>
      <c r="CJ96">
        <v>0.78</v>
      </c>
      <c r="CK96">
        <v>0.06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3.22656</v>
      </c>
      <c r="CX96">
        <v>2.7814</v>
      </c>
      <c r="CY96">
        <v>0.0230969</v>
      </c>
      <c r="CZ96">
        <v>0.0238293</v>
      </c>
      <c r="DA96">
        <v>0.126589</v>
      </c>
      <c r="DB96">
        <v>0.123841</v>
      </c>
      <c r="DC96">
        <v>24471.8</v>
      </c>
      <c r="DD96">
        <v>24119.4</v>
      </c>
      <c r="DE96">
        <v>24107.4</v>
      </c>
      <c r="DF96">
        <v>22030.1</v>
      </c>
      <c r="DG96">
        <v>31129</v>
      </c>
      <c r="DH96">
        <v>24617.2</v>
      </c>
      <c r="DI96">
        <v>39418.3</v>
      </c>
      <c r="DJ96">
        <v>30491</v>
      </c>
      <c r="DK96">
        <v>2.1111</v>
      </c>
      <c r="DL96">
        <v>2.1202</v>
      </c>
      <c r="DM96">
        <v>0.05126</v>
      </c>
      <c r="DN96">
        <v>0</v>
      </c>
      <c r="DO96">
        <v>31.8235</v>
      </c>
      <c r="DP96">
        <v>999.9</v>
      </c>
      <c r="DQ96">
        <v>55.3</v>
      </c>
      <c r="DR96">
        <v>35.8</v>
      </c>
      <c r="DS96">
        <v>38.3276</v>
      </c>
      <c r="DT96">
        <v>63.8165</v>
      </c>
      <c r="DU96">
        <v>16.4143</v>
      </c>
      <c r="DV96">
        <v>2</v>
      </c>
      <c r="DW96">
        <v>0.48763</v>
      </c>
      <c r="DX96">
        <v>0.867326</v>
      </c>
      <c r="DY96">
        <v>20.3632</v>
      </c>
      <c r="DZ96">
        <v>5.22538</v>
      </c>
      <c r="EA96">
        <v>11.9442</v>
      </c>
      <c r="EB96">
        <v>4.9765</v>
      </c>
      <c r="EC96">
        <v>3.281</v>
      </c>
      <c r="ED96">
        <v>2279.9</v>
      </c>
      <c r="EE96">
        <v>9313.799999999999</v>
      </c>
      <c r="EF96">
        <v>9999</v>
      </c>
      <c r="EG96">
        <v>119.2</v>
      </c>
      <c r="EH96">
        <v>4.97179</v>
      </c>
      <c r="EI96">
        <v>1.86188</v>
      </c>
      <c r="EJ96">
        <v>1.86737</v>
      </c>
      <c r="EK96">
        <v>1.85874</v>
      </c>
      <c r="EL96">
        <v>1.86295</v>
      </c>
      <c r="EM96">
        <v>1.86353</v>
      </c>
      <c r="EN96">
        <v>1.86432</v>
      </c>
      <c r="EO96">
        <v>1.86035</v>
      </c>
      <c r="EP96">
        <v>0</v>
      </c>
      <c r="EQ96">
        <v>0</v>
      </c>
      <c r="ER96">
        <v>0</v>
      </c>
      <c r="ES96">
        <v>0</v>
      </c>
      <c r="ET96" t="s">
        <v>336</v>
      </c>
      <c r="EU96" t="s">
        <v>337</v>
      </c>
      <c r="EV96" t="s">
        <v>338</v>
      </c>
      <c r="EW96" t="s">
        <v>338</v>
      </c>
      <c r="EX96" t="s">
        <v>338</v>
      </c>
      <c r="EY96" t="s">
        <v>338</v>
      </c>
      <c r="EZ96">
        <v>0</v>
      </c>
      <c r="FA96">
        <v>100</v>
      </c>
      <c r="FB96">
        <v>100</v>
      </c>
      <c r="FC96">
        <v>1.051</v>
      </c>
      <c r="FD96">
        <v>0.2771</v>
      </c>
      <c r="FE96">
        <v>0.9927337836334824</v>
      </c>
      <c r="FF96">
        <v>0.0006784385813721132</v>
      </c>
      <c r="FG96">
        <v>-9.114967239483524E-07</v>
      </c>
      <c r="FH96">
        <v>3.422039933275619E-10</v>
      </c>
      <c r="FI96">
        <v>0.2771199999999965</v>
      </c>
      <c r="FJ96">
        <v>0</v>
      </c>
      <c r="FK96">
        <v>0</v>
      </c>
      <c r="FL96">
        <v>0</v>
      </c>
      <c r="FM96">
        <v>1</v>
      </c>
      <c r="FN96">
        <v>2092</v>
      </c>
      <c r="FO96">
        <v>0</v>
      </c>
      <c r="FP96">
        <v>27</v>
      </c>
      <c r="FQ96">
        <v>0.3</v>
      </c>
      <c r="FR96">
        <v>0.2</v>
      </c>
      <c r="FS96">
        <v>0.458984</v>
      </c>
      <c r="FT96">
        <v>2.46094</v>
      </c>
      <c r="FU96">
        <v>2.14966</v>
      </c>
      <c r="FV96">
        <v>2.7124</v>
      </c>
      <c r="FW96">
        <v>2.15088</v>
      </c>
      <c r="FX96">
        <v>2.39624</v>
      </c>
      <c r="FY96">
        <v>39.8428</v>
      </c>
      <c r="FZ96">
        <v>14.2984</v>
      </c>
      <c r="GA96">
        <v>19</v>
      </c>
      <c r="GB96">
        <v>623.053</v>
      </c>
      <c r="GC96">
        <v>653.49</v>
      </c>
      <c r="GD96">
        <v>29.9987</v>
      </c>
      <c r="GE96">
        <v>33.3616</v>
      </c>
      <c r="GF96">
        <v>29.9998</v>
      </c>
      <c r="GG96">
        <v>33.2903</v>
      </c>
      <c r="GH96">
        <v>33.2579</v>
      </c>
      <c r="GI96">
        <v>9.233689999999999</v>
      </c>
      <c r="GJ96">
        <v>22.3067</v>
      </c>
      <c r="GK96">
        <v>100</v>
      </c>
      <c r="GL96">
        <v>30</v>
      </c>
      <c r="GM96">
        <v>100</v>
      </c>
      <c r="GN96">
        <v>31.3721</v>
      </c>
      <c r="GO96">
        <v>99.6713</v>
      </c>
      <c r="GP96">
        <v>100.038</v>
      </c>
    </row>
    <row r="97" spans="1:198">
      <c r="A97">
        <v>79</v>
      </c>
      <c r="B97">
        <v>1655407019.1</v>
      </c>
      <c r="C97">
        <v>12748</v>
      </c>
      <c r="D97" t="s">
        <v>579</v>
      </c>
      <c r="E97" t="s">
        <v>580</v>
      </c>
      <c r="F97">
        <v>15</v>
      </c>
      <c r="G97">
        <v>1655407011.349999</v>
      </c>
      <c r="H97">
        <f>(I97)/1000</f>
        <v>0</v>
      </c>
      <c r="I97">
        <f>1000*AY97*AG97*(AU97-AV97)/(100*AN97*(1000-AG97*AU97))</f>
        <v>0</v>
      </c>
      <c r="J97">
        <f>AY97*AG97*(AT97-AS97*(1000-AG97*AV97)/(1000-AG97*AU97))/(100*AN97)</f>
        <v>0</v>
      </c>
      <c r="K97">
        <f>AS97 - IF(AG97&gt;1, J97*AN97*100.0/(AI97*BG97), 0)</f>
        <v>0</v>
      </c>
      <c r="L97">
        <f>((R97-H97/2)*K97-J97)/(R97+H97/2)</f>
        <v>0</v>
      </c>
      <c r="M97">
        <f>L97*(AZ97+BA97)/1000.0</f>
        <v>0</v>
      </c>
      <c r="N97">
        <f>(AS97 - IF(AG97&gt;1, J97*AN97*100.0/(AI97*BG97), 0))*(AZ97+BA97)/1000.0</f>
        <v>0</v>
      </c>
      <c r="O97">
        <f>2.0/((1/Q97-1/P97)+SIGN(Q97)*SQRT((1/Q97-1/P97)*(1/Q97-1/P97) + 4*AO97/((AO97+1)*(AO97+1))*(2*1/Q97*1/P97-1/P97*1/P97)))</f>
        <v>0</v>
      </c>
      <c r="P97">
        <f>IF(LEFT(AP97,1)&lt;&gt;"0",IF(LEFT(AP97,1)="1",3.0,AQ97),$D$5+$E$5*(BG97*AZ97/($K$5*1000))+$F$5*(BG97*AZ97/($K$5*1000))*MAX(MIN(AN97,$J$5),$I$5)*MAX(MIN(AN97,$J$5),$I$5)+$G$5*MAX(MIN(AN97,$J$5),$I$5)*(BG97*AZ97/($K$5*1000))+$H$5*(BG97*AZ97/($K$5*1000))*(BG97*AZ97/($K$5*1000)))</f>
        <v>0</v>
      </c>
      <c r="Q97">
        <f>H97*(1000-(1000*0.61365*exp(17.502*U97/(240.97+U97))/(AZ97+BA97)+AU97)/2)/(1000*0.61365*exp(17.502*U97/(240.97+U97))/(AZ97+BA97)-AU97)</f>
        <v>0</v>
      </c>
      <c r="R97">
        <f>1/((AO97+1)/(O97/1.6)+1/(P97/1.37)) + AO97/((AO97+1)/(O97/1.6) + AO97/(P97/1.37))</f>
        <v>0</v>
      </c>
      <c r="S97">
        <f>(AJ97*AM97)</f>
        <v>0</v>
      </c>
      <c r="T97">
        <f>(BB97+(S97+2*0.95*5.67E-8*(((BB97+$B$9)+273)^4-(BB97+273)^4)-44100*H97)/(1.84*29.3*P97+8*0.95*5.67E-8*(BB97+273)^3))</f>
        <v>0</v>
      </c>
      <c r="U97">
        <f>($C$9*BC97+$D$9*BD97+$E$9*T97)</f>
        <v>0</v>
      </c>
      <c r="V97">
        <f>0.61365*exp(17.502*U97/(240.97+U97))</f>
        <v>0</v>
      </c>
      <c r="W97">
        <f>(X97/Y97*100)</f>
        <v>0</v>
      </c>
      <c r="X97">
        <f>AU97*(AZ97+BA97)/1000</f>
        <v>0</v>
      </c>
      <c r="Y97">
        <f>0.61365*exp(17.502*BB97/(240.97+BB97))</f>
        <v>0</v>
      </c>
      <c r="Z97">
        <f>(V97-AU97*(AZ97+BA97)/1000)</f>
        <v>0</v>
      </c>
      <c r="AA97">
        <f>(-H97*44100)</f>
        <v>0</v>
      </c>
      <c r="AB97">
        <f>2*29.3*P97*0.92*(BB97-U97)</f>
        <v>0</v>
      </c>
      <c r="AC97">
        <f>2*0.95*5.67E-8*(((BB97+$B$9)+273)^4-(U97+273)^4)</f>
        <v>0</v>
      </c>
      <c r="AD97">
        <f>S97+AC97+AA97+AB97</f>
        <v>0</v>
      </c>
      <c r="AE97">
        <v>0</v>
      </c>
      <c r="AF97">
        <v>0</v>
      </c>
      <c r="AG97">
        <f>IF(AE97*$H$15&gt;=AI97,1.0,(AI97/(AI97-AE97*$H$15)))</f>
        <v>0</v>
      </c>
      <c r="AH97">
        <f>(AG97-1)*100</f>
        <v>0</v>
      </c>
      <c r="AI97">
        <f>MAX(0,($B$15+$C$15*BG97)/(1+$D$15*BG97)*AZ97/(BB97+273)*$E$15)</f>
        <v>0</v>
      </c>
      <c r="AJ97">
        <f>$B$13*BH97+$C$13*BI97+$D$13*BT97</f>
        <v>0</v>
      </c>
      <c r="AK97">
        <f>AJ97*AL97</f>
        <v>0</v>
      </c>
      <c r="AL97">
        <f>($B$13*$D$11+$C$13*$D$11+$D$13*(BU97*$E$11+BV97*$G$11))/($B$13+$C$13+$D$13)</f>
        <v>0</v>
      </c>
      <c r="AM97">
        <f>($B$13*$K$11+$C$13*$K$11+$D$13*(BU97*$L$11+BV97*$N$11))/($B$13+$C$13+$D$13)</f>
        <v>0</v>
      </c>
      <c r="AN97">
        <v>3</v>
      </c>
      <c r="AO97">
        <v>0.5</v>
      </c>
      <c r="AP97" t="s">
        <v>334</v>
      </c>
      <c r="AQ97">
        <v>2</v>
      </c>
      <c r="AR97">
        <v>1655407011.349999</v>
      </c>
      <c r="AS97">
        <v>50.34237666666667</v>
      </c>
      <c r="AT97">
        <v>49.99241666666666</v>
      </c>
      <c r="AU97">
        <v>33.17018333333333</v>
      </c>
      <c r="AV97">
        <v>31.28567</v>
      </c>
      <c r="AW97">
        <v>49.35445333333333</v>
      </c>
      <c r="AX97">
        <v>32.90317666666667</v>
      </c>
      <c r="AY97">
        <v>600.1219999999998</v>
      </c>
      <c r="AZ97">
        <v>85.17100666666667</v>
      </c>
      <c r="BA97">
        <v>0.09739861666666669</v>
      </c>
      <c r="BB97">
        <v>31.69752333333333</v>
      </c>
      <c r="BC97">
        <v>32.45405333333333</v>
      </c>
      <c r="BD97">
        <v>999.9000000000002</v>
      </c>
      <c r="BE97">
        <v>0</v>
      </c>
      <c r="BF97">
        <v>0</v>
      </c>
      <c r="BG97">
        <v>9998.443333333333</v>
      </c>
      <c r="BH97">
        <v>555.1389333333334</v>
      </c>
      <c r="BI97">
        <v>71.84392666666666</v>
      </c>
      <c r="BJ97">
        <v>0.34997296</v>
      </c>
      <c r="BK97">
        <v>52.06963333333334</v>
      </c>
      <c r="BL97">
        <v>51.60696666666667</v>
      </c>
      <c r="BM97">
        <v>1.884514133333334</v>
      </c>
      <c r="BN97">
        <v>49.99241666666666</v>
      </c>
      <c r="BO97">
        <v>31.28567</v>
      </c>
      <c r="BP97">
        <v>2.825136666666667</v>
      </c>
      <c r="BQ97">
        <v>2.664631333333333</v>
      </c>
      <c r="BR97">
        <v>23.02957666666667</v>
      </c>
      <c r="BS97">
        <v>22.06849333333333</v>
      </c>
      <c r="BT97">
        <v>1800.019</v>
      </c>
      <c r="BU97">
        <v>0.6429998333333334</v>
      </c>
      <c r="BV97">
        <v>0.3570001666666665</v>
      </c>
      <c r="BW97">
        <v>37</v>
      </c>
      <c r="BX97">
        <v>30063.75</v>
      </c>
      <c r="BY97">
        <v>1655407002.1</v>
      </c>
      <c r="BZ97" t="s">
        <v>581</v>
      </c>
      <c r="CA97">
        <v>1655407002.1</v>
      </c>
      <c r="CB97">
        <v>1655407001.1</v>
      </c>
      <c r="CC97">
        <v>89</v>
      </c>
      <c r="CD97">
        <v>-0.036</v>
      </c>
      <c r="CE97">
        <v>-0.01</v>
      </c>
      <c r="CF97">
        <v>0.988</v>
      </c>
      <c r="CG97">
        <v>0.267</v>
      </c>
      <c r="CH97">
        <v>50</v>
      </c>
      <c r="CI97">
        <v>31</v>
      </c>
      <c r="CJ97">
        <v>0.32</v>
      </c>
      <c r="CK97">
        <v>0.03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3.22651</v>
      </c>
      <c r="CX97">
        <v>2.78124</v>
      </c>
      <c r="CY97">
        <v>0.0118131</v>
      </c>
      <c r="CZ97">
        <v>0.0121521</v>
      </c>
      <c r="DA97">
        <v>0.126011</v>
      </c>
      <c r="DB97">
        <v>0.122295</v>
      </c>
      <c r="DC97">
        <v>24756</v>
      </c>
      <c r="DD97">
        <v>24409.1</v>
      </c>
      <c r="DE97">
        <v>24109.2</v>
      </c>
      <c r="DF97">
        <v>22031.5</v>
      </c>
      <c r="DG97">
        <v>31151.5</v>
      </c>
      <c r="DH97">
        <v>24661.7</v>
      </c>
      <c r="DI97">
        <v>39421.3</v>
      </c>
      <c r="DJ97">
        <v>30492.6</v>
      </c>
      <c r="DK97">
        <v>2.11295</v>
      </c>
      <c r="DL97">
        <v>2.12075</v>
      </c>
      <c r="DM97">
        <v>0.0463352</v>
      </c>
      <c r="DN97">
        <v>0</v>
      </c>
      <c r="DO97">
        <v>31.6903</v>
      </c>
      <c r="DP97">
        <v>999.9</v>
      </c>
      <c r="DQ97">
        <v>55.4</v>
      </c>
      <c r="DR97">
        <v>35.8</v>
      </c>
      <c r="DS97">
        <v>38.3992</v>
      </c>
      <c r="DT97">
        <v>63.9265</v>
      </c>
      <c r="DU97">
        <v>16.4223</v>
      </c>
      <c r="DV97">
        <v>2</v>
      </c>
      <c r="DW97">
        <v>0.482007</v>
      </c>
      <c r="DX97">
        <v>0.766653</v>
      </c>
      <c r="DY97">
        <v>20.364</v>
      </c>
      <c r="DZ97">
        <v>5.22807</v>
      </c>
      <c r="EA97">
        <v>11.9441</v>
      </c>
      <c r="EB97">
        <v>4.97655</v>
      </c>
      <c r="EC97">
        <v>3.281</v>
      </c>
      <c r="ED97">
        <v>2282.3</v>
      </c>
      <c r="EE97">
        <v>9331.1</v>
      </c>
      <c r="EF97">
        <v>9999</v>
      </c>
      <c r="EG97">
        <v>119.2</v>
      </c>
      <c r="EH97">
        <v>4.97177</v>
      </c>
      <c r="EI97">
        <v>1.86188</v>
      </c>
      <c r="EJ97">
        <v>1.86737</v>
      </c>
      <c r="EK97">
        <v>1.85873</v>
      </c>
      <c r="EL97">
        <v>1.86294</v>
      </c>
      <c r="EM97">
        <v>1.8635</v>
      </c>
      <c r="EN97">
        <v>1.86432</v>
      </c>
      <c r="EO97">
        <v>1.86035</v>
      </c>
      <c r="EP97">
        <v>0</v>
      </c>
      <c r="EQ97">
        <v>0</v>
      </c>
      <c r="ER97">
        <v>0</v>
      </c>
      <c r="ES97">
        <v>0</v>
      </c>
      <c r="ET97" t="s">
        <v>336</v>
      </c>
      <c r="EU97" t="s">
        <v>337</v>
      </c>
      <c r="EV97" t="s">
        <v>338</v>
      </c>
      <c r="EW97" t="s">
        <v>338</v>
      </c>
      <c r="EX97" t="s">
        <v>338</v>
      </c>
      <c r="EY97" t="s">
        <v>338</v>
      </c>
      <c r="EZ97">
        <v>0</v>
      </c>
      <c r="FA97">
        <v>100</v>
      </c>
      <c r="FB97">
        <v>100</v>
      </c>
      <c r="FC97">
        <v>0.988</v>
      </c>
      <c r="FD97">
        <v>0.267</v>
      </c>
      <c r="FE97">
        <v>0.9566262924945651</v>
      </c>
      <c r="FF97">
        <v>0.0006784385813721132</v>
      </c>
      <c r="FG97">
        <v>-9.114967239483524E-07</v>
      </c>
      <c r="FH97">
        <v>3.422039933275619E-10</v>
      </c>
      <c r="FI97">
        <v>0.2670100000000026</v>
      </c>
      <c r="FJ97">
        <v>0</v>
      </c>
      <c r="FK97">
        <v>0</v>
      </c>
      <c r="FL97">
        <v>0</v>
      </c>
      <c r="FM97">
        <v>1</v>
      </c>
      <c r="FN97">
        <v>2092</v>
      </c>
      <c r="FO97">
        <v>0</v>
      </c>
      <c r="FP97">
        <v>27</v>
      </c>
      <c r="FQ97">
        <v>0.3</v>
      </c>
      <c r="FR97">
        <v>0.3</v>
      </c>
      <c r="FS97">
        <v>0.301514</v>
      </c>
      <c r="FT97">
        <v>2.47803</v>
      </c>
      <c r="FU97">
        <v>2.14966</v>
      </c>
      <c r="FV97">
        <v>2.7124</v>
      </c>
      <c r="FW97">
        <v>2.15088</v>
      </c>
      <c r="FX97">
        <v>2.41455</v>
      </c>
      <c r="FY97">
        <v>39.7925</v>
      </c>
      <c r="FZ97">
        <v>14.2809</v>
      </c>
      <c r="GA97">
        <v>19</v>
      </c>
      <c r="GB97">
        <v>623.905</v>
      </c>
      <c r="GC97">
        <v>653.328</v>
      </c>
      <c r="GD97">
        <v>29.9988</v>
      </c>
      <c r="GE97">
        <v>33.2978</v>
      </c>
      <c r="GF97">
        <v>29.9998</v>
      </c>
      <c r="GG97">
        <v>33.232</v>
      </c>
      <c r="GH97">
        <v>33.1995</v>
      </c>
      <c r="GI97">
        <v>6.07792</v>
      </c>
      <c r="GJ97">
        <v>23.4176</v>
      </c>
      <c r="GK97">
        <v>100</v>
      </c>
      <c r="GL97">
        <v>30</v>
      </c>
      <c r="GM97">
        <v>50</v>
      </c>
      <c r="GN97">
        <v>30.8729</v>
      </c>
      <c r="GO97">
        <v>99.6788</v>
      </c>
      <c r="GP97">
        <v>100.044</v>
      </c>
    </row>
    <row r="98" spans="1:198">
      <c r="A98">
        <v>80</v>
      </c>
      <c r="B98">
        <v>1655407109.6</v>
      </c>
      <c r="C98">
        <v>12838.5</v>
      </c>
      <c r="D98" t="s">
        <v>582</v>
      </c>
      <c r="E98" t="s">
        <v>583</v>
      </c>
      <c r="F98">
        <v>15</v>
      </c>
      <c r="G98">
        <v>1655407101.849999</v>
      </c>
      <c r="H98">
        <f>(I98)/1000</f>
        <v>0</v>
      </c>
      <c r="I98">
        <f>1000*AY98*AG98*(AU98-AV98)/(100*AN98*(1000-AG98*AU98))</f>
        <v>0</v>
      </c>
      <c r="J98">
        <f>AY98*AG98*(AT98-AS98*(1000-AG98*AV98)/(1000-AG98*AU98))/(100*AN98)</f>
        <v>0</v>
      </c>
      <c r="K98">
        <f>AS98 - IF(AG98&gt;1, J98*AN98*100.0/(AI98*BG98), 0)</f>
        <v>0</v>
      </c>
      <c r="L98">
        <f>((R98-H98/2)*K98-J98)/(R98+H98/2)</f>
        <v>0</v>
      </c>
      <c r="M98">
        <f>L98*(AZ98+BA98)/1000.0</f>
        <v>0</v>
      </c>
      <c r="N98">
        <f>(AS98 - IF(AG98&gt;1, J98*AN98*100.0/(AI98*BG98), 0))*(AZ98+BA98)/1000.0</f>
        <v>0</v>
      </c>
      <c r="O98">
        <f>2.0/((1/Q98-1/P98)+SIGN(Q98)*SQRT((1/Q98-1/P98)*(1/Q98-1/P98) + 4*AO98/((AO98+1)*(AO98+1))*(2*1/Q98*1/P98-1/P98*1/P98)))</f>
        <v>0</v>
      </c>
      <c r="P98">
        <f>IF(LEFT(AP98,1)&lt;&gt;"0",IF(LEFT(AP98,1)="1",3.0,AQ98),$D$5+$E$5*(BG98*AZ98/($K$5*1000))+$F$5*(BG98*AZ98/($K$5*1000))*MAX(MIN(AN98,$J$5),$I$5)*MAX(MIN(AN98,$J$5),$I$5)+$G$5*MAX(MIN(AN98,$J$5),$I$5)*(BG98*AZ98/($K$5*1000))+$H$5*(BG98*AZ98/($K$5*1000))*(BG98*AZ98/($K$5*1000)))</f>
        <v>0</v>
      </c>
      <c r="Q98">
        <f>H98*(1000-(1000*0.61365*exp(17.502*U98/(240.97+U98))/(AZ98+BA98)+AU98)/2)/(1000*0.61365*exp(17.502*U98/(240.97+U98))/(AZ98+BA98)-AU98)</f>
        <v>0</v>
      </c>
      <c r="R98">
        <f>1/((AO98+1)/(O98/1.6)+1/(P98/1.37)) + AO98/((AO98+1)/(O98/1.6) + AO98/(P98/1.37))</f>
        <v>0</v>
      </c>
      <c r="S98">
        <f>(AJ98*AM98)</f>
        <v>0</v>
      </c>
      <c r="T98">
        <f>(BB98+(S98+2*0.95*5.67E-8*(((BB98+$B$9)+273)^4-(BB98+273)^4)-44100*H98)/(1.84*29.3*P98+8*0.95*5.67E-8*(BB98+273)^3))</f>
        <v>0</v>
      </c>
      <c r="U98">
        <f>($C$9*BC98+$D$9*BD98+$E$9*T98)</f>
        <v>0</v>
      </c>
      <c r="V98">
        <f>0.61365*exp(17.502*U98/(240.97+U98))</f>
        <v>0</v>
      </c>
      <c r="W98">
        <f>(X98/Y98*100)</f>
        <v>0</v>
      </c>
      <c r="X98">
        <f>AU98*(AZ98+BA98)/1000</f>
        <v>0</v>
      </c>
      <c r="Y98">
        <f>0.61365*exp(17.502*BB98/(240.97+BB98))</f>
        <v>0</v>
      </c>
      <c r="Z98">
        <f>(V98-AU98*(AZ98+BA98)/1000)</f>
        <v>0</v>
      </c>
      <c r="AA98">
        <f>(-H98*44100)</f>
        <v>0</v>
      </c>
      <c r="AB98">
        <f>2*29.3*P98*0.92*(BB98-U98)</f>
        <v>0</v>
      </c>
      <c r="AC98">
        <f>2*0.95*5.67E-8*(((BB98+$B$9)+273)^4-(U98+273)^4)</f>
        <v>0</v>
      </c>
      <c r="AD98">
        <f>S98+AC98+AA98+AB98</f>
        <v>0</v>
      </c>
      <c r="AE98">
        <v>0</v>
      </c>
      <c r="AF98">
        <v>0</v>
      </c>
      <c r="AG98">
        <f>IF(AE98*$H$15&gt;=AI98,1.0,(AI98/(AI98-AE98*$H$15)))</f>
        <v>0</v>
      </c>
      <c r="AH98">
        <f>(AG98-1)*100</f>
        <v>0</v>
      </c>
      <c r="AI98">
        <f>MAX(0,($B$15+$C$15*BG98)/(1+$D$15*BG98)*AZ98/(BB98+273)*$E$15)</f>
        <v>0</v>
      </c>
      <c r="AJ98">
        <f>$B$13*BH98+$C$13*BI98+$D$13*BT98</f>
        <v>0</v>
      </c>
      <c r="AK98">
        <f>AJ98*AL98</f>
        <v>0</v>
      </c>
      <c r="AL98">
        <f>($B$13*$D$11+$C$13*$D$11+$D$13*(BU98*$E$11+BV98*$G$11))/($B$13+$C$13+$D$13)</f>
        <v>0</v>
      </c>
      <c r="AM98">
        <f>($B$13*$K$11+$C$13*$K$11+$D$13*(BU98*$L$11+BV98*$N$11))/($B$13+$C$13+$D$13)</f>
        <v>0</v>
      </c>
      <c r="AN98">
        <v>3</v>
      </c>
      <c r="AO98">
        <v>0.5</v>
      </c>
      <c r="AP98" t="s">
        <v>334</v>
      </c>
      <c r="AQ98">
        <v>2</v>
      </c>
      <c r="AR98">
        <v>1655407101.849999</v>
      </c>
      <c r="AS98">
        <v>2.032098333333333</v>
      </c>
      <c r="AT98">
        <v>0.4152192000000001</v>
      </c>
      <c r="AU98">
        <v>33.03052</v>
      </c>
      <c r="AV98">
        <v>30.59071666666667</v>
      </c>
      <c r="AW98">
        <v>0.9409628</v>
      </c>
      <c r="AX98">
        <v>32.76663666666666</v>
      </c>
      <c r="AY98">
        <v>599.9859333333334</v>
      </c>
      <c r="AZ98">
        <v>85.16609333333332</v>
      </c>
      <c r="BA98">
        <v>0.09994326333333332</v>
      </c>
      <c r="BB98">
        <v>31.60193666666667</v>
      </c>
      <c r="BC98">
        <v>32.28136666666667</v>
      </c>
      <c r="BD98">
        <v>999.9000000000002</v>
      </c>
      <c r="BE98">
        <v>0</v>
      </c>
      <c r="BF98">
        <v>0</v>
      </c>
      <c r="BG98">
        <v>10001.99533333333</v>
      </c>
      <c r="BH98">
        <v>555.0295</v>
      </c>
      <c r="BI98">
        <v>29.06088666666666</v>
      </c>
      <c r="BJ98">
        <v>1.616878666666667</v>
      </c>
      <c r="BK98">
        <v>2.101512</v>
      </c>
      <c r="BL98">
        <v>0.4283216666666665</v>
      </c>
      <c r="BM98">
        <v>2.439797333333333</v>
      </c>
      <c r="BN98">
        <v>0.4152192000000001</v>
      </c>
      <c r="BO98">
        <v>30.59071666666667</v>
      </c>
      <c r="BP98">
        <v>2.813079333333333</v>
      </c>
      <c r="BQ98">
        <v>2.605292666666667</v>
      </c>
      <c r="BR98">
        <v>22.96100999999999</v>
      </c>
      <c r="BS98">
        <v>21.69965</v>
      </c>
      <c r="BT98">
        <v>1800.014666666666</v>
      </c>
      <c r="BU98">
        <v>0.6429989333333332</v>
      </c>
      <c r="BV98">
        <v>0.3570010666666666</v>
      </c>
      <c r="BW98">
        <v>36.88194666666666</v>
      </c>
      <c r="BX98">
        <v>30063.66</v>
      </c>
      <c r="BY98">
        <v>1655407075.6</v>
      </c>
      <c r="BZ98" t="s">
        <v>584</v>
      </c>
      <c r="CA98">
        <v>1655407073.6</v>
      </c>
      <c r="CB98">
        <v>1655407075.6</v>
      </c>
      <c r="CC98">
        <v>90</v>
      </c>
      <c r="CD98">
        <v>0.134</v>
      </c>
      <c r="CE98">
        <v>-0.003</v>
      </c>
      <c r="CF98">
        <v>1.09</v>
      </c>
      <c r="CG98">
        <v>0.264</v>
      </c>
      <c r="CH98">
        <v>0</v>
      </c>
      <c r="CI98">
        <v>31</v>
      </c>
      <c r="CJ98">
        <v>0.33</v>
      </c>
      <c r="CK98">
        <v>0.05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3.22656</v>
      </c>
      <c r="CX98">
        <v>2.78106</v>
      </c>
      <c r="CY98">
        <v>0.000225021</v>
      </c>
      <c r="CZ98">
        <v>9.646889999999999E-05</v>
      </c>
      <c r="DA98">
        <v>0.124938</v>
      </c>
      <c r="DB98">
        <v>0.121087</v>
      </c>
      <c r="DC98">
        <v>25049.9</v>
      </c>
      <c r="DD98">
        <v>24709</v>
      </c>
      <c r="DE98">
        <v>24113.1</v>
      </c>
      <c r="DF98">
        <v>22033.7</v>
      </c>
      <c r="DG98">
        <v>31193.8</v>
      </c>
      <c r="DH98">
        <v>24697.5</v>
      </c>
      <c r="DI98">
        <v>39427</v>
      </c>
      <c r="DJ98">
        <v>30495.4</v>
      </c>
      <c r="DK98">
        <v>2.11483</v>
      </c>
      <c r="DL98">
        <v>2.1217</v>
      </c>
      <c r="DM98">
        <v>0.042215</v>
      </c>
      <c r="DN98">
        <v>0</v>
      </c>
      <c r="DO98">
        <v>31.5774</v>
      </c>
      <c r="DP98">
        <v>999.9</v>
      </c>
      <c r="DQ98">
        <v>55.5</v>
      </c>
      <c r="DR98">
        <v>35.7</v>
      </c>
      <c r="DS98">
        <v>38.2585</v>
      </c>
      <c r="DT98">
        <v>63.7765</v>
      </c>
      <c r="DU98">
        <v>16.5184</v>
      </c>
      <c r="DV98">
        <v>2</v>
      </c>
      <c r="DW98">
        <v>0.474878</v>
      </c>
      <c r="DX98">
        <v>0.728774</v>
      </c>
      <c r="DY98">
        <v>20.3637</v>
      </c>
      <c r="DZ98">
        <v>5.22313</v>
      </c>
      <c r="EA98">
        <v>11.9441</v>
      </c>
      <c r="EB98">
        <v>4.976</v>
      </c>
      <c r="EC98">
        <v>3.2805</v>
      </c>
      <c r="ED98">
        <v>2284.5</v>
      </c>
      <c r="EE98">
        <v>9347.200000000001</v>
      </c>
      <c r="EF98">
        <v>9999</v>
      </c>
      <c r="EG98">
        <v>119.2</v>
      </c>
      <c r="EH98">
        <v>4.97186</v>
      </c>
      <c r="EI98">
        <v>1.86188</v>
      </c>
      <c r="EJ98">
        <v>1.86737</v>
      </c>
      <c r="EK98">
        <v>1.85882</v>
      </c>
      <c r="EL98">
        <v>1.86295</v>
      </c>
      <c r="EM98">
        <v>1.86356</v>
      </c>
      <c r="EN98">
        <v>1.86432</v>
      </c>
      <c r="EO98">
        <v>1.86036</v>
      </c>
      <c r="EP98">
        <v>0</v>
      </c>
      <c r="EQ98">
        <v>0</v>
      </c>
      <c r="ER98">
        <v>0</v>
      </c>
      <c r="ES98">
        <v>0</v>
      </c>
      <c r="ET98" t="s">
        <v>336</v>
      </c>
      <c r="EU98" t="s">
        <v>337</v>
      </c>
      <c r="EV98" t="s">
        <v>338</v>
      </c>
      <c r="EW98" t="s">
        <v>338</v>
      </c>
      <c r="EX98" t="s">
        <v>338</v>
      </c>
      <c r="EY98" t="s">
        <v>338</v>
      </c>
      <c r="EZ98">
        <v>0</v>
      </c>
      <c r="FA98">
        <v>100</v>
      </c>
      <c r="FB98">
        <v>100</v>
      </c>
      <c r="FC98">
        <v>1.091</v>
      </c>
      <c r="FD98">
        <v>0.2638</v>
      </c>
      <c r="FE98">
        <v>1.0905</v>
      </c>
      <c r="FF98">
        <v>0.000678439</v>
      </c>
      <c r="FG98">
        <v>-9.11497E-07</v>
      </c>
      <c r="FH98">
        <v>3.42204E-10</v>
      </c>
      <c r="FI98">
        <v>0.2638800000000003</v>
      </c>
      <c r="FJ98">
        <v>0</v>
      </c>
      <c r="FK98">
        <v>0</v>
      </c>
      <c r="FL98">
        <v>0</v>
      </c>
      <c r="FM98">
        <v>1</v>
      </c>
      <c r="FN98">
        <v>2092</v>
      </c>
      <c r="FO98">
        <v>0</v>
      </c>
      <c r="FP98">
        <v>27</v>
      </c>
      <c r="FQ98">
        <v>0.6</v>
      </c>
      <c r="FR98">
        <v>0.6</v>
      </c>
      <c r="FS98">
        <v>0.032959</v>
      </c>
      <c r="FT98">
        <v>4.99878</v>
      </c>
      <c r="FU98">
        <v>2.14966</v>
      </c>
      <c r="FV98">
        <v>2.7124</v>
      </c>
      <c r="FW98">
        <v>2.15088</v>
      </c>
      <c r="FX98">
        <v>2.41333</v>
      </c>
      <c r="FY98">
        <v>39.8428</v>
      </c>
      <c r="FZ98">
        <v>14.2634</v>
      </c>
      <c r="GA98">
        <v>19</v>
      </c>
      <c r="GB98">
        <v>624.704</v>
      </c>
      <c r="GC98">
        <v>653.489</v>
      </c>
      <c r="GD98">
        <v>29.9999</v>
      </c>
      <c r="GE98">
        <v>33.2252</v>
      </c>
      <c r="GF98">
        <v>29.9998</v>
      </c>
      <c r="GG98">
        <v>33.1664</v>
      </c>
      <c r="GH98">
        <v>33.1388</v>
      </c>
      <c r="GI98">
        <v>0</v>
      </c>
      <c r="GJ98">
        <v>24.3322</v>
      </c>
      <c r="GK98">
        <v>99.2478</v>
      </c>
      <c r="GL98">
        <v>30</v>
      </c>
      <c r="GM98">
        <v>0</v>
      </c>
      <c r="GN98">
        <v>30.6359</v>
      </c>
      <c r="GO98">
        <v>99.6939</v>
      </c>
      <c r="GP98">
        <v>100.053</v>
      </c>
    </row>
    <row r="99" spans="1:198">
      <c r="A99">
        <v>81</v>
      </c>
      <c r="B99">
        <v>1655407200.1</v>
      </c>
      <c r="C99">
        <v>12929</v>
      </c>
      <c r="D99" t="s">
        <v>585</v>
      </c>
      <c r="E99" t="s">
        <v>586</v>
      </c>
      <c r="F99">
        <v>15</v>
      </c>
      <c r="G99">
        <v>1655407192.349999</v>
      </c>
      <c r="H99">
        <f>(I99)/1000</f>
        <v>0</v>
      </c>
      <c r="I99">
        <f>1000*AY99*AG99*(AU99-AV99)/(100*AN99*(1000-AG99*AU99))</f>
        <v>0</v>
      </c>
      <c r="J99">
        <f>AY99*AG99*(AT99-AS99*(1000-AG99*AV99)/(1000-AG99*AU99))/(100*AN99)</f>
        <v>0</v>
      </c>
      <c r="K99">
        <f>AS99 - IF(AG99&gt;1, J99*AN99*100.0/(AI99*BG99), 0)</f>
        <v>0</v>
      </c>
      <c r="L99">
        <f>((R99-H99/2)*K99-J99)/(R99+H99/2)</f>
        <v>0</v>
      </c>
      <c r="M99">
        <f>L99*(AZ99+BA99)/1000.0</f>
        <v>0</v>
      </c>
      <c r="N99">
        <f>(AS99 - IF(AG99&gt;1, J99*AN99*100.0/(AI99*BG99), 0))*(AZ99+BA99)/1000.0</f>
        <v>0</v>
      </c>
      <c r="O99">
        <f>2.0/((1/Q99-1/P99)+SIGN(Q99)*SQRT((1/Q99-1/P99)*(1/Q99-1/P99) + 4*AO99/((AO99+1)*(AO99+1))*(2*1/Q99*1/P99-1/P99*1/P99)))</f>
        <v>0</v>
      </c>
      <c r="P99">
        <f>IF(LEFT(AP99,1)&lt;&gt;"0",IF(LEFT(AP99,1)="1",3.0,AQ99),$D$5+$E$5*(BG99*AZ99/($K$5*1000))+$F$5*(BG99*AZ99/($K$5*1000))*MAX(MIN(AN99,$J$5),$I$5)*MAX(MIN(AN99,$J$5),$I$5)+$G$5*MAX(MIN(AN99,$J$5),$I$5)*(BG99*AZ99/($K$5*1000))+$H$5*(BG99*AZ99/($K$5*1000))*(BG99*AZ99/($K$5*1000)))</f>
        <v>0</v>
      </c>
      <c r="Q99">
        <f>H99*(1000-(1000*0.61365*exp(17.502*U99/(240.97+U99))/(AZ99+BA99)+AU99)/2)/(1000*0.61365*exp(17.502*U99/(240.97+U99))/(AZ99+BA99)-AU99)</f>
        <v>0</v>
      </c>
      <c r="R99">
        <f>1/((AO99+1)/(O99/1.6)+1/(P99/1.37)) + AO99/((AO99+1)/(O99/1.6) + AO99/(P99/1.37))</f>
        <v>0</v>
      </c>
      <c r="S99">
        <f>(AJ99*AM99)</f>
        <v>0</v>
      </c>
      <c r="T99">
        <f>(BB99+(S99+2*0.95*5.67E-8*(((BB99+$B$9)+273)^4-(BB99+273)^4)-44100*H99)/(1.84*29.3*P99+8*0.95*5.67E-8*(BB99+273)^3))</f>
        <v>0</v>
      </c>
      <c r="U99">
        <f>($C$9*BC99+$D$9*BD99+$E$9*T99)</f>
        <v>0</v>
      </c>
      <c r="V99">
        <f>0.61365*exp(17.502*U99/(240.97+U99))</f>
        <v>0</v>
      </c>
      <c r="W99">
        <f>(X99/Y99*100)</f>
        <v>0</v>
      </c>
      <c r="X99">
        <f>AU99*(AZ99+BA99)/1000</f>
        <v>0</v>
      </c>
      <c r="Y99">
        <f>0.61365*exp(17.502*BB99/(240.97+BB99))</f>
        <v>0</v>
      </c>
      <c r="Z99">
        <f>(V99-AU99*(AZ99+BA99)/1000)</f>
        <v>0</v>
      </c>
      <c r="AA99">
        <f>(-H99*44100)</f>
        <v>0</v>
      </c>
      <c r="AB99">
        <f>2*29.3*P99*0.92*(BB99-U99)</f>
        <v>0</v>
      </c>
      <c r="AC99">
        <f>2*0.95*5.67E-8*(((BB99+$B$9)+273)^4-(U99+273)^4)</f>
        <v>0</v>
      </c>
      <c r="AD99">
        <f>S99+AC99+AA99+AB99</f>
        <v>0</v>
      </c>
      <c r="AE99">
        <v>0</v>
      </c>
      <c r="AF99">
        <v>0</v>
      </c>
      <c r="AG99">
        <f>IF(AE99*$H$15&gt;=AI99,1.0,(AI99/(AI99-AE99*$H$15)))</f>
        <v>0</v>
      </c>
      <c r="AH99">
        <f>(AG99-1)*100</f>
        <v>0</v>
      </c>
      <c r="AI99">
        <f>MAX(0,($B$15+$C$15*BG99)/(1+$D$15*BG99)*AZ99/(BB99+273)*$E$15)</f>
        <v>0</v>
      </c>
      <c r="AJ99">
        <f>$B$13*BH99+$C$13*BI99+$D$13*BT99</f>
        <v>0</v>
      </c>
      <c r="AK99">
        <f>AJ99*AL99</f>
        <v>0</v>
      </c>
      <c r="AL99">
        <f>($B$13*$D$11+$C$13*$D$11+$D$13*(BU99*$E$11+BV99*$G$11))/($B$13+$C$13+$D$13)</f>
        <v>0</v>
      </c>
      <c r="AM99">
        <f>($B$13*$K$11+$C$13*$K$11+$D$13*(BU99*$L$11+BV99*$N$11))/($B$13+$C$13+$D$13)</f>
        <v>0</v>
      </c>
      <c r="AN99">
        <v>3</v>
      </c>
      <c r="AO99">
        <v>0.5</v>
      </c>
      <c r="AP99" t="s">
        <v>334</v>
      </c>
      <c r="AQ99">
        <v>2</v>
      </c>
      <c r="AR99">
        <v>1655407192.349999</v>
      </c>
      <c r="AS99">
        <v>411.3994666666666</v>
      </c>
      <c r="AT99">
        <v>420.2159666666666</v>
      </c>
      <c r="AU99">
        <v>32.79499000000001</v>
      </c>
      <c r="AV99">
        <v>30.28979</v>
      </c>
      <c r="AW99">
        <v>409.8694666666667</v>
      </c>
      <c r="AX99">
        <v>32.53111</v>
      </c>
      <c r="AY99">
        <v>600.0011666666667</v>
      </c>
      <c r="AZ99">
        <v>85.16642000000002</v>
      </c>
      <c r="BA99">
        <v>0.09993834666666666</v>
      </c>
      <c r="BB99">
        <v>31.51224</v>
      </c>
      <c r="BC99">
        <v>32.08719666666666</v>
      </c>
      <c r="BD99">
        <v>999.9000000000002</v>
      </c>
      <c r="BE99">
        <v>0</v>
      </c>
      <c r="BF99">
        <v>0</v>
      </c>
      <c r="BG99">
        <v>10006.125</v>
      </c>
      <c r="BH99">
        <v>554.9856666666667</v>
      </c>
      <c r="BI99">
        <v>31.09487333333334</v>
      </c>
      <c r="BJ99">
        <v>-9.107360666666667</v>
      </c>
      <c r="BK99">
        <v>425.0479666666668</v>
      </c>
      <c r="BL99">
        <v>433.3417333333334</v>
      </c>
      <c r="BM99">
        <v>2.505207</v>
      </c>
      <c r="BN99">
        <v>420.2159666666666</v>
      </c>
      <c r="BO99">
        <v>30.28979</v>
      </c>
      <c r="BP99">
        <v>2.793032</v>
      </c>
      <c r="BQ99">
        <v>2.579673333333334</v>
      </c>
      <c r="BR99">
        <v>22.84297</v>
      </c>
      <c r="BS99">
        <v>21.53810333333333</v>
      </c>
      <c r="BT99">
        <v>1800.011666666667</v>
      </c>
      <c r="BU99">
        <v>0.6429991333333333</v>
      </c>
      <c r="BV99">
        <v>0.3570008333333333</v>
      </c>
      <c r="BW99">
        <v>36</v>
      </c>
      <c r="BX99">
        <v>30063.58</v>
      </c>
      <c r="BY99">
        <v>1655407217.1</v>
      </c>
      <c r="BZ99" t="s">
        <v>587</v>
      </c>
      <c r="CA99">
        <v>1655407217.1</v>
      </c>
      <c r="CB99">
        <v>1655407075.6</v>
      </c>
      <c r="CC99">
        <v>91</v>
      </c>
      <c r="CD99">
        <v>0.29</v>
      </c>
      <c r="CE99">
        <v>-0.003</v>
      </c>
      <c r="CF99">
        <v>1.53</v>
      </c>
      <c r="CG99">
        <v>0.264</v>
      </c>
      <c r="CH99">
        <v>421</v>
      </c>
      <c r="CI99">
        <v>31</v>
      </c>
      <c r="CJ99">
        <v>0.21</v>
      </c>
      <c r="CK99">
        <v>0.05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3.22675</v>
      </c>
      <c r="CX99">
        <v>2.78126</v>
      </c>
      <c r="CY99">
        <v>0.08052579999999999</v>
      </c>
      <c r="CZ99">
        <v>0.0831682</v>
      </c>
      <c r="DA99">
        <v>0.124533</v>
      </c>
      <c r="DB99">
        <v>0.120355</v>
      </c>
      <c r="DC99">
        <v>23043.3</v>
      </c>
      <c r="DD99">
        <v>22659.2</v>
      </c>
      <c r="DE99">
        <v>24115.3</v>
      </c>
      <c r="DF99">
        <v>22033.3</v>
      </c>
      <c r="DG99">
        <v>31212.8</v>
      </c>
      <c r="DH99">
        <v>24719.2</v>
      </c>
      <c r="DI99">
        <v>39430.4</v>
      </c>
      <c r="DJ99">
        <v>30494.8</v>
      </c>
      <c r="DK99">
        <v>2.11667</v>
      </c>
      <c r="DL99">
        <v>2.12332</v>
      </c>
      <c r="DM99">
        <v>0.0353679</v>
      </c>
      <c r="DN99">
        <v>0</v>
      </c>
      <c r="DO99">
        <v>31.5022</v>
      </c>
      <c r="DP99">
        <v>999.9</v>
      </c>
      <c r="DQ99">
        <v>55.6</v>
      </c>
      <c r="DR99">
        <v>35.7</v>
      </c>
      <c r="DS99">
        <v>38.3279</v>
      </c>
      <c r="DT99">
        <v>63.8565</v>
      </c>
      <c r="DU99">
        <v>16.4824</v>
      </c>
      <c r="DV99">
        <v>2</v>
      </c>
      <c r="DW99">
        <v>0.470694</v>
      </c>
      <c r="DX99">
        <v>0.713407</v>
      </c>
      <c r="DY99">
        <v>20.3639</v>
      </c>
      <c r="DZ99">
        <v>5.22478</v>
      </c>
      <c r="EA99">
        <v>11.9441</v>
      </c>
      <c r="EB99">
        <v>4.97555</v>
      </c>
      <c r="EC99">
        <v>3.28053</v>
      </c>
      <c r="ED99">
        <v>2287.1</v>
      </c>
      <c r="EE99">
        <v>9367.200000000001</v>
      </c>
      <c r="EF99">
        <v>9999</v>
      </c>
      <c r="EG99">
        <v>119.2</v>
      </c>
      <c r="EH99">
        <v>4.9718</v>
      </c>
      <c r="EI99">
        <v>1.86188</v>
      </c>
      <c r="EJ99">
        <v>1.86737</v>
      </c>
      <c r="EK99">
        <v>1.85875</v>
      </c>
      <c r="EL99">
        <v>1.86294</v>
      </c>
      <c r="EM99">
        <v>1.86354</v>
      </c>
      <c r="EN99">
        <v>1.86432</v>
      </c>
      <c r="EO99">
        <v>1.86035</v>
      </c>
      <c r="EP99">
        <v>0</v>
      </c>
      <c r="EQ99">
        <v>0</v>
      </c>
      <c r="ER99">
        <v>0</v>
      </c>
      <c r="ES99">
        <v>0</v>
      </c>
      <c r="ET99" t="s">
        <v>336</v>
      </c>
      <c r="EU99" t="s">
        <v>337</v>
      </c>
      <c r="EV99" t="s">
        <v>338</v>
      </c>
      <c r="EW99" t="s">
        <v>338</v>
      </c>
      <c r="EX99" t="s">
        <v>338</v>
      </c>
      <c r="EY99" t="s">
        <v>338</v>
      </c>
      <c r="EZ99">
        <v>0</v>
      </c>
      <c r="FA99">
        <v>100</v>
      </c>
      <c r="FB99">
        <v>100</v>
      </c>
      <c r="FC99">
        <v>1.53</v>
      </c>
      <c r="FD99">
        <v>0.2639</v>
      </c>
      <c r="FE99">
        <v>1.0905</v>
      </c>
      <c r="FF99">
        <v>0.000678439</v>
      </c>
      <c r="FG99">
        <v>-9.11497E-07</v>
      </c>
      <c r="FH99">
        <v>3.42204E-10</v>
      </c>
      <c r="FI99">
        <v>0.2638800000000003</v>
      </c>
      <c r="FJ99">
        <v>0</v>
      </c>
      <c r="FK99">
        <v>0</v>
      </c>
      <c r="FL99">
        <v>0</v>
      </c>
      <c r="FM99">
        <v>1</v>
      </c>
      <c r="FN99">
        <v>2092</v>
      </c>
      <c r="FO99">
        <v>0</v>
      </c>
      <c r="FP99">
        <v>27</v>
      </c>
      <c r="FQ99">
        <v>2.1</v>
      </c>
      <c r="FR99">
        <v>2.1</v>
      </c>
      <c r="FS99">
        <v>1.40381</v>
      </c>
      <c r="FT99">
        <v>2.43896</v>
      </c>
      <c r="FU99">
        <v>2.14966</v>
      </c>
      <c r="FV99">
        <v>2.7124</v>
      </c>
      <c r="FW99">
        <v>2.15088</v>
      </c>
      <c r="FX99">
        <v>2.38892</v>
      </c>
      <c r="FY99">
        <v>39.8177</v>
      </c>
      <c r="FZ99">
        <v>14.2721</v>
      </c>
      <c r="GA99">
        <v>19</v>
      </c>
      <c r="GB99">
        <v>625.604</v>
      </c>
      <c r="GC99">
        <v>654.372</v>
      </c>
      <c r="GD99">
        <v>30.0004</v>
      </c>
      <c r="GE99">
        <v>33.1701</v>
      </c>
      <c r="GF99">
        <v>29.9999</v>
      </c>
      <c r="GG99">
        <v>33.1128</v>
      </c>
      <c r="GH99">
        <v>33.0899</v>
      </c>
      <c r="GI99">
        <v>28.1245</v>
      </c>
      <c r="GJ99">
        <v>24.904</v>
      </c>
      <c r="GK99">
        <v>98.1311</v>
      </c>
      <c r="GL99">
        <v>30</v>
      </c>
      <c r="GM99">
        <v>420</v>
      </c>
      <c r="GN99">
        <v>30.293</v>
      </c>
      <c r="GO99">
        <v>99.7026</v>
      </c>
      <c r="GP99">
        <v>100.051</v>
      </c>
    </row>
    <row r="100" spans="1:198">
      <c r="A100">
        <v>82</v>
      </c>
      <c r="B100">
        <v>1655407308.1</v>
      </c>
      <c r="C100">
        <v>13037</v>
      </c>
      <c r="D100" t="s">
        <v>588</v>
      </c>
      <c r="E100" t="s">
        <v>589</v>
      </c>
      <c r="F100">
        <v>15</v>
      </c>
      <c r="G100">
        <v>1655407303.1</v>
      </c>
      <c r="H100">
        <f>(I100)/1000</f>
        <v>0</v>
      </c>
      <c r="I100">
        <f>1000*AY100*AG100*(AU100-AV100)/(100*AN100*(1000-AG100*AU100))</f>
        <v>0</v>
      </c>
      <c r="J100">
        <f>AY100*AG100*(AT100-AS100*(1000-AG100*AV100)/(1000-AG100*AU100))/(100*AN100)</f>
        <v>0</v>
      </c>
      <c r="K100">
        <f>AS100 - IF(AG100&gt;1, J100*AN100*100.0/(AI100*BG100), 0)</f>
        <v>0</v>
      </c>
      <c r="L100">
        <f>((R100-H100/2)*K100-J100)/(R100+H100/2)</f>
        <v>0</v>
      </c>
      <c r="M100">
        <f>L100*(AZ100+BA100)/1000.0</f>
        <v>0</v>
      </c>
      <c r="N100">
        <f>(AS100 - IF(AG100&gt;1, J100*AN100*100.0/(AI100*BG100), 0))*(AZ100+BA100)/1000.0</f>
        <v>0</v>
      </c>
      <c r="O100">
        <f>2.0/((1/Q100-1/P100)+SIGN(Q100)*SQRT((1/Q100-1/P100)*(1/Q100-1/P100) + 4*AO100/((AO100+1)*(AO100+1))*(2*1/Q100*1/P100-1/P100*1/P100)))</f>
        <v>0</v>
      </c>
      <c r="P100">
        <f>IF(LEFT(AP100,1)&lt;&gt;"0",IF(LEFT(AP100,1)="1",3.0,AQ100),$D$5+$E$5*(BG100*AZ100/($K$5*1000))+$F$5*(BG100*AZ100/($K$5*1000))*MAX(MIN(AN100,$J$5),$I$5)*MAX(MIN(AN100,$J$5),$I$5)+$G$5*MAX(MIN(AN100,$J$5),$I$5)*(BG100*AZ100/($K$5*1000))+$H$5*(BG100*AZ100/($K$5*1000))*(BG100*AZ100/($K$5*1000)))</f>
        <v>0</v>
      </c>
      <c r="Q100">
        <f>H100*(1000-(1000*0.61365*exp(17.502*U100/(240.97+U100))/(AZ100+BA100)+AU100)/2)/(1000*0.61365*exp(17.502*U100/(240.97+U100))/(AZ100+BA100)-AU100)</f>
        <v>0</v>
      </c>
      <c r="R100">
        <f>1/((AO100+1)/(O100/1.6)+1/(P100/1.37)) + AO100/((AO100+1)/(O100/1.6) + AO100/(P100/1.37))</f>
        <v>0</v>
      </c>
      <c r="S100">
        <f>(AJ100*AM100)</f>
        <v>0</v>
      </c>
      <c r="T100">
        <f>(BB100+(S100+2*0.95*5.67E-8*(((BB100+$B$9)+273)^4-(BB100+273)^4)-44100*H100)/(1.84*29.3*P100+8*0.95*5.67E-8*(BB100+273)^3))</f>
        <v>0</v>
      </c>
      <c r="U100">
        <f>($C$9*BC100+$D$9*BD100+$E$9*T100)</f>
        <v>0</v>
      </c>
      <c r="V100">
        <f>0.61365*exp(17.502*U100/(240.97+U100))</f>
        <v>0</v>
      </c>
      <c r="W100">
        <f>(X100/Y100*100)</f>
        <v>0</v>
      </c>
      <c r="X100">
        <f>AU100*(AZ100+BA100)/1000</f>
        <v>0</v>
      </c>
      <c r="Y100">
        <f>0.61365*exp(17.502*BB100/(240.97+BB100))</f>
        <v>0</v>
      </c>
      <c r="Z100">
        <f>(V100-AU100*(AZ100+BA100)/1000)</f>
        <v>0</v>
      </c>
      <c r="AA100">
        <f>(-H100*44100)</f>
        <v>0</v>
      </c>
      <c r="AB100">
        <f>2*29.3*P100*0.92*(BB100-U100)</f>
        <v>0</v>
      </c>
      <c r="AC100">
        <f>2*0.95*5.67E-8*(((BB100+$B$9)+273)^4-(U100+273)^4)</f>
        <v>0</v>
      </c>
      <c r="AD100">
        <f>S100+AC100+AA100+AB100</f>
        <v>0</v>
      </c>
      <c r="AE100">
        <v>0</v>
      </c>
      <c r="AF100">
        <v>0</v>
      </c>
      <c r="AG100">
        <f>IF(AE100*$H$15&gt;=AI100,1.0,(AI100/(AI100-AE100*$H$15)))</f>
        <v>0</v>
      </c>
      <c r="AH100">
        <f>(AG100-1)*100</f>
        <v>0</v>
      </c>
      <c r="AI100">
        <f>MAX(0,($B$15+$C$15*BG100)/(1+$D$15*BG100)*AZ100/(BB100+273)*$E$15)</f>
        <v>0</v>
      </c>
      <c r="AJ100">
        <f>$B$13*BH100+$C$13*BI100+$D$13*BT100</f>
        <v>0</v>
      </c>
      <c r="AK100">
        <f>AJ100*AL100</f>
        <v>0</v>
      </c>
      <c r="AL100">
        <f>($B$13*$D$11+$C$13*$D$11+$D$13*(BU100*$E$11+BV100*$G$11))/($B$13+$C$13+$D$13)</f>
        <v>0</v>
      </c>
      <c r="AM100">
        <f>($B$13*$K$11+$C$13*$K$11+$D$13*(BU100*$L$11+BV100*$N$11))/($B$13+$C$13+$D$13)</f>
        <v>0</v>
      </c>
      <c r="AN100">
        <v>3</v>
      </c>
      <c r="AO100">
        <v>0.5</v>
      </c>
      <c r="AP100" t="s">
        <v>334</v>
      </c>
      <c r="AQ100">
        <v>2</v>
      </c>
      <c r="AR100">
        <v>1655407303.1</v>
      </c>
      <c r="AS100">
        <v>640.9597368421053</v>
      </c>
      <c r="AT100">
        <v>650.1945263157895</v>
      </c>
      <c r="AU100">
        <v>31.81743684210527</v>
      </c>
      <c r="AV100">
        <v>30.30534736842105</v>
      </c>
      <c r="AW100">
        <v>639.2888947368422</v>
      </c>
      <c r="AX100">
        <v>31.5658947368421</v>
      </c>
      <c r="AY100">
        <v>600.282894736842</v>
      </c>
      <c r="AZ100">
        <v>85.16578421052633</v>
      </c>
      <c r="BA100">
        <v>0.09611943684210526</v>
      </c>
      <c r="BB100">
        <v>31.4615052631579</v>
      </c>
      <c r="BC100">
        <v>31.96166842105264</v>
      </c>
      <c r="BD100">
        <v>999.9000000000001</v>
      </c>
      <c r="BE100">
        <v>0</v>
      </c>
      <c r="BF100">
        <v>0</v>
      </c>
      <c r="BG100">
        <v>9996.77</v>
      </c>
      <c r="BH100">
        <v>554.924</v>
      </c>
      <c r="BI100">
        <v>61.00903157894736</v>
      </c>
      <c r="BJ100">
        <v>-9.234795526315789</v>
      </c>
      <c r="BK100">
        <v>662.0174210526316</v>
      </c>
      <c r="BL100">
        <v>670.5148421052631</v>
      </c>
      <c r="BM100">
        <v>1.512097838073158</v>
      </c>
      <c r="BN100">
        <v>650.1945263157895</v>
      </c>
      <c r="BO100">
        <v>30.30534736842105</v>
      </c>
      <c r="BP100">
        <v>2.709757368421053</v>
      </c>
      <c r="BQ100">
        <v>2.580977894736842</v>
      </c>
      <c r="BR100">
        <v>22.33552105263158</v>
      </c>
      <c r="BS100">
        <v>21.54622631578948</v>
      </c>
      <c r="BT100">
        <v>1800.011578947368</v>
      </c>
      <c r="BU100">
        <v>0.6430003157894738</v>
      </c>
      <c r="BV100">
        <v>0.3569996315789473</v>
      </c>
      <c r="BW100">
        <v>36</v>
      </c>
      <c r="BX100">
        <v>30063.60526315789</v>
      </c>
      <c r="BY100">
        <v>1655407298.6</v>
      </c>
      <c r="BZ100" t="s">
        <v>590</v>
      </c>
      <c r="CA100">
        <v>1655407298.6</v>
      </c>
      <c r="CB100">
        <v>1655407296.6</v>
      </c>
      <c r="CC100">
        <v>92</v>
      </c>
      <c r="CD100">
        <v>0.165</v>
      </c>
      <c r="CE100">
        <v>-0.012</v>
      </c>
      <c r="CF100">
        <v>1.696</v>
      </c>
      <c r="CG100">
        <v>0.252</v>
      </c>
      <c r="CH100">
        <v>650</v>
      </c>
      <c r="CI100">
        <v>30</v>
      </c>
      <c r="CJ100">
        <v>0.17</v>
      </c>
      <c r="CK100">
        <v>0.03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3.22588</v>
      </c>
      <c r="CX100">
        <v>2.78029</v>
      </c>
      <c r="CY100">
        <v>0.110702</v>
      </c>
      <c r="CZ100">
        <v>0.114192</v>
      </c>
      <c r="DA100">
        <v>0.124914</v>
      </c>
      <c r="DB100">
        <v>0.120474</v>
      </c>
      <c r="DC100">
        <v>22285.4</v>
      </c>
      <c r="DD100">
        <v>21891.3</v>
      </c>
      <c r="DE100">
        <v>24113.2</v>
      </c>
      <c r="DF100">
        <v>22031.9</v>
      </c>
      <c r="DG100">
        <v>31197.6</v>
      </c>
      <c r="DH100">
        <v>24715.1</v>
      </c>
      <c r="DI100">
        <v>39427.3</v>
      </c>
      <c r="DJ100">
        <v>30492.9</v>
      </c>
      <c r="DK100">
        <v>2.11185</v>
      </c>
      <c r="DL100">
        <v>2.12073</v>
      </c>
      <c r="DM100">
        <v>0.0297166</v>
      </c>
      <c r="DN100">
        <v>0</v>
      </c>
      <c r="DO100">
        <v>31.4739</v>
      </c>
      <c r="DP100">
        <v>999.9</v>
      </c>
      <c r="DQ100">
        <v>55.4</v>
      </c>
      <c r="DR100">
        <v>35.7</v>
      </c>
      <c r="DS100">
        <v>38.1898</v>
      </c>
      <c r="DT100">
        <v>63.9465</v>
      </c>
      <c r="DU100">
        <v>16.4543</v>
      </c>
      <c r="DV100">
        <v>2</v>
      </c>
      <c r="DW100">
        <v>0.472988</v>
      </c>
      <c r="DX100">
        <v>0.728382</v>
      </c>
      <c r="DY100">
        <v>20.3634</v>
      </c>
      <c r="DZ100">
        <v>5.22388</v>
      </c>
      <c r="EA100">
        <v>11.9442</v>
      </c>
      <c r="EB100">
        <v>4.97655</v>
      </c>
      <c r="EC100">
        <v>3.2805</v>
      </c>
      <c r="ED100">
        <v>2289.6</v>
      </c>
      <c r="EE100">
        <v>9386.4</v>
      </c>
      <c r="EF100">
        <v>9999</v>
      </c>
      <c r="EG100">
        <v>119.3</v>
      </c>
      <c r="EH100">
        <v>4.97177</v>
      </c>
      <c r="EI100">
        <v>1.86188</v>
      </c>
      <c r="EJ100">
        <v>1.86737</v>
      </c>
      <c r="EK100">
        <v>1.85877</v>
      </c>
      <c r="EL100">
        <v>1.86295</v>
      </c>
      <c r="EM100">
        <v>1.86354</v>
      </c>
      <c r="EN100">
        <v>1.86432</v>
      </c>
      <c r="EO100">
        <v>1.86035</v>
      </c>
      <c r="EP100">
        <v>0</v>
      </c>
      <c r="EQ100">
        <v>0</v>
      </c>
      <c r="ER100">
        <v>0</v>
      </c>
      <c r="ES100">
        <v>0</v>
      </c>
      <c r="ET100" t="s">
        <v>336</v>
      </c>
      <c r="EU100" t="s">
        <v>337</v>
      </c>
      <c r="EV100" t="s">
        <v>338</v>
      </c>
      <c r="EW100" t="s">
        <v>338</v>
      </c>
      <c r="EX100" t="s">
        <v>338</v>
      </c>
      <c r="EY100" t="s">
        <v>338</v>
      </c>
      <c r="EZ100">
        <v>0</v>
      </c>
      <c r="FA100">
        <v>100</v>
      </c>
      <c r="FB100">
        <v>100</v>
      </c>
      <c r="FC100">
        <v>1.698</v>
      </c>
      <c r="FD100">
        <v>0.2516</v>
      </c>
      <c r="FE100">
        <v>1.546393379115492</v>
      </c>
      <c r="FF100">
        <v>0.0006784385813721132</v>
      </c>
      <c r="FG100">
        <v>-9.114967239483524E-07</v>
      </c>
      <c r="FH100">
        <v>3.422039933275619E-10</v>
      </c>
      <c r="FI100">
        <v>0.2515500000000017</v>
      </c>
      <c r="FJ100">
        <v>0</v>
      </c>
      <c r="FK100">
        <v>0</v>
      </c>
      <c r="FL100">
        <v>0</v>
      </c>
      <c r="FM100">
        <v>1</v>
      </c>
      <c r="FN100">
        <v>2092</v>
      </c>
      <c r="FO100">
        <v>0</v>
      </c>
      <c r="FP100">
        <v>27</v>
      </c>
      <c r="FQ100">
        <v>0.2</v>
      </c>
      <c r="FR100">
        <v>0.2</v>
      </c>
      <c r="FS100">
        <v>1.9873</v>
      </c>
      <c r="FT100">
        <v>2.44873</v>
      </c>
      <c r="FU100">
        <v>2.14966</v>
      </c>
      <c r="FV100">
        <v>2.71118</v>
      </c>
      <c r="FW100">
        <v>2.15088</v>
      </c>
      <c r="FX100">
        <v>2.40601</v>
      </c>
      <c r="FY100">
        <v>39.8177</v>
      </c>
      <c r="FZ100">
        <v>14.2546</v>
      </c>
      <c r="GA100">
        <v>19</v>
      </c>
      <c r="GB100">
        <v>621.8680000000001</v>
      </c>
      <c r="GC100">
        <v>652.078</v>
      </c>
      <c r="GD100">
        <v>29.9994</v>
      </c>
      <c r="GE100">
        <v>33.1718</v>
      </c>
      <c r="GF100">
        <v>30.0003</v>
      </c>
      <c r="GG100">
        <v>33.1135</v>
      </c>
      <c r="GH100">
        <v>33.0878</v>
      </c>
      <c r="GI100">
        <v>39.7873</v>
      </c>
      <c r="GJ100">
        <v>24.8566</v>
      </c>
      <c r="GK100">
        <v>97.0042</v>
      </c>
      <c r="GL100">
        <v>30</v>
      </c>
      <c r="GM100">
        <v>650</v>
      </c>
      <c r="GN100">
        <v>29.9827</v>
      </c>
      <c r="GO100">
        <v>99.69450000000001</v>
      </c>
      <c r="GP100">
        <v>100.045</v>
      </c>
    </row>
    <row r="101" spans="1:198">
      <c r="A101">
        <v>83</v>
      </c>
      <c r="B101">
        <v>1655407398.6</v>
      </c>
      <c r="C101">
        <v>13127.5</v>
      </c>
      <c r="D101" t="s">
        <v>591</v>
      </c>
      <c r="E101" t="s">
        <v>592</v>
      </c>
      <c r="F101">
        <v>15</v>
      </c>
      <c r="G101">
        <v>1655407390.849999</v>
      </c>
      <c r="H101">
        <f>(I101)/1000</f>
        <v>0</v>
      </c>
      <c r="I101">
        <f>1000*AY101*AG101*(AU101-AV101)/(100*AN101*(1000-AG101*AU101))</f>
        <v>0</v>
      </c>
      <c r="J101">
        <f>AY101*AG101*(AT101-AS101*(1000-AG101*AV101)/(1000-AG101*AU101))/(100*AN101)</f>
        <v>0</v>
      </c>
      <c r="K101">
        <f>AS101 - IF(AG101&gt;1, J101*AN101*100.0/(AI101*BG101), 0)</f>
        <v>0</v>
      </c>
      <c r="L101">
        <f>((R101-H101/2)*K101-J101)/(R101+H101/2)</f>
        <v>0</v>
      </c>
      <c r="M101">
        <f>L101*(AZ101+BA101)/1000.0</f>
        <v>0</v>
      </c>
      <c r="N101">
        <f>(AS101 - IF(AG101&gt;1, J101*AN101*100.0/(AI101*BG101), 0))*(AZ101+BA101)/1000.0</f>
        <v>0</v>
      </c>
      <c r="O101">
        <f>2.0/((1/Q101-1/P101)+SIGN(Q101)*SQRT((1/Q101-1/P101)*(1/Q101-1/P101) + 4*AO101/((AO101+1)*(AO101+1))*(2*1/Q101*1/P101-1/P101*1/P101)))</f>
        <v>0</v>
      </c>
      <c r="P101">
        <f>IF(LEFT(AP101,1)&lt;&gt;"0",IF(LEFT(AP101,1)="1",3.0,AQ101),$D$5+$E$5*(BG101*AZ101/($K$5*1000))+$F$5*(BG101*AZ101/($K$5*1000))*MAX(MIN(AN101,$J$5),$I$5)*MAX(MIN(AN101,$J$5),$I$5)+$G$5*MAX(MIN(AN101,$J$5),$I$5)*(BG101*AZ101/($K$5*1000))+$H$5*(BG101*AZ101/($K$5*1000))*(BG101*AZ101/($K$5*1000)))</f>
        <v>0</v>
      </c>
      <c r="Q101">
        <f>H101*(1000-(1000*0.61365*exp(17.502*U101/(240.97+U101))/(AZ101+BA101)+AU101)/2)/(1000*0.61365*exp(17.502*U101/(240.97+U101))/(AZ101+BA101)-AU101)</f>
        <v>0</v>
      </c>
      <c r="R101">
        <f>1/((AO101+1)/(O101/1.6)+1/(P101/1.37)) + AO101/((AO101+1)/(O101/1.6) + AO101/(P101/1.37))</f>
        <v>0</v>
      </c>
      <c r="S101">
        <f>(AJ101*AM101)</f>
        <v>0</v>
      </c>
      <c r="T101">
        <f>(BB101+(S101+2*0.95*5.67E-8*(((BB101+$B$9)+273)^4-(BB101+273)^4)-44100*H101)/(1.84*29.3*P101+8*0.95*5.67E-8*(BB101+273)^3))</f>
        <v>0</v>
      </c>
      <c r="U101">
        <f>($C$9*BC101+$D$9*BD101+$E$9*T101)</f>
        <v>0</v>
      </c>
      <c r="V101">
        <f>0.61365*exp(17.502*U101/(240.97+U101))</f>
        <v>0</v>
      </c>
      <c r="W101">
        <f>(X101/Y101*100)</f>
        <v>0</v>
      </c>
      <c r="X101">
        <f>AU101*(AZ101+BA101)/1000</f>
        <v>0</v>
      </c>
      <c r="Y101">
        <f>0.61365*exp(17.502*BB101/(240.97+BB101))</f>
        <v>0</v>
      </c>
      <c r="Z101">
        <f>(V101-AU101*(AZ101+BA101)/1000)</f>
        <v>0</v>
      </c>
      <c r="AA101">
        <f>(-H101*44100)</f>
        <v>0</v>
      </c>
      <c r="AB101">
        <f>2*29.3*P101*0.92*(BB101-U101)</f>
        <v>0</v>
      </c>
      <c r="AC101">
        <f>2*0.95*5.67E-8*(((BB101+$B$9)+273)^4-(U101+273)^4)</f>
        <v>0</v>
      </c>
      <c r="AD101">
        <f>S101+AC101+AA101+AB101</f>
        <v>0</v>
      </c>
      <c r="AE101">
        <v>0</v>
      </c>
      <c r="AF101">
        <v>0</v>
      </c>
      <c r="AG101">
        <f>IF(AE101*$H$15&gt;=AI101,1.0,(AI101/(AI101-AE101*$H$15)))</f>
        <v>0</v>
      </c>
      <c r="AH101">
        <f>(AG101-1)*100</f>
        <v>0</v>
      </c>
      <c r="AI101">
        <f>MAX(0,($B$15+$C$15*BG101)/(1+$D$15*BG101)*AZ101/(BB101+273)*$E$15)</f>
        <v>0</v>
      </c>
      <c r="AJ101">
        <f>$B$13*BH101+$C$13*BI101+$D$13*BT101</f>
        <v>0</v>
      </c>
      <c r="AK101">
        <f>AJ101*AL101</f>
        <v>0</v>
      </c>
      <c r="AL101">
        <f>($B$13*$D$11+$C$13*$D$11+$D$13*(BU101*$E$11+BV101*$G$11))/($B$13+$C$13+$D$13)</f>
        <v>0</v>
      </c>
      <c r="AM101">
        <f>($B$13*$K$11+$C$13*$K$11+$D$13*(BU101*$L$11+BV101*$N$11))/($B$13+$C$13+$D$13)</f>
        <v>0</v>
      </c>
      <c r="AN101">
        <v>3</v>
      </c>
      <c r="AO101">
        <v>0.5</v>
      </c>
      <c r="AP101" t="s">
        <v>334</v>
      </c>
      <c r="AQ101">
        <v>2</v>
      </c>
      <c r="AR101">
        <v>1655407390.849999</v>
      </c>
      <c r="AS101">
        <v>782.063</v>
      </c>
      <c r="AT101">
        <v>800.0867</v>
      </c>
      <c r="AU101">
        <v>32.76132</v>
      </c>
      <c r="AV101">
        <v>30.06006333333333</v>
      </c>
      <c r="AW101">
        <v>780.1859333333334</v>
      </c>
      <c r="AX101">
        <v>32.51564666666666</v>
      </c>
      <c r="AY101">
        <v>599.8548666666668</v>
      </c>
      <c r="AZ101">
        <v>85.16627333333334</v>
      </c>
      <c r="BA101">
        <v>0.09846002333333331</v>
      </c>
      <c r="BB101">
        <v>31.42389333333333</v>
      </c>
      <c r="BC101">
        <v>31.87925666666667</v>
      </c>
      <c r="BD101">
        <v>999.9000000000002</v>
      </c>
      <c r="BE101">
        <v>0</v>
      </c>
      <c r="BF101">
        <v>0</v>
      </c>
      <c r="BG101">
        <v>9992.080666666667</v>
      </c>
      <c r="BH101">
        <v>555.0162999999999</v>
      </c>
      <c r="BI101">
        <v>61.53867666666667</v>
      </c>
      <c r="BJ101">
        <v>-18.02374</v>
      </c>
      <c r="BK101">
        <v>808.5520666666667</v>
      </c>
      <c r="BL101">
        <v>824.8827333333332</v>
      </c>
      <c r="BM101">
        <v>2.701254</v>
      </c>
      <c r="BN101">
        <v>800.0867</v>
      </c>
      <c r="BO101">
        <v>30.06006333333333</v>
      </c>
      <c r="BP101">
        <v>2.790159333333333</v>
      </c>
      <c r="BQ101">
        <v>2.560102666666667</v>
      </c>
      <c r="BR101">
        <v>22.8258</v>
      </c>
      <c r="BS101">
        <v>21.41355666666667</v>
      </c>
      <c r="BT101">
        <v>1800.011</v>
      </c>
      <c r="BU101">
        <v>0.6429999333333334</v>
      </c>
      <c r="BV101">
        <v>0.3570000999999999</v>
      </c>
      <c r="BW101">
        <v>36</v>
      </c>
      <c r="BX101">
        <v>30063.59</v>
      </c>
      <c r="BY101">
        <v>1655407378.6</v>
      </c>
      <c r="BZ101" t="s">
        <v>593</v>
      </c>
      <c r="CA101">
        <v>1655407377.6</v>
      </c>
      <c r="CB101">
        <v>1655407378.6</v>
      </c>
      <c r="CC101">
        <v>93</v>
      </c>
      <c r="CD101">
        <v>0.194</v>
      </c>
      <c r="CE101">
        <v>-0.006</v>
      </c>
      <c r="CF101">
        <v>1.875</v>
      </c>
      <c r="CG101">
        <v>0.246</v>
      </c>
      <c r="CH101">
        <v>800</v>
      </c>
      <c r="CI101">
        <v>30</v>
      </c>
      <c r="CJ101">
        <v>0.18</v>
      </c>
      <c r="CK101">
        <v>0.03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3.22665</v>
      </c>
      <c r="CX101">
        <v>2.78119</v>
      </c>
      <c r="CY101">
        <v>0.12761</v>
      </c>
      <c r="CZ101">
        <v>0.131491</v>
      </c>
      <c r="DA101">
        <v>0.124443</v>
      </c>
      <c r="DB101">
        <v>0.119052</v>
      </c>
      <c r="DC101">
        <v>21859.2</v>
      </c>
      <c r="DD101">
        <v>21462.2</v>
      </c>
      <c r="DE101">
        <v>24110.7</v>
      </c>
      <c r="DF101">
        <v>22030.4</v>
      </c>
      <c r="DG101">
        <v>31211.7</v>
      </c>
      <c r="DH101">
        <v>24753.4</v>
      </c>
      <c r="DI101">
        <v>39423.1</v>
      </c>
      <c r="DJ101">
        <v>30490.4</v>
      </c>
      <c r="DK101">
        <v>2.11545</v>
      </c>
      <c r="DL101">
        <v>2.12162</v>
      </c>
      <c r="DM101">
        <v>0.0262409</v>
      </c>
      <c r="DN101">
        <v>0</v>
      </c>
      <c r="DO101">
        <v>31.4464</v>
      </c>
      <c r="DP101">
        <v>999.9</v>
      </c>
      <c r="DQ101">
        <v>55.5</v>
      </c>
      <c r="DR101">
        <v>35.7</v>
      </c>
      <c r="DS101">
        <v>38.2599</v>
      </c>
      <c r="DT101">
        <v>63.8566</v>
      </c>
      <c r="DU101">
        <v>16.5064</v>
      </c>
      <c r="DV101">
        <v>2</v>
      </c>
      <c r="DW101">
        <v>0.47705</v>
      </c>
      <c r="DX101">
        <v>0.713565</v>
      </c>
      <c r="DY101">
        <v>20.3641</v>
      </c>
      <c r="DZ101">
        <v>5.22897</v>
      </c>
      <c r="EA101">
        <v>11.9442</v>
      </c>
      <c r="EB101">
        <v>4.9772</v>
      </c>
      <c r="EC101">
        <v>3.281</v>
      </c>
      <c r="ED101">
        <v>2292</v>
      </c>
      <c r="EE101">
        <v>9405.6</v>
      </c>
      <c r="EF101">
        <v>9999</v>
      </c>
      <c r="EG101">
        <v>119.3</v>
      </c>
      <c r="EH101">
        <v>4.97179</v>
      </c>
      <c r="EI101">
        <v>1.86188</v>
      </c>
      <c r="EJ101">
        <v>1.86737</v>
      </c>
      <c r="EK101">
        <v>1.85877</v>
      </c>
      <c r="EL101">
        <v>1.86294</v>
      </c>
      <c r="EM101">
        <v>1.86355</v>
      </c>
      <c r="EN101">
        <v>1.86432</v>
      </c>
      <c r="EO101">
        <v>1.86035</v>
      </c>
      <c r="EP101">
        <v>0</v>
      </c>
      <c r="EQ101">
        <v>0</v>
      </c>
      <c r="ER101">
        <v>0</v>
      </c>
      <c r="ES101">
        <v>0</v>
      </c>
      <c r="ET101" t="s">
        <v>336</v>
      </c>
      <c r="EU101" t="s">
        <v>337</v>
      </c>
      <c r="EV101" t="s">
        <v>338</v>
      </c>
      <c r="EW101" t="s">
        <v>338</v>
      </c>
      <c r="EX101" t="s">
        <v>338</v>
      </c>
      <c r="EY101" t="s">
        <v>338</v>
      </c>
      <c r="EZ101">
        <v>0</v>
      </c>
      <c r="FA101">
        <v>100</v>
      </c>
      <c r="FB101">
        <v>100</v>
      </c>
      <c r="FC101">
        <v>1.877</v>
      </c>
      <c r="FD101">
        <v>0.2457</v>
      </c>
      <c r="FE101">
        <v>1.740078291948081</v>
      </c>
      <c r="FF101">
        <v>0.0006784385813721132</v>
      </c>
      <c r="FG101">
        <v>-9.114967239483524E-07</v>
      </c>
      <c r="FH101">
        <v>3.422039933275619E-10</v>
      </c>
      <c r="FI101">
        <v>0.2456700000000005</v>
      </c>
      <c r="FJ101">
        <v>0</v>
      </c>
      <c r="FK101">
        <v>0</v>
      </c>
      <c r="FL101">
        <v>0</v>
      </c>
      <c r="FM101">
        <v>1</v>
      </c>
      <c r="FN101">
        <v>2092</v>
      </c>
      <c r="FO101">
        <v>0</v>
      </c>
      <c r="FP101">
        <v>27</v>
      </c>
      <c r="FQ101">
        <v>0.3</v>
      </c>
      <c r="FR101">
        <v>0.3</v>
      </c>
      <c r="FS101">
        <v>2.34131</v>
      </c>
      <c r="FT101">
        <v>2.43774</v>
      </c>
      <c r="FU101">
        <v>2.14966</v>
      </c>
      <c r="FV101">
        <v>2.71118</v>
      </c>
      <c r="FW101">
        <v>2.15088</v>
      </c>
      <c r="FX101">
        <v>2.3938</v>
      </c>
      <c r="FY101">
        <v>39.8428</v>
      </c>
      <c r="FZ101">
        <v>14.2546</v>
      </c>
      <c r="GA101">
        <v>19</v>
      </c>
      <c r="GB101">
        <v>624.755</v>
      </c>
      <c r="GC101">
        <v>652.956</v>
      </c>
      <c r="GD101">
        <v>29.999</v>
      </c>
      <c r="GE101">
        <v>33.2014</v>
      </c>
      <c r="GF101">
        <v>30.0002</v>
      </c>
      <c r="GG101">
        <v>33.1232</v>
      </c>
      <c r="GH101">
        <v>33.0964</v>
      </c>
      <c r="GI101">
        <v>46.8721</v>
      </c>
      <c r="GJ101">
        <v>25.8924</v>
      </c>
      <c r="GK101">
        <v>95.8712</v>
      </c>
      <c r="GL101">
        <v>30</v>
      </c>
      <c r="GM101">
        <v>800</v>
      </c>
      <c r="GN101">
        <v>29.755</v>
      </c>
      <c r="GO101">
        <v>99.6841</v>
      </c>
      <c r="GP101">
        <v>100.037</v>
      </c>
    </row>
    <row r="102" spans="1:198">
      <c r="A102">
        <v>84</v>
      </c>
      <c r="B102">
        <v>1655407489.1</v>
      </c>
      <c r="C102">
        <v>13218</v>
      </c>
      <c r="D102" t="s">
        <v>594</v>
      </c>
      <c r="E102" t="s">
        <v>595</v>
      </c>
      <c r="F102">
        <v>15</v>
      </c>
      <c r="G102">
        <v>1655407484.35</v>
      </c>
      <c r="H102">
        <f>(I102)/1000</f>
        <v>0</v>
      </c>
      <c r="I102">
        <f>1000*AY102*AG102*(AU102-AV102)/(100*AN102*(1000-AG102*AU102))</f>
        <v>0</v>
      </c>
      <c r="J102">
        <f>AY102*AG102*(AT102-AS102*(1000-AG102*AV102)/(1000-AG102*AU102))/(100*AN102)</f>
        <v>0</v>
      </c>
      <c r="K102">
        <f>AS102 - IF(AG102&gt;1, J102*AN102*100.0/(AI102*BG102), 0)</f>
        <v>0</v>
      </c>
      <c r="L102">
        <f>((R102-H102/2)*K102-J102)/(R102+H102/2)</f>
        <v>0</v>
      </c>
      <c r="M102">
        <f>L102*(AZ102+BA102)/1000.0</f>
        <v>0</v>
      </c>
      <c r="N102">
        <f>(AS102 - IF(AG102&gt;1, J102*AN102*100.0/(AI102*BG102), 0))*(AZ102+BA102)/1000.0</f>
        <v>0</v>
      </c>
      <c r="O102">
        <f>2.0/((1/Q102-1/P102)+SIGN(Q102)*SQRT((1/Q102-1/P102)*(1/Q102-1/P102) + 4*AO102/((AO102+1)*(AO102+1))*(2*1/Q102*1/P102-1/P102*1/P102)))</f>
        <v>0</v>
      </c>
      <c r="P102">
        <f>IF(LEFT(AP102,1)&lt;&gt;"0",IF(LEFT(AP102,1)="1",3.0,AQ102),$D$5+$E$5*(BG102*AZ102/($K$5*1000))+$F$5*(BG102*AZ102/($K$5*1000))*MAX(MIN(AN102,$J$5),$I$5)*MAX(MIN(AN102,$J$5),$I$5)+$G$5*MAX(MIN(AN102,$J$5),$I$5)*(BG102*AZ102/($K$5*1000))+$H$5*(BG102*AZ102/($K$5*1000))*(BG102*AZ102/($K$5*1000)))</f>
        <v>0</v>
      </c>
      <c r="Q102">
        <f>H102*(1000-(1000*0.61365*exp(17.502*U102/(240.97+U102))/(AZ102+BA102)+AU102)/2)/(1000*0.61365*exp(17.502*U102/(240.97+U102))/(AZ102+BA102)-AU102)</f>
        <v>0</v>
      </c>
      <c r="R102">
        <f>1/((AO102+1)/(O102/1.6)+1/(P102/1.37)) + AO102/((AO102+1)/(O102/1.6) + AO102/(P102/1.37))</f>
        <v>0</v>
      </c>
      <c r="S102">
        <f>(AJ102*AM102)</f>
        <v>0</v>
      </c>
      <c r="T102">
        <f>(BB102+(S102+2*0.95*5.67E-8*(((BB102+$B$9)+273)^4-(BB102+273)^4)-44100*H102)/(1.84*29.3*P102+8*0.95*5.67E-8*(BB102+273)^3))</f>
        <v>0</v>
      </c>
      <c r="U102">
        <f>($C$9*BC102+$D$9*BD102+$E$9*T102)</f>
        <v>0</v>
      </c>
      <c r="V102">
        <f>0.61365*exp(17.502*U102/(240.97+U102))</f>
        <v>0</v>
      </c>
      <c r="W102">
        <f>(X102/Y102*100)</f>
        <v>0</v>
      </c>
      <c r="X102">
        <f>AU102*(AZ102+BA102)/1000</f>
        <v>0</v>
      </c>
      <c r="Y102">
        <f>0.61365*exp(17.502*BB102/(240.97+BB102))</f>
        <v>0</v>
      </c>
      <c r="Z102">
        <f>(V102-AU102*(AZ102+BA102)/1000)</f>
        <v>0</v>
      </c>
      <c r="AA102">
        <f>(-H102*44100)</f>
        <v>0</v>
      </c>
      <c r="AB102">
        <f>2*29.3*P102*0.92*(BB102-U102)</f>
        <v>0</v>
      </c>
      <c r="AC102">
        <f>2*0.95*5.67E-8*(((BB102+$B$9)+273)^4-(U102+273)^4)</f>
        <v>0</v>
      </c>
      <c r="AD102">
        <f>S102+AC102+AA102+AB102</f>
        <v>0</v>
      </c>
      <c r="AE102">
        <v>0</v>
      </c>
      <c r="AF102">
        <v>0</v>
      </c>
      <c r="AG102">
        <f>IF(AE102*$H$15&gt;=AI102,1.0,(AI102/(AI102-AE102*$H$15)))</f>
        <v>0</v>
      </c>
      <c r="AH102">
        <f>(AG102-1)*100</f>
        <v>0</v>
      </c>
      <c r="AI102">
        <f>MAX(0,($B$15+$C$15*BG102)/(1+$D$15*BG102)*AZ102/(BB102+273)*$E$15)</f>
        <v>0</v>
      </c>
      <c r="AJ102">
        <f>$B$13*BH102+$C$13*BI102+$D$13*BT102</f>
        <v>0</v>
      </c>
      <c r="AK102">
        <f>AJ102*AL102</f>
        <v>0</v>
      </c>
      <c r="AL102">
        <f>($B$13*$D$11+$C$13*$D$11+$D$13*(BU102*$E$11+BV102*$G$11))/($B$13+$C$13+$D$13)</f>
        <v>0</v>
      </c>
      <c r="AM102">
        <f>($B$13*$K$11+$C$13*$K$11+$D$13*(BU102*$L$11+BV102*$N$11))/($B$13+$C$13+$D$13)</f>
        <v>0</v>
      </c>
      <c r="AN102">
        <v>3</v>
      </c>
      <c r="AO102">
        <v>0.5</v>
      </c>
      <c r="AP102" t="s">
        <v>334</v>
      </c>
      <c r="AQ102">
        <v>2</v>
      </c>
      <c r="AR102">
        <v>1655407484.35</v>
      </c>
      <c r="AS102">
        <v>987.5589999999999</v>
      </c>
      <c r="AT102">
        <v>999.9792222222222</v>
      </c>
      <c r="AU102">
        <v>31.45892222222222</v>
      </c>
      <c r="AV102">
        <v>29.88207222222222</v>
      </c>
      <c r="AW102">
        <v>985.7067222222223</v>
      </c>
      <c r="AX102">
        <v>31.21802222222222</v>
      </c>
      <c r="AY102">
        <v>600.3087777777778</v>
      </c>
      <c r="AZ102">
        <v>85.16485</v>
      </c>
      <c r="BA102">
        <v>0.09578440000000001</v>
      </c>
      <c r="BB102">
        <v>31.39651666666667</v>
      </c>
      <c r="BC102">
        <v>31.79441666666667</v>
      </c>
      <c r="BD102">
        <v>999.9000000000001</v>
      </c>
      <c r="BE102">
        <v>0</v>
      </c>
      <c r="BF102">
        <v>0</v>
      </c>
      <c r="BG102">
        <v>10015.14444444444</v>
      </c>
      <c r="BH102">
        <v>555.0701111111111</v>
      </c>
      <c r="BI102">
        <v>61.89989444444445</v>
      </c>
      <c r="BJ102">
        <v>-12.42085327777778</v>
      </c>
      <c r="BK102">
        <v>1019.626666666667</v>
      </c>
      <c r="BL102">
        <v>1030.780555555556</v>
      </c>
      <c r="BM102">
        <v>1.576850836666667</v>
      </c>
      <c r="BN102">
        <v>999.9792222222222</v>
      </c>
      <c r="BO102">
        <v>29.88207222222222</v>
      </c>
      <c r="BP102">
        <v>2.679195</v>
      </c>
      <c r="BQ102">
        <v>2.544902777777777</v>
      </c>
      <c r="BR102">
        <v>22.14726666666667</v>
      </c>
      <c r="BS102">
        <v>21.31632777777778</v>
      </c>
      <c r="BT102">
        <v>1800.009444444444</v>
      </c>
      <c r="BU102">
        <v>0.6430005555555556</v>
      </c>
      <c r="BV102">
        <v>0.3569995</v>
      </c>
      <c r="BW102">
        <v>35.71296666666667</v>
      </c>
      <c r="BX102">
        <v>30063.58333333333</v>
      </c>
      <c r="BY102">
        <v>1655407480.1</v>
      </c>
      <c r="BZ102" t="s">
        <v>596</v>
      </c>
      <c r="CA102">
        <v>1655407480.1</v>
      </c>
      <c r="CB102">
        <v>1655407477.6</v>
      </c>
      <c r="CC102">
        <v>94</v>
      </c>
      <c r="CD102">
        <v>0.003</v>
      </c>
      <c r="CE102">
        <v>-0.005</v>
      </c>
      <c r="CF102">
        <v>1.851</v>
      </c>
      <c r="CG102">
        <v>0.241</v>
      </c>
      <c r="CH102">
        <v>1000</v>
      </c>
      <c r="CI102">
        <v>30</v>
      </c>
      <c r="CJ102">
        <v>0.2</v>
      </c>
      <c r="CK102">
        <v>0.03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3.22547</v>
      </c>
      <c r="CX102">
        <v>2.77996</v>
      </c>
      <c r="CY102">
        <v>0.147967</v>
      </c>
      <c r="CZ102">
        <v>0.152107</v>
      </c>
      <c r="DA102">
        <v>0.124435</v>
      </c>
      <c r="DB102">
        <v>0.119432</v>
      </c>
      <c r="DC102">
        <v>21348.6</v>
      </c>
      <c r="DD102">
        <v>20950.8</v>
      </c>
      <c r="DE102">
        <v>24110.5</v>
      </c>
      <c r="DF102">
        <v>22028.8</v>
      </c>
      <c r="DG102">
        <v>31212.3</v>
      </c>
      <c r="DH102">
        <v>24741.5</v>
      </c>
      <c r="DI102">
        <v>39422.8</v>
      </c>
      <c r="DJ102">
        <v>30488.3</v>
      </c>
      <c r="DK102">
        <v>2.1109</v>
      </c>
      <c r="DL102">
        <v>2.12073</v>
      </c>
      <c r="DM102">
        <v>0.0226162</v>
      </c>
      <c r="DN102">
        <v>0</v>
      </c>
      <c r="DO102">
        <v>31.4326</v>
      </c>
      <c r="DP102">
        <v>999.9</v>
      </c>
      <c r="DQ102">
        <v>55.5</v>
      </c>
      <c r="DR102">
        <v>35.7</v>
      </c>
      <c r="DS102">
        <v>38.2607</v>
      </c>
      <c r="DT102">
        <v>63.8766</v>
      </c>
      <c r="DU102">
        <v>16.4022</v>
      </c>
      <c r="DV102">
        <v>2</v>
      </c>
      <c r="DW102">
        <v>0.479212</v>
      </c>
      <c r="DX102">
        <v>0.728388</v>
      </c>
      <c r="DY102">
        <v>20.3633</v>
      </c>
      <c r="DZ102">
        <v>5.22523</v>
      </c>
      <c r="EA102">
        <v>11.9441</v>
      </c>
      <c r="EB102">
        <v>4.9762</v>
      </c>
      <c r="EC102">
        <v>3.28048</v>
      </c>
      <c r="ED102">
        <v>2294.4</v>
      </c>
      <c r="EE102">
        <v>9425.200000000001</v>
      </c>
      <c r="EF102">
        <v>9999</v>
      </c>
      <c r="EG102">
        <v>119.3</v>
      </c>
      <c r="EH102">
        <v>4.9718</v>
      </c>
      <c r="EI102">
        <v>1.86188</v>
      </c>
      <c r="EJ102">
        <v>1.86737</v>
      </c>
      <c r="EK102">
        <v>1.85875</v>
      </c>
      <c r="EL102">
        <v>1.86295</v>
      </c>
      <c r="EM102">
        <v>1.86354</v>
      </c>
      <c r="EN102">
        <v>1.86432</v>
      </c>
      <c r="EO102">
        <v>1.86035</v>
      </c>
      <c r="EP102">
        <v>0</v>
      </c>
      <c r="EQ102">
        <v>0</v>
      </c>
      <c r="ER102">
        <v>0</v>
      </c>
      <c r="ES102">
        <v>0</v>
      </c>
      <c r="ET102" t="s">
        <v>336</v>
      </c>
      <c r="EU102" t="s">
        <v>337</v>
      </c>
      <c r="EV102" t="s">
        <v>338</v>
      </c>
      <c r="EW102" t="s">
        <v>338</v>
      </c>
      <c r="EX102" t="s">
        <v>338</v>
      </c>
      <c r="EY102" t="s">
        <v>338</v>
      </c>
      <c r="EZ102">
        <v>0</v>
      </c>
      <c r="FA102">
        <v>100</v>
      </c>
      <c r="FB102">
        <v>100</v>
      </c>
      <c r="FC102">
        <v>1.853</v>
      </c>
      <c r="FD102">
        <v>0.2409</v>
      </c>
      <c r="FE102">
        <v>1.741606930255361</v>
      </c>
      <c r="FF102">
        <v>0.0006784385813721132</v>
      </c>
      <c r="FG102">
        <v>-9.114967239483524E-07</v>
      </c>
      <c r="FH102">
        <v>3.422039933275619E-10</v>
      </c>
      <c r="FI102">
        <v>0.2408904761904829</v>
      </c>
      <c r="FJ102">
        <v>0</v>
      </c>
      <c r="FK102">
        <v>0</v>
      </c>
      <c r="FL102">
        <v>0</v>
      </c>
      <c r="FM102">
        <v>1</v>
      </c>
      <c r="FN102">
        <v>2092</v>
      </c>
      <c r="FO102">
        <v>0</v>
      </c>
      <c r="FP102">
        <v>27</v>
      </c>
      <c r="FQ102">
        <v>0.1</v>
      </c>
      <c r="FR102">
        <v>0.2</v>
      </c>
      <c r="FS102">
        <v>2.79175</v>
      </c>
      <c r="FT102">
        <v>2.42676</v>
      </c>
      <c r="FU102">
        <v>2.14966</v>
      </c>
      <c r="FV102">
        <v>2.71118</v>
      </c>
      <c r="FW102">
        <v>2.15088</v>
      </c>
      <c r="FX102">
        <v>2.43164</v>
      </c>
      <c r="FY102">
        <v>39.8932</v>
      </c>
      <c r="FZ102">
        <v>14.2459</v>
      </c>
      <c r="GA102">
        <v>19</v>
      </c>
      <c r="GB102">
        <v>621.465</v>
      </c>
      <c r="GC102">
        <v>652.393</v>
      </c>
      <c r="GD102">
        <v>30.0002</v>
      </c>
      <c r="GE102">
        <v>33.2262</v>
      </c>
      <c r="GF102">
        <v>30.0003</v>
      </c>
      <c r="GG102">
        <v>33.1467</v>
      </c>
      <c r="GH102">
        <v>33.1165</v>
      </c>
      <c r="GI102">
        <v>55.8767</v>
      </c>
      <c r="GJ102">
        <v>25.6398</v>
      </c>
      <c r="GK102">
        <v>94.3626</v>
      </c>
      <c r="GL102">
        <v>30</v>
      </c>
      <c r="GM102">
        <v>1000</v>
      </c>
      <c r="GN102">
        <v>29.6407</v>
      </c>
      <c r="GO102">
        <v>99.6833</v>
      </c>
      <c r="GP102">
        <v>100.03</v>
      </c>
    </row>
    <row r="103" spans="1:198">
      <c r="A103">
        <v>85</v>
      </c>
      <c r="B103">
        <v>1655407579.6</v>
      </c>
      <c r="C103">
        <v>13308.5</v>
      </c>
      <c r="D103" t="s">
        <v>597</v>
      </c>
      <c r="E103" t="s">
        <v>598</v>
      </c>
      <c r="F103">
        <v>15</v>
      </c>
      <c r="G103">
        <v>1655407571.849999</v>
      </c>
      <c r="H103">
        <f>(I103)/1000</f>
        <v>0</v>
      </c>
      <c r="I103">
        <f>1000*AY103*AG103*(AU103-AV103)/(100*AN103*(1000-AG103*AU103))</f>
        <v>0</v>
      </c>
      <c r="J103">
        <f>AY103*AG103*(AT103-AS103*(1000-AG103*AV103)/(1000-AG103*AU103))/(100*AN103)</f>
        <v>0</v>
      </c>
      <c r="K103">
        <f>AS103 - IF(AG103&gt;1, J103*AN103*100.0/(AI103*BG103), 0)</f>
        <v>0</v>
      </c>
      <c r="L103">
        <f>((R103-H103/2)*K103-J103)/(R103+H103/2)</f>
        <v>0</v>
      </c>
      <c r="M103">
        <f>L103*(AZ103+BA103)/1000.0</f>
        <v>0</v>
      </c>
      <c r="N103">
        <f>(AS103 - IF(AG103&gt;1, J103*AN103*100.0/(AI103*BG103), 0))*(AZ103+BA103)/1000.0</f>
        <v>0</v>
      </c>
      <c r="O103">
        <f>2.0/((1/Q103-1/P103)+SIGN(Q103)*SQRT((1/Q103-1/P103)*(1/Q103-1/P103) + 4*AO103/((AO103+1)*(AO103+1))*(2*1/Q103*1/P103-1/P103*1/P103)))</f>
        <v>0</v>
      </c>
      <c r="P103">
        <f>IF(LEFT(AP103,1)&lt;&gt;"0",IF(LEFT(AP103,1)="1",3.0,AQ103),$D$5+$E$5*(BG103*AZ103/($K$5*1000))+$F$5*(BG103*AZ103/($K$5*1000))*MAX(MIN(AN103,$J$5),$I$5)*MAX(MIN(AN103,$J$5),$I$5)+$G$5*MAX(MIN(AN103,$J$5),$I$5)*(BG103*AZ103/($K$5*1000))+$H$5*(BG103*AZ103/($K$5*1000))*(BG103*AZ103/($K$5*1000)))</f>
        <v>0</v>
      </c>
      <c r="Q103">
        <f>H103*(1000-(1000*0.61365*exp(17.502*U103/(240.97+U103))/(AZ103+BA103)+AU103)/2)/(1000*0.61365*exp(17.502*U103/(240.97+U103))/(AZ103+BA103)-AU103)</f>
        <v>0</v>
      </c>
      <c r="R103">
        <f>1/((AO103+1)/(O103/1.6)+1/(P103/1.37)) + AO103/((AO103+1)/(O103/1.6) + AO103/(P103/1.37))</f>
        <v>0</v>
      </c>
      <c r="S103">
        <f>(AJ103*AM103)</f>
        <v>0</v>
      </c>
      <c r="T103">
        <f>(BB103+(S103+2*0.95*5.67E-8*(((BB103+$B$9)+273)^4-(BB103+273)^4)-44100*H103)/(1.84*29.3*P103+8*0.95*5.67E-8*(BB103+273)^3))</f>
        <v>0</v>
      </c>
      <c r="U103">
        <f>($C$9*BC103+$D$9*BD103+$E$9*T103)</f>
        <v>0</v>
      </c>
      <c r="V103">
        <f>0.61365*exp(17.502*U103/(240.97+U103))</f>
        <v>0</v>
      </c>
      <c r="W103">
        <f>(X103/Y103*100)</f>
        <v>0</v>
      </c>
      <c r="X103">
        <f>AU103*(AZ103+BA103)/1000</f>
        <v>0</v>
      </c>
      <c r="Y103">
        <f>0.61365*exp(17.502*BB103/(240.97+BB103))</f>
        <v>0</v>
      </c>
      <c r="Z103">
        <f>(V103-AU103*(AZ103+BA103)/1000)</f>
        <v>0</v>
      </c>
      <c r="AA103">
        <f>(-H103*44100)</f>
        <v>0</v>
      </c>
      <c r="AB103">
        <f>2*29.3*P103*0.92*(BB103-U103)</f>
        <v>0</v>
      </c>
      <c r="AC103">
        <f>2*0.95*5.67E-8*(((BB103+$B$9)+273)^4-(U103+273)^4)</f>
        <v>0</v>
      </c>
      <c r="AD103">
        <f>S103+AC103+AA103+AB103</f>
        <v>0</v>
      </c>
      <c r="AE103">
        <v>0</v>
      </c>
      <c r="AF103">
        <v>0</v>
      </c>
      <c r="AG103">
        <f>IF(AE103*$H$15&gt;=AI103,1.0,(AI103/(AI103-AE103*$H$15)))</f>
        <v>0</v>
      </c>
      <c r="AH103">
        <f>(AG103-1)*100</f>
        <v>0</v>
      </c>
      <c r="AI103">
        <f>MAX(0,($B$15+$C$15*BG103)/(1+$D$15*BG103)*AZ103/(BB103+273)*$E$15)</f>
        <v>0</v>
      </c>
      <c r="AJ103">
        <f>$B$13*BH103+$C$13*BI103+$D$13*BT103</f>
        <v>0</v>
      </c>
      <c r="AK103">
        <f>AJ103*AL103</f>
        <v>0</v>
      </c>
      <c r="AL103">
        <f>($B$13*$D$11+$C$13*$D$11+$D$13*(BU103*$E$11+BV103*$G$11))/($B$13+$C$13+$D$13)</f>
        <v>0</v>
      </c>
      <c r="AM103">
        <f>($B$13*$K$11+$C$13*$K$11+$D$13*(BU103*$L$11+BV103*$N$11))/($B$13+$C$13+$D$13)</f>
        <v>0</v>
      </c>
      <c r="AN103">
        <v>3</v>
      </c>
      <c r="AO103">
        <v>0.5</v>
      </c>
      <c r="AP103" t="s">
        <v>334</v>
      </c>
      <c r="AQ103">
        <v>2</v>
      </c>
      <c r="AR103">
        <v>1655407571.849999</v>
      </c>
      <c r="AS103">
        <v>1183.443333333333</v>
      </c>
      <c r="AT103">
        <v>1200.032333333333</v>
      </c>
      <c r="AU103">
        <v>31.87005333333333</v>
      </c>
      <c r="AV103">
        <v>29.75333999999999</v>
      </c>
      <c r="AW103">
        <v>1181.607666666667</v>
      </c>
      <c r="AX103">
        <v>31.63981333333333</v>
      </c>
      <c r="AY103">
        <v>600.1643333333334</v>
      </c>
      <c r="AZ103">
        <v>85.16483666666664</v>
      </c>
      <c r="BA103">
        <v>0.09737222666666666</v>
      </c>
      <c r="BB103">
        <v>31.36899666666666</v>
      </c>
      <c r="BC103">
        <v>31.72736666666667</v>
      </c>
      <c r="BD103">
        <v>999.9000000000002</v>
      </c>
      <c r="BE103">
        <v>0</v>
      </c>
      <c r="BF103">
        <v>0</v>
      </c>
      <c r="BG103">
        <v>9998.079666666665</v>
      </c>
      <c r="BH103">
        <v>555.3255666666666</v>
      </c>
      <c r="BI103">
        <v>61.67059333333334</v>
      </c>
      <c r="BJ103">
        <v>-16.58877175666667</v>
      </c>
      <c r="BK103">
        <v>1222.392333333333</v>
      </c>
      <c r="BL103">
        <v>1236.831666666666</v>
      </c>
      <c r="BM103">
        <v>2.116723993333333</v>
      </c>
      <c r="BN103">
        <v>1200.032333333333</v>
      </c>
      <c r="BO103">
        <v>29.75333999999999</v>
      </c>
      <c r="BP103">
        <v>2.714207333333333</v>
      </c>
      <c r="BQ103">
        <v>2.533937666666666</v>
      </c>
      <c r="BR103">
        <v>22.36039</v>
      </c>
      <c r="BS103">
        <v>21.24594666666666</v>
      </c>
      <c r="BT103">
        <v>1800.007666666667</v>
      </c>
      <c r="BU103">
        <v>0.6429993666666667</v>
      </c>
      <c r="BV103">
        <v>0.3570006</v>
      </c>
      <c r="BW103">
        <v>35</v>
      </c>
      <c r="BX103">
        <v>30063.51666666667</v>
      </c>
      <c r="BY103">
        <v>1655407564.6</v>
      </c>
      <c r="BZ103" t="s">
        <v>599</v>
      </c>
      <c r="CA103">
        <v>1655407561.6</v>
      </c>
      <c r="CB103">
        <v>1655407564.6</v>
      </c>
      <c r="CC103">
        <v>95</v>
      </c>
      <c r="CD103">
        <v>0.001</v>
      </c>
      <c r="CE103">
        <v>-0.005</v>
      </c>
      <c r="CF103">
        <v>1.836</v>
      </c>
      <c r="CG103">
        <v>0.236</v>
      </c>
      <c r="CH103">
        <v>1200</v>
      </c>
      <c r="CI103">
        <v>30</v>
      </c>
      <c r="CJ103">
        <v>0.14</v>
      </c>
      <c r="CK103">
        <v>0.05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3.22673</v>
      </c>
      <c r="CX103">
        <v>2.78148</v>
      </c>
      <c r="CY103">
        <v>0.166344</v>
      </c>
      <c r="CZ103">
        <v>0.170636</v>
      </c>
      <c r="DA103">
        <v>0.124422</v>
      </c>
      <c r="DB103">
        <v>0.118531</v>
      </c>
      <c r="DC103">
        <v>20886.5</v>
      </c>
      <c r="DD103">
        <v>20491.9</v>
      </c>
      <c r="DE103">
        <v>24109.4</v>
      </c>
      <c r="DF103">
        <v>22028.3</v>
      </c>
      <c r="DG103">
        <v>31212</v>
      </c>
      <c r="DH103">
        <v>24766.3</v>
      </c>
      <c r="DI103">
        <v>39421.2</v>
      </c>
      <c r="DJ103">
        <v>30487.1</v>
      </c>
      <c r="DK103">
        <v>2.11413</v>
      </c>
      <c r="DL103">
        <v>2.12138</v>
      </c>
      <c r="DM103">
        <v>0.0186488</v>
      </c>
      <c r="DN103">
        <v>0</v>
      </c>
      <c r="DO103">
        <v>31.4298</v>
      </c>
      <c r="DP103">
        <v>999.9</v>
      </c>
      <c r="DQ103">
        <v>55.5</v>
      </c>
      <c r="DR103">
        <v>35.7</v>
      </c>
      <c r="DS103">
        <v>38.26</v>
      </c>
      <c r="DT103">
        <v>63.5766</v>
      </c>
      <c r="DU103">
        <v>16.3982</v>
      </c>
      <c r="DV103">
        <v>2</v>
      </c>
      <c r="DW103">
        <v>0.480175</v>
      </c>
      <c r="DX103">
        <v>0.739107</v>
      </c>
      <c r="DY103">
        <v>20.3642</v>
      </c>
      <c r="DZ103">
        <v>5.22568</v>
      </c>
      <c r="EA103">
        <v>11.9441</v>
      </c>
      <c r="EB103">
        <v>4.97675</v>
      </c>
      <c r="EC103">
        <v>3.281</v>
      </c>
      <c r="ED103">
        <v>2296.4</v>
      </c>
      <c r="EE103">
        <v>9442.1</v>
      </c>
      <c r="EF103">
        <v>9999</v>
      </c>
      <c r="EG103">
        <v>119.3</v>
      </c>
      <c r="EH103">
        <v>4.97177</v>
      </c>
      <c r="EI103">
        <v>1.86188</v>
      </c>
      <c r="EJ103">
        <v>1.86736</v>
      </c>
      <c r="EK103">
        <v>1.85877</v>
      </c>
      <c r="EL103">
        <v>1.86295</v>
      </c>
      <c r="EM103">
        <v>1.86355</v>
      </c>
      <c r="EN103">
        <v>1.86432</v>
      </c>
      <c r="EO103">
        <v>1.86035</v>
      </c>
      <c r="EP103">
        <v>0</v>
      </c>
      <c r="EQ103">
        <v>0</v>
      </c>
      <c r="ER103">
        <v>0</v>
      </c>
      <c r="ES103">
        <v>0</v>
      </c>
      <c r="ET103" t="s">
        <v>336</v>
      </c>
      <c r="EU103" t="s">
        <v>337</v>
      </c>
      <c r="EV103" t="s">
        <v>338</v>
      </c>
      <c r="EW103" t="s">
        <v>338</v>
      </c>
      <c r="EX103" t="s">
        <v>338</v>
      </c>
      <c r="EY103" t="s">
        <v>338</v>
      </c>
      <c r="EZ103">
        <v>0</v>
      </c>
      <c r="FA103">
        <v>100</v>
      </c>
      <c r="FB103">
        <v>100</v>
      </c>
      <c r="FC103">
        <v>1.84</v>
      </c>
      <c r="FD103">
        <v>0.2358</v>
      </c>
      <c r="FE103">
        <v>1.743046107368224</v>
      </c>
      <c r="FF103">
        <v>0.0006784385813721132</v>
      </c>
      <c r="FG103">
        <v>-9.114967239483524E-07</v>
      </c>
      <c r="FH103">
        <v>3.422039933275619E-10</v>
      </c>
      <c r="FI103">
        <v>0.2357750000000074</v>
      </c>
      <c r="FJ103">
        <v>0</v>
      </c>
      <c r="FK103">
        <v>0</v>
      </c>
      <c r="FL103">
        <v>0</v>
      </c>
      <c r="FM103">
        <v>1</v>
      </c>
      <c r="FN103">
        <v>2092</v>
      </c>
      <c r="FO103">
        <v>0</v>
      </c>
      <c r="FP103">
        <v>27</v>
      </c>
      <c r="FQ103">
        <v>0.3</v>
      </c>
      <c r="FR103">
        <v>0.2</v>
      </c>
      <c r="FS103">
        <v>3.21655</v>
      </c>
      <c r="FT103">
        <v>2.41943</v>
      </c>
      <c r="FU103">
        <v>2.14966</v>
      </c>
      <c r="FV103">
        <v>2.71118</v>
      </c>
      <c r="FW103">
        <v>2.15088</v>
      </c>
      <c r="FX103">
        <v>2.41943</v>
      </c>
      <c r="FY103">
        <v>39.8177</v>
      </c>
      <c r="FZ103">
        <v>14.2459</v>
      </c>
      <c r="GA103">
        <v>19</v>
      </c>
      <c r="GB103">
        <v>623.997</v>
      </c>
      <c r="GC103">
        <v>652.965</v>
      </c>
      <c r="GD103">
        <v>30.0004</v>
      </c>
      <c r="GE103">
        <v>33.24</v>
      </c>
      <c r="GF103">
        <v>30.0003</v>
      </c>
      <c r="GG103">
        <v>33.1501</v>
      </c>
      <c r="GH103">
        <v>33.117</v>
      </c>
      <c r="GI103">
        <v>64.3682</v>
      </c>
      <c r="GJ103">
        <v>26.3605</v>
      </c>
      <c r="GK103">
        <v>93.2306</v>
      </c>
      <c r="GL103">
        <v>30</v>
      </c>
      <c r="GM103">
        <v>1200</v>
      </c>
      <c r="GN103">
        <v>29.4325</v>
      </c>
      <c r="GO103">
        <v>99.6789</v>
      </c>
      <c r="GP103">
        <v>100.027</v>
      </c>
    </row>
    <row r="104" spans="1:198">
      <c r="A104">
        <v>86</v>
      </c>
      <c r="B104">
        <v>1655407670.1</v>
      </c>
      <c r="C104">
        <v>13399</v>
      </c>
      <c r="D104" t="s">
        <v>600</v>
      </c>
      <c r="E104" t="s">
        <v>601</v>
      </c>
      <c r="F104">
        <v>15</v>
      </c>
      <c r="G104">
        <v>1655407662.099999</v>
      </c>
      <c r="H104">
        <f>(I104)/1000</f>
        <v>0</v>
      </c>
      <c r="I104">
        <f>1000*AY104*AG104*(AU104-AV104)/(100*AN104*(1000-AG104*AU104))</f>
        <v>0</v>
      </c>
      <c r="J104">
        <f>AY104*AG104*(AT104-AS104*(1000-AG104*AV104)/(1000-AG104*AU104))/(100*AN104)</f>
        <v>0</v>
      </c>
      <c r="K104">
        <f>AS104 - IF(AG104&gt;1, J104*AN104*100.0/(AI104*BG104), 0)</f>
        <v>0</v>
      </c>
      <c r="L104">
        <f>((R104-H104/2)*K104-J104)/(R104+H104/2)</f>
        <v>0</v>
      </c>
      <c r="M104">
        <f>L104*(AZ104+BA104)/1000.0</f>
        <v>0</v>
      </c>
      <c r="N104">
        <f>(AS104 - IF(AG104&gt;1, J104*AN104*100.0/(AI104*BG104), 0))*(AZ104+BA104)/1000.0</f>
        <v>0</v>
      </c>
      <c r="O104">
        <f>2.0/((1/Q104-1/P104)+SIGN(Q104)*SQRT((1/Q104-1/P104)*(1/Q104-1/P104) + 4*AO104/((AO104+1)*(AO104+1))*(2*1/Q104*1/P104-1/P104*1/P104)))</f>
        <v>0</v>
      </c>
      <c r="P104">
        <f>IF(LEFT(AP104,1)&lt;&gt;"0",IF(LEFT(AP104,1)="1",3.0,AQ104),$D$5+$E$5*(BG104*AZ104/($K$5*1000))+$F$5*(BG104*AZ104/($K$5*1000))*MAX(MIN(AN104,$J$5),$I$5)*MAX(MIN(AN104,$J$5),$I$5)+$G$5*MAX(MIN(AN104,$J$5),$I$5)*(BG104*AZ104/($K$5*1000))+$H$5*(BG104*AZ104/($K$5*1000))*(BG104*AZ104/($K$5*1000)))</f>
        <v>0</v>
      </c>
      <c r="Q104">
        <f>H104*(1000-(1000*0.61365*exp(17.502*U104/(240.97+U104))/(AZ104+BA104)+AU104)/2)/(1000*0.61365*exp(17.502*U104/(240.97+U104))/(AZ104+BA104)-AU104)</f>
        <v>0</v>
      </c>
      <c r="R104">
        <f>1/((AO104+1)/(O104/1.6)+1/(P104/1.37)) + AO104/((AO104+1)/(O104/1.6) + AO104/(P104/1.37))</f>
        <v>0</v>
      </c>
      <c r="S104">
        <f>(AJ104*AM104)</f>
        <v>0</v>
      </c>
      <c r="T104">
        <f>(BB104+(S104+2*0.95*5.67E-8*(((BB104+$B$9)+273)^4-(BB104+273)^4)-44100*H104)/(1.84*29.3*P104+8*0.95*5.67E-8*(BB104+273)^3))</f>
        <v>0</v>
      </c>
      <c r="U104">
        <f>($C$9*BC104+$D$9*BD104+$E$9*T104)</f>
        <v>0</v>
      </c>
      <c r="V104">
        <f>0.61365*exp(17.502*U104/(240.97+U104))</f>
        <v>0</v>
      </c>
      <c r="W104">
        <f>(X104/Y104*100)</f>
        <v>0</v>
      </c>
      <c r="X104">
        <f>AU104*(AZ104+BA104)/1000</f>
        <v>0</v>
      </c>
      <c r="Y104">
        <f>0.61365*exp(17.502*BB104/(240.97+BB104))</f>
        <v>0</v>
      </c>
      <c r="Z104">
        <f>(V104-AU104*(AZ104+BA104)/1000)</f>
        <v>0</v>
      </c>
      <c r="AA104">
        <f>(-H104*44100)</f>
        <v>0</v>
      </c>
      <c r="AB104">
        <f>2*29.3*P104*0.92*(BB104-U104)</f>
        <v>0</v>
      </c>
      <c r="AC104">
        <f>2*0.95*5.67E-8*(((BB104+$B$9)+273)^4-(U104+273)^4)</f>
        <v>0</v>
      </c>
      <c r="AD104">
        <f>S104+AC104+AA104+AB104</f>
        <v>0</v>
      </c>
      <c r="AE104">
        <v>0</v>
      </c>
      <c r="AF104">
        <v>0</v>
      </c>
      <c r="AG104">
        <f>IF(AE104*$H$15&gt;=AI104,1.0,(AI104/(AI104-AE104*$H$15)))</f>
        <v>0</v>
      </c>
      <c r="AH104">
        <f>(AG104-1)*100</f>
        <v>0</v>
      </c>
      <c r="AI104">
        <f>MAX(0,($B$15+$C$15*BG104)/(1+$D$15*BG104)*AZ104/(BB104+273)*$E$15)</f>
        <v>0</v>
      </c>
      <c r="AJ104">
        <f>$B$13*BH104+$C$13*BI104+$D$13*BT104</f>
        <v>0</v>
      </c>
      <c r="AK104">
        <f>AJ104*AL104</f>
        <v>0</v>
      </c>
      <c r="AL104">
        <f>($B$13*$D$11+$C$13*$D$11+$D$13*(BU104*$E$11+BV104*$G$11))/($B$13+$C$13+$D$13)</f>
        <v>0</v>
      </c>
      <c r="AM104">
        <f>($B$13*$K$11+$C$13*$K$11+$D$13*(BU104*$L$11+BV104*$N$11))/($B$13+$C$13+$D$13)</f>
        <v>0</v>
      </c>
      <c r="AN104">
        <v>3</v>
      </c>
      <c r="AO104">
        <v>0.5</v>
      </c>
      <c r="AP104" t="s">
        <v>334</v>
      </c>
      <c r="AQ104">
        <v>2</v>
      </c>
      <c r="AR104">
        <v>1655407662.099999</v>
      </c>
      <c r="AS104">
        <v>1478.932903225806</v>
      </c>
      <c r="AT104">
        <v>1500.006774193549</v>
      </c>
      <c r="AU104">
        <v>32.30014193548387</v>
      </c>
      <c r="AV104">
        <v>29.6279</v>
      </c>
      <c r="AW104">
        <v>1476.656129032258</v>
      </c>
      <c r="AX104">
        <v>32.07125483870968</v>
      </c>
      <c r="AY104">
        <v>600.119</v>
      </c>
      <c r="AZ104">
        <v>85.1617806451613</v>
      </c>
      <c r="BA104">
        <v>0.09766100322580643</v>
      </c>
      <c r="BB104">
        <v>31.3402</v>
      </c>
      <c r="BC104">
        <v>31.65614838709677</v>
      </c>
      <c r="BD104">
        <v>999.9000000000003</v>
      </c>
      <c r="BE104">
        <v>0</v>
      </c>
      <c r="BF104">
        <v>0</v>
      </c>
      <c r="BG104">
        <v>10003.34483870968</v>
      </c>
      <c r="BH104">
        <v>555.3783225806451</v>
      </c>
      <c r="BI104">
        <v>61.70329677419355</v>
      </c>
      <c r="BJ104">
        <v>-21.07402129032258</v>
      </c>
      <c r="BK104">
        <v>1528.292580645161</v>
      </c>
      <c r="BL104">
        <v>1545.804193548387</v>
      </c>
      <c r="BM104">
        <v>2.672223096774193</v>
      </c>
      <c r="BN104">
        <v>1500.006774193549</v>
      </c>
      <c r="BO104">
        <v>29.6279</v>
      </c>
      <c r="BP104">
        <v>2.750736774193549</v>
      </c>
      <c r="BQ104">
        <v>2.523164193548387</v>
      </c>
      <c r="BR104">
        <v>22.58710967741935</v>
      </c>
      <c r="BS104">
        <v>21.1764935483871</v>
      </c>
      <c r="BT104">
        <v>1800.004838709678</v>
      </c>
      <c r="BU104">
        <v>0.6429998387096776</v>
      </c>
      <c r="BV104">
        <v>0.3570001612903225</v>
      </c>
      <c r="BW104">
        <v>35</v>
      </c>
      <c r="BX104">
        <v>30063.4935483871</v>
      </c>
      <c r="BY104">
        <v>1655407652.6</v>
      </c>
      <c r="BZ104" t="s">
        <v>602</v>
      </c>
      <c r="CA104">
        <v>1655407652.6</v>
      </c>
      <c r="CB104">
        <v>1655407649.6</v>
      </c>
      <c r="CC104">
        <v>96</v>
      </c>
      <c r="CD104">
        <v>0.416</v>
      </c>
      <c r="CE104">
        <v>-0.007</v>
      </c>
      <c r="CF104">
        <v>2.28</v>
      </c>
      <c r="CG104">
        <v>0.229</v>
      </c>
      <c r="CH104">
        <v>1500</v>
      </c>
      <c r="CI104">
        <v>29</v>
      </c>
      <c r="CJ104">
        <v>0.1</v>
      </c>
      <c r="CK104">
        <v>0.04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3.22669</v>
      </c>
      <c r="CX104">
        <v>2.78133</v>
      </c>
      <c r="CY104">
        <v>0.191001</v>
      </c>
      <c r="CZ104">
        <v>0.195434</v>
      </c>
      <c r="DA104">
        <v>0.12421</v>
      </c>
      <c r="DB104">
        <v>0.117978</v>
      </c>
      <c r="DC104">
        <v>20269.6</v>
      </c>
      <c r="DD104">
        <v>19879.2</v>
      </c>
      <c r="DE104">
        <v>24111.6</v>
      </c>
      <c r="DF104">
        <v>22029.3</v>
      </c>
      <c r="DG104">
        <v>31222.8</v>
      </c>
      <c r="DH104">
        <v>24783.2</v>
      </c>
      <c r="DI104">
        <v>39424.5</v>
      </c>
      <c r="DJ104">
        <v>30488.1</v>
      </c>
      <c r="DK104">
        <v>2.1151</v>
      </c>
      <c r="DL104">
        <v>2.12302</v>
      </c>
      <c r="DM104">
        <v>0.0150241</v>
      </c>
      <c r="DN104">
        <v>0</v>
      </c>
      <c r="DO104">
        <v>31.4188</v>
      </c>
      <c r="DP104">
        <v>999.9</v>
      </c>
      <c r="DQ104">
        <v>55.5</v>
      </c>
      <c r="DR104">
        <v>35.7</v>
      </c>
      <c r="DS104">
        <v>38.2628</v>
      </c>
      <c r="DT104">
        <v>63.9866</v>
      </c>
      <c r="DU104">
        <v>16.3502</v>
      </c>
      <c r="DV104">
        <v>2</v>
      </c>
      <c r="DW104">
        <v>0.477376</v>
      </c>
      <c r="DX104">
        <v>0.714213</v>
      </c>
      <c r="DY104">
        <v>20.3645</v>
      </c>
      <c r="DZ104">
        <v>5.22687</v>
      </c>
      <c r="EA104">
        <v>11.9441</v>
      </c>
      <c r="EB104">
        <v>4.9762</v>
      </c>
      <c r="EC104">
        <v>3.281</v>
      </c>
      <c r="ED104">
        <v>2298.8</v>
      </c>
      <c r="EE104">
        <v>9462</v>
      </c>
      <c r="EF104">
        <v>9999</v>
      </c>
      <c r="EG104">
        <v>119.4</v>
      </c>
      <c r="EH104">
        <v>4.97179</v>
      </c>
      <c r="EI104">
        <v>1.86187</v>
      </c>
      <c r="EJ104">
        <v>1.86737</v>
      </c>
      <c r="EK104">
        <v>1.85872</v>
      </c>
      <c r="EL104">
        <v>1.86295</v>
      </c>
      <c r="EM104">
        <v>1.86356</v>
      </c>
      <c r="EN104">
        <v>1.86432</v>
      </c>
      <c r="EO104">
        <v>1.86035</v>
      </c>
      <c r="EP104">
        <v>0</v>
      </c>
      <c r="EQ104">
        <v>0</v>
      </c>
      <c r="ER104">
        <v>0</v>
      </c>
      <c r="ES104">
        <v>0</v>
      </c>
      <c r="ET104" t="s">
        <v>336</v>
      </c>
      <c r="EU104" t="s">
        <v>337</v>
      </c>
      <c r="EV104" t="s">
        <v>338</v>
      </c>
      <c r="EW104" t="s">
        <v>338</v>
      </c>
      <c r="EX104" t="s">
        <v>338</v>
      </c>
      <c r="EY104" t="s">
        <v>338</v>
      </c>
      <c r="EZ104">
        <v>0</v>
      </c>
      <c r="FA104">
        <v>100</v>
      </c>
      <c r="FB104">
        <v>100</v>
      </c>
      <c r="FC104">
        <v>2.28</v>
      </c>
      <c r="FD104">
        <v>0.2288</v>
      </c>
      <c r="FE104">
        <v>2.159300414071797</v>
      </c>
      <c r="FF104">
        <v>0.0006784385813721132</v>
      </c>
      <c r="FG104">
        <v>-9.114967239483524E-07</v>
      </c>
      <c r="FH104">
        <v>3.422039933275619E-10</v>
      </c>
      <c r="FI104">
        <v>0.228864999999999</v>
      </c>
      <c r="FJ104">
        <v>0</v>
      </c>
      <c r="FK104">
        <v>0</v>
      </c>
      <c r="FL104">
        <v>0</v>
      </c>
      <c r="FM104">
        <v>1</v>
      </c>
      <c r="FN104">
        <v>2092</v>
      </c>
      <c r="FO104">
        <v>0</v>
      </c>
      <c r="FP104">
        <v>27</v>
      </c>
      <c r="FQ104">
        <v>0.3</v>
      </c>
      <c r="FR104">
        <v>0.3</v>
      </c>
      <c r="FS104">
        <v>3.8147</v>
      </c>
      <c r="FT104">
        <v>2.41821</v>
      </c>
      <c r="FU104">
        <v>2.14966</v>
      </c>
      <c r="FV104">
        <v>2.71118</v>
      </c>
      <c r="FW104">
        <v>2.15088</v>
      </c>
      <c r="FX104">
        <v>2.39258</v>
      </c>
      <c r="FY104">
        <v>39.7673</v>
      </c>
      <c r="FZ104">
        <v>14.2283</v>
      </c>
      <c r="GA104">
        <v>19</v>
      </c>
      <c r="GB104">
        <v>624.639</v>
      </c>
      <c r="GC104">
        <v>654.239</v>
      </c>
      <c r="GD104">
        <v>29.9999</v>
      </c>
      <c r="GE104">
        <v>33.2324</v>
      </c>
      <c r="GF104">
        <v>29.9998</v>
      </c>
      <c r="GG104">
        <v>33.1386</v>
      </c>
      <c r="GH104">
        <v>33.1017</v>
      </c>
      <c r="GI104">
        <v>76.3271</v>
      </c>
      <c r="GJ104">
        <v>26.4175</v>
      </c>
      <c r="GK104">
        <v>91.61669999999999</v>
      </c>
      <c r="GL104">
        <v>30</v>
      </c>
      <c r="GM104">
        <v>1500</v>
      </c>
      <c r="GN104">
        <v>29.2862</v>
      </c>
      <c r="GO104">
        <v>99.68770000000001</v>
      </c>
      <c r="GP104">
        <v>100.031</v>
      </c>
    </row>
    <row r="105" spans="1:198">
      <c r="A105">
        <v>87</v>
      </c>
      <c r="B105">
        <v>1655408213.6</v>
      </c>
      <c r="C105">
        <v>13942.5</v>
      </c>
      <c r="D105" t="s">
        <v>605</v>
      </c>
      <c r="E105" t="s">
        <v>606</v>
      </c>
      <c r="F105">
        <v>15</v>
      </c>
      <c r="G105">
        <v>1655408207.849999</v>
      </c>
      <c r="H105">
        <f>(I105)/1000</f>
        <v>0</v>
      </c>
      <c r="I105">
        <f>1000*AY105*AG105*(AU105-AV105)/(100*AN105*(1000-AG105*AU105))</f>
        <v>0</v>
      </c>
      <c r="J105">
        <f>AY105*AG105*(AT105-AS105*(1000-AG105*AV105)/(1000-AG105*AU105))/(100*AN105)</f>
        <v>0</v>
      </c>
      <c r="K105">
        <f>AS105 - IF(AG105&gt;1, J105*AN105*100.0/(AI105*BG105), 0)</f>
        <v>0</v>
      </c>
      <c r="L105">
        <f>((R105-H105/2)*K105-J105)/(R105+H105/2)</f>
        <v>0</v>
      </c>
      <c r="M105">
        <f>L105*(AZ105+BA105)/1000.0</f>
        <v>0</v>
      </c>
      <c r="N105">
        <f>(AS105 - IF(AG105&gt;1, J105*AN105*100.0/(AI105*BG105), 0))*(AZ105+BA105)/1000.0</f>
        <v>0</v>
      </c>
      <c r="O105">
        <f>2.0/((1/Q105-1/P105)+SIGN(Q105)*SQRT((1/Q105-1/P105)*(1/Q105-1/P105) + 4*AO105/((AO105+1)*(AO105+1))*(2*1/Q105*1/P105-1/P105*1/P105)))</f>
        <v>0</v>
      </c>
      <c r="P105">
        <f>IF(LEFT(AP105,1)&lt;&gt;"0",IF(LEFT(AP105,1)="1",3.0,AQ105),$D$5+$E$5*(BG105*AZ105/($K$5*1000))+$F$5*(BG105*AZ105/($K$5*1000))*MAX(MIN(AN105,$J$5),$I$5)*MAX(MIN(AN105,$J$5),$I$5)+$G$5*MAX(MIN(AN105,$J$5),$I$5)*(BG105*AZ105/($K$5*1000))+$H$5*(BG105*AZ105/($K$5*1000))*(BG105*AZ105/($K$5*1000)))</f>
        <v>0</v>
      </c>
      <c r="Q105">
        <f>H105*(1000-(1000*0.61365*exp(17.502*U105/(240.97+U105))/(AZ105+BA105)+AU105)/2)/(1000*0.61365*exp(17.502*U105/(240.97+U105))/(AZ105+BA105)-AU105)</f>
        <v>0</v>
      </c>
      <c r="R105">
        <f>1/((AO105+1)/(O105/1.6)+1/(P105/1.37)) + AO105/((AO105+1)/(O105/1.6) + AO105/(P105/1.37))</f>
        <v>0</v>
      </c>
      <c r="S105">
        <f>(AJ105*AM105)</f>
        <v>0</v>
      </c>
      <c r="T105">
        <f>(BB105+(S105+2*0.95*5.67E-8*(((BB105+$B$9)+273)^4-(BB105+273)^4)-44100*H105)/(1.84*29.3*P105+8*0.95*5.67E-8*(BB105+273)^3))</f>
        <v>0</v>
      </c>
      <c r="U105">
        <f>($C$9*BC105+$D$9*BD105+$E$9*T105)</f>
        <v>0</v>
      </c>
      <c r="V105">
        <f>0.61365*exp(17.502*U105/(240.97+U105))</f>
        <v>0</v>
      </c>
      <c r="W105">
        <f>(X105/Y105*100)</f>
        <v>0</v>
      </c>
      <c r="X105">
        <f>AU105*(AZ105+BA105)/1000</f>
        <v>0</v>
      </c>
      <c r="Y105">
        <f>0.61365*exp(17.502*BB105/(240.97+BB105))</f>
        <v>0</v>
      </c>
      <c r="Z105">
        <f>(V105-AU105*(AZ105+BA105)/1000)</f>
        <v>0</v>
      </c>
      <c r="AA105">
        <f>(-H105*44100)</f>
        <v>0</v>
      </c>
      <c r="AB105">
        <f>2*29.3*P105*0.92*(BB105-U105)</f>
        <v>0</v>
      </c>
      <c r="AC105">
        <f>2*0.95*5.67E-8*(((BB105+$B$9)+273)^4-(U105+273)^4)</f>
        <v>0</v>
      </c>
      <c r="AD105">
        <f>S105+AC105+AA105+AB105</f>
        <v>0</v>
      </c>
      <c r="AE105">
        <v>0</v>
      </c>
      <c r="AF105">
        <v>0</v>
      </c>
      <c r="AG105">
        <f>IF(AE105*$H$15&gt;=AI105,1.0,(AI105/(AI105-AE105*$H$15)))</f>
        <v>0</v>
      </c>
      <c r="AH105">
        <f>(AG105-1)*100</f>
        <v>0</v>
      </c>
      <c r="AI105">
        <f>MAX(0,($B$15+$C$15*BG105)/(1+$D$15*BG105)*AZ105/(BB105+273)*$E$15)</f>
        <v>0</v>
      </c>
      <c r="AJ105">
        <f>$B$13*BH105+$C$13*BI105+$D$13*BT105</f>
        <v>0</v>
      </c>
      <c r="AK105">
        <f>AJ105*AL105</f>
        <v>0</v>
      </c>
      <c r="AL105">
        <f>($B$13*$D$11+$C$13*$D$11+$D$13*(BU105*$E$11+BV105*$G$11))/($B$13+$C$13+$D$13)</f>
        <v>0</v>
      </c>
      <c r="AM105">
        <f>($B$13*$K$11+$C$13*$K$11+$D$13*(BU105*$L$11+BV105*$N$11))/($B$13+$C$13+$D$13)</f>
        <v>0</v>
      </c>
      <c r="AN105">
        <v>3</v>
      </c>
      <c r="AO105">
        <v>0.5</v>
      </c>
      <c r="AP105" t="s">
        <v>334</v>
      </c>
      <c r="AQ105">
        <v>2</v>
      </c>
      <c r="AR105">
        <v>1655408207.849999</v>
      </c>
      <c r="AS105">
        <v>414.219409090909</v>
      </c>
      <c r="AT105">
        <v>419.8847727272727</v>
      </c>
      <c r="AU105">
        <v>32.51512272727273</v>
      </c>
      <c r="AV105">
        <v>31.30321363636364</v>
      </c>
      <c r="AW105">
        <v>412.7585454545454</v>
      </c>
      <c r="AX105">
        <v>32.25407727272727</v>
      </c>
      <c r="AY105">
        <v>600.2093636363636</v>
      </c>
      <c r="AZ105">
        <v>85.15367727272728</v>
      </c>
      <c r="BA105">
        <v>0.0950168681818182</v>
      </c>
      <c r="BB105">
        <v>32.03961818181818</v>
      </c>
      <c r="BC105">
        <v>33.01916363636364</v>
      </c>
      <c r="BD105">
        <v>999.9000000000003</v>
      </c>
      <c r="BE105">
        <v>0</v>
      </c>
      <c r="BF105">
        <v>0</v>
      </c>
      <c r="BG105">
        <v>9997.929545454546</v>
      </c>
      <c r="BH105">
        <v>554.5697272727273</v>
      </c>
      <c r="BI105">
        <v>1879.533181818182</v>
      </c>
      <c r="BJ105">
        <v>-5.665471796363636</v>
      </c>
      <c r="BK105">
        <v>428.1369545454546</v>
      </c>
      <c r="BL105">
        <v>433.4533181818182</v>
      </c>
      <c r="BM105">
        <v>1.211896441818182</v>
      </c>
      <c r="BN105">
        <v>419.8847727272727</v>
      </c>
      <c r="BO105">
        <v>31.30321363636364</v>
      </c>
      <c r="BP105">
        <v>2.768781818181818</v>
      </c>
      <c r="BQ105">
        <v>2.665584545454545</v>
      </c>
      <c r="BR105">
        <v>22.69240909090909</v>
      </c>
      <c r="BS105">
        <v>22.07406363636364</v>
      </c>
      <c r="BT105">
        <v>1799.979545454546</v>
      </c>
      <c r="BU105">
        <v>0.6429999090909092</v>
      </c>
      <c r="BV105">
        <v>0.357000090909091</v>
      </c>
      <c r="BW105">
        <v>36.03409545454545</v>
      </c>
      <c r="BX105">
        <v>30063.04545454546</v>
      </c>
      <c r="BY105">
        <v>1655408202.6</v>
      </c>
      <c r="BZ105" t="s">
        <v>607</v>
      </c>
      <c r="CA105">
        <v>1655408199.6</v>
      </c>
      <c r="CB105">
        <v>1655408202.6</v>
      </c>
      <c r="CC105">
        <v>98</v>
      </c>
      <c r="CD105">
        <v>0.077</v>
      </c>
      <c r="CE105">
        <v>-0.029</v>
      </c>
      <c r="CF105">
        <v>1.461</v>
      </c>
      <c r="CG105">
        <v>0.263</v>
      </c>
      <c r="CH105">
        <v>420</v>
      </c>
      <c r="CI105">
        <v>31</v>
      </c>
      <c r="CJ105">
        <v>0.22</v>
      </c>
      <c r="CK105">
        <v>0.03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3.22636</v>
      </c>
      <c r="CX105">
        <v>2.78068</v>
      </c>
      <c r="CY105">
        <v>0.0805389</v>
      </c>
      <c r="CZ105">
        <v>0.08317620000000001</v>
      </c>
      <c r="DA105">
        <v>0.126457</v>
      </c>
      <c r="DB105">
        <v>0.123609</v>
      </c>
      <c r="DC105">
        <v>23051.8</v>
      </c>
      <c r="DD105">
        <v>22663.8</v>
      </c>
      <c r="DE105">
        <v>24123.9</v>
      </c>
      <c r="DF105">
        <v>22037.5</v>
      </c>
      <c r="DG105">
        <v>31154.4</v>
      </c>
      <c r="DH105">
        <v>24631</v>
      </c>
      <c r="DI105">
        <v>39444.1</v>
      </c>
      <c r="DJ105">
        <v>30499</v>
      </c>
      <c r="DK105">
        <v>2.11588</v>
      </c>
      <c r="DL105">
        <v>2.12557</v>
      </c>
      <c r="DM105">
        <v>0.0464842</v>
      </c>
      <c r="DN105">
        <v>0</v>
      </c>
      <c r="DO105">
        <v>32.2971</v>
      </c>
      <c r="DP105">
        <v>999.9</v>
      </c>
      <c r="DQ105">
        <v>55.3</v>
      </c>
      <c r="DR105">
        <v>35.6</v>
      </c>
      <c r="DS105">
        <v>37.9168</v>
      </c>
      <c r="DT105">
        <v>63.4767</v>
      </c>
      <c r="DU105">
        <v>16.3141</v>
      </c>
      <c r="DV105">
        <v>2</v>
      </c>
      <c r="DW105">
        <v>0.454365</v>
      </c>
      <c r="DX105">
        <v>1.08264</v>
      </c>
      <c r="DY105">
        <v>20.3611</v>
      </c>
      <c r="DZ105">
        <v>5.22433</v>
      </c>
      <c r="EA105">
        <v>11.9444</v>
      </c>
      <c r="EB105">
        <v>4.9759</v>
      </c>
      <c r="EC105">
        <v>3.2805</v>
      </c>
      <c r="ED105">
        <v>2313.6</v>
      </c>
      <c r="EE105">
        <v>9569.799999999999</v>
      </c>
      <c r="EF105">
        <v>9999</v>
      </c>
      <c r="EG105">
        <v>119.5</v>
      </c>
      <c r="EH105">
        <v>4.97181</v>
      </c>
      <c r="EI105">
        <v>1.86188</v>
      </c>
      <c r="EJ105">
        <v>1.86737</v>
      </c>
      <c r="EK105">
        <v>1.85874</v>
      </c>
      <c r="EL105">
        <v>1.86295</v>
      </c>
      <c r="EM105">
        <v>1.86356</v>
      </c>
      <c r="EN105">
        <v>1.86432</v>
      </c>
      <c r="EO105">
        <v>1.86035</v>
      </c>
      <c r="EP105">
        <v>0</v>
      </c>
      <c r="EQ105">
        <v>0</v>
      </c>
      <c r="ER105">
        <v>0</v>
      </c>
      <c r="ES105">
        <v>0</v>
      </c>
      <c r="ET105" t="s">
        <v>336</v>
      </c>
      <c r="EU105" t="s">
        <v>337</v>
      </c>
      <c r="EV105" t="s">
        <v>338</v>
      </c>
      <c r="EW105" t="s">
        <v>338</v>
      </c>
      <c r="EX105" t="s">
        <v>338</v>
      </c>
      <c r="EY105" t="s">
        <v>338</v>
      </c>
      <c r="EZ105">
        <v>0</v>
      </c>
      <c r="FA105">
        <v>100</v>
      </c>
      <c r="FB105">
        <v>100</v>
      </c>
      <c r="FC105">
        <v>1.461</v>
      </c>
      <c r="FD105">
        <v>0.2629</v>
      </c>
      <c r="FE105">
        <v>1.312034305574994</v>
      </c>
      <c r="FF105">
        <v>0.0006784385813721132</v>
      </c>
      <c r="FG105">
        <v>-9.114967239483524E-07</v>
      </c>
      <c r="FH105">
        <v>3.422039933275619E-10</v>
      </c>
      <c r="FI105">
        <v>0.2629049999999999</v>
      </c>
      <c r="FJ105">
        <v>0</v>
      </c>
      <c r="FK105">
        <v>0</v>
      </c>
      <c r="FL105">
        <v>0</v>
      </c>
      <c r="FM105">
        <v>1</v>
      </c>
      <c r="FN105">
        <v>2092</v>
      </c>
      <c r="FO105">
        <v>0</v>
      </c>
      <c r="FP105">
        <v>27</v>
      </c>
      <c r="FQ105">
        <v>0.2</v>
      </c>
      <c r="FR105">
        <v>0.2</v>
      </c>
      <c r="FS105">
        <v>1.39526</v>
      </c>
      <c r="FT105">
        <v>2.42188</v>
      </c>
      <c r="FU105">
        <v>2.14966</v>
      </c>
      <c r="FV105">
        <v>2.70996</v>
      </c>
      <c r="FW105">
        <v>2.15088</v>
      </c>
      <c r="FX105">
        <v>2.41211</v>
      </c>
      <c r="FY105">
        <v>39.7171</v>
      </c>
      <c r="FZ105">
        <v>14.1846</v>
      </c>
      <c r="GA105">
        <v>19</v>
      </c>
      <c r="GB105">
        <v>622.92</v>
      </c>
      <c r="GC105">
        <v>653.925</v>
      </c>
      <c r="GD105">
        <v>30.004</v>
      </c>
      <c r="GE105">
        <v>33.0189</v>
      </c>
      <c r="GF105">
        <v>30</v>
      </c>
      <c r="GG105">
        <v>32.9076</v>
      </c>
      <c r="GH105">
        <v>32.8715</v>
      </c>
      <c r="GI105">
        <v>27.9593</v>
      </c>
      <c r="GJ105">
        <v>20.0399</v>
      </c>
      <c r="GK105">
        <v>87.05500000000001</v>
      </c>
      <c r="GL105">
        <v>30</v>
      </c>
      <c r="GM105">
        <v>420</v>
      </c>
      <c r="GN105">
        <v>31.3687</v>
      </c>
      <c r="GO105">
        <v>99.7376</v>
      </c>
      <c r="GP105">
        <v>100.067</v>
      </c>
    </row>
    <row r="106" spans="1:198">
      <c r="A106">
        <v>88</v>
      </c>
      <c r="B106">
        <v>1655408304.1</v>
      </c>
      <c r="C106">
        <v>14033</v>
      </c>
      <c r="D106" t="s">
        <v>608</v>
      </c>
      <c r="E106" t="s">
        <v>609</v>
      </c>
      <c r="F106">
        <v>15</v>
      </c>
      <c r="G106">
        <v>1655408296.349999</v>
      </c>
      <c r="H106">
        <f>(I106)/1000</f>
        <v>0</v>
      </c>
      <c r="I106">
        <f>1000*AY106*AG106*(AU106-AV106)/(100*AN106*(1000-AG106*AU106))</f>
        <v>0</v>
      </c>
      <c r="J106">
        <f>AY106*AG106*(AT106-AS106*(1000-AG106*AV106)/(1000-AG106*AU106))/(100*AN106)</f>
        <v>0</v>
      </c>
      <c r="K106">
        <f>AS106 - IF(AG106&gt;1, J106*AN106*100.0/(AI106*BG106), 0)</f>
        <v>0</v>
      </c>
      <c r="L106">
        <f>((R106-H106/2)*K106-J106)/(R106+H106/2)</f>
        <v>0</v>
      </c>
      <c r="M106">
        <f>L106*(AZ106+BA106)/1000.0</f>
        <v>0</v>
      </c>
      <c r="N106">
        <f>(AS106 - IF(AG106&gt;1, J106*AN106*100.0/(AI106*BG106), 0))*(AZ106+BA106)/1000.0</f>
        <v>0</v>
      </c>
      <c r="O106">
        <f>2.0/((1/Q106-1/P106)+SIGN(Q106)*SQRT((1/Q106-1/P106)*(1/Q106-1/P106) + 4*AO106/((AO106+1)*(AO106+1))*(2*1/Q106*1/P106-1/P106*1/P106)))</f>
        <v>0</v>
      </c>
      <c r="P106">
        <f>IF(LEFT(AP106,1)&lt;&gt;"0",IF(LEFT(AP106,1)="1",3.0,AQ106),$D$5+$E$5*(BG106*AZ106/($K$5*1000))+$F$5*(BG106*AZ106/($K$5*1000))*MAX(MIN(AN106,$J$5),$I$5)*MAX(MIN(AN106,$J$5),$I$5)+$G$5*MAX(MIN(AN106,$J$5),$I$5)*(BG106*AZ106/($K$5*1000))+$H$5*(BG106*AZ106/($K$5*1000))*(BG106*AZ106/($K$5*1000)))</f>
        <v>0</v>
      </c>
      <c r="Q106">
        <f>H106*(1000-(1000*0.61365*exp(17.502*U106/(240.97+U106))/(AZ106+BA106)+AU106)/2)/(1000*0.61365*exp(17.502*U106/(240.97+U106))/(AZ106+BA106)-AU106)</f>
        <v>0</v>
      </c>
      <c r="R106">
        <f>1/((AO106+1)/(O106/1.6)+1/(P106/1.37)) + AO106/((AO106+1)/(O106/1.6) + AO106/(P106/1.37))</f>
        <v>0</v>
      </c>
      <c r="S106">
        <f>(AJ106*AM106)</f>
        <v>0</v>
      </c>
      <c r="T106">
        <f>(BB106+(S106+2*0.95*5.67E-8*(((BB106+$B$9)+273)^4-(BB106+273)^4)-44100*H106)/(1.84*29.3*P106+8*0.95*5.67E-8*(BB106+273)^3))</f>
        <v>0</v>
      </c>
      <c r="U106">
        <f>($C$9*BC106+$D$9*BD106+$E$9*T106)</f>
        <v>0</v>
      </c>
      <c r="V106">
        <f>0.61365*exp(17.502*U106/(240.97+U106))</f>
        <v>0</v>
      </c>
      <c r="W106">
        <f>(X106/Y106*100)</f>
        <v>0</v>
      </c>
      <c r="X106">
        <f>AU106*(AZ106+BA106)/1000</f>
        <v>0</v>
      </c>
      <c r="Y106">
        <f>0.61365*exp(17.502*BB106/(240.97+BB106))</f>
        <v>0</v>
      </c>
      <c r="Z106">
        <f>(V106-AU106*(AZ106+BA106)/1000)</f>
        <v>0</v>
      </c>
      <c r="AA106">
        <f>(-H106*44100)</f>
        <v>0</v>
      </c>
      <c r="AB106">
        <f>2*29.3*P106*0.92*(BB106-U106)</f>
        <v>0</v>
      </c>
      <c r="AC106">
        <f>2*0.95*5.67E-8*(((BB106+$B$9)+273)^4-(U106+273)^4)</f>
        <v>0</v>
      </c>
      <c r="AD106">
        <f>S106+AC106+AA106+AB106</f>
        <v>0</v>
      </c>
      <c r="AE106">
        <v>0</v>
      </c>
      <c r="AF106">
        <v>0</v>
      </c>
      <c r="AG106">
        <f>IF(AE106*$H$15&gt;=AI106,1.0,(AI106/(AI106-AE106*$H$15)))</f>
        <v>0</v>
      </c>
      <c r="AH106">
        <f>(AG106-1)*100</f>
        <v>0</v>
      </c>
      <c r="AI106">
        <f>MAX(0,($B$15+$C$15*BG106)/(1+$D$15*BG106)*AZ106/(BB106+273)*$E$15)</f>
        <v>0</v>
      </c>
      <c r="AJ106">
        <f>$B$13*BH106+$C$13*BI106+$D$13*BT106</f>
        <v>0</v>
      </c>
      <c r="AK106">
        <f>AJ106*AL106</f>
        <v>0</v>
      </c>
      <c r="AL106">
        <f>($B$13*$D$11+$C$13*$D$11+$D$13*(BU106*$E$11+BV106*$G$11))/($B$13+$C$13+$D$13)</f>
        <v>0</v>
      </c>
      <c r="AM106">
        <f>($B$13*$K$11+$C$13*$K$11+$D$13*(BU106*$L$11+BV106*$N$11))/($B$13+$C$13+$D$13)</f>
        <v>0</v>
      </c>
      <c r="AN106">
        <v>3</v>
      </c>
      <c r="AO106">
        <v>0.5</v>
      </c>
      <c r="AP106" t="s">
        <v>334</v>
      </c>
      <c r="AQ106">
        <v>2</v>
      </c>
      <c r="AR106">
        <v>1655408296.349999</v>
      </c>
      <c r="AS106">
        <v>294.0236333333334</v>
      </c>
      <c r="AT106">
        <v>299.9673</v>
      </c>
      <c r="AU106">
        <v>34.13756</v>
      </c>
      <c r="AV106">
        <v>31.87677666666667</v>
      </c>
      <c r="AW106">
        <v>292.7506333333333</v>
      </c>
      <c r="AX106">
        <v>33.87465666666666</v>
      </c>
      <c r="AY106">
        <v>600.0167</v>
      </c>
      <c r="AZ106">
        <v>85.15270000000002</v>
      </c>
      <c r="BA106">
        <v>0.10001318</v>
      </c>
      <c r="BB106">
        <v>32.38037666666666</v>
      </c>
      <c r="BC106">
        <v>33.34732</v>
      </c>
      <c r="BD106">
        <v>999.9000000000002</v>
      </c>
      <c r="BE106">
        <v>0</v>
      </c>
      <c r="BF106">
        <v>0</v>
      </c>
      <c r="BG106">
        <v>10000.5</v>
      </c>
      <c r="BH106">
        <v>555.0284666666668</v>
      </c>
      <c r="BI106">
        <v>1876.045666666667</v>
      </c>
      <c r="BJ106">
        <v>-5.775638999999999</v>
      </c>
      <c r="BK106">
        <v>304.5896333333333</v>
      </c>
      <c r="BL106">
        <v>309.8441666666667</v>
      </c>
      <c r="BM106">
        <v>2.260784666666667</v>
      </c>
      <c r="BN106">
        <v>299.9673</v>
      </c>
      <c r="BO106">
        <v>31.87677666666667</v>
      </c>
      <c r="BP106">
        <v>2.906905</v>
      </c>
      <c r="BQ106">
        <v>2.714394</v>
      </c>
      <c r="BR106">
        <v>23.50405</v>
      </c>
      <c r="BS106">
        <v>22.37248666666667</v>
      </c>
      <c r="BT106">
        <v>1799.973333333334</v>
      </c>
      <c r="BU106">
        <v>0.6429998333333337</v>
      </c>
      <c r="BV106">
        <v>0.3570001333333332</v>
      </c>
      <c r="BW106">
        <v>37.94583666666666</v>
      </c>
      <c r="BX106">
        <v>30062.98</v>
      </c>
      <c r="BY106">
        <v>1655408327.1</v>
      </c>
      <c r="BZ106" t="s">
        <v>610</v>
      </c>
      <c r="CA106">
        <v>1655408327.1</v>
      </c>
      <c r="CB106">
        <v>1655408202.6</v>
      </c>
      <c r="CC106">
        <v>99</v>
      </c>
      <c r="CD106">
        <v>-0.169</v>
      </c>
      <c r="CE106">
        <v>-0.029</v>
      </c>
      <c r="CF106">
        <v>1.273</v>
      </c>
      <c r="CG106">
        <v>0.263</v>
      </c>
      <c r="CH106">
        <v>300</v>
      </c>
      <c r="CI106">
        <v>31</v>
      </c>
      <c r="CJ106">
        <v>0.3</v>
      </c>
      <c r="CK106">
        <v>0.03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3.22689</v>
      </c>
      <c r="CX106">
        <v>2.78135</v>
      </c>
      <c r="CY106">
        <v>0.0617064</v>
      </c>
      <c r="CZ106">
        <v>0.06379170000000001</v>
      </c>
      <c r="DA106">
        <v>0.128278</v>
      </c>
      <c r="DB106">
        <v>0.124852</v>
      </c>
      <c r="DC106">
        <v>23524.6</v>
      </c>
      <c r="DD106">
        <v>23143.6</v>
      </c>
      <c r="DE106">
        <v>24125.1</v>
      </c>
      <c r="DF106">
        <v>22038.6</v>
      </c>
      <c r="DG106">
        <v>31090.3</v>
      </c>
      <c r="DH106">
        <v>24597.1</v>
      </c>
      <c r="DI106">
        <v>39445.7</v>
      </c>
      <c r="DJ106">
        <v>30500.8</v>
      </c>
      <c r="DK106">
        <v>2.11947</v>
      </c>
      <c r="DL106">
        <v>2.12777</v>
      </c>
      <c r="DM106">
        <v>0.0357963</v>
      </c>
      <c r="DN106">
        <v>0</v>
      </c>
      <c r="DO106">
        <v>32.7899</v>
      </c>
      <c r="DP106">
        <v>999.9</v>
      </c>
      <c r="DQ106">
        <v>55.3</v>
      </c>
      <c r="DR106">
        <v>35.6</v>
      </c>
      <c r="DS106">
        <v>37.915</v>
      </c>
      <c r="DT106">
        <v>63.8267</v>
      </c>
      <c r="DU106">
        <v>16.3421</v>
      </c>
      <c r="DV106">
        <v>2</v>
      </c>
      <c r="DW106">
        <v>0.453664</v>
      </c>
      <c r="DX106">
        <v>1.29408</v>
      </c>
      <c r="DY106">
        <v>20.36</v>
      </c>
      <c r="DZ106">
        <v>5.22807</v>
      </c>
      <c r="EA106">
        <v>11.9448</v>
      </c>
      <c r="EB106">
        <v>4.97715</v>
      </c>
      <c r="EC106">
        <v>3.281</v>
      </c>
      <c r="ED106">
        <v>2315.9</v>
      </c>
      <c r="EE106">
        <v>9583.9</v>
      </c>
      <c r="EF106">
        <v>9999</v>
      </c>
      <c r="EG106">
        <v>119.5</v>
      </c>
      <c r="EH106">
        <v>4.97176</v>
      </c>
      <c r="EI106">
        <v>1.86187</v>
      </c>
      <c r="EJ106">
        <v>1.86737</v>
      </c>
      <c r="EK106">
        <v>1.85877</v>
      </c>
      <c r="EL106">
        <v>1.86295</v>
      </c>
      <c r="EM106">
        <v>1.86354</v>
      </c>
      <c r="EN106">
        <v>1.86432</v>
      </c>
      <c r="EO106">
        <v>1.86035</v>
      </c>
      <c r="EP106">
        <v>0</v>
      </c>
      <c r="EQ106">
        <v>0</v>
      </c>
      <c r="ER106">
        <v>0</v>
      </c>
      <c r="ES106">
        <v>0</v>
      </c>
      <c r="ET106" t="s">
        <v>336</v>
      </c>
      <c r="EU106" t="s">
        <v>337</v>
      </c>
      <c r="EV106" t="s">
        <v>338</v>
      </c>
      <c r="EW106" t="s">
        <v>338</v>
      </c>
      <c r="EX106" t="s">
        <v>338</v>
      </c>
      <c r="EY106" t="s">
        <v>338</v>
      </c>
      <c r="EZ106">
        <v>0</v>
      </c>
      <c r="FA106">
        <v>100</v>
      </c>
      <c r="FB106">
        <v>100</v>
      </c>
      <c r="FC106">
        <v>1.273</v>
      </c>
      <c r="FD106">
        <v>0.2629</v>
      </c>
      <c r="FE106">
        <v>1.312034305574994</v>
      </c>
      <c r="FF106">
        <v>0.0006784385813721132</v>
      </c>
      <c r="FG106">
        <v>-9.114967239483524E-07</v>
      </c>
      <c r="FH106">
        <v>3.422039933275619E-10</v>
      </c>
      <c r="FI106">
        <v>0.2629049999999999</v>
      </c>
      <c r="FJ106">
        <v>0</v>
      </c>
      <c r="FK106">
        <v>0</v>
      </c>
      <c r="FL106">
        <v>0</v>
      </c>
      <c r="FM106">
        <v>1</v>
      </c>
      <c r="FN106">
        <v>2092</v>
      </c>
      <c r="FO106">
        <v>0</v>
      </c>
      <c r="FP106">
        <v>27</v>
      </c>
      <c r="FQ106">
        <v>1.7</v>
      </c>
      <c r="FR106">
        <v>1.7</v>
      </c>
      <c r="FS106">
        <v>1.06323</v>
      </c>
      <c r="FT106">
        <v>2.4231</v>
      </c>
      <c r="FU106">
        <v>2.14966</v>
      </c>
      <c r="FV106">
        <v>2.70996</v>
      </c>
      <c r="FW106">
        <v>2.15088</v>
      </c>
      <c r="FX106">
        <v>2.42065</v>
      </c>
      <c r="FY106">
        <v>39.692</v>
      </c>
      <c r="FZ106">
        <v>14.1846</v>
      </c>
      <c r="GA106">
        <v>19</v>
      </c>
      <c r="GB106">
        <v>625.543</v>
      </c>
      <c r="GC106">
        <v>655.621</v>
      </c>
      <c r="GD106">
        <v>30.0029</v>
      </c>
      <c r="GE106">
        <v>33.0566</v>
      </c>
      <c r="GF106">
        <v>29.9999</v>
      </c>
      <c r="GG106">
        <v>32.8909</v>
      </c>
      <c r="GH106">
        <v>32.851</v>
      </c>
      <c r="GI106">
        <v>21.3199</v>
      </c>
      <c r="GJ106">
        <v>18.6745</v>
      </c>
      <c r="GK106">
        <v>87.05500000000001</v>
      </c>
      <c r="GL106">
        <v>30</v>
      </c>
      <c r="GM106">
        <v>300</v>
      </c>
      <c r="GN106">
        <v>31.8911</v>
      </c>
      <c r="GO106">
        <v>99.74209999999999</v>
      </c>
      <c r="GP106">
        <v>100.073</v>
      </c>
    </row>
    <row r="107" spans="1:198">
      <c r="A107">
        <v>89</v>
      </c>
      <c r="B107">
        <v>1655408418.1</v>
      </c>
      <c r="C107">
        <v>14147</v>
      </c>
      <c r="D107" t="s">
        <v>611</v>
      </c>
      <c r="E107" t="s">
        <v>612</v>
      </c>
      <c r="F107">
        <v>15</v>
      </c>
      <c r="G107">
        <v>1655408412.85</v>
      </c>
      <c r="H107">
        <f>(I107)/1000</f>
        <v>0</v>
      </c>
      <c r="I107">
        <f>1000*AY107*AG107*(AU107-AV107)/(100*AN107*(1000-AG107*AU107))</f>
        <v>0</v>
      </c>
      <c r="J107">
        <f>AY107*AG107*(AT107-AS107*(1000-AG107*AV107)/(1000-AG107*AU107))/(100*AN107)</f>
        <v>0</v>
      </c>
      <c r="K107">
        <f>AS107 - IF(AG107&gt;1, J107*AN107*100.0/(AI107*BG107), 0)</f>
        <v>0</v>
      </c>
      <c r="L107">
        <f>((R107-H107/2)*K107-J107)/(R107+H107/2)</f>
        <v>0</v>
      </c>
      <c r="M107">
        <f>L107*(AZ107+BA107)/1000.0</f>
        <v>0</v>
      </c>
      <c r="N107">
        <f>(AS107 - IF(AG107&gt;1, J107*AN107*100.0/(AI107*BG107), 0))*(AZ107+BA107)/1000.0</f>
        <v>0</v>
      </c>
      <c r="O107">
        <f>2.0/((1/Q107-1/P107)+SIGN(Q107)*SQRT((1/Q107-1/P107)*(1/Q107-1/P107) + 4*AO107/((AO107+1)*(AO107+1))*(2*1/Q107*1/P107-1/P107*1/P107)))</f>
        <v>0</v>
      </c>
      <c r="P107">
        <f>IF(LEFT(AP107,1)&lt;&gt;"0",IF(LEFT(AP107,1)="1",3.0,AQ107),$D$5+$E$5*(BG107*AZ107/($K$5*1000))+$F$5*(BG107*AZ107/($K$5*1000))*MAX(MIN(AN107,$J$5),$I$5)*MAX(MIN(AN107,$J$5),$I$5)+$G$5*MAX(MIN(AN107,$J$5),$I$5)*(BG107*AZ107/($K$5*1000))+$H$5*(BG107*AZ107/($K$5*1000))*(BG107*AZ107/($K$5*1000)))</f>
        <v>0</v>
      </c>
      <c r="Q107">
        <f>H107*(1000-(1000*0.61365*exp(17.502*U107/(240.97+U107))/(AZ107+BA107)+AU107)/2)/(1000*0.61365*exp(17.502*U107/(240.97+U107))/(AZ107+BA107)-AU107)</f>
        <v>0</v>
      </c>
      <c r="R107">
        <f>1/((AO107+1)/(O107/1.6)+1/(P107/1.37)) + AO107/((AO107+1)/(O107/1.6) + AO107/(P107/1.37))</f>
        <v>0</v>
      </c>
      <c r="S107">
        <f>(AJ107*AM107)</f>
        <v>0</v>
      </c>
      <c r="T107">
        <f>(BB107+(S107+2*0.95*5.67E-8*(((BB107+$B$9)+273)^4-(BB107+273)^4)-44100*H107)/(1.84*29.3*P107+8*0.95*5.67E-8*(BB107+273)^3))</f>
        <v>0</v>
      </c>
      <c r="U107">
        <f>($C$9*BC107+$D$9*BD107+$E$9*T107)</f>
        <v>0</v>
      </c>
      <c r="V107">
        <f>0.61365*exp(17.502*U107/(240.97+U107))</f>
        <v>0</v>
      </c>
      <c r="W107">
        <f>(X107/Y107*100)</f>
        <v>0</v>
      </c>
      <c r="X107">
        <f>AU107*(AZ107+BA107)/1000</f>
        <v>0</v>
      </c>
      <c r="Y107">
        <f>0.61365*exp(17.502*BB107/(240.97+BB107))</f>
        <v>0</v>
      </c>
      <c r="Z107">
        <f>(V107-AU107*(AZ107+BA107)/1000)</f>
        <v>0</v>
      </c>
      <c r="AA107">
        <f>(-H107*44100)</f>
        <v>0</v>
      </c>
      <c r="AB107">
        <f>2*29.3*P107*0.92*(BB107-U107)</f>
        <v>0</v>
      </c>
      <c r="AC107">
        <f>2*0.95*5.67E-8*(((BB107+$B$9)+273)^4-(U107+273)^4)</f>
        <v>0</v>
      </c>
      <c r="AD107">
        <f>S107+AC107+AA107+AB107</f>
        <v>0</v>
      </c>
      <c r="AE107">
        <v>0</v>
      </c>
      <c r="AF107">
        <v>0</v>
      </c>
      <c r="AG107">
        <f>IF(AE107*$H$15&gt;=AI107,1.0,(AI107/(AI107-AE107*$H$15)))</f>
        <v>0</v>
      </c>
      <c r="AH107">
        <f>(AG107-1)*100</f>
        <v>0</v>
      </c>
      <c r="AI107">
        <f>MAX(0,($B$15+$C$15*BG107)/(1+$D$15*BG107)*AZ107/(BB107+273)*$E$15)</f>
        <v>0</v>
      </c>
      <c r="AJ107">
        <f>$B$13*BH107+$C$13*BI107+$D$13*BT107</f>
        <v>0</v>
      </c>
      <c r="AK107">
        <f>AJ107*AL107</f>
        <v>0</v>
      </c>
      <c r="AL107">
        <f>($B$13*$D$11+$C$13*$D$11+$D$13*(BU107*$E$11+BV107*$G$11))/($B$13+$C$13+$D$13)</f>
        <v>0</v>
      </c>
      <c r="AM107">
        <f>($B$13*$K$11+$C$13*$K$11+$D$13*(BU107*$L$11+BV107*$N$11))/($B$13+$C$13+$D$13)</f>
        <v>0</v>
      </c>
      <c r="AN107">
        <v>3</v>
      </c>
      <c r="AO107">
        <v>0.5</v>
      </c>
      <c r="AP107" t="s">
        <v>334</v>
      </c>
      <c r="AQ107">
        <v>2</v>
      </c>
      <c r="AR107">
        <v>1655408412.85</v>
      </c>
      <c r="AS107">
        <v>197.55745</v>
      </c>
      <c r="AT107">
        <v>199.91365</v>
      </c>
      <c r="AU107">
        <v>33.961</v>
      </c>
      <c r="AV107">
        <v>32.46665</v>
      </c>
      <c r="AW107">
        <v>196.40405</v>
      </c>
      <c r="AX107">
        <v>33.679875</v>
      </c>
      <c r="AY107">
        <v>600.29755</v>
      </c>
      <c r="AZ107">
        <v>85.15346</v>
      </c>
      <c r="BA107">
        <v>0.094404295</v>
      </c>
      <c r="BB107">
        <v>32.74915499999999</v>
      </c>
      <c r="BC107">
        <v>33.596235</v>
      </c>
      <c r="BD107">
        <v>999.9000000000002</v>
      </c>
      <c r="BE107">
        <v>0</v>
      </c>
      <c r="BF107">
        <v>0</v>
      </c>
      <c r="BG107">
        <v>9989.969499999999</v>
      </c>
      <c r="BH107">
        <v>555.5246999999999</v>
      </c>
      <c r="BI107">
        <v>1884.578</v>
      </c>
      <c r="BJ107">
        <v>-2.356168225</v>
      </c>
      <c r="BK107">
        <v>204.501</v>
      </c>
      <c r="BL107">
        <v>206.6218</v>
      </c>
      <c r="BM107">
        <v>1.494342146</v>
      </c>
      <c r="BN107">
        <v>199.91365</v>
      </c>
      <c r="BO107">
        <v>32.46665</v>
      </c>
      <c r="BP107">
        <v>2.891896500000001</v>
      </c>
      <c r="BQ107">
        <v>2.764649</v>
      </c>
      <c r="BR107">
        <v>23.40963</v>
      </c>
      <c r="BS107">
        <v>22.67407499999999</v>
      </c>
      <c r="BT107">
        <v>1799.973</v>
      </c>
      <c r="BU107">
        <v>0.6430005500000001</v>
      </c>
      <c r="BV107">
        <v>0.3569994500000001</v>
      </c>
      <c r="BW107">
        <v>38.425</v>
      </c>
      <c r="BX107">
        <v>30062.985</v>
      </c>
      <c r="BY107">
        <v>1655408408.1</v>
      </c>
      <c r="BZ107" t="s">
        <v>613</v>
      </c>
      <c r="CA107">
        <v>1655408408.1</v>
      </c>
      <c r="CB107">
        <v>1655408402.1</v>
      </c>
      <c r="CC107">
        <v>100</v>
      </c>
      <c r="CD107">
        <v>-0.106</v>
      </c>
      <c r="CE107">
        <v>0.018</v>
      </c>
      <c r="CF107">
        <v>1.138</v>
      </c>
      <c r="CG107">
        <v>0.281</v>
      </c>
      <c r="CH107">
        <v>200</v>
      </c>
      <c r="CI107">
        <v>32</v>
      </c>
      <c r="CJ107">
        <v>0.37</v>
      </c>
      <c r="CK107">
        <v>0.05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3.22568</v>
      </c>
      <c r="CX107">
        <v>2.78013</v>
      </c>
      <c r="CY107">
        <v>0.0436139</v>
      </c>
      <c r="CZ107">
        <v>0.0451906</v>
      </c>
      <c r="DA107">
        <v>0.130529</v>
      </c>
      <c r="DB107">
        <v>0.126411</v>
      </c>
      <c r="DC107">
        <v>23979.2</v>
      </c>
      <c r="DD107">
        <v>23604.7</v>
      </c>
      <c r="DE107">
        <v>24127</v>
      </c>
      <c r="DF107">
        <v>22040.6</v>
      </c>
      <c r="DG107">
        <v>31012.2</v>
      </c>
      <c r="DH107">
        <v>24554.9</v>
      </c>
      <c r="DI107">
        <v>39449.2</v>
      </c>
      <c r="DJ107">
        <v>30503.2</v>
      </c>
      <c r="DK107">
        <v>2.11495</v>
      </c>
      <c r="DL107">
        <v>2.1266</v>
      </c>
      <c r="DM107">
        <v>0.0246614</v>
      </c>
      <c r="DN107">
        <v>0</v>
      </c>
      <c r="DO107">
        <v>33.2204</v>
      </c>
      <c r="DP107">
        <v>999.9</v>
      </c>
      <c r="DQ107">
        <v>55.5</v>
      </c>
      <c r="DR107">
        <v>35.6</v>
      </c>
      <c r="DS107">
        <v>38.0542</v>
      </c>
      <c r="DT107">
        <v>63.6167</v>
      </c>
      <c r="DU107">
        <v>16.3582</v>
      </c>
      <c r="DV107">
        <v>2</v>
      </c>
      <c r="DW107">
        <v>0.453646</v>
      </c>
      <c r="DX107">
        <v>1.64776</v>
      </c>
      <c r="DY107">
        <v>20.3554</v>
      </c>
      <c r="DZ107">
        <v>5.22553</v>
      </c>
      <c r="EA107">
        <v>11.9441</v>
      </c>
      <c r="EB107">
        <v>4.97625</v>
      </c>
      <c r="EC107">
        <v>3.28048</v>
      </c>
      <c r="ED107">
        <v>2318.7</v>
      </c>
      <c r="EE107">
        <v>9599.6</v>
      </c>
      <c r="EF107">
        <v>9999</v>
      </c>
      <c r="EG107">
        <v>119.6</v>
      </c>
      <c r="EH107">
        <v>4.97176</v>
      </c>
      <c r="EI107">
        <v>1.86188</v>
      </c>
      <c r="EJ107">
        <v>1.86737</v>
      </c>
      <c r="EK107">
        <v>1.85872</v>
      </c>
      <c r="EL107">
        <v>1.86295</v>
      </c>
      <c r="EM107">
        <v>1.86356</v>
      </c>
      <c r="EN107">
        <v>1.86432</v>
      </c>
      <c r="EO107">
        <v>1.86035</v>
      </c>
      <c r="EP107">
        <v>0</v>
      </c>
      <c r="EQ107">
        <v>0</v>
      </c>
      <c r="ER107">
        <v>0</v>
      </c>
      <c r="ES107">
        <v>0</v>
      </c>
      <c r="ET107" t="s">
        <v>336</v>
      </c>
      <c r="EU107" t="s">
        <v>337</v>
      </c>
      <c r="EV107" t="s">
        <v>338</v>
      </c>
      <c r="EW107" t="s">
        <v>338</v>
      </c>
      <c r="EX107" t="s">
        <v>338</v>
      </c>
      <c r="EY107" t="s">
        <v>338</v>
      </c>
      <c r="EZ107">
        <v>0</v>
      </c>
      <c r="FA107">
        <v>100</v>
      </c>
      <c r="FB107">
        <v>100</v>
      </c>
      <c r="FC107">
        <v>1.137</v>
      </c>
      <c r="FD107">
        <v>0.2811</v>
      </c>
      <c r="FE107">
        <v>1.036705183169427</v>
      </c>
      <c r="FF107">
        <v>0.0006784385813721132</v>
      </c>
      <c r="FG107">
        <v>-9.114967239483524E-07</v>
      </c>
      <c r="FH107">
        <v>3.422039933275619E-10</v>
      </c>
      <c r="FI107">
        <v>0.281125000000003</v>
      </c>
      <c r="FJ107">
        <v>0</v>
      </c>
      <c r="FK107">
        <v>0</v>
      </c>
      <c r="FL107">
        <v>0</v>
      </c>
      <c r="FM107">
        <v>1</v>
      </c>
      <c r="FN107">
        <v>2092</v>
      </c>
      <c r="FO107">
        <v>0</v>
      </c>
      <c r="FP107">
        <v>27</v>
      </c>
      <c r="FQ107">
        <v>0.2</v>
      </c>
      <c r="FR107">
        <v>0.3</v>
      </c>
      <c r="FS107">
        <v>0.769043</v>
      </c>
      <c r="FT107">
        <v>2.44263</v>
      </c>
      <c r="FU107">
        <v>2.14966</v>
      </c>
      <c r="FV107">
        <v>2.70996</v>
      </c>
      <c r="FW107">
        <v>2.15088</v>
      </c>
      <c r="FX107">
        <v>2.38403</v>
      </c>
      <c r="FY107">
        <v>39.692</v>
      </c>
      <c r="FZ107">
        <v>14.1583</v>
      </c>
      <c r="GA107">
        <v>19</v>
      </c>
      <c r="GB107">
        <v>622.162</v>
      </c>
      <c r="GC107">
        <v>654.6130000000001</v>
      </c>
      <c r="GD107">
        <v>30.0068</v>
      </c>
      <c r="GE107">
        <v>33.1106</v>
      </c>
      <c r="GF107">
        <v>30.0004</v>
      </c>
      <c r="GG107">
        <v>32.9033</v>
      </c>
      <c r="GH107">
        <v>32.8527</v>
      </c>
      <c r="GI107">
        <v>15.4382</v>
      </c>
      <c r="GJ107">
        <v>17.6883</v>
      </c>
      <c r="GK107">
        <v>89.14870000000001</v>
      </c>
      <c r="GL107">
        <v>30</v>
      </c>
      <c r="GM107">
        <v>200</v>
      </c>
      <c r="GN107">
        <v>32.3134</v>
      </c>
      <c r="GO107">
        <v>99.7505</v>
      </c>
      <c r="GP107">
        <v>100.081</v>
      </c>
    </row>
    <row r="108" spans="1:198">
      <c r="A108">
        <v>90</v>
      </c>
      <c r="B108">
        <v>1655408508.6</v>
      </c>
      <c r="C108">
        <v>14237.5</v>
      </c>
      <c r="D108" t="s">
        <v>614</v>
      </c>
      <c r="E108" t="s">
        <v>615</v>
      </c>
      <c r="F108">
        <v>15</v>
      </c>
      <c r="G108">
        <v>1655408504.1</v>
      </c>
      <c r="H108">
        <f>(I108)/1000</f>
        <v>0</v>
      </c>
      <c r="I108">
        <f>1000*AY108*AG108*(AU108-AV108)/(100*AN108*(1000-AG108*AU108))</f>
        <v>0</v>
      </c>
      <c r="J108">
        <f>AY108*AG108*(AT108-AS108*(1000-AG108*AV108)/(1000-AG108*AU108))/(100*AN108)</f>
        <v>0</v>
      </c>
      <c r="K108">
        <f>AS108 - IF(AG108&gt;1, J108*AN108*100.0/(AI108*BG108), 0)</f>
        <v>0</v>
      </c>
      <c r="L108">
        <f>((R108-H108/2)*K108-J108)/(R108+H108/2)</f>
        <v>0</v>
      </c>
      <c r="M108">
        <f>L108*(AZ108+BA108)/1000.0</f>
        <v>0</v>
      </c>
      <c r="N108">
        <f>(AS108 - IF(AG108&gt;1, J108*AN108*100.0/(AI108*BG108), 0))*(AZ108+BA108)/1000.0</f>
        <v>0</v>
      </c>
      <c r="O108">
        <f>2.0/((1/Q108-1/P108)+SIGN(Q108)*SQRT((1/Q108-1/P108)*(1/Q108-1/P108) + 4*AO108/((AO108+1)*(AO108+1))*(2*1/Q108*1/P108-1/P108*1/P108)))</f>
        <v>0</v>
      </c>
      <c r="P108">
        <f>IF(LEFT(AP108,1)&lt;&gt;"0",IF(LEFT(AP108,1)="1",3.0,AQ108),$D$5+$E$5*(BG108*AZ108/($K$5*1000))+$F$5*(BG108*AZ108/($K$5*1000))*MAX(MIN(AN108,$J$5),$I$5)*MAX(MIN(AN108,$J$5),$I$5)+$G$5*MAX(MIN(AN108,$J$5),$I$5)*(BG108*AZ108/($K$5*1000))+$H$5*(BG108*AZ108/($K$5*1000))*(BG108*AZ108/($K$5*1000)))</f>
        <v>0</v>
      </c>
      <c r="Q108">
        <f>H108*(1000-(1000*0.61365*exp(17.502*U108/(240.97+U108))/(AZ108+BA108)+AU108)/2)/(1000*0.61365*exp(17.502*U108/(240.97+U108))/(AZ108+BA108)-AU108)</f>
        <v>0</v>
      </c>
      <c r="R108">
        <f>1/((AO108+1)/(O108/1.6)+1/(P108/1.37)) + AO108/((AO108+1)/(O108/1.6) + AO108/(P108/1.37))</f>
        <v>0</v>
      </c>
      <c r="S108">
        <f>(AJ108*AM108)</f>
        <v>0</v>
      </c>
      <c r="T108">
        <f>(BB108+(S108+2*0.95*5.67E-8*(((BB108+$B$9)+273)^4-(BB108+273)^4)-44100*H108)/(1.84*29.3*P108+8*0.95*5.67E-8*(BB108+273)^3))</f>
        <v>0</v>
      </c>
      <c r="U108">
        <f>($C$9*BC108+$D$9*BD108+$E$9*T108)</f>
        <v>0</v>
      </c>
      <c r="V108">
        <f>0.61365*exp(17.502*U108/(240.97+U108))</f>
        <v>0</v>
      </c>
      <c r="W108">
        <f>(X108/Y108*100)</f>
        <v>0</v>
      </c>
      <c r="X108">
        <f>AU108*(AZ108+BA108)/1000</f>
        <v>0</v>
      </c>
      <c r="Y108">
        <f>0.61365*exp(17.502*BB108/(240.97+BB108))</f>
        <v>0</v>
      </c>
      <c r="Z108">
        <f>(V108-AU108*(AZ108+BA108)/1000)</f>
        <v>0</v>
      </c>
      <c r="AA108">
        <f>(-H108*44100)</f>
        <v>0</v>
      </c>
      <c r="AB108">
        <f>2*29.3*P108*0.92*(BB108-U108)</f>
        <v>0</v>
      </c>
      <c r="AC108">
        <f>2*0.95*5.67E-8*(((BB108+$B$9)+273)^4-(U108+273)^4)</f>
        <v>0</v>
      </c>
      <c r="AD108">
        <f>S108+AC108+AA108+AB108</f>
        <v>0</v>
      </c>
      <c r="AE108">
        <v>0</v>
      </c>
      <c r="AF108">
        <v>0</v>
      </c>
      <c r="AG108">
        <f>IF(AE108*$H$15&gt;=AI108,1.0,(AI108/(AI108-AE108*$H$15)))</f>
        <v>0</v>
      </c>
      <c r="AH108">
        <f>(AG108-1)*100</f>
        <v>0</v>
      </c>
      <c r="AI108">
        <f>MAX(0,($B$15+$C$15*BG108)/(1+$D$15*BG108)*AZ108/(BB108+273)*$E$15)</f>
        <v>0</v>
      </c>
      <c r="AJ108">
        <f>$B$13*BH108+$C$13*BI108+$D$13*BT108</f>
        <v>0</v>
      </c>
      <c r="AK108">
        <f>AJ108*AL108</f>
        <v>0</v>
      </c>
      <c r="AL108">
        <f>($B$13*$D$11+$C$13*$D$11+$D$13*(BU108*$E$11+BV108*$G$11))/($B$13+$C$13+$D$13)</f>
        <v>0</v>
      </c>
      <c r="AM108">
        <f>($B$13*$K$11+$C$13*$K$11+$D$13*(BU108*$L$11+BV108*$N$11))/($B$13+$C$13+$D$13)</f>
        <v>0</v>
      </c>
      <c r="AN108">
        <v>3</v>
      </c>
      <c r="AO108">
        <v>0.5</v>
      </c>
      <c r="AP108" t="s">
        <v>334</v>
      </c>
      <c r="AQ108">
        <v>2</v>
      </c>
      <c r="AR108">
        <v>1655408504.1</v>
      </c>
      <c r="AS108">
        <v>99.43748235294117</v>
      </c>
      <c r="AT108">
        <v>99.92971176470587</v>
      </c>
      <c r="AU108">
        <v>34.15975882352942</v>
      </c>
      <c r="AV108">
        <v>32.78891764705882</v>
      </c>
      <c r="AW108">
        <v>98.4059882352941</v>
      </c>
      <c r="AX108">
        <v>33.8765705882353</v>
      </c>
      <c r="AY108">
        <v>600.5231764705883</v>
      </c>
      <c r="AZ108">
        <v>85.15218235294118</v>
      </c>
      <c r="BA108">
        <v>0.09390080000000001</v>
      </c>
      <c r="BB108">
        <v>33.12442352941176</v>
      </c>
      <c r="BC108">
        <v>33.86107647058822</v>
      </c>
      <c r="BD108">
        <v>999.9</v>
      </c>
      <c r="BE108">
        <v>0</v>
      </c>
      <c r="BF108">
        <v>0</v>
      </c>
      <c r="BG108">
        <v>10000.47647058824</v>
      </c>
      <c r="BH108">
        <v>556.0037058823528</v>
      </c>
      <c r="BI108">
        <v>1883.504117647059</v>
      </c>
      <c r="BJ108">
        <v>-0.4922421664705882</v>
      </c>
      <c r="BK108">
        <v>102.9540588235294</v>
      </c>
      <c r="BL108">
        <v>103.3174117647059</v>
      </c>
      <c r="BM108">
        <v>1.370849535882353</v>
      </c>
      <c r="BN108">
        <v>99.92971176470587</v>
      </c>
      <c r="BO108">
        <v>32.78891764705882</v>
      </c>
      <c r="BP108">
        <v>2.908777647058823</v>
      </c>
      <c r="BQ108">
        <v>2.792047647058824</v>
      </c>
      <c r="BR108">
        <v>23.50453529411764</v>
      </c>
      <c r="BS108">
        <v>22.83675294117647</v>
      </c>
      <c r="BT108">
        <v>1799.969411764706</v>
      </c>
      <c r="BU108">
        <v>0.6430001176470589</v>
      </c>
      <c r="BV108">
        <v>0.3569997647058823</v>
      </c>
      <c r="BW108">
        <v>39.00490588235294</v>
      </c>
      <c r="BX108">
        <v>30062.90588235294</v>
      </c>
      <c r="BY108">
        <v>1655408500.1</v>
      </c>
      <c r="BZ108" t="s">
        <v>616</v>
      </c>
      <c r="CA108">
        <v>1655408494.6</v>
      </c>
      <c r="CB108">
        <v>1655408500.1</v>
      </c>
      <c r="CC108">
        <v>101</v>
      </c>
      <c r="CD108">
        <v>-0.063</v>
      </c>
      <c r="CE108">
        <v>0.008</v>
      </c>
      <c r="CF108">
        <v>1.032</v>
      </c>
      <c r="CG108">
        <v>0.289</v>
      </c>
      <c r="CH108">
        <v>100</v>
      </c>
      <c r="CI108">
        <v>33</v>
      </c>
      <c r="CJ108">
        <v>0.17</v>
      </c>
      <c r="CK108">
        <v>0.03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3.22443</v>
      </c>
      <c r="CX108">
        <v>2.77816</v>
      </c>
      <c r="CY108">
        <v>0.0230401</v>
      </c>
      <c r="CZ108">
        <v>0.023834</v>
      </c>
      <c r="DA108">
        <v>0.131928</v>
      </c>
      <c r="DB108">
        <v>0.127384</v>
      </c>
      <c r="DC108">
        <v>24489.8</v>
      </c>
      <c r="DD108">
        <v>24126.9</v>
      </c>
      <c r="DE108">
        <v>24123.1</v>
      </c>
      <c r="DF108">
        <v>22036.6</v>
      </c>
      <c r="DG108">
        <v>30957.3</v>
      </c>
      <c r="DH108">
        <v>24522.7</v>
      </c>
      <c r="DI108">
        <v>39442.9</v>
      </c>
      <c r="DJ108">
        <v>30497.5</v>
      </c>
      <c r="DK108">
        <v>2.11037</v>
      </c>
      <c r="DL108">
        <v>2.12547</v>
      </c>
      <c r="DM108">
        <v>0.0167787</v>
      </c>
      <c r="DN108">
        <v>0</v>
      </c>
      <c r="DO108">
        <v>33.6013</v>
      </c>
      <c r="DP108">
        <v>999.9</v>
      </c>
      <c r="DQ108">
        <v>55.7</v>
      </c>
      <c r="DR108">
        <v>35.6</v>
      </c>
      <c r="DS108">
        <v>38.1925</v>
      </c>
      <c r="DT108">
        <v>63.7967</v>
      </c>
      <c r="DU108">
        <v>16.1458</v>
      </c>
      <c r="DV108">
        <v>2</v>
      </c>
      <c r="DW108">
        <v>0.330795</v>
      </c>
      <c r="DX108">
        <v>2.2934</v>
      </c>
      <c r="DY108">
        <v>20.3492</v>
      </c>
      <c r="DZ108">
        <v>5.22613</v>
      </c>
      <c r="EA108">
        <v>11.9442</v>
      </c>
      <c r="EB108">
        <v>4.9762</v>
      </c>
      <c r="EC108">
        <v>3.28043</v>
      </c>
      <c r="ED108">
        <v>2321.1</v>
      </c>
      <c r="EE108">
        <v>9613.1</v>
      </c>
      <c r="EF108">
        <v>9999</v>
      </c>
      <c r="EG108">
        <v>119.6</v>
      </c>
      <c r="EH108">
        <v>4.97177</v>
      </c>
      <c r="EI108">
        <v>1.86187</v>
      </c>
      <c r="EJ108">
        <v>1.86735</v>
      </c>
      <c r="EK108">
        <v>1.85868</v>
      </c>
      <c r="EL108">
        <v>1.86294</v>
      </c>
      <c r="EM108">
        <v>1.86354</v>
      </c>
      <c r="EN108">
        <v>1.86432</v>
      </c>
      <c r="EO108">
        <v>1.86035</v>
      </c>
      <c r="EP108">
        <v>0</v>
      </c>
      <c r="EQ108">
        <v>0</v>
      </c>
      <c r="ER108">
        <v>0</v>
      </c>
      <c r="ES108">
        <v>0</v>
      </c>
      <c r="ET108" t="s">
        <v>336</v>
      </c>
      <c r="EU108" t="s">
        <v>337</v>
      </c>
      <c r="EV108" t="s">
        <v>338</v>
      </c>
      <c r="EW108" t="s">
        <v>338</v>
      </c>
      <c r="EX108" t="s">
        <v>338</v>
      </c>
      <c r="EY108" t="s">
        <v>338</v>
      </c>
      <c r="EZ108">
        <v>0</v>
      </c>
      <c r="FA108">
        <v>100</v>
      </c>
      <c r="FB108">
        <v>100</v>
      </c>
      <c r="FC108">
        <v>1.031</v>
      </c>
      <c r="FD108">
        <v>0.289</v>
      </c>
      <c r="FE108">
        <v>0.9732367615159375</v>
      </c>
      <c r="FF108">
        <v>0.0006784385813721132</v>
      </c>
      <c r="FG108">
        <v>-9.114967239483524E-07</v>
      </c>
      <c r="FH108">
        <v>3.422039933275619E-10</v>
      </c>
      <c r="FI108">
        <v>0.2890047619047635</v>
      </c>
      <c r="FJ108">
        <v>0</v>
      </c>
      <c r="FK108">
        <v>0</v>
      </c>
      <c r="FL108">
        <v>0</v>
      </c>
      <c r="FM108">
        <v>1</v>
      </c>
      <c r="FN108">
        <v>2092</v>
      </c>
      <c r="FO108">
        <v>0</v>
      </c>
      <c r="FP108">
        <v>27</v>
      </c>
      <c r="FQ108">
        <v>0.2</v>
      </c>
      <c r="FR108">
        <v>0.1</v>
      </c>
      <c r="FS108">
        <v>0.458984</v>
      </c>
      <c r="FT108">
        <v>2.45483</v>
      </c>
      <c r="FU108">
        <v>2.14966</v>
      </c>
      <c r="FV108">
        <v>2.70996</v>
      </c>
      <c r="FW108">
        <v>2.15088</v>
      </c>
      <c r="FX108">
        <v>2.42554</v>
      </c>
      <c r="FY108">
        <v>39.5917</v>
      </c>
      <c r="FZ108">
        <v>14.1583</v>
      </c>
      <c r="GA108">
        <v>19</v>
      </c>
      <c r="GB108">
        <v>619.386</v>
      </c>
      <c r="GC108">
        <v>654.477</v>
      </c>
      <c r="GD108">
        <v>30.008</v>
      </c>
      <c r="GE108">
        <v>33.2403</v>
      </c>
      <c r="GF108">
        <v>30.0011</v>
      </c>
      <c r="GG108">
        <v>32.979</v>
      </c>
      <c r="GH108">
        <v>32.9292</v>
      </c>
      <c r="GI108">
        <v>9.247450000000001</v>
      </c>
      <c r="GJ108">
        <v>16.9198</v>
      </c>
      <c r="GK108">
        <v>91.5913</v>
      </c>
      <c r="GL108">
        <v>30</v>
      </c>
      <c r="GM108">
        <v>100</v>
      </c>
      <c r="GN108">
        <v>32.7634</v>
      </c>
      <c r="GO108">
        <v>99.7346</v>
      </c>
      <c r="GP108">
        <v>100.063</v>
      </c>
    </row>
    <row r="109" spans="1:198">
      <c r="A109">
        <v>91</v>
      </c>
      <c r="B109">
        <v>1655408599.5</v>
      </c>
      <c r="C109">
        <v>14328.40000009537</v>
      </c>
      <c r="D109" t="s">
        <v>617</v>
      </c>
      <c r="E109" t="s">
        <v>618</v>
      </c>
      <c r="F109">
        <v>15</v>
      </c>
      <c r="G109">
        <v>1655408591.5</v>
      </c>
      <c r="H109">
        <f>(I109)/1000</f>
        <v>0</v>
      </c>
      <c r="I109">
        <f>1000*AY109*AG109*(AU109-AV109)/(100*AN109*(1000-AG109*AU109))</f>
        <v>0</v>
      </c>
      <c r="J109">
        <f>AY109*AG109*(AT109-AS109*(1000-AG109*AV109)/(1000-AG109*AU109))/(100*AN109)</f>
        <v>0</v>
      </c>
      <c r="K109">
        <f>AS109 - IF(AG109&gt;1, J109*AN109*100.0/(AI109*BG109), 0)</f>
        <v>0</v>
      </c>
      <c r="L109">
        <f>((R109-H109/2)*K109-J109)/(R109+H109/2)</f>
        <v>0</v>
      </c>
      <c r="M109">
        <f>L109*(AZ109+BA109)/1000.0</f>
        <v>0</v>
      </c>
      <c r="N109">
        <f>(AS109 - IF(AG109&gt;1, J109*AN109*100.0/(AI109*BG109), 0))*(AZ109+BA109)/1000.0</f>
        <v>0</v>
      </c>
      <c r="O109">
        <f>2.0/((1/Q109-1/P109)+SIGN(Q109)*SQRT((1/Q109-1/P109)*(1/Q109-1/P109) + 4*AO109/((AO109+1)*(AO109+1))*(2*1/Q109*1/P109-1/P109*1/P109)))</f>
        <v>0</v>
      </c>
      <c r="P109">
        <f>IF(LEFT(AP109,1)&lt;&gt;"0",IF(LEFT(AP109,1)="1",3.0,AQ109),$D$5+$E$5*(BG109*AZ109/($K$5*1000))+$F$5*(BG109*AZ109/($K$5*1000))*MAX(MIN(AN109,$J$5),$I$5)*MAX(MIN(AN109,$J$5),$I$5)+$G$5*MAX(MIN(AN109,$J$5),$I$5)*(BG109*AZ109/($K$5*1000))+$H$5*(BG109*AZ109/($K$5*1000))*(BG109*AZ109/($K$5*1000)))</f>
        <v>0</v>
      </c>
      <c r="Q109">
        <f>H109*(1000-(1000*0.61365*exp(17.502*U109/(240.97+U109))/(AZ109+BA109)+AU109)/2)/(1000*0.61365*exp(17.502*U109/(240.97+U109))/(AZ109+BA109)-AU109)</f>
        <v>0</v>
      </c>
      <c r="R109">
        <f>1/((AO109+1)/(O109/1.6)+1/(P109/1.37)) + AO109/((AO109+1)/(O109/1.6) + AO109/(P109/1.37))</f>
        <v>0</v>
      </c>
      <c r="S109">
        <f>(AJ109*AM109)</f>
        <v>0</v>
      </c>
      <c r="T109">
        <f>(BB109+(S109+2*0.95*5.67E-8*(((BB109+$B$9)+273)^4-(BB109+273)^4)-44100*H109)/(1.84*29.3*P109+8*0.95*5.67E-8*(BB109+273)^3))</f>
        <v>0</v>
      </c>
      <c r="U109">
        <f>($C$9*BC109+$D$9*BD109+$E$9*T109)</f>
        <v>0</v>
      </c>
      <c r="V109">
        <f>0.61365*exp(17.502*U109/(240.97+U109))</f>
        <v>0</v>
      </c>
      <c r="W109">
        <f>(X109/Y109*100)</f>
        <v>0</v>
      </c>
      <c r="X109">
        <f>AU109*(AZ109+BA109)/1000</f>
        <v>0</v>
      </c>
      <c r="Y109">
        <f>0.61365*exp(17.502*BB109/(240.97+BB109))</f>
        <v>0</v>
      </c>
      <c r="Z109">
        <f>(V109-AU109*(AZ109+BA109)/1000)</f>
        <v>0</v>
      </c>
      <c r="AA109">
        <f>(-H109*44100)</f>
        <v>0</v>
      </c>
      <c r="AB109">
        <f>2*29.3*P109*0.92*(BB109-U109)</f>
        <v>0</v>
      </c>
      <c r="AC109">
        <f>2*0.95*5.67E-8*(((BB109+$B$9)+273)^4-(U109+273)^4)</f>
        <v>0</v>
      </c>
      <c r="AD109">
        <f>S109+AC109+AA109+AB109</f>
        <v>0</v>
      </c>
      <c r="AE109">
        <v>0</v>
      </c>
      <c r="AF109">
        <v>0</v>
      </c>
      <c r="AG109">
        <f>IF(AE109*$H$15&gt;=AI109,1.0,(AI109/(AI109-AE109*$H$15)))</f>
        <v>0</v>
      </c>
      <c r="AH109">
        <f>(AG109-1)*100</f>
        <v>0</v>
      </c>
      <c r="AI109">
        <f>MAX(0,($B$15+$C$15*BG109)/(1+$D$15*BG109)*AZ109/(BB109+273)*$E$15)</f>
        <v>0</v>
      </c>
      <c r="AJ109">
        <f>$B$13*BH109+$C$13*BI109+$D$13*BT109</f>
        <v>0</v>
      </c>
      <c r="AK109">
        <f>AJ109*AL109</f>
        <v>0</v>
      </c>
      <c r="AL109">
        <f>($B$13*$D$11+$C$13*$D$11+$D$13*(BU109*$E$11+BV109*$G$11))/($B$13+$C$13+$D$13)</f>
        <v>0</v>
      </c>
      <c r="AM109">
        <f>($B$13*$K$11+$C$13*$K$11+$D$13*(BU109*$L$11+BV109*$N$11))/($B$13+$C$13+$D$13)</f>
        <v>0</v>
      </c>
      <c r="AN109">
        <v>3</v>
      </c>
      <c r="AO109">
        <v>0.5</v>
      </c>
      <c r="AP109" t="s">
        <v>334</v>
      </c>
      <c r="AQ109">
        <v>2</v>
      </c>
      <c r="AR109">
        <v>1655408591.5</v>
      </c>
      <c r="AS109">
        <v>50.46309354838711</v>
      </c>
      <c r="AT109">
        <v>49.9846129032258</v>
      </c>
      <c r="AU109">
        <v>36.17992258064516</v>
      </c>
      <c r="AV109">
        <v>33.02960967741935</v>
      </c>
      <c r="AW109">
        <v>49.5310935483871</v>
      </c>
      <c r="AX109">
        <v>35.89091612903226</v>
      </c>
      <c r="AY109">
        <v>600.0081612903226</v>
      </c>
      <c r="AZ109">
        <v>85.15040967741935</v>
      </c>
      <c r="BA109">
        <v>0.100048235483871</v>
      </c>
      <c r="BB109">
        <v>33.38856451612903</v>
      </c>
      <c r="BC109">
        <v>34.04958064516129</v>
      </c>
      <c r="BD109">
        <v>999.9000000000003</v>
      </c>
      <c r="BE109">
        <v>0</v>
      </c>
      <c r="BF109">
        <v>0</v>
      </c>
      <c r="BG109">
        <v>9997.434838709676</v>
      </c>
      <c r="BH109">
        <v>556.5239677419354</v>
      </c>
      <c r="BI109">
        <v>1885.634193548387</v>
      </c>
      <c r="BJ109">
        <v>0.5511217741935484</v>
      </c>
      <c r="BK109">
        <v>52.43274838709677</v>
      </c>
      <c r="BL109">
        <v>51.69196774193548</v>
      </c>
      <c r="BM109">
        <v>3.150319032258064</v>
      </c>
      <c r="BN109">
        <v>49.9846129032258</v>
      </c>
      <c r="BO109">
        <v>33.02960967741935</v>
      </c>
      <c r="BP109">
        <v>3.080736129032258</v>
      </c>
      <c r="BQ109">
        <v>2.812484838709677</v>
      </c>
      <c r="BR109">
        <v>24.47082903225807</v>
      </c>
      <c r="BS109">
        <v>22.95754193548387</v>
      </c>
      <c r="BT109">
        <v>1799.971935483872</v>
      </c>
      <c r="BU109">
        <v>0.6430003870967743</v>
      </c>
      <c r="BV109">
        <v>0.3569996129032256</v>
      </c>
      <c r="BW109">
        <v>40</v>
      </c>
      <c r="BX109">
        <v>30062.95483870968</v>
      </c>
      <c r="BY109">
        <v>1655408616.5</v>
      </c>
      <c r="BZ109" t="s">
        <v>619</v>
      </c>
      <c r="CA109">
        <v>1655408616.5</v>
      </c>
      <c r="CB109">
        <v>1655408500.1</v>
      </c>
      <c r="CC109">
        <v>102</v>
      </c>
      <c r="CD109">
        <v>-0.07199999999999999</v>
      </c>
      <c r="CE109">
        <v>0.008</v>
      </c>
      <c r="CF109">
        <v>0.9320000000000001</v>
      </c>
      <c r="CG109">
        <v>0.289</v>
      </c>
      <c r="CH109">
        <v>50</v>
      </c>
      <c r="CI109">
        <v>33</v>
      </c>
      <c r="CJ109">
        <v>0.41</v>
      </c>
      <c r="CK109">
        <v>0.03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3.22647</v>
      </c>
      <c r="CX109">
        <v>2.78143</v>
      </c>
      <c r="CY109">
        <v>0.0118529</v>
      </c>
      <c r="CZ109">
        <v>0.0121393</v>
      </c>
      <c r="DA109">
        <v>0.13315</v>
      </c>
      <c r="DB109">
        <v>0.127577</v>
      </c>
      <c r="DC109">
        <v>24758.4</v>
      </c>
      <c r="DD109">
        <v>24406.2</v>
      </c>
      <c r="DE109">
        <v>24113.2</v>
      </c>
      <c r="DF109">
        <v>22029.1</v>
      </c>
      <c r="DG109">
        <v>30902.1</v>
      </c>
      <c r="DH109">
        <v>24508.7</v>
      </c>
      <c r="DI109">
        <v>39427.4</v>
      </c>
      <c r="DJ109">
        <v>30486.6</v>
      </c>
      <c r="DK109">
        <v>2.11535</v>
      </c>
      <c r="DL109">
        <v>2.12398</v>
      </c>
      <c r="DM109">
        <v>0.00501424</v>
      </c>
      <c r="DN109">
        <v>0</v>
      </c>
      <c r="DO109">
        <v>33.9737</v>
      </c>
      <c r="DP109">
        <v>999.9</v>
      </c>
      <c r="DQ109">
        <v>55.9</v>
      </c>
      <c r="DR109">
        <v>35.6</v>
      </c>
      <c r="DS109">
        <v>38.3319</v>
      </c>
      <c r="DT109">
        <v>63.6667</v>
      </c>
      <c r="DU109">
        <v>16.3742</v>
      </c>
      <c r="DV109">
        <v>2</v>
      </c>
      <c r="DW109">
        <v>0.419395</v>
      </c>
      <c r="DX109">
        <v>2.45204</v>
      </c>
      <c r="DY109">
        <v>20.3456</v>
      </c>
      <c r="DZ109">
        <v>5.22613</v>
      </c>
      <c r="EA109">
        <v>11.9448</v>
      </c>
      <c r="EB109">
        <v>4.9766</v>
      </c>
      <c r="EC109">
        <v>3.28068</v>
      </c>
      <c r="ED109">
        <v>2323.4</v>
      </c>
      <c r="EE109">
        <v>9625.5</v>
      </c>
      <c r="EF109">
        <v>9999</v>
      </c>
      <c r="EG109">
        <v>119.6</v>
      </c>
      <c r="EH109">
        <v>4.97175</v>
      </c>
      <c r="EI109">
        <v>1.86186</v>
      </c>
      <c r="EJ109">
        <v>1.86735</v>
      </c>
      <c r="EK109">
        <v>1.8587</v>
      </c>
      <c r="EL109">
        <v>1.86295</v>
      </c>
      <c r="EM109">
        <v>1.86352</v>
      </c>
      <c r="EN109">
        <v>1.86432</v>
      </c>
      <c r="EO109">
        <v>1.8603</v>
      </c>
      <c r="EP109">
        <v>0</v>
      </c>
      <c r="EQ109">
        <v>0</v>
      </c>
      <c r="ER109">
        <v>0</v>
      </c>
      <c r="ES109">
        <v>0</v>
      </c>
      <c r="ET109" t="s">
        <v>336</v>
      </c>
      <c r="EU109" t="s">
        <v>337</v>
      </c>
      <c r="EV109" t="s">
        <v>338</v>
      </c>
      <c r="EW109" t="s">
        <v>338</v>
      </c>
      <c r="EX109" t="s">
        <v>338</v>
      </c>
      <c r="EY109" t="s">
        <v>338</v>
      </c>
      <c r="EZ109">
        <v>0</v>
      </c>
      <c r="FA109">
        <v>100</v>
      </c>
      <c r="FB109">
        <v>100</v>
      </c>
      <c r="FC109">
        <v>0.9320000000000001</v>
      </c>
      <c r="FD109">
        <v>0.289</v>
      </c>
      <c r="FE109">
        <v>0.9732367615159375</v>
      </c>
      <c r="FF109">
        <v>0.0006784385813721132</v>
      </c>
      <c r="FG109">
        <v>-9.114967239483524E-07</v>
      </c>
      <c r="FH109">
        <v>3.422039933275619E-10</v>
      </c>
      <c r="FI109">
        <v>0.2890047619047635</v>
      </c>
      <c r="FJ109">
        <v>0</v>
      </c>
      <c r="FK109">
        <v>0</v>
      </c>
      <c r="FL109">
        <v>0</v>
      </c>
      <c r="FM109">
        <v>1</v>
      </c>
      <c r="FN109">
        <v>2092</v>
      </c>
      <c r="FO109">
        <v>0</v>
      </c>
      <c r="FP109">
        <v>27</v>
      </c>
      <c r="FQ109">
        <v>1.7</v>
      </c>
      <c r="FR109">
        <v>1.7</v>
      </c>
      <c r="FS109">
        <v>0.302734</v>
      </c>
      <c r="FT109">
        <v>2.48413</v>
      </c>
      <c r="FU109">
        <v>2.14966</v>
      </c>
      <c r="FV109">
        <v>2.71118</v>
      </c>
      <c r="FW109">
        <v>2.15088</v>
      </c>
      <c r="FX109">
        <v>2.40479</v>
      </c>
      <c r="FY109">
        <v>39.6167</v>
      </c>
      <c r="FZ109">
        <v>14.132</v>
      </c>
      <c r="GA109">
        <v>19</v>
      </c>
      <c r="GB109">
        <v>624.652</v>
      </c>
      <c r="GC109">
        <v>654.641</v>
      </c>
      <c r="GD109">
        <v>30.0005</v>
      </c>
      <c r="GE109">
        <v>33.4772</v>
      </c>
      <c r="GF109">
        <v>30.0009</v>
      </c>
      <c r="GG109">
        <v>33.1208</v>
      </c>
      <c r="GH109">
        <v>33.063</v>
      </c>
      <c r="GI109">
        <v>6.09927</v>
      </c>
      <c r="GJ109">
        <v>16.8976</v>
      </c>
      <c r="GK109">
        <v>95.44880000000001</v>
      </c>
      <c r="GL109">
        <v>30</v>
      </c>
      <c r="GM109">
        <v>50</v>
      </c>
      <c r="GN109">
        <v>33.1292</v>
      </c>
      <c r="GO109">
        <v>99.6947</v>
      </c>
      <c r="GP109">
        <v>100.028</v>
      </c>
    </row>
    <row r="110" spans="1:198">
      <c r="A110">
        <v>92</v>
      </c>
      <c r="B110">
        <v>1655408707.5</v>
      </c>
      <c r="C110">
        <v>14436.40000009537</v>
      </c>
      <c r="D110" t="s">
        <v>620</v>
      </c>
      <c r="E110" t="s">
        <v>621</v>
      </c>
      <c r="F110">
        <v>15</v>
      </c>
      <c r="G110">
        <v>1655408699.75</v>
      </c>
      <c r="H110">
        <f>(I110)/1000</f>
        <v>0</v>
      </c>
      <c r="I110">
        <f>1000*AY110*AG110*(AU110-AV110)/(100*AN110*(1000-AG110*AU110))</f>
        <v>0</v>
      </c>
      <c r="J110">
        <f>AY110*AG110*(AT110-AS110*(1000-AG110*AV110)/(1000-AG110*AU110))/(100*AN110)</f>
        <v>0</v>
      </c>
      <c r="K110">
        <f>AS110 - IF(AG110&gt;1, J110*AN110*100.0/(AI110*BG110), 0)</f>
        <v>0</v>
      </c>
      <c r="L110">
        <f>((R110-H110/2)*K110-J110)/(R110+H110/2)</f>
        <v>0</v>
      </c>
      <c r="M110">
        <f>L110*(AZ110+BA110)/1000.0</f>
        <v>0</v>
      </c>
      <c r="N110">
        <f>(AS110 - IF(AG110&gt;1, J110*AN110*100.0/(AI110*BG110), 0))*(AZ110+BA110)/1000.0</f>
        <v>0</v>
      </c>
      <c r="O110">
        <f>2.0/((1/Q110-1/P110)+SIGN(Q110)*SQRT((1/Q110-1/P110)*(1/Q110-1/P110) + 4*AO110/((AO110+1)*(AO110+1))*(2*1/Q110*1/P110-1/P110*1/P110)))</f>
        <v>0</v>
      </c>
      <c r="P110">
        <f>IF(LEFT(AP110,1)&lt;&gt;"0",IF(LEFT(AP110,1)="1",3.0,AQ110),$D$5+$E$5*(BG110*AZ110/($K$5*1000))+$F$5*(BG110*AZ110/($K$5*1000))*MAX(MIN(AN110,$J$5),$I$5)*MAX(MIN(AN110,$J$5),$I$5)+$G$5*MAX(MIN(AN110,$J$5),$I$5)*(BG110*AZ110/($K$5*1000))+$H$5*(BG110*AZ110/($K$5*1000))*(BG110*AZ110/($K$5*1000)))</f>
        <v>0</v>
      </c>
      <c r="Q110">
        <f>H110*(1000-(1000*0.61365*exp(17.502*U110/(240.97+U110))/(AZ110+BA110)+AU110)/2)/(1000*0.61365*exp(17.502*U110/(240.97+U110))/(AZ110+BA110)-AU110)</f>
        <v>0</v>
      </c>
      <c r="R110">
        <f>1/((AO110+1)/(O110/1.6)+1/(P110/1.37)) + AO110/((AO110+1)/(O110/1.6) + AO110/(P110/1.37))</f>
        <v>0</v>
      </c>
      <c r="S110">
        <f>(AJ110*AM110)</f>
        <v>0</v>
      </c>
      <c r="T110">
        <f>(BB110+(S110+2*0.95*5.67E-8*(((BB110+$B$9)+273)^4-(BB110+273)^4)-44100*H110)/(1.84*29.3*P110+8*0.95*5.67E-8*(BB110+273)^3))</f>
        <v>0</v>
      </c>
      <c r="U110">
        <f>($C$9*BC110+$D$9*BD110+$E$9*T110)</f>
        <v>0</v>
      </c>
      <c r="V110">
        <f>0.61365*exp(17.502*U110/(240.97+U110))</f>
        <v>0</v>
      </c>
      <c r="W110">
        <f>(X110/Y110*100)</f>
        <v>0</v>
      </c>
      <c r="X110">
        <f>AU110*(AZ110+BA110)/1000</f>
        <v>0</v>
      </c>
      <c r="Y110">
        <f>0.61365*exp(17.502*BB110/(240.97+BB110))</f>
        <v>0</v>
      </c>
      <c r="Z110">
        <f>(V110-AU110*(AZ110+BA110)/1000)</f>
        <v>0</v>
      </c>
      <c r="AA110">
        <f>(-H110*44100)</f>
        <v>0</v>
      </c>
      <c r="AB110">
        <f>2*29.3*P110*0.92*(BB110-U110)</f>
        <v>0</v>
      </c>
      <c r="AC110">
        <f>2*0.95*5.67E-8*(((BB110+$B$9)+273)^4-(U110+273)^4)</f>
        <v>0</v>
      </c>
      <c r="AD110">
        <f>S110+AC110+AA110+AB110</f>
        <v>0</v>
      </c>
      <c r="AE110">
        <v>0</v>
      </c>
      <c r="AF110">
        <v>0</v>
      </c>
      <c r="AG110">
        <f>IF(AE110*$H$15&gt;=AI110,1.0,(AI110/(AI110-AE110*$H$15)))</f>
        <v>0</v>
      </c>
      <c r="AH110">
        <f>(AG110-1)*100</f>
        <v>0</v>
      </c>
      <c r="AI110">
        <f>MAX(0,($B$15+$C$15*BG110)/(1+$D$15*BG110)*AZ110/(BB110+273)*$E$15)</f>
        <v>0</v>
      </c>
      <c r="AJ110">
        <f>$B$13*BH110+$C$13*BI110+$D$13*BT110</f>
        <v>0</v>
      </c>
      <c r="AK110">
        <f>AJ110*AL110</f>
        <v>0</v>
      </c>
      <c r="AL110">
        <f>($B$13*$D$11+$C$13*$D$11+$D$13*(BU110*$E$11+BV110*$G$11))/($B$13+$C$13+$D$13)</f>
        <v>0</v>
      </c>
      <c r="AM110">
        <f>($B$13*$K$11+$C$13*$K$11+$D$13*(BU110*$L$11+BV110*$N$11))/($B$13+$C$13+$D$13)</f>
        <v>0</v>
      </c>
      <c r="AN110">
        <v>3</v>
      </c>
      <c r="AO110">
        <v>0.5</v>
      </c>
      <c r="AP110" t="s">
        <v>334</v>
      </c>
      <c r="AQ110">
        <v>2</v>
      </c>
      <c r="AR110">
        <v>1655408699.75</v>
      </c>
      <c r="AS110">
        <v>2.039261333333333</v>
      </c>
      <c r="AT110">
        <v>-0.04217750666666667</v>
      </c>
      <c r="AU110">
        <v>36.81629666666666</v>
      </c>
      <c r="AV110">
        <v>33.27404333333333</v>
      </c>
      <c r="AW110">
        <v>0.9497501999999999</v>
      </c>
      <c r="AX110">
        <v>36.52616333333334</v>
      </c>
      <c r="AY110">
        <v>599.9971666666667</v>
      </c>
      <c r="AZ110">
        <v>85.14552666666667</v>
      </c>
      <c r="BA110">
        <v>0.09999313666666668</v>
      </c>
      <c r="BB110">
        <v>33.60117999999999</v>
      </c>
      <c r="BC110">
        <v>34.14913333333333</v>
      </c>
      <c r="BD110">
        <v>999.9000000000002</v>
      </c>
      <c r="BE110">
        <v>0</v>
      </c>
      <c r="BF110">
        <v>0</v>
      </c>
      <c r="BG110">
        <v>9998.185333333335</v>
      </c>
      <c r="BH110">
        <v>557.0939333333334</v>
      </c>
      <c r="BI110">
        <v>1883.963666666666</v>
      </c>
      <c r="BJ110">
        <v>2.081439333333333</v>
      </c>
      <c r="BK110">
        <v>2.11721</v>
      </c>
      <c r="BL110">
        <v>-0.04362927</v>
      </c>
      <c r="BM110">
        <v>3.542248000000001</v>
      </c>
      <c r="BN110">
        <v>-0.04217750666666667</v>
      </c>
      <c r="BO110">
        <v>33.27404333333333</v>
      </c>
      <c r="BP110">
        <v>3.134743</v>
      </c>
      <c r="BQ110">
        <v>2.833136333333333</v>
      </c>
      <c r="BR110">
        <v>24.76146666666667</v>
      </c>
      <c r="BS110">
        <v>23.07841666666667</v>
      </c>
      <c r="BT110">
        <v>1799.977333333334</v>
      </c>
      <c r="BU110">
        <v>0.6429996000000001</v>
      </c>
      <c r="BV110">
        <v>0.3570003999999998</v>
      </c>
      <c r="BW110">
        <v>41</v>
      </c>
      <c r="BX110">
        <v>30063.02333333333</v>
      </c>
      <c r="BY110">
        <v>1655408676.5</v>
      </c>
      <c r="BZ110" t="s">
        <v>622</v>
      </c>
      <c r="CA110">
        <v>1655408674.5</v>
      </c>
      <c r="CB110">
        <v>1655408676.5</v>
      </c>
      <c r="CC110">
        <v>103</v>
      </c>
      <c r="CD110">
        <v>0.188</v>
      </c>
      <c r="CE110">
        <v>0.001</v>
      </c>
      <c r="CF110">
        <v>1.088</v>
      </c>
      <c r="CG110">
        <v>0.29</v>
      </c>
      <c r="CH110">
        <v>-0</v>
      </c>
      <c r="CI110">
        <v>33</v>
      </c>
      <c r="CJ110">
        <v>0.23</v>
      </c>
      <c r="CK110">
        <v>0.04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3.22608</v>
      </c>
      <c r="CX110">
        <v>2.78121</v>
      </c>
      <c r="CY110">
        <v>0.000226513</v>
      </c>
      <c r="CZ110">
        <v>-1.00973E-05</v>
      </c>
      <c r="DA110">
        <v>0.134402</v>
      </c>
      <c r="DB110">
        <v>0.127989</v>
      </c>
      <c r="DC110">
        <v>25041.9</v>
      </c>
      <c r="DD110">
        <v>24700.3</v>
      </c>
      <c r="DE110">
        <v>24107.2</v>
      </c>
      <c r="DF110">
        <v>22025.2</v>
      </c>
      <c r="DG110">
        <v>30850.9</v>
      </c>
      <c r="DH110">
        <v>24492.8</v>
      </c>
      <c r="DI110">
        <v>39418.5</v>
      </c>
      <c r="DJ110">
        <v>30481.3</v>
      </c>
      <c r="DK110">
        <v>2.1125</v>
      </c>
      <c r="DL110">
        <v>2.12252</v>
      </c>
      <c r="DM110">
        <v>-0.00672787</v>
      </c>
      <c r="DN110">
        <v>0</v>
      </c>
      <c r="DO110">
        <v>34.2608</v>
      </c>
      <c r="DP110">
        <v>999.9</v>
      </c>
      <c r="DQ110">
        <v>56.3</v>
      </c>
      <c r="DR110">
        <v>35.6</v>
      </c>
      <c r="DS110">
        <v>38.6107</v>
      </c>
      <c r="DT110">
        <v>63.4268</v>
      </c>
      <c r="DU110">
        <v>16.2901</v>
      </c>
      <c r="DV110">
        <v>2</v>
      </c>
      <c r="DW110">
        <v>0.501108</v>
      </c>
      <c r="DX110">
        <v>2.45025</v>
      </c>
      <c r="DY110">
        <v>20.3453</v>
      </c>
      <c r="DZ110">
        <v>5.22642</v>
      </c>
      <c r="EA110">
        <v>11.9465</v>
      </c>
      <c r="EB110">
        <v>4.9757</v>
      </c>
      <c r="EC110">
        <v>3.281</v>
      </c>
      <c r="ED110">
        <v>2326.4</v>
      </c>
      <c r="EE110">
        <v>9640.700000000001</v>
      </c>
      <c r="EF110">
        <v>9999</v>
      </c>
      <c r="EG110">
        <v>119.7</v>
      </c>
      <c r="EH110">
        <v>4.97184</v>
      </c>
      <c r="EI110">
        <v>1.86188</v>
      </c>
      <c r="EJ110">
        <v>1.86737</v>
      </c>
      <c r="EK110">
        <v>1.85874</v>
      </c>
      <c r="EL110">
        <v>1.86295</v>
      </c>
      <c r="EM110">
        <v>1.86356</v>
      </c>
      <c r="EN110">
        <v>1.86432</v>
      </c>
      <c r="EO110">
        <v>1.86035</v>
      </c>
      <c r="EP110">
        <v>0</v>
      </c>
      <c r="EQ110">
        <v>0</v>
      </c>
      <c r="ER110">
        <v>0</v>
      </c>
      <c r="ES110">
        <v>0</v>
      </c>
      <c r="ET110" t="s">
        <v>336</v>
      </c>
      <c r="EU110" t="s">
        <v>337</v>
      </c>
      <c r="EV110" t="s">
        <v>338</v>
      </c>
      <c r="EW110" t="s">
        <v>338</v>
      </c>
      <c r="EX110" t="s">
        <v>338</v>
      </c>
      <c r="EY110" t="s">
        <v>338</v>
      </c>
      <c r="EZ110">
        <v>0</v>
      </c>
      <c r="FA110">
        <v>100</v>
      </c>
      <c r="FB110">
        <v>100</v>
      </c>
      <c r="FC110">
        <v>1.089</v>
      </c>
      <c r="FD110">
        <v>0.2901</v>
      </c>
      <c r="FE110">
        <v>1.088867672225488</v>
      </c>
      <c r="FF110">
        <v>0.0006784385813721132</v>
      </c>
      <c r="FG110">
        <v>-9.114967239483524E-07</v>
      </c>
      <c r="FH110">
        <v>3.422039933275619E-10</v>
      </c>
      <c r="FI110">
        <v>0.2901349999999923</v>
      </c>
      <c r="FJ110">
        <v>0</v>
      </c>
      <c r="FK110">
        <v>0</v>
      </c>
      <c r="FL110">
        <v>0</v>
      </c>
      <c r="FM110">
        <v>1</v>
      </c>
      <c r="FN110">
        <v>2092</v>
      </c>
      <c r="FO110">
        <v>0</v>
      </c>
      <c r="FP110">
        <v>27</v>
      </c>
      <c r="FQ110">
        <v>0.6</v>
      </c>
      <c r="FR110">
        <v>0.5</v>
      </c>
      <c r="FS110">
        <v>0.032959</v>
      </c>
      <c r="FT110">
        <v>4.99878</v>
      </c>
      <c r="FU110">
        <v>2.14966</v>
      </c>
      <c r="FV110">
        <v>2.71362</v>
      </c>
      <c r="FW110">
        <v>2.15088</v>
      </c>
      <c r="FX110">
        <v>2.4231</v>
      </c>
      <c r="FY110">
        <v>39.6418</v>
      </c>
      <c r="FZ110">
        <v>14.1145</v>
      </c>
      <c r="GA110">
        <v>19</v>
      </c>
      <c r="GB110">
        <v>624.1</v>
      </c>
      <c r="GC110">
        <v>655.042</v>
      </c>
      <c r="GD110">
        <v>30.0002</v>
      </c>
      <c r="GE110">
        <v>33.6829</v>
      </c>
      <c r="GF110">
        <v>30.0007</v>
      </c>
      <c r="GG110">
        <v>33.2866</v>
      </c>
      <c r="GH110">
        <v>33.2142</v>
      </c>
      <c r="GI110">
        <v>0</v>
      </c>
      <c r="GJ110">
        <v>17.2368</v>
      </c>
      <c r="GK110">
        <v>100</v>
      </c>
      <c r="GL110">
        <v>30</v>
      </c>
      <c r="GM110">
        <v>0</v>
      </c>
      <c r="GN110">
        <v>33.2142</v>
      </c>
      <c r="GO110">
        <v>99.67140000000001</v>
      </c>
      <c r="GP110">
        <v>100.01</v>
      </c>
    </row>
    <row r="111" spans="1:198">
      <c r="A111">
        <v>93</v>
      </c>
      <c r="B111">
        <v>1655408798</v>
      </c>
      <c r="C111">
        <v>14526.90000009537</v>
      </c>
      <c r="D111" t="s">
        <v>623</v>
      </c>
      <c r="E111" t="s">
        <v>624</v>
      </c>
      <c r="F111">
        <v>15</v>
      </c>
      <c r="G111">
        <v>1655408790.25</v>
      </c>
      <c r="H111">
        <f>(I111)/1000</f>
        <v>0</v>
      </c>
      <c r="I111">
        <f>1000*AY111*AG111*(AU111-AV111)/(100*AN111*(1000-AG111*AU111))</f>
        <v>0</v>
      </c>
      <c r="J111">
        <f>AY111*AG111*(AT111-AS111*(1000-AG111*AV111)/(1000-AG111*AU111))/(100*AN111)</f>
        <v>0</v>
      </c>
      <c r="K111">
        <f>AS111 - IF(AG111&gt;1, J111*AN111*100.0/(AI111*BG111), 0)</f>
        <v>0</v>
      </c>
      <c r="L111">
        <f>((R111-H111/2)*K111-J111)/(R111+H111/2)</f>
        <v>0</v>
      </c>
      <c r="M111">
        <f>L111*(AZ111+BA111)/1000.0</f>
        <v>0</v>
      </c>
      <c r="N111">
        <f>(AS111 - IF(AG111&gt;1, J111*AN111*100.0/(AI111*BG111), 0))*(AZ111+BA111)/1000.0</f>
        <v>0</v>
      </c>
      <c r="O111">
        <f>2.0/((1/Q111-1/P111)+SIGN(Q111)*SQRT((1/Q111-1/P111)*(1/Q111-1/P111) + 4*AO111/((AO111+1)*(AO111+1))*(2*1/Q111*1/P111-1/P111*1/P111)))</f>
        <v>0</v>
      </c>
      <c r="P111">
        <f>IF(LEFT(AP111,1)&lt;&gt;"0",IF(LEFT(AP111,1)="1",3.0,AQ111),$D$5+$E$5*(BG111*AZ111/($K$5*1000))+$F$5*(BG111*AZ111/($K$5*1000))*MAX(MIN(AN111,$J$5),$I$5)*MAX(MIN(AN111,$J$5),$I$5)+$G$5*MAX(MIN(AN111,$J$5),$I$5)*(BG111*AZ111/($K$5*1000))+$H$5*(BG111*AZ111/($K$5*1000))*(BG111*AZ111/($K$5*1000)))</f>
        <v>0</v>
      </c>
      <c r="Q111">
        <f>H111*(1000-(1000*0.61365*exp(17.502*U111/(240.97+U111))/(AZ111+BA111)+AU111)/2)/(1000*0.61365*exp(17.502*U111/(240.97+U111))/(AZ111+BA111)-AU111)</f>
        <v>0</v>
      </c>
      <c r="R111">
        <f>1/((AO111+1)/(O111/1.6)+1/(P111/1.37)) + AO111/((AO111+1)/(O111/1.6) + AO111/(P111/1.37))</f>
        <v>0</v>
      </c>
      <c r="S111">
        <f>(AJ111*AM111)</f>
        <v>0</v>
      </c>
      <c r="T111">
        <f>(BB111+(S111+2*0.95*5.67E-8*(((BB111+$B$9)+273)^4-(BB111+273)^4)-44100*H111)/(1.84*29.3*P111+8*0.95*5.67E-8*(BB111+273)^3))</f>
        <v>0</v>
      </c>
      <c r="U111">
        <f>($C$9*BC111+$D$9*BD111+$E$9*T111)</f>
        <v>0</v>
      </c>
      <c r="V111">
        <f>0.61365*exp(17.502*U111/(240.97+U111))</f>
        <v>0</v>
      </c>
      <c r="W111">
        <f>(X111/Y111*100)</f>
        <v>0</v>
      </c>
      <c r="X111">
        <f>AU111*(AZ111+BA111)/1000</f>
        <v>0</v>
      </c>
      <c r="Y111">
        <f>0.61365*exp(17.502*BB111/(240.97+BB111))</f>
        <v>0</v>
      </c>
      <c r="Z111">
        <f>(V111-AU111*(AZ111+BA111)/1000)</f>
        <v>0</v>
      </c>
      <c r="AA111">
        <f>(-H111*44100)</f>
        <v>0</v>
      </c>
      <c r="AB111">
        <f>2*29.3*P111*0.92*(BB111-U111)</f>
        <v>0</v>
      </c>
      <c r="AC111">
        <f>2*0.95*5.67E-8*(((BB111+$B$9)+273)^4-(U111+273)^4)</f>
        <v>0</v>
      </c>
      <c r="AD111">
        <f>S111+AC111+AA111+AB111</f>
        <v>0</v>
      </c>
      <c r="AE111">
        <v>0</v>
      </c>
      <c r="AF111">
        <v>0</v>
      </c>
      <c r="AG111">
        <f>IF(AE111*$H$15&gt;=AI111,1.0,(AI111/(AI111-AE111*$H$15)))</f>
        <v>0</v>
      </c>
      <c r="AH111">
        <f>(AG111-1)*100</f>
        <v>0</v>
      </c>
      <c r="AI111">
        <f>MAX(0,($B$15+$C$15*BG111)/(1+$D$15*BG111)*AZ111/(BB111+273)*$E$15)</f>
        <v>0</v>
      </c>
      <c r="AJ111">
        <f>$B$13*BH111+$C$13*BI111+$D$13*BT111</f>
        <v>0</v>
      </c>
      <c r="AK111">
        <f>AJ111*AL111</f>
        <v>0</v>
      </c>
      <c r="AL111">
        <f>($B$13*$D$11+$C$13*$D$11+$D$13*(BU111*$E$11+BV111*$G$11))/($B$13+$C$13+$D$13)</f>
        <v>0</v>
      </c>
      <c r="AM111">
        <f>($B$13*$K$11+$C$13*$K$11+$D$13*(BU111*$L$11+BV111*$N$11))/($B$13+$C$13+$D$13)</f>
        <v>0</v>
      </c>
      <c r="AN111">
        <v>3</v>
      </c>
      <c r="AO111">
        <v>0.5</v>
      </c>
      <c r="AP111" t="s">
        <v>334</v>
      </c>
      <c r="AQ111">
        <v>2</v>
      </c>
      <c r="AR111">
        <v>1655408790.25</v>
      </c>
      <c r="AS111">
        <v>409.75</v>
      </c>
      <c r="AT111">
        <v>420.2190333333335</v>
      </c>
      <c r="AU111">
        <v>36.94371333333333</v>
      </c>
      <c r="AV111">
        <v>33.29940666666667</v>
      </c>
      <c r="AW111">
        <v>408.239</v>
      </c>
      <c r="AX111">
        <v>36.65358666666667</v>
      </c>
      <c r="AY111">
        <v>600.0077999999999</v>
      </c>
      <c r="AZ111">
        <v>85.14096000000001</v>
      </c>
      <c r="BA111">
        <v>0.1000312466666667</v>
      </c>
      <c r="BB111">
        <v>33.75825</v>
      </c>
      <c r="BC111">
        <v>34.17146666666667</v>
      </c>
      <c r="BD111">
        <v>999.9000000000002</v>
      </c>
      <c r="BE111">
        <v>0</v>
      </c>
      <c r="BF111">
        <v>0</v>
      </c>
      <c r="BG111">
        <v>9997.301333333333</v>
      </c>
      <c r="BH111">
        <v>557.3618666666665</v>
      </c>
      <c r="BI111">
        <v>1885.397666666667</v>
      </c>
      <c r="BJ111">
        <v>-10.74307666666667</v>
      </c>
      <c r="BK111">
        <v>425.1838666666666</v>
      </c>
      <c r="BL111">
        <v>434.6941666666668</v>
      </c>
      <c r="BM111">
        <v>3.644318333333334</v>
      </c>
      <c r="BN111">
        <v>420.2190333333335</v>
      </c>
      <c r="BO111">
        <v>33.29940666666667</v>
      </c>
      <c r="BP111">
        <v>3.145424333333334</v>
      </c>
      <c r="BQ111">
        <v>2.835142666666667</v>
      </c>
      <c r="BR111">
        <v>24.81845</v>
      </c>
      <c r="BS111">
        <v>23.09014666666667</v>
      </c>
      <c r="BT111">
        <v>1799.976666666667</v>
      </c>
      <c r="BU111">
        <v>0.6429993333333333</v>
      </c>
      <c r="BV111">
        <v>0.3570007000000001</v>
      </c>
      <c r="BW111">
        <v>41.76805666666667</v>
      </c>
      <c r="BX111">
        <v>30063.02666666667</v>
      </c>
      <c r="BY111">
        <v>1655408815</v>
      </c>
      <c r="BZ111" t="s">
        <v>625</v>
      </c>
      <c r="CA111">
        <v>1655408815</v>
      </c>
      <c r="CB111">
        <v>1655408676.5</v>
      </c>
      <c r="CC111">
        <v>104</v>
      </c>
      <c r="CD111">
        <v>0.272</v>
      </c>
      <c r="CE111">
        <v>0.001</v>
      </c>
      <c r="CF111">
        <v>1.511</v>
      </c>
      <c r="CG111">
        <v>0.29</v>
      </c>
      <c r="CH111">
        <v>420</v>
      </c>
      <c r="CI111">
        <v>33</v>
      </c>
      <c r="CJ111">
        <v>0.15</v>
      </c>
      <c r="CK111">
        <v>0.04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3.22613</v>
      </c>
      <c r="CX111">
        <v>2.78135</v>
      </c>
      <c r="CY111">
        <v>0.0802281</v>
      </c>
      <c r="CZ111">
        <v>0.0831134</v>
      </c>
      <c r="DA111">
        <v>0.134951</v>
      </c>
      <c r="DB111">
        <v>0.128272</v>
      </c>
      <c r="DC111">
        <v>23037</v>
      </c>
      <c r="DD111">
        <v>22646.9</v>
      </c>
      <c r="DE111">
        <v>24103.2</v>
      </c>
      <c r="DF111">
        <v>22021.9</v>
      </c>
      <c r="DG111">
        <v>30829.3</v>
      </c>
      <c r="DH111">
        <v>24483.4</v>
      </c>
      <c r="DI111">
        <v>39412.5</v>
      </c>
      <c r="DJ111">
        <v>30476.9</v>
      </c>
      <c r="DK111">
        <v>2.11182</v>
      </c>
      <c r="DL111">
        <v>2.12213</v>
      </c>
      <c r="DM111">
        <v>-0.0173077</v>
      </c>
      <c r="DN111">
        <v>0</v>
      </c>
      <c r="DO111">
        <v>34.4601</v>
      </c>
      <c r="DP111">
        <v>999.9</v>
      </c>
      <c r="DQ111">
        <v>56.4</v>
      </c>
      <c r="DR111">
        <v>35.6</v>
      </c>
      <c r="DS111">
        <v>38.679</v>
      </c>
      <c r="DT111">
        <v>63.6268</v>
      </c>
      <c r="DU111">
        <v>16.0897</v>
      </c>
      <c r="DV111">
        <v>2</v>
      </c>
      <c r="DW111">
        <v>0.512988</v>
      </c>
      <c r="DX111">
        <v>2.59571</v>
      </c>
      <c r="DY111">
        <v>20.3427</v>
      </c>
      <c r="DZ111">
        <v>5.22702</v>
      </c>
      <c r="EA111">
        <v>11.9457</v>
      </c>
      <c r="EB111">
        <v>4.97605</v>
      </c>
      <c r="EC111">
        <v>3.281</v>
      </c>
      <c r="ED111">
        <v>2328.7</v>
      </c>
      <c r="EE111">
        <v>9653.200000000001</v>
      </c>
      <c r="EF111">
        <v>9999</v>
      </c>
      <c r="EG111">
        <v>119.7</v>
      </c>
      <c r="EH111">
        <v>4.97175</v>
      </c>
      <c r="EI111">
        <v>1.86188</v>
      </c>
      <c r="EJ111">
        <v>1.86736</v>
      </c>
      <c r="EK111">
        <v>1.85867</v>
      </c>
      <c r="EL111">
        <v>1.86294</v>
      </c>
      <c r="EM111">
        <v>1.86349</v>
      </c>
      <c r="EN111">
        <v>1.8643</v>
      </c>
      <c r="EO111">
        <v>1.86035</v>
      </c>
      <c r="EP111">
        <v>0</v>
      </c>
      <c r="EQ111">
        <v>0</v>
      </c>
      <c r="ER111">
        <v>0</v>
      </c>
      <c r="ES111">
        <v>0</v>
      </c>
      <c r="ET111" t="s">
        <v>336</v>
      </c>
      <c r="EU111" t="s">
        <v>337</v>
      </c>
      <c r="EV111" t="s">
        <v>338</v>
      </c>
      <c r="EW111" t="s">
        <v>338</v>
      </c>
      <c r="EX111" t="s">
        <v>338</v>
      </c>
      <c r="EY111" t="s">
        <v>338</v>
      </c>
      <c r="EZ111">
        <v>0</v>
      </c>
      <c r="FA111">
        <v>100</v>
      </c>
      <c r="FB111">
        <v>100</v>
      </c>
      <c r="FC111">
        <v>1.511</v>
      </c>
      <c r="FD111">
        <v>0.2902</v>
      </c>
      <c r="FE111">
        <v>1.088867672225488</v>
      </c>
      <c r="FF111">
        <v>0.0006784385813721132</v>
      </c>
      <c r="FG111">
        <v>-9.114967239483524E-07</v>
      </c>
      <c r="FH111">
        <v>3.422039933275619E-10</v>
      </c>
      <c r="FI111">
        <v>0.2901349999999923</v>
      </c>
      <c r="FJ111">
        <v>0</v>
      </c>
      <c r="FK111">
        <v>0</v>
      </c>
      <c r="FL111">
        <v>0</v>
      </c>
      <c r="FM111">
        <v>1</v>
      </c>
      <c r="FN111">
        <v>2092</v>
      </c>
      <c r="FO111">
        <v>0</v>
      </c>
      <c r="FP111">
        <v>27</v>
      </c>
      <c r="FQ111">
        <v>2.1</v>
      </c>
      <c r="FR111">
        <v>2</v>
      </c>
      <c r="FS111">
        <v>1.40747</v>
      </c>
      <c r="FT111">
        <v>2.44019</v>
      </c>
      <c r="FU111">
        <v>2.14966</v>
      </c>
      <c r="FV111">
        <v>2.71484</v>
      </c>
      <c r="FW111">
        <v>2.15088</v>
      </c>
      <c r="FX111">
        <v>2.42554</v>
      </c>
      <c r="FY111">
        <v>39.6669</v>
      </c>
      <c r="FZ111">
        <v>14.1233</v>
      </c>
      <c r="GA111">
        <v>19</v>
      </c>
      <c r="GB111">
        <v>624.851</v>
      </c>
      <c r="GC111">
        <v>656.103</v>
      </c>
      <c r="GD111">
        <v>30.0011</v>
      </c>
      <c r="GE111">
        <v>33.8309</v>
      </c>
      <c r="GF111">
        <v>30.0007</v>
      </c>
      <c r="GG111">
        <v>33.4142</v>
      </c>
      <c r="GH111">
        <v>33.3422</v>
      </c>
      <c r="GI111">
        <v>28.2113</v>
      </c>
      <c r="GJ111">
        <v>16.6801</v>
      </c>
      <c r="GK111">
        <v>100</v>
      </c>
      <c r="GL111">
        <v>30</v>
      </c>
      <c r="GM111">
        <v>420</v>
      </c>
      <c r="GN111">
        <v>33.4235</v>
      </c>
      <c r="GO111">
        <v>99.6557</v>
      </c>
      <c r="GP111">
        <v>99.99550000000001</v>
      </c>
    </row>
    <row r="112" spans="1:198">
      <c r="A112">
        <v>94</v>
      </c>
      <c r="B112">
        <v>1655408906</v>
      </c>
      <c r="C112">
        <v>14634.90000009537</v>
      </c>
      <c r="D112" t="s">
        <v>626</v>
      </c>
      <c r="E112" t="s">
        <v>627</v>
      </c>
      <c r="F112">
        <v>15</v>
      </c>
      <c r="G112">
        <v>1655408902.25</v>
      </c>
      <c r="H112">
        <f>(I112)/1000</f>
        <v>0</v>
      </c>
      <c r="I112">
        <f>1000*AY112*AG112*(AU112-AV112)/(100*AN112*(1000-AG112*AU112))</f>
        <v>0</v>
      </c>
      <c r="J112">
        <f>AY112*AG112*(AT112-AS112*(1000-AG112*AV112)/(1000-AG112*AU112))/(100*AN112)</f>
        <v>0</v>
      </c>
      <c r="K112">
        <f>AS112 - IF(AG112&gt;1, J112*AN112*100.0/(AI112*BG112), 0)</f>
        <v>0</v>
      </c>
      <c r="L112">
        <f>((R112-H112/2)*K112-J112)/(R112+H112/2)</f>
        <v>0</v>
      </c>
      <c r="M112">
        <f>L112*(AZ112+BA112)/1000.0</f>
        <v>0</v>
      </c>
      <c r="N112">
        <f>(AS112 - IF(AG112&gt;1, J112*AN112*100.0/(AI112*BG112), 0))*(AZ112+BA112)/1000.0</f>
        <v>0</v>
      </c>
      <c r="O112">
        <f>2.0/((1/Q112-1/P112)+SIGN(Q112)*SQRT((1/Q112-1/P112)*(1/Q112-1/P112) + 4*AO112/((AO112+1)*(AO112+1))*(2*1/Q112*1/P112-1/P112*1/P112)))</f>
        <v>0</v>
      </c>
      <c r="P112">
        <f>IF(LEFT(AP112,1)&lt;&gt;"0",IF(LEFT(AP112,1)="1",3.0,AQ112),$D$5+$E$5*(BG112*AZ112/($K$5*1000))+$F$5*(BG112*AZ112/($K$5*1000))*MAX(MIN(AN112,$J$5),$I$5)*MAX(MIN(AN112,$J$5),$I$5)+$G$5*MAX(MIN(AN112,$J$5),$I$5)*(BG112*AZ112/($K$5*1000))+$H$5*(BG112*AZ112/($K$5*1000))*(BG112*AZ112/($K$5*1000)))</f>
        <v>0</v>
      </c>
      <c r="Q112">
        <f>H112*(1000-(1000*0.61365*exp(17.502*U112/(240.97+U112))/(AZ112+BA112)+AU112)/2)/(1000*0.61365*exp(17.502*U112/(240.97+U112))/(AZ112+BA112)-AU112)</f>
        <v>0</v>
      </c>
      <c r="R112">
        <f>1/((AO112+1)/(O112/1.6)+1/(P112/1.37)) + AO112/((AO112+1)/(O112/1.6) + AO112/(P112/1.37))</f>
        <v>0</v>
      </c>
      <c r="S112">
        <f>(AJ112*AM112)</f>
        <v>0</v>
      </c>
      <c r="T112">
        <f>(BB112+(S112+2*0.95*5.67E-8*(((BB112+$B$9)+273)^4-(BB112+273)^4)-44100*H112)/(1.84*29.3*P112+8*0.95*5.67E-8*(BB112+273)^3))</f>
        <v>0</v>
      </c>
      <c r="U112">
        <f>($C$9*BC112+$D$9*BD112+$E$9*T112)</f>
        <v>0</v>
      </c>
      <c r="V112">
        <f>0.61365*exp(17.502*U112/(240.97+U112))</f>
        <v>0</v>
      </c>
      <c r="W112">
        <f>(X112/Y112*100)</f>
        <v>0</v>
      </c>
      <c r="X112">
        <f>AU112*(AZ112+BA112)/1000</f>
        <v>0</v>
      </c>
      <c r="Y112">
        <f>0.61365*exp(17.502*BB112/(240.97+BB112))</f>
        <v>0</v>
      </c>
      <c r="Z112">
        <f>(V112-AU112*(AZ112+BA112)/1000)</f>
        <v>0</v>
      </c>
      <c r="AA112">
        <f>(-H112*44100)</f>
        <v>0</v>
      </c>
      <c r="AB112">
        <f>2*29.3*P112*0.92*(BB112-U112)</f>
        <v>0</v>
      </c>
      <c r="AC112">
        <f>2*0.95*5.67E-8*(((BB112+$B$9)+273)^4-(U112+273)^4)</f>
        <v>0</v>
      </c>
      <c r="AD112">
        <f>S112+AC112+AA112+AB112</f>
        <v>0</v>
      </c>
      <c r="AE112">
        <v>0</v>
      </c>
      <c r="AF112">
        <v>0</v>
      </c>
      <c r="AG112">
        <f>IF(AE112*$H$15&gt;=AI112,1.0,(AI112/(AI112-AE112*$H$15)))</f>
        <v>0</v>
      </c>
      <c r="AH112">
        <f>(AG112-1)*100</f>
        <v>0</v>
      </c>
      <c r="AI112">
        <f>MAX(0,($B$15+$C$15*BG112)/(1+$D$15*BG112)*AZ112/(BB112+273)*$E$15)</f>
        <v>0</v>
      </c>
      <c r="AJ112">
        <f>$B$13*BH112+$C$13*BI112+$D$13*BT112</f>
        <v>0</v>
      </c>
      <c r="AK112">
        <f>AJ112*AL112</f>
        <v>0</v>
      </c>
      <c r="AL112">
        <f>($B$13*$D$11+$C$13*$D$11+$D$13*(BU112*$E$11+BV112*$G$11))/($B$13+$C$13+$D$13)</f>
        <v>0</v>
      </c>
      <c r="AM112">
        <f>($B$13*$K$11+$C$13*$K$11+$D$13*(BU112*$L$11+BV112*$N$11))/($B$13+$C$13+$D$13)</f>
        <v>0</v>
      </c>
      <c r="AN112">
        <v>3</v>
      </c>
      <c r="AO112">
        <v>0.5</v>
      </c>
      <c r="AP112" t="s">
        <v>334</v>
      </c>
      <c r="AQ112">
        <v>2</v>
      </c>
      <c r="AR112">
        <v>1655408902.25</v>
      </c>
      <c r="AS112">
        <v>650.1127142857142</v>
      </c>
      <c r="AT112">
        <v>650.0439285714285</v>
      </c>
      <c r="AU112">
        <v>33.48135714285714</v>
      </c>
      <c r="AV112">
        <v>33.85342857142857</v>
      </c>
      <c r="AW112">
        <v>648.5055714285716</v>
      </c>
      <c r="AX112">
        <v>33.19118571428571</v>
      </c>
      <c r="AY112">
        <v>600.7692857142857</v>
      </c>
      <c r="AZ112">
        <v>85.13724999999999</v>
      </c>
      <c r="BA112">
        <v>0.09514818571428572</v>
      </c>
      <c r="BB112">
        <v>33.62242142857143</v>
      </c>
      <c r="BC112">
        <v>34.8209</v>
      </c>
      <c r="BD112">
        <v>999.8999999999999</v>
      </c>
      <c r="BE112">
        <v>0</v>
      </c>
      <c r="BF112">
        <v>0</v>
      </c>
      <c r="BG112">
        <v>10018.35714285714</v>
      </c>
      <c r="BH112">
        <v>565.0670714285714</v>
      </c>
      <c r="BI112">
        <v>86.92040714285714</v>
      </c>
      <c r="BJ112">
        <v>0.06879542142857144</v>
      </c>
      <c r="BK112">
        <v>672.6334285714286</v>
      </c>
      <c r="BL112">
        <v>672.8211428571429</v>
      </c>
      <c r="BM112">
        <v>-0.3720754522142857</v>
      </c>
      <c r="BN112">
        <v>650.0439285714285</v>
      </c>
      <c r="BO112">
        <v>33.85342857142857</v>
      </c>
      <c r="BP112">
        <v>2.850508571428571</v>
      </c>
      <c r="BQ112">
        <v>2.882188571428571</v>
      </c>
      <c r="BR112">
        <v>23.17952857142857</v>
      </c>
      <c r="BS112">
        <v>23.36103571428572</v>
      </c>
      <c r="BT112">
        <v>1799.987142857143</v>
      </c>
      <c r="BU112">
        <v>0.6430001428571429</v>
      </c>
      <c r="BV112">
        <v>0.3569998571428572</v>
      </c>
      <c r="BW112">
        <v>41.04166428571428</v>
      </c>
      <c r="BX112">
        <v>30063.2</v>
      </c>
      <c r="BY112">
        <v>1655408899</v>
      </c>
      <c r="BZ112" t="s">
        <v>628</v>
      </c>
      <c r="CA112">
        <v>1655408899</v>
      </c>
      <c r="CB112">
        <v>1655408895</v>
      </c>
      <c r="CC112">
        <v>105</v>
      </c>
      <c r="CD112">
        <v>0.122</v>
      </c>
      <c r="CE112">
        <v>0</v>
      </c>
      <c r="CF112">
        <v>1.633</v>
      </c>
      <c r="CG112">
        <v>0.29</v>
      </c>
      <c r="CH112">
        <v>650</v>
      </c>
      <c r="CI112">
        <v>33</v>
      </c>
      <c r="CJ112">
        <v>0.04</v>
      </c>
      <c r="CK112">
        <v>0.02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3.22365</v>
      </c>
      <c r="CX112">
        <v>2.77763</v>
      </c>
      <c r="CY112">
        <v>0.112331</v>
      </c>
      <c r="CZ112">
        <v>0.114015</v>
      </c>
      <c r="DA112">
        <v>0.126676</v>
      </c>
      <c r="DB112">
        <v>0.132553</v>
      </c>
      <c r="DC112">
        <v>22229.6</v>
      </c>
      <c r="DD112">
        <v>21879.2</v>
      </c>
      <c r="DE112">
        <v>24099.9</v>
      </c>
      <c r="DF112">
        <v>22017.5</v>
      </c>
      <c r="DG112">
        <v>31121.5</v>
      </c>
      <c r="DH112">
        <v>24359.7</v>
      </c>
      <c r="DI112">
        <v>39407.2</v>
      </c>
      <c r="DJ112">
        <v>30471.4</v>
      </c>
      <c r="DK112">
        <v>2.09645</v>
      </c>
      <c r="DL112">
        <v>2.12225</v>
      </c>
      <c r="DM112">
        <v>0.0180304</v>
      </c>
      <c r="DN112">
        <v>0</v>
      </c>
      <c r="DO112">
        <v>34.5126</v>
      </c>
      <c r="DP112">
        <v>999.9</v>
      </c>
      <c r="DQ112">
        <v>56.5</v>
      </c>
      <c r="DR112">
        <v>35.6</v>
      </c>
      <c r="DS112">
        <v>38.7491</v>
      </c>
      <c r="DT112">
        <v>63.4468</v>
      </c>
      <c r="DU112">
        <v>15.9856</v>
      </c>
      <c r="DV112">
        <v>2</v>
      </c>
      <c r="DW112">
        <v>0.524088</v>
      </c>
      <c r="DX112">
        <v>2.51194</v>
      </c>
      <c r="DY112">
        <v>20.3438</v>
      </c>
      <c r="DZ112">
        <v>5.22747</v>
      </c>
      <c r="EA112">
        <v>11.9451</v>
      </c>
      <c r="EB112">
        <v>4.9768</v>
      </c>
      <c r="EC112">
        <v>3.281</v>
      </c>
      <c r="ED112">
        <v>2331.5</v>
      </c>
      <c r="EE112">
        <v>9667.200000000001</v>
      </c>
      <c r="EF112">
        <v>9999</v>
      </c>
      <c r="EG112">
        <v>119.7</v>
      </c>
      <c r="EH112">
        <v>4.97176</v>
      </c>
      <c r="EI112">
        <v>1.86188</v>
      </c>
      <c r="EJ112">
        <v>1.86736</v>
      </c>
      <c r="EK112">
        <v>1.85875</v>
      </c>
      <c r="EL112">
        <v>1.86295</v>
      </c>
      <c r="EM112">
        <v>1.86353</v>
      </c>
      <c r="EN112">
        <v>1.86432</v>
      </c>
      <c r="EO112">
        <v>1.86035</v>
      </c>
      <c r="EP112">
        <v>0</v>
      </c>
      <c r="EQ112">
        <v>0</v>
      </c>
      <c r="ER112">
        <v>0</v>
      </c>
      <c r="ES112">
        <v>0</v>
      </c>
      <c r="ET112" t="s">
        <v>336</v>
      </c>
      <c r="EU112" t="s">
        <v>337</v>
      </c>
      <c r="EV112" t="s">
        <v>338</v>
      </c>
      <c r="EW112" t="s">
        <v>338</v>
      </c>
      <c r="EX112" t="s">
        <v>338</v>
      </c>
      <c r="EY112" t="s">
        <v>338</v>
      </c>
      <c r="EZ112">
        <v>0</v>
      </c>
      <c r="FA112">
        <v>100</v>
      </c>
      <c r="FB112">
        <v>100</v>
      </c>
      <c r="FC112">
        <v>1.633</v>
      </c>
      <c r="FD112">
        <v>0.2902</v>
      </c>
      <c r="FE112">
        <v>1.483398772040024</v>
      </c>
      <c r="FF112">
        <v>0.0006784385813721132</v>
      </c>
      <c r="FG112">
        <v>-9.114967239483524E-07</v>
      </c>
      <c r="FH112">
        <v>3.422039933275619E-10</v>
      </c>
      <c r="FI112">
        <v>0.2901649999999947</v>
      </c>
      <c r="FJ112">
        <v>0</v>
      </c>
      <c r="FK112">
        <v>0</v>
      </c>
      <c r="FL112">
        <v>0</v>
      </c>
      <c r="FM112">
        <v>1</v>
      </c>
      <c r="FN112">
        <v>2092</v>
      </c>
      <c r="FO112">
        <v>0</v>
      </c>
      <c r="FP112">
        <v>27</v>
      </c>
      <c r="FQ112">
        <v>0.1</v>
      </c>
      <c r="FR112">
        <v>0.2</v>
      </c>
      <c r="FS112">
        <v>1.99585</v>
      </c>
      <c r="FT112">
        <v>2.44507</v>
      </c>
      <c r="FU112">
        <v>2.14966</v>
      </c>
      <c r="FV112">
        <v>2.71362</v>
      </c>
      <c r="FW112">
        <v>2.15088</v>
      </c>
      <c r="FX112">
        <v>2.44141</v>
      </c>
      <c r="FY112">
        <v>39.7171</v>
      </c>
      <c r="FZ112">
        <v>14.097</v>
      </c>
      <c r="GA112">
        <v>19</v>
      </c>
      <c r="GB112">
        <v>614.495</v>
      </c>
      <c r="GC112">
        <v>658.0069999999999</v>
      </c>
      <c r="GD112">
        <v>29.9946</v>
      </c>
      <c r="GE112">
        <v>33.9707</v>
      </c>
      <c r="GF112">
        <v>30.0004</v>
      </c>
      <c r="GG112">
        <v>33.5681</v>
      </c>
      <c r="GH112">
        <v>33.5043</v>
      </c>
      <c r="GI112">
        <v>39.9673</v>
      </c>
      <c r="GJ112">
        <v>7.88301</v>
      </c>
      <c r="GK112">
        <v>100</v>
      </c>
      <c r="GL112">
        <v>30</v>
      </c>
      <c r="GM112">
        <v>650</v>
      </c>
      <c r="GN112">
        <v>36.8551</v>
      </c>
      <c r="GO112">
        <v>99.6422</v>
      </c>
      <c r="GP112">
        <v>99.97669999999999</v>
      </c>
    </row>
    <row r="113" spans="1:198">
      <c r="A113">
        <v>95</v>
      </c>
      <c r="B113">
        <v>1655409272.5</v>
      </c>
      <c r="C113">
        <v>15001.40000009537</v>
      </c>
      <c r="D113" t="s">
        <v>632</v>
      </c>
      <c r="E113" t="s">
        <v>633</v>
      </c>
      <c r="F113">
        <v>15</v>
      </c>
      <c r="G113">
        <v>1655409264.75</v>
      </c>
      <c r="H113">
        <f>(I113)/1000</f>
        <v>0</v>
      </c>
      <c r="I113">
        <f>1000*AY113*AG113*(AU113-AV113)/(100*AN113*(1000-AG113*AU113))</f>
        <v>0</v>
      </c>
      <c r="J113">
        <f>AY113*AG113*(AT113-AS113*(1000-AG113*AV113)/(1000-AG113*AU113))/(100*AN113)</f>
        <v>0</v>
      </c>
      <c r="K113">
        <f>AS113 - IF(AG113&gt;1, J113*AN113*100.0/(AI113*BG113), 0)</f>
        <v>0</v>
      </c>
      <c r="L113">
        <f>((R113-H113/2)*K113-J113)/(R113+H113/2)</f>
        <v>0</v>
      </c>
      <c r="M113">
        <f>L113*(AZ113+BA113)/1000.0</f>
        <v>0</v>
      </c>
      <c r="N113">
        <f>(AS113 - IF(AG113&gt;1, J113*AN113*100.0/(AI113*BG113), 0))*(AZ113+BA113)/1000.0</f>
        <v>0</v>
      </c>
      <c r="O113">
        <f>2.0/((1/Q113-1/P113)+SIGN(Q113)*SQRT((1/Q113-1/P113)*(1/Q113-1/P113) + 4*AO113/((AO113+1)*(AO113+1))*(2*1/Q113*1/P113-1/P113*1/P113)))</f>
        <v>0</v>
      </c>
      <c r="P113">
        <f>IF(LEFT(AP113,1)&lt;&gt;"0",IF(LEFT(AP113,1)="1",3.0,AQ113),$D$5+$E$5*(BG113*AZ113/($K$5*1000))+$F$5*(BG113*AZ113/($K$5*1000))*MAX(MIN(AN113,$J$5),$I$5)*MAX(MIN(AN113,$J$5),$I$5)+$G$5*MAX(MIN(AN113,$J$5),$I$5)*(BG113*AZ113/($K$5*1000))+$H$5*(BG113*AZ113/($K$5*1000))*(BG113*AZ113/($K$5*1000)))</f>
        <v>0</v>
      </c>
      <c r="Q113">
        <f>H113*(1000-(1000*0.61365*exp(17.502*U113/(240.97+U113))/(AZ113+BA113)+AU113)/2)/(1000*0.61365*exp(17.502*U113/(240.97+U113))/(AZ113+BA113)-AU113)</f>
        <v>0</v>
      </c>
      <c r="R113">
        <f>1/((AO113+1)/(O113/1.6)+1/(P113/1.37)) + AO113/((AO113+1)/(O113/1.6) + AO113/(P113/1.37))</f>
        <v>0</v>
      </c>
      <c r="S113">
        <f>(AJ113*AM113)</f>
        <v>0</v>
      </c>
      <c r="T113">
        <f>(BB113+(S113+2*0.95*5.67E-8*(((BB113+$B$9)+273)^4-(BB113+273)^4)-44100*H113)/(1.84*29.3*P113+8*0.95*5.67E-8*(BB113+273)^3))</f>
        <v>0</v>
      </c>
      <c r="U113">
        <f>($C$9*BC113+$D$9*BD113+$E$9*T113)</f>
        <v>0</v>
      </c>
      <c r="V113">
        <f>0.61365*exp(17.502*U113/(240.97+U113))</f>
        <v>0</v>
      </c>
      <c r="W113">
        <f>(X113/Y113*100)</f>
        <v>0</v>
      </c>
      <c r="X113">
        <f>AU113*(AZ113+BA113)/1000</f>
        <v>0</v>
      </c>
      <c r="Y113">
        <f>0.61365*exp(17.502*BB113/(240.97+BB113))</f>
        <v>0</v>
      </c>
      <c r="Z113">
        <f>(V113-AU113*(AZ113+BA113)/1000)</f>
        <v>0</v>
      </c>
      <c r="AA113">
        <f>(-H113*44100)</f>
        <v>0</v>
      </c>
      <c r="AB113">
        <f>2*29.3*P113*0.92*(BB113-U113)</f>
        <v>0</v>
      </c>
      <c r="AC113">
        <f>2*0.95*5.67E-8*(((BB113+$B$9)+273)^4-(U113+273)^4)</f>
        <v>0</v>
      </c>
      <c r="AD113">
        <f>S113+AC113+AA113+AB113</f>
        <v>0</v>
      </c>
      <c r="AE113">
        <v>0</v>
      </c>
      <c r="AF113">
        <v>0</v>
      </c>
      <c r="AG113">
        <f>IF(AE113*$H$15&gt;=AI113,1.0,(AI113/(AI113-AE113*$H$15)))</f>
        <v>0</v>
      </c>
      <c r="AH113">
        <f>(AG113-1)*100</f>
        <v>0</v>
      </c>
      <c r="AI113">
        <f>MAX(0,($B$15+$C$15*BG113)/(1+$D$15*BG113)*AZ113/(BB113+273)*$E$15)</f>
        <v>0</v>
      </c>
      <c r="AJ113">
        <f>$B$13*BH113+$C$13*BI113+$D$13*BT113</f>
        <v>0</v>
      </c>
      <c r="AK113">
        <f>AJ113*AL113</f>
        <v>0</v>
      </c>
      <c r="AL113">
        <f>($B$13*$D$11+$C$13*$D$11+$D$13*(BU113*$E$11+BV113*$G$11))/($B$13+$C$13+$D$13)</f>
        <v>0</v>
      </c>
      <c r="AM113">
        <f>($B$13*$K$11+$C$13*$K$11+$D$13*(BU113*$L$11+BV113*$N$11))/($B$13+$C$13+$D$13)</f>
        <v>0</v>
      </c>
      <c r="AN113">
        <v>1.8</v>
      </c>
      <c r="AO113">
        <v>0.5</v>
      </c>
      <c r="AP113" t="s">
        <v>334</v>
      </c>
      <c r="AQ113">
        <v>2</v>
      </c>
      <c r="AR113">
        <v>1655409264.75</v>
      </c>
      <c r="AS113">
        <v>413.8261333333334</v>
      </c>
      <c r="AT113">
        <v>419.9704666666667</v>
      </c>
      <c r="AU113">
        <v>37.75473333333333</v>
      </c>
      <c r="AV113">
        <v>36.12181999999999</v>
      </c>
      <c r="AW113">
        <v>412.5541333333334</v>
      </c>
      <c r="AX113">
        <v>37.44104666666667</v>
      </c>
      <c r="AY113">
        <v>599.9898666666667</v>
      </c>
      <c r="AZ113">
        <v>85.13105666666665</v>
      </c>
      <c r="BA113">
        <v>0.09998291000000001</v>
      </c>
      <c r="BB113">
        <v>34.13833999999999</v>
      </c>
      <c r="BC113">
        <v>35.33165999999999</v>
      </c>
      <c r="BD113">
        <v>999.9000000000002</v>
      </c>
      <c r="BE113">
        <v>0</v>
      </c>
      <c r="BF113">
        <v>0</v>
      </c>
      <c r="BG113">
        <v>9996.433000000001</v>
      </c>
      <c r="BH113">
        <v>559.8525333333332</v>
      </c>
      <c r="BI113">
        <v>1815.249666666667</v>
      </c>
      <c r="BJ113">
        <v>-6.010056333333333</v>
      </c>
      <c r="BK113">
        <v>430.2025</v>
      </c>
      <c r="BL113">
        <v>435.7091333333333</v>
      </c>
      <c r="BM113">
        <v>1.632915</v>
      </c>
      <c r="BN113">
        <v>419.9704666666667</v>
      </c>
      <c r="BO113">
        <v>36.12181999999999</v>
      </c>
      <c r="BP113">
        <v>3.214101000000001</v>
      </c>
      <c r="BQ113">
        <v>3.075089</v>
      </c>
      <c r="BR113">
        <v>25.18072666666667</v>
      </c>
      <c r="BS113">
        <v>24.44018333333333</v>
      </c>
      <c r="BT113">
        <v>1799.982666666667</v>
      </c>
      <c r="BU113">
        <v>0.6429996000000001</v>
      </c>
      <c r="BV113">
        <v>0.3570003999999999</v>
      </c>
      <c r="BW113">
        <v>42</v>
      </c>
      <c r="BX113">
        <v>30063.10999999999</v>
      </c>
      <c r="BY113">
        <v>1655409296.5</v>
      </c>
      <c r="BZ113" t="s">
        <v>634</v>
      </c>
      <c r="CA113">
        <v>1655409296.5</v>
      </c>
      <c r="CB113">
        <v>1655409145.5</v>
      </c>
      <c r="CC113">
        <v>107</v>
      </c>
      <c r="CD113">
        <v>-0.135</v>
      </c>
      <c r="CE113">
        <v>0.024</v>
      </c>
      <c r="CF113">
        <v>1.272</v>
      </c>
      <c r="CG113">
        <v>0.314</v>
      </c>
      <c r="CH113">
        <v>420</v>
      </c>
      <c r="CI113">
        <v>35</v>
      </c>
      <c r="CJ113">
        <v>0.37</v>
      </c>
      <c r="CK113">
        <v>0.09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3.22454</v>
      </c>
      <c r="CX113">
        <v>2.7808</v>
      </c>
      <c r="CY113">
        <v>0.0806779</v>
      </c>
      <c r="CZ113">
        <v>0.0828733</v>
      </c>
      <c r="DA113">
        <v>0.136609</v>
      </c>
      <c r="DB113">
        <v>0.13506</v>
      </c>
      <c r="DC113">
        <v>22964.6</v>
      </c>
      <c r="DD113">
        <v>22596.8</v>
      </c>
      <c r="DE113">
        <v>24043.4</v>
      </c>
      <c r="DF113">
        <v>21970.8</v>
      </c>
      <c r="DG113">
        <v>30701.3</v>
      </c>
      <c r="DH113">
        <v>24238.2</v>
      </c>
      <c r="DI113">
        <v>39318.5</v>
      </c>
      <c r="DJ113">
        <v>30406.2</v>
      </c>
      <c r="DK113">
        <v>2.09497</v>
      </c>
      <c r="DL113">
        <v>2.10585</v>
      </c>
      <c r="DM113">
        <v>0.0529364</v>
      </c>
      <c r="DN113">
        <v>0</v>
      </c>
      <c r="DO113">
        <v>34.4921</v>
      </c>
      <c r="DP113">
        <v>999.9</v>
      </c>
      <c r="DQ113">
        <v>57.9</v>
      </c>
      <c r="DR113">
        <v>35.7</v>
      </c>
      <c r="DS113">
        <v>39.9318</v>
      </c>
      <c r="DT113">
        <v>63.7168</v>
      </c>
      <c r="DU113">
        <v>16.0857</v>
      </c>
      <c r="DV113">
        <v>2</v>
      </c>
      <c r="DW113">
        <v>0.631136</v>
      </c>
      <c r="DX113">
        <v>2.74249</v>
      </c>
      <c r="DY113">
        <v>20.3356</v>
      </c>
      <c r="DZ113">
        <v>5.22388</v>
      </c>
      <c r="EA113">
        <v>11.9492</v>
      </c>
      <c r="EB113">
        <v>4.97465</v>
      </c>
      <c r="EC113">
        <v>3.2804</v>
      </c>
      <c r="ED113">
        <v>2341.2</v>
      </c>
      <c r="EE113">
        <v>9696.9</v>
      </c>
      <c r="EF113">
        <v>9999</v>
      </c>
      <c r="EG113">
        <v>119.8</v>
      </c>
      <c r="EH113">
        <v>4.97177</v>
      </c>
      <c r="EI113">
        <v>1.86188</v>
      </c>
      <c r="EJ113">
        <v>1.86737</v>
      </c>
      <c r="EK113">
        <v>1.85877</v>
      </c>
      <c r="EL113">
        <v>1.86295</v>
      </c>
      <c r="EM113">
        <v>1.86356</v>
      </c>
      <c r="EN113">
        <v>1.86432</v>
      </c>
      <c r="EO113">
        <v>1.86035</v>
      </c>
      <c r="EP113">
        <v>0</v>
      </c>
      <c r="EQ113">
        <v>0</v>
      </c>
      <c r="ER113">
        <v>0</v>
      </c>
      <c r="ES113">
        <v>0</v>
      </c>
      <c r="ET113" t="s">
        <v>336</v>
      </c>
      <c r="EU113" t="s">
        <v>337</v>
      </c>
      <c r="EV113" t="s">
        <v>338</v>
      </c>
      <c r="EW113" t="s">
        <v>338</v>
      </c>
      <c r="EX113" t="s">
        <v>338</v>
      </c>
      <c r="EY113" t="s">
        <v>338</v>
      </c>
      <c r="EZ113">
        <v>0</v>
      </c>
      <c r="FA113">
        <v>100</v>
      </c>
      <c r="FB113">
        <v>100</v>
      </c>
      <c r="FC113">
        <v>1.272</v>
      </c>
      <c r="FD113">
        <v>0.3137</v>
      </c>
      <c r="FE113">
        <v>1.257468692756113</v>
      </c>
      <c r="FF113">
        <v>0.0006784385813721132</v>
      </c>
      <c r="FG113">
        <v>-9.114967239483524E-07</v>
      </c>
      <c r="FH113">
        <v>3.422039933275619E-10</v>
      </c>
      <c r="FI113">
        <v>0.3136900000000011</v>
      </c>
      <c r="FJ113">
        <v>0</v>
      </c>
      <c r="FK113">
        <v>0</v>
      </c>
      <c r="FL113">
        <v>0</v>
      </c>
      <c r="FM113">
        <v>1</v>
      </c>
      <c r="FN113">
        <v>2092</v>
      </c>
      <c r="FO113">
        <v>0</v>
      </c>
      <c r="FP113">
        <v>27</v>
      </c>
      <c r="FQ113">
        <v>2.1</v>
      </c>
      <c r="FR113">
        <v>2.1</v>
      </c>
      <c r="FS113">
        <v>1.40259</v>
      </c>
      <c r="FT113">
        <v>2.42554</v>
      </c>
      <c r="FU113">
        <v>2.14966</v>
      </c>
      <c r="FV113">
        <v>2.71606</v>
      </c>
      <c r="FW113">
        <v>2.15088</v>
      </c>
      <c r="FX113">
        <v>2.41943</v>
      </c>
      <c r="FY113">
        <v>40.07</v>
      </c>
      <c r="FZ113">
        <v>14.0707</v>
      </c>
      <c r="GA113">
        <v>19</v>
      </c>
      <c r="GB113">
        <v>622.428</v>
      </c>
      <c r="GC113">
        <v>653.759</v>
      </c>
      <c r="GD113">
        <v>30.0019</v>
      </c>
      <c r="GE113">
        <v>34.9422</v>
      </c>
      <c r="GF113">
        <v>30.0018</v>
      </c>
      <c r="GG113">
        <v>34.4965</v>
      </c>
      <c r="GH113">
        <v>34.4386</v>
      </c>
      <c r="GI113">
        <v>28.1066</v>
      </c>
      <c r="GJ113">
        <v>11.8539</v>
      </c>
      <c r="GK113">
        <v>100</v>
      </c>
      <c r="GL113">
        <v>30</v>
      </c>
      <c r="GM113">
        <v>420</v>
      </c>
      <c r="GN113">
        <v>36.0699</v>
      </c>
      <c r="GO113">
        <v>99.4143</v>
      </c>
      <c r="GP113">
        <v>99.76349999999999</v>
      </c>
    </row>
    <row r="114" spans="1:198">
      <c r="A114">
        <v>96</v>
      </c>
      <c r="B114">
        <v>1655409387.5</v>
      </c>
      <c r="C114">
        <v>15116.40000009537</v>
      </c>
      <c r="D114" t="s">
        <v>635</v>
      </c>
      <c r="E114" t="s">
        <v>636</v>
      </c>
      <c r="F114">
        <v>15</v>
      </c>
      <c r="G114">
        <v>1655409379.5</v>
      </c>
      <c r="H114">
        <f>(I114)/1000</f>
        <v>0</v>
      </c>
      <c r="I114">
        <f>1000*AY114*AG114*(AU114-AV114)/(100*AN114*(1000-AG114*AU114))</f>
        <v>0</v>
      </c>
      <c r="J114">
        <f>AY114*AG114*(AT114-AS114*(1000-AG114*AV114)/(1000-AG114*AU114))/(100*AN114)</f>
        <v>0</v>
      </c>
      <c r="K114">
        <f>AS114 - IF(AG114&gt;1, J114*AN114*100.0/(AI114*BG114), 0)</f>
        <v>0</v>
      </c>
      <c r="L114">
        <f>((R114-H114/2)*K114-J114)/(R114+H114/2)</f>
        <v>0</v>
      </c>
      <c r="M114">
        <f>L114*(AZ114+BA114)/1000.0</f>
        <v>0</v>
      </c>
      <c r="N114">
        <f>(AS114 - IF(AG114&gt;1, J114*AN114*100.0/(AI114*BG114), 0))*(AZ114+BA114)/1000.0</f>
        <v>0</v>
      </c>
      <c r="O114">
        <f>2.0/((1/Q114-1/P114)+SIGN(Q114)*SQRT((1/Q114-1/P114)*(1/Q114-1/P114) + 4*AO114/((AO114+1)*(AO114+1))*(2*1/Q114*1/P114-1/P114*1/P114)))</f>
        <v>0</v>
      </c>
      <c r="P114">
        <f>IF(LEFT(AP114,1)&lt;&gt;"0",IF(LEFT(AP114,1)="1",3.0,AQ114),$D$5+$E$5*(BG114*AZ114/($K$5*1000))+$F$5*(BG114*AZ114/($K$5*1000))*MAX(MIN(AN114,$J$5),$I$5)*MAX(MIN(AN114,$J$5),$I$5)+$G$5*MAX(MIN(AN114,$J$5),$I$5)*(BG114*AZ114/($K$5*1000))+$H$5*(BG114*AZ114/($K$5*1000))*(BG114*AZ114/($K$5*1000)))</f>
        <v>0</v>
      </c>
      <c r="Q114">
        <f>H114*(1000-(1000*0.61365*exp(17.502*U114/(240.97+U114))/(AZ114+BA114)+AU114)/2)/(1000*0.61365*exp(17.502*U114/(240.97+U114))/(AZ114+BA114)-AU114)</f>
        <v>0</v>
      </c>
      <c r="R114">
        <f>1/((AO114+1)/(O114/1.6)+1/(P114/1.37)) + AO114/((AO114+1)/(O114/1.6) + AO114/(P114/1.37))</f>
        <v>0</v>
      </c>
      <c r="S114">
        <f>(AJ114*AM114)</f>
        <v>0</v>
      </c>
      <c r="T114">
        <f>(BB114+(S114+2*0.95*5.67E-8*(((BB114+$B$9)+273)^4-(BB114+273)^4)-44100*H114)/(1.84*29.3*P114+8*0.95*5.67E-8*(BB114+273)^3))</f>
        <v>0</v>
      </c>
      <c r="U114">
        <f>($C$9*BC114+$D$9*BD114+$E$9*T114)</f>
        <v>0</v>
      </c>
      <c r="V114">
        <f>0.61365*exp(17.502*U114/(240.97+U114))</f>
        <v>0</v>
      </c>
      <c r="W114">
        <f>(X114/Y114*100)</f>
        <v>0</v>
      </c>
      <c r="X114">
        <f>AU114*(AZ114+BA114)/1000</f>
        <v>0</v>
      </c>
      <c r="Y114">
        <f>0.61365*exp(17.502*BB114/(240.97+BB114))</f>
        <v>0</v>
      </c>
      <c r="Z114">
        <f>(V114-AU114*(AZ114+BA114)/1000)</f>
        <v>0</v>
      </c>
      <c r="AA114">
        <f>(-H114*44100)</f>
        <v>0</v>
      </c>
      <c r="AB114">
        <f>2*29.3*P114*0.92*(BB114-U114)</f>
        <v>0</v>
      </c>
      <c r="AC114">
        <f>2*0.95*5.67E-8*(((BB114+$B$9)+273)^4-(U114+273)^4)</f>
        <v>0</v>
      </c>
      <c r="AD114">
        <f>S114+AC114+AA114+AB114</f>
        <v>0</v>
      </c>
      <c r="AE114">
        <v>0</v>
      </c>
      <c r="AF114">
        <v>0</v>
      </c>
      <c r="AG114">
        <f>IF(AE114*$H$15&gt;=AI114,1.0,(AI114/(AI114-AE114*$H$15)))</f>
        <v>0</v>
      </c>
      <c r="AH114">
        <f>(AG114-1)*100</f>
        <v>0</v>
      </c>
      <c r="AI114">
        <f>MAX(0,($B$15+$C$15*BG114)/(1+$D$15*BG114)*AZ114/(BB114+273)*$E$15)</f>
        <v>0</v>
      </c>
      <c r="AJ114">
        <f>$B$13*BH114+$C$13*BI114+$D$13*BT114</f>
        <v>0</v>
      </c>
      <c r="AK114">
        <f>AJ114*AL114</f>
        <v>0</v>
      </c>
      <c r="AL114">
        <f>($B$13*$D$11+$C$13*$D$11+$D$13*(BU114*$E$11+BV114*$G$11))/($B$13+$C$13+$D$13)</f>
        <v>0</v>
      </c>
      <c r="AM114">
        <f>($B$13*$K$11+$C$13*$K$11+$D$13*(BU114*$L$11+BV114*$N$11))/($B$13+$C$13+$D$13)</f>
        <v>0</v>
      </c>
      <c r="AN114">
        <v>1.8</v>
      </c>
      <c r="AO114">
        <v>0.5</v>
      </c>
      <c r="AP114" t="s">
        <v>334</v>
      </c>
      <c r="AQ114">
        <v>2</v>
      </c>
      <c r="AR114">
        <v>1655409379.5</v>
      </c>
      <c r="AS114">
        <v>295.8658709677419</v>
      </c>
      <c r="AT114">
        <v>299.9680322580645</v>
      </c>
      <c r="AU114">
        <v>38.26862258064516</v>
      </c>
      <c r="AV114">
        <v>36.44168387096774</v>
      </c>
      <c r="AW114">
        <v>294.8358709677419</v>
      </c>
      <c r="AX114">
        <v>37.95493548387096</v>
      </c>
      <c r="AY114">
        <v>599.9952258064515</v>
      </c>
      <c r="AZ114">
        <v>85.14580967741935</v>
      </c>
      <c r="BA114">
        <v>0.0999762</v>
      </c>
      <c r="BB114">
        <v>34.40727419354839</v>
      </c>
      <c r="BC114">
        <v>35.53958387096774</v>
      </c>
      <c r="BD114">
        <v>999.9000000000003</v>
      </c>
      <c r="BE114">
        <v>0</v>
      </c>
      <c r="BF114">
        <v>0</v>
      </c>
      <c r="BG114">
        <v>9999.550322580642</v>
      </c>
      <c r="BH114">
        <v>560.3490967741935</v>
      </c>
      <c r="BI114">
        <v>1809.022580645161</v>
      </c>
      <c r="BJ114">
        <v>-3.880232258064515</v>
      </c>
      <c r="BK114">
        <v>307.8695161290323</v>
      </c>
      <c r="BL114">
        <v>311.3128064516129</v>
      </c>
      <c r="BM114">
        <v>1.826939032258065</v>
      </c>
      <c r="BN114">
        <v>299.9680322580645</v>
      </c>
      <c r="BO114">
        <v>36.44168387096774</v>
      </c>
      <c r="BP114">
        <v>3.258413548387096</v>
      </c>
      <c r="BQ114">
        <v>3.102857419354839</v>
      </c>
      <c r="BR114">
        <v>25.41091612903226</v>
      </c>
      <c r="BS114">
        <v>24.59042580645162</v>
      </c>
      <c r="BT114">
        <v>1799.981290322581</v>
      </c>
      <c r="BU114">
        <v>0.6430004516129033</v>
      </c>
      <c r="BV114">
        <v>0.3569995161290324</v>
      </c>
      <c r="BW114">
        <v>43</v>
      </c>
      <c r="BX114">
        <v>30063.09354838709</v>
      </c>
      <c r="BY114">
        <v>1655409403.5</v>
      </c>
      <c r="BZ114" t="s">
        <v>637</v>
      </c>
      <c r="CA114">
        <v>1655409403.5</v>
      </c>
      <c r="CB114">
        <v>1655409145.5</v>
      </c>
      <c r="CC114">
        <v>108</v>
      </c>
      <c r="CD114">
        <v>-0.223</v>
      </c>
      <c r="CE114">
        <v>0.024</v>
      </c>
      <c r="CF114">
        <v>1.03</v>
      </c>
      <c r="CG114">
        <v>0.314</v>
      </c>
      <c r="CH114">
        <v>300</v>
      </c>
      <c r="CI114">
        <v>35</v>
      </c>
      <c r="CJ114">
        <v>0.22</v>
      </c>
      <c r="CK114">
        <v>0.09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3.22435</v>
      </c>
      <c r="CX114">
        <v>2.78158</v>
      </c>
      <c r="CY114">
        <v>0.0617294</v>
      </c>
      <c r="CZ114">
        <v>0.063453</v>
      </c>
      <c r="DA114">
        <v>0.137719</v>
      </c>
      <c r="DB114">
        <v>0.135838</v>
      </c>
      <c r="DC114">
        <v>23411.6</v>
      </c>
      <c r="DD114">
        <v>23053.5</v>
      </c>
      <c r="DE114">
        <v>24019</v>
      </c>
      <c r="DF114">
        <v>21952.3</v>
      </c>
      <c r="DG114">
        <v>30634</v>
      </c>
      <c r="DH114">
        <v>24196.3</v>
      </c>
      <c r="DI114">
        <v>39280.4</v>
      </c>
      <c r="DJ114">
        <v>30380.4</v>
      </c>
      <c r="DK114">
        <v>2.08882</v>
      </c>
      <c r="DL114">
        <v>2.09588</v>
      </c>
      <c r="DM114">
        <v>0.0493042</v>
      </c>
      <c r="DN114">
        <v>0</v>
      </c>
      <c r="DO114">
        <v>34.7584</v>
      </c>
      <c r="DP114">
        <v>999.9</v>
      </c>
      <c r="DQ114">
        <v>58.3</v>
      </c>
      <c r="DR114">
        <v>35.7</v>
      </c>
      <c r="DS114">
        <v>40.1998</v>
      </c>
      <c r="DT114">
        <v>63.6468</v>
      </c>
      <c r="DU114">
        <v>15.9696</v>
      </c>
      <c r="DV114">
        <v>2</v>
      </c>
      <c r="DW114">
        <v>0.678417</v>
      </c>
      <c r="DX114">
        <v>3.06448</v>
      </c>
      <c r="DY114">
        <v>20.3287</v>
      </c>
      <c r="DZ114">
        <v>5.22732</v>
      </c>
      <c r="EA114">
        <v>11.9501</v>
      </c>
      <c r="EB114">
        <v>4.97555</v>
      </c>
      <c r="EC114">
        <v>3.281</v>
      </c>
      <c r="ED114">
        <v>2344.2</v>
      </c>
      <c r="EE114">
        <v>9708.700000000001</v>
      </c>
      <c r="EF114">
        <v>9999</v>
      </c>
      <c r="EG114">
        <v>119.8</v>
      </c>
      <c r="EH114">
        <v>4.97174</v>
      </c>
      <c r="EI114">
        <v>1.86188</v>
      </c>
      <c r="EJ114">
        <v>1.86737</v>
      </c>
      <c r="EK114">
        <v>1.85877</v>
      </c>
      <c r="EL114">
        <v>1.86295</v>
      </c>
      <c r="EM114">
        <v>1.86354</v>
      </c>
      <c r="EN114">
        <v>1.86432</v>
      </c>
      <c r="EO114">
        <v>1.86035</v>
      </c>
      <c r="EP114">
        <v>0</v>
      </c>
      <c r="EQ114">
        <v>0</v>
      </c>
      <c r="ER114">
        <v>0</v>
      </c>
      <c r="ES114">
        <v>0</v>
      </c>
      <c r="ET114" t="s">
        <v>336</v>
      </c>
      <c r="EU114" t="s">
        <v>337</v>
      </c>
      <c r="EV114" t="s">
        <v>338</v>
      </c>
      <c r="EW114" t="s">
        <v>338</v>
      </c>
      <c r="EX114" t="s">
        <v>338</v>
      </c>
      <c r="EY114" t="s">
        <v>338</v>
      </c>
      <c r="EZ114">
        <v>0</v>
      </c>
      <c r="FA114">
        <v>100</v>
      </c>
      <c r="FB114">
        <v>100</v>
      </c>
      <c r="FC114">
        <v>1.03</v>
      </c>
      <c r="FD114">
        <v>0.3137</v>
      </c>
      <c r="FE114">
        <v>1.122321962731373</v>
      </c>
      <c r="FF114">
        <v>0.0006784385813721132</v>
      </c>
      <c r="FG114">
        <v>-9.114967239483524E-07</v>
      </c>
      <c r="FH114">
        <v>3.422039933275619E-10</v>
      </c>
      <c r="FI114">
        <v>0.3136900000000011</v>
      </c>
      <c r="FJ114">
        <v>0</v>
      </c>
      <c r="FK114">
        <v>0</v>
      </c>
      <c r="FL114">
        <v>0</v>
      </c>
      <c r="FM114">
        <v>1</v>
      </c>
      <c r="FN114">
        <v>2092</v>
      </c>
      <c r="FO114">
        <v>0</v>
      </c>
      <c r="FP114">
        <v>27</v>
      </c>
      <c r="FQ114">
        <v>1.5</v>
      </c>
      <c r="FR114">
        <v>4</v>
      </c>
      <c r="FS114">
        <v>1.06934</v>
      </c>
      <c r="FT114">
        <v>2.4292</v>
      </c>
      <c r="FU114">
        <v>2.14966</v>
      </c>
      <c r="FV114">
        <v>2.71484</v>
      </c>
      <c r="FW114">
        <v>2.15088</v>
      </c>
      <c r="FX114">
        <v>2.44141</v>
      </c>
      <c r="FY114">
        <v>40.07</v>
      </c>
      <c r="FZ114">
        <v>14.0707</v>
      </c>
      <c r="GA114">
        <v>19</v>
      </c>
      <c r="GB114">
        <v>622.539</v>
      </c>
      <c r="GC114">
        <v>650.357</v>
      </c>
      <c r="GD114">
        <v>30.0033</v>
      </c>
      <c r="GE114">
        <v>35.4833</v>
      </c>
      <c r="GF114">
        <v>30.0023</v>
      </c>
      <c r="GG114">
        <v>35.0007</v>
      </c>
      <c r="GH114">
        <v>34.9389</v>
      </c>
      <c r="GI114">
        <v>21.4305</v>
      </c>
      <c r="GJ114">
        <v>11.8774</v>
      </c>
      <c r="GK114">
        <v>100</v>
      </c>
      <c r="GL114">
        <v>30</v>
      </c>
      <c r="GM114">
        <v>300</v>
      </c>
      <c r="GN114">
        <v>36.5667</v>
      </c>
      <c r="GO114">
        <v>99.31619999999999</v>
      </c>
      <c r="GP114">
        <v>99.679</v>
      </c>
    </row>
    <row r="115" spans="1:198">
      <c r="A115">
        <v>97</v>
      </c>
      <c r="B115">
        <v>1655409494.5</v>
      </c>
      <c r="C115">
        <v>15223.40000009537</v>
      </c>
      <c r="D115" t="s">
        <v>638</v>
      </c>
      <c r="E115" t="s">
        <v>639</v>
      </c>
      <c r="F115">
        <v>15</v>
      </c>
      <c r="G115">
        <v>1655409486.5</v>
      </c>
      <c r="H115">
        <f>(I115)/1000</f>
        <v>0</v>
      </c>
      <c r="I115">
        <f>1000*AY115*AG115*(AU115-AV115)/(100*AN115*(1000-AG115*AU115))</f>
        <v>0</v>
      </c>
      <c r="J115">
        <f>AY115*AG115*(AT115-AS115*(1000-AG115*AV115)/(1000-AG115*AU115))/(100*AN115)</f>
        <v>0</v>
      </c>
      <c r="K115">
        <f>AS115 - IF(AG115&gt;1, J115*AN115*100.0/(AI115*BG115), 0)</f>
        <v>0</v>
      </c>
      <c r="L115">
        <f>((R115-H115/2)*K115-J115)/(R115+H115/2)</f>
        <v>0</v>
      </c>
      <c r="M115">
        <f>L115*(AZ115+BA115)/1000.0</f>
        <v>0</v>
      </c>
      <c r="N115">
        <f>(AS115 - IF(AG115&gt;1, J115*AN115*100.0/(AI115*BG115), 0))*(AZ115+BA115)/1000.0</f>
        <v>0</v>
      </c>
      <c r="O115">
        <f>2.0/((1/Q115-1/P115)+SIGN(Q115)*SQRT((1/Q115-1/P115)*(1/Q115-1/P115) + 4*AO115/((AO115+1)*(AO115+1))*(2*1/Q115*1/P115-1/P115*1/P115)))</f>
        <v>0</v>
      </c>
      <c r="P115">
        <f>IF(LEFT(AP115,1)&lt;&gt;"0",IF(LEFT(AP115,1)="1",3.0,AQ115),$D$5+$E$5*(BG115*AZ115/($K$5*1000))+$F$5*(BG115*AZ115/($K$5*1000))*MAX(MIN(AN115,$J$5),$I$5)*MAX(MIN(AN115,$J$5),$I$5)+$G$5*MAX(MIN(AN115,$J$5),$I$5)*(BG115*AZ115/($K$5*1000))+$H$5*(BG115*AZ115/($K$5*1000))*(BG115*AZ115/($K$5*1000)))</f>
        <v>0</v>
      </c>
      <c r="Q115">
        <f>H115*(1000-(1000*0.61365*exp(17.502*U115/(240.97+U115))/(AZ115+BA115)+AU115)/2)/(1000*0.61365*exp(17.502*U115/(240.97+U115))/(AZ115+BA115)-AU115)</f>
        <v>0</v>
      </c>
      <c r="R115">
        <f>1/((AO115+1)/(O115/1.6)+1/(P115/1.37)) + AO115/((AO115+1)/(O115/1.6) + AO115/(P115/1.37))</f>
        <v>0</v>
      </c>
      <c r="S115">
        <f>(AJ115*AM115)</f>
        <v>0</v>
      </c>
      <c r="T115">
        <f>(BB115+(S115+2*0.95*5.67E-8*(((BB115+$B$9)+273)^4-(BB115+273)^4)-44100*H115)/(1.84*29.3*P115+8*0.95*5.67E-8*(BB115+273)^3))</f>
        <v>0</v>
      </c>
      <c r="U115">
        <f>($C$9*BC115+$D$9*BD115+$E$9*T115)</f>
        <v>0</v>
      </c>
      <c r="V115">
        <f>0.61365*exp(17.502*U115/(240.97+U115))</f>
        <v>0</v>
      </c>
      <c r="W115">
        <f>(X115/Y115*100)</f>
        <v>0</v>
      </c>
      <c r="X115">
        <f>AU115*(AZ115+BA115)/1000</f>
        <v>0</v>
      </c>
      <c r="Y115">
        <f>0.61365*exp(17.502*BB115/(240.97+BB115))</f>
        <v>0</v>
      </c>
      <c r="Z115">
        <f>(V115-AU115*(AZ115+BA115)/1000)</f>
        <v>0</v>
      </c>
      <c r="AA115">
        <f>(-H115*44100)</f>
        <v>0</v>
      </c>
      <c r="AB115">
        <f>2*29.3*P115*0.92*(BB115-U115)</f>
        <v>0</v>
      </c>
      <c r="AC115">
        <f>2*0.95*5.67E-8*(((BB115+$B$9)+273)^4-(U115+273)^4)</f>
        <v>0</v>
      </c>
      <c r="AD115">
        <f>S115+AC115+AA115+AB115</f>
        <v>0</v>
      </c>
      <c r="AE115">
        <v>0</v>
      </c>
      <c r="AF115">
        <v>0</v>
      </c>
      <c r="AG115">
        <f>IF(AE115*$H$15&gt;=AI115,1.0,(AI115/(AI115-AE115*$H$15)))</f>
        <v>0</v>
      </c>
      <c r="AH115">
        <f>(AG115-1)*100</f>
        <v>0</v>
      </c>
      <c r="AI115">
        <f>MAX(0,($B$15+$C$15*BG115)/(1+$D$15*BG115)*AZ115/(BB115+273)*$E$15)</f>
        <v>0</v>
      </c>
      <c r="AJ115">
        <f>$B$13*BH115+$C$13*BI115+$D$13*BT115</f>
        <v>0</v>
      </c>
      <c r="AK115">
        <f>AJ115*AL115</f>
        <v>0</v>
      </c>
      <c r="AL115">
        <f>($B$13*$D$11+$C$13*$D$11+$D$13*(BU115*$E$11+BV115*$G$11))/($B$13+$C$13+$D$13)</f>
        <v>0</v>
      </c>
      <c r="AM115">
        <f>($B$13*$K$11+$C$13*$K$11+$D$13*(BU115*$L$11+BV115*$N$11))/($B$13+$C$13+$D$13)</f>
        <v>0</v>
      </c>
      <c r="AN115">
        <v>1.8</v>
      </c>
      <c r="AO115">
        <v>0.5</v>
      </c>
      <c r="AP115" t="s">
        <v>334</v>
      </c>
      <c r="AQ115">
        <v>2</v>
      </c>
      <c r="AR115">
        <v>1655409486.5</v>
      </c>
      <c r="AS115">
        <v>197.5518387096775</v>
      </c>
      <c r="AT115">
        <v>200.0034193548387</v>
      </c>
      <c r="AU115">
        <v>38.7807129032258</v>
      </c>
      <c r="AV115">
        <v>36.70203870967742</v>
      </c>
      <c r="AW115">
        <v>196.6528387096775</v>
      </c>
      <c r="AX115">
        <v>38.46703870967742</v>
      </c>
      <c r="AY115">
        <v>599.9896129032257</v>
      </c>
      <c r="AZ115">
        <v>85.1412935483871</v>
      </c>
      <c r="BA115">
        <v>0.1000060032258065</v>
      </c>
      <c r="BB115">
        <v>34.62536774193548</v>
      </c>
      <c r="BC115">
        <v>35.6755935483871</v>
      </c>
      <c r="BD115">
        <v>999.9000000000003</v>
      </c>
      <c r="BE115">
        <v>0</v>
      </c>
      <c r="BF115">
        <v>0</v>
      </c>
      <c r="BG115">
        <v>9996.230967741936</v>
      </c>
      <c r="BH115">
        <v>560.8216774193548</v>
      </c>
      <c r="BI115">
        <v>1798.37935483871</v>
      </c>
      <c r="BJ115">
        <v>-2.350376774193548</v>
      </c>
      <c r="BK115">
        <v>205.6274516129033</v>
      </c>
      <c r="BL115">
        <v>207.6236451612903</v>
      </c>
      <c r="BM115">
        <v>2.078680322580645</v>
      </c>
      <c r="BN115">
        <v>200.0034193548387</v>
      </c>
      <c r="BO115">
        <v>36.70203870967742</v>
      </c>
      <c r="BP115">
        <v>3.301841612903226</v>
      </c>
      <c r="BQ115">
        <v>3.12486</v>
      </c>
      <c r="BR115">
        <v>25.63385483870968</v>
      </c>
      <c r="BS115">
        <v>24.70861935483871</v>
      </c>
      <c r="BT115">
        <v>1799.978064516129</v>
      </c>
      <c r="BU115">
        <v>0.6430002580645161</v>
      </c>
      <c r="BV115">
        <v>0.3569997419354839</v>
      </c>
      <c r="BW115">
        <v>43.00807096774194</v>
      </c>
      <c r="BX115">
        <v>30063.05483870968</v>
      </c>
      <c r="BY115">
        <v>1655409516</v>
      </c>
      <c r="BZ115" t="s">
        <v>640</v>
      </c>
      <c r="CA115">
        <v>1655409516</v>
      </c>
      <c r="CB115">
        <v>1655409145.5</v>
      </c>
      <c r="CC115">
        <v>109</v>
      </c>
      <c r="CD115">
        <v>-0.102</v>
      </c>
      <c r="CE115">
        <v>0.024</v>
      </c>
      <c r="CF115">
        <v>0.899</v>
      </c>
      <c r="CG115">
        <v>0.314</v>
      </c>
      <c r="CH115">
        <v>200</v>
      </c>
      <c r="CI115">
        <v>35</v>
      </c>
      <c r="CJ115">
        <v>0.4</v>
      </c>
      <c r="CK115">
        <v>0.09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3.22349</v>
      </c>
      <c r="CX115">
        <v>2.78142</v>
      </c>
      <c r="CY115">
        <v>0.0435982</v>
      </c>
      <c r="CZ115">
        <v>0.0448534</v>
      </c>
      <c r="DA115">
        <v>0.138673</v>
      </c>
      <c r="DB115">
        <v>0.136137</v>
      </c>
      <c r="DC115">
        <v>23834.2</v>
      </c>
      <c r="DD115">
        <v>23486.1</v>
      </c>
      <c r="DE115">
        <v>23992.1</v>
      </c>
      <c r="DF115">
        <v>21931.3</v>
      </c>
      <c r="DG115">
        <v>30569.1</v>
      </c>
      <c r="DH115">
        <v>24165</v>
      </c>
      <c r="DI115">
        <v>39237.9</v>
      </c>
      <c r="DJ115">
        <v>30350.9</v>
      </c>
      <c r="DK115">
        <v>2.08087</v>
      </c>
      <c r="DL115">
        <v>2.08595</v>
      </c>
      <c r="DM115">
        <v>0.0419877</v>
      </c>
      <c r="DN115">
        <v>0</v>
      </c>
      <c r="DO115">
        <v>35.0088</v>
      </c>
      <c r="DP115">
        <v>999.9</v>
      </c>
      <c r="DQ115">
        <v>58.7</v>
      </c>
      <c r="DR115">
        <v>35.8</v>
      </c>
      <c r="DS115">
        <v>40.6989</v>
      </c>
      <c r="DT115">
        <v>63.7169</v>
      </c>
      <c r="DU115">
        <v>16.0377</v>
      </c>
      <c r="DV115">
        <v>2</v>
      </c>
      <c r="DW115">
        <v>0.731428</v>
      </c>
      <c r="DX115">
        <v>3.35232</v>
      </c>
      <c r="DY115">
        <v>20.3214</v>
      </c>
      <c r="DZ115">
        <v>5.22687</v>
      </c>
      <c r="EA115">
        <v>11.9501</v>
      </c>
      <c r="EB115">
        <v>4.9747</v>
      </c>
      <c r="EC115">
        <v>3.281</v>
      </c>
      <c r="ED115">
        <v>2347.3</v>
      </c>
      <c r="EE115">
        <v>9721</v>
      </c>
      <c r="EF115">
        <v>9999</v>
      </c>
      <c r="EG115">
        <v>119.9</v>
      </c>
      <c r="EH115">
        <v>4.97177</v>
      </c>
      <c r="EI115">
        <v>1.86188</v>
      </c>
      <c r="EJ115">
        <v>1.86737</v>
      </c>
      <c r="EK115">
        <v>1.85881</v>
      </c>
      <c r="EL115">
        <v>1.86295</v>
      </c>
      <c r="EM115">
        <v>1.86354</v>
      </c>
      <c r="EN115">
        <v>1.86432</v>
      </c>
      <c r="EO115">
        <v>1.86035</v>
      </c>
      <c r="EP115">
        <v>0</v>
      </c>
      <c r="EQ115">
        <v>0</v>
      </c>
      <c r="ER115">
        <v>0</v>
      </c>
      <c r="ES115">
        <v>0</v>
      </c>
      <c r="ET115" t="s">
        <v>336</v>
      </c>
      <c r="EU115" t="s">
        <v>337</v>
      </c>
      <c r="EV115" t="s">
        <v>338</v>
      </c>
      <c r="EW115" t="s">
        <v>338</v>
      </c>
      <c r="EX115" t="s">
        <v>338</v>
      </c>
      <c r="EY115" t="s">
        <v>338</v>
      </c>
      <c r="EZ115">
        <v>0</v>
      </c>
      <c r="FA115">
        <v>100</v>
      </c>
      <c r="FB115">
        <v>100</v>
      </c>
      <c r="FC115">
        <v>0.899</v>
      </c>
      <c r="FD115">
        <v>0.3137</v>
      </c>
      <c r="FE115">
        <v>0.8994543871449295</v>
      </c>
      <c r="FF115">
        <v>0.0006784385813721132</v>
      </c>
      <c r="FG115">
        <v>-9.114967239483524E-07</v>
      </c>
      <c r="FH115">
        <v>3.422039933275619E-10</v>
      </c>
      <c r="FI115">
        <v>0.3136900000000011</v>
      </c>
      <c r="FJ115">
        <v>0</v>
      </c>
      <c r="FK115">
        <v>0</v>
      </c>
      <c r="FL115">
        <v>0</v>
      </c>
      <c r="FM115">
        <v>1</v>
      </c>
      <c r="FN115">
        <v>2092</v>
      </c>
      <c r="FO115">
        <v>0</v>
      </c>
      <c r="FP115">
        <v>27</v>
      </c>
      <c r="FQ115">
        <v>1.5</v>
      </c>
      <c r="FR115">
        <v>5.8</v>
      </c>
      <c r="FS115">
        <v>0.772705</v>
      </c>
      <c r="FT115">
        <v>2.43896</v>
      </c>
      <c r="FU115">
        <v>2.14966</v>
      </c>
      <c r="FV115">
        <v>2.71606</v>
      </c>
      <c r="FW115">
        <v>2.15088</v>
      </c>
      <c r="FX115">
        <v>2.43652</v>
      </c>
      <c r="FY115">
        <v>40.1206</v>
      </c>
      <c r="FZ115">
        <v>14.0532</v>
      </c>
      <c r="GA115">
        <v>19</v>
      </c>
      <c r="GB115">
        <v>621.614</v>
      </c>
      <c r="GC115">
        <v>647.395</v>
      </c>
      <c r="GD115">
        <v>30.002</v>
      </c>
      <c r="GE115">
        <v>36.0774</v>
      </c>
      <c r="GF115">
        <v>30.0023</v>
      </c>
      <c r="GG115">
        <v>35.5491</v>
      </c>
      <c r="GH115">
        <v>35.4821</v>
      </c>
      <c r="GI115">
        <v>15.5023</v>
      </c>
      <c r="GJ115">
        <v>12.6222</v>
      </c>
      <c r="GK115">
        <v>100</v>
      </c>
      <c r="GL115">
        <v>30</v>
      </c>
      <c r="GM115">
        <v>200</v>
      </c>
      <c r="GN115">
        <v>36.6483</v>
      </c>
      <c r="GO115">
        <v>99.2072</v>
      </c>
      <c r="GP115">
        <v>99.583</v>
      </c>
    </row>
    <row r="116" spans="1:198">
      <c r="A116">
        <v>98</v>
      </c>
      <c r="B116">
        <v>1655409607</v>
      </c>
      <c r="C116">
        <v>15335.90000009537</v>
      </c>
      <c r="D116" t="s">
        <v>641</v>
      </c>
      <c r="E116" t="s">
        <v>642</v>
      </c>
      <c r="F116">
        <v>15</v>
      </c>
      <c r="G116">
        <v>1655409599</v>
      </c>
      <c r="H116">
        <f>(I116)/1000</f>
        <v>0</v>
      </c>
      <c r="I116">
        <f>1000*AY116*AG116*(AU116-AV116)/(100*AN116*(1000-AG116*AU116))</f>
        <v>0</v>
      </c>
      <c r="J116">
        <f>AY116*AG116*(AT116-AS116*(1000-AG116*AV116)/(1000-AG116*AU116))/(100*AN116)</f>
        <v>0</v>
      </c>
      <c r="K116">
        <f>AS116 - IF(AG116&gt;1, J116*AN116*100.0/(AI116*BG116), 0)</f>
        <v>0</v>
      </c>
      <c r="L116">
        <f>((R116-H116/2)*K116-J116)/(R116+H116/2)</f>
        <v>0</v>
      </c>
      <c r="M116">
        <f>L116*(AZ116+BA116)/1000.0</f>
        <v>0</v>
      </c>
      <c r="N116">
        <f>(AS116 - IF(AG116&gt;1, J116*AN116*100.0/(AI116*BG116), 0))*(AZ116+BA116)/1000.0</f>
        <v>0</v>
      </c>
      <c r="O116">
        <f>2.0/((1/Q116-1/P116)+SIGN(Q116)*SQRT((1/Q116-1/P116)*(1/Q116-1/P116) + 4*AO116/((AO116+1)*(AO116+1))*(2*1/Q116*1/P116-1/P116*1/P116)))</f>
        <v>0</v>
      </c>
      <c r="P116">
        <f>IF(LEFT(AP116,1)&lt;&gt;"0",IF(LEFT(AP116,1)="1",3.0,AQ116),$D$5+$E$5*(BG116*AZ116/($K$5*1000))+$F$5*(BG116*AZ116/($K$5*1000))*MAX(MIN(AN116,$J$5),$I$5)*MAX(MIN(AN116,$J$5),$I$5)+$G$5*MAX(MIN(AN116,$J$5),$I$5)*(BG116*AZ116/($K$5*1000))+$H$5*(BG116*AZ116/($K$5*1000))*(BG116*AZ116/($K$5*1000)))</f>
        <v>0</v>
      </c>
      <c r="Q116">
        <f>H116*(1000-(1000*0.61365*exp(17.502*U116/(240.97+U116))/(AZ116+BA116)+AU116)/2)/(1000*0.61365*exp(17.502*U116/(240.97+U116))/(AZ116+BA116)-AU116)</f>
        <v>0</v>
      </c>
      <c r="R116">
        <f>1/((AO116+1)/(O116/1.6)+1/(P116/1.37)) + AO116/((AO116+1)/(O116/1.6) + AO116/(P116/1.37))</f>
        <v>0</v>
      </c>
      <c r="S116">
        <f>(AJ116*AM116)</f>
        <v>0</v>
      </c>
      <c r="T116">
        <f>(BB116+(S116+2*0.95*5.67E-8*(((BB116+$B$9)+273)^4-(BB116+273)^4)-44100*H116)/(1.84*29.3*P116+8*0.95*5.67E-8*(BB116+273)^3))</f>
        <v>0</v>
      </c>
      <c r="U116">
        <f>($C$9*BC116+$D$9*BD116+$E$9*T116)</f>
        <v>0</v>
      </c>
      <c r="V116">
        <f>0.61365*exp(17.502*U116/(240.97+U116))</f>
        <v>0</v>
      </c>
      <c r="W116">
        <f>(X116/Y116*100)</f>
        <v>0</v>
      </c>
      <c r="X116">
        <f>AU116*(AZ116+BA116)/1000</f>
        <v>0</v>
      </c>
      <c r="Y116">
        <f>0.61365*exp(17.502*BB116/(240.97+BB116))</f>
        <v>0</v>
      </c>
      <c r="Z116">
        <f>(V116-AU116*(AZ116+BA116)/1000)</f>
        <v>0</v>
      </c>
      <c r="AA116">
        <f>(-H116*44100)</f>
        <v>0</v>
      </c>
      <c r="AB116">
        <f>2*29.3*P116*0.92*(BB116-U116)</f>
        <v>0</v>
      </c>
      <c r="AC116">
        <f>2*0.95*5.67E-8*(((BB116+$B$9)+273)^4-(U116+273)^4)</f>
        <v>0</v>
      </c>
      <c r="AD116">
        <f>S116+AC116+AA116+AB116</f>
        <v>0</v>
      </c>
      <c r="AE116">
        <v>0</v>
      </c>
      <c r="AF116">
        <v>0</v>
      </c>
      <c r="AG116">
        <f>IF(AE116*$H$15&gt;=AI116,1.0,(AI116/(AI116-AE116*$H$15)))</f>
        <v>0</v>
      </c>
      <c r="AH116">
        <f>(AG116-1)*100</f>
        <v>0</v>
      </c>
      <c r="AI116">
        <f>MAX(0,($B$15+$C$15*BG116)/(1+$D$15*BG116)*AZ116/(BB116+273)*$E$15)</f>
        <v>0</v>
      </c>
      <c r="AJ116">
        <f>$B$13*BH116+$C$13*BI116+$D$13*BT116</f>
        <v>0</v>
      </c>
      <c r="AK116">
        <f>AJ116*AL116</f>
        <v>0</v>
      </c>
      <c r="AL116">
        <f>($B$13*$D$11+$C$13*$D$11+$D$13*(BU116*$E$11+BV116*$G$11))/($B$13+$C$13+$D$13)</f>
        <v>0</v>
      </c>
      <c r="AM116">
        <f>($B$13*$K$11+$C$13*$K$11+$D$13*(BU116*$L$11+BV116*$N$11))/($B$13+$C$13+$D$13)</f>
        <v>0</v>
      </c>
      <c r="AN116">
        <v>1.8</v>
      </c>
      <c r="AO116">
        <v>0.5</v>
      </c>
      <c r="AP116" t="s">
        <v>334</v>
      </c>
      <c r="AQ116">
        <v>2</v>
      </c>
      <c r="AR116">
        <v>1655409599</v>
      </c>
      <c r="AS116">
        <v>99.41732258064519</v>
      </c>
      <c r="AT116">
        <v>99.99593870967745</v>
      </c>
      <c r="AU116">
        <v>39.0985935483871</v>
      </c>
      <c r="AV116">
        <v>36.81265806451614</v>
      </c>
      <c r="AW116">
        <v>98.61532258064518</v>
      </c>
      <c r="AX116">
        <v>38.7849</v>
      </c>
      <c r="AY116">
        <v>600.023</v>
      </c>
      <c r="AZ116">
        <v>85.13794516129032</v>
      </c>
      <c r="BA116">
        <v>0.1000681258064516</v>
      </c>
      <c r="BB116">
        <v>34.7751129032258</v>
      </c>
      <c r="BC116">
        <v>35.7193129032258</v>
      </c>
      <c r="BD116">
        <v>999.9000000000003</v>
      </c>
      <c r="BE116">
        <v>0</v>
      </c>
      <c r="BF116">
        <v>0</v>
      </c>
      <c r="BG116">
        <v>10000.03838709677</v>
      </c>
      <c r="BH116">
        <v>561.5312903225807</v>
      </c>
      <c r="BI116">
        <v>1794.942580645161</v>
      </c>
      <c r="BJ116">
        <v>-0.524918064516129</v>
      </c>
      <c r="BK116">
        <v>103.5184838709678</v>
      </c>
      <c r="BL116">
        <v>103.8177741935484</v>
      </c>
      <c r="BM116">
        <v>2.285927096774194</v>
      </c>
      <c r="BN116">
        <v>99.99593870967745</v>
      </c>
      <c r="BO116">
        <v>36.81265806451614</v>
      </c>
      <c r="BP116">
        <v>3.328773225806452</v>
      </c>
      <c r="BQ116">
        <v>3.134153870967742</v>
      </c>
      <c r="BR116">
        <v>25.77083548387097</v>
      </c>
      <c r="BS116">
        <v>24.75828709677419</v>
      </c>
      <c r="BT116">
        <v>1799.983548387097</v>
      </c>
      <c r="BU116">
        <v>0.643000548387097</v>
      </c>
      <c r="BV116">
        <v>0.3569994516129032</v>
      </c>
      <c r="BW116">
        <v>44</v>
      </c>
      <c r="BX116">
        <v>30063.13548387096</v>
      </c>
      <c r="BY116">
        <v>1655409624</v>
      </c>
      <c r="BZ116" t="s">
        <v>643</v>
      </c>
      <c r="CA116">
        <v>1655409624</v>
      </c>
      <c r="CB116">
        <v>1655409145.5</v>
      </c>
      <c r="CC116">
        <v>110</v>
      </c>
      <c r="CD116">
        <v>-0.054</v>
      </c>
      <c r="CE116">
        <v>0.024</v>
      </c>
      <c r="CF116">
        <v>0.802</v>
      </c>
      <c r="CG116">
        <v>0.314</v>
      </c>
      <c r="CH116">
        <v>100</v>
      </c>
      <c r="CI116">
        <v>35</v>
      </c>
      <c r="CJ116">
        <v>0.26</v>
      </c>
      <c r="CK116">
        <v>0.09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3.22283</v>
      </c>
      <c r="CX116">
        <v>2.78114</v>
      </c>
      <c r="CY116">
        <v>0.0229602</v>
      </c>
      <c r="CZ116">
        <v>0.0236052</v>
      </c>
      <c r="DA116">
        <v>0.139449</v>
      </c>
      <c r="DB116">
        <v>0.136628</v>
      </c>
      <c r="DC116">
        <v>24320.2</v>
      </c>
      <c r="DD116">
        <v>23985.5</v>
      </c>
      <c r="DE116">
        <v>23967.7</v>
      </c>
      <c r="DF116">
        <v>21913.4</v>
      </c>
      <c r="DG116">
        <v>30514.2</v>
      </c>
      <c r="DH116">
        <v>24131.8</v>
      </c>
      <c r="DI116">
        <v>39200.1</v>
      </c>
      <c r="DJ116">
        <v>30325.8</v>
      </c>
      <c r="DK116">
        <v>2.0738</v>
      </c>
      <c r="DL116">
        <v>2.07667</v>
      </c>
      <c r="DM116">
        <v>0.0308603</v>
      </c>
      <c r="DN116">
        <v>0</v>
      </c>
      <c r="DO116">
        <v>35.2116</v>
      </c>
      <c r="DP116">
        <v>999.9</v>
      </c>
      <c r="DQ116">
        <v>59.1</v>
      </c>
      <c r="DR116">
        <v>35.8</v>
      </c>
      <c r="DS116">
        <v>40.9765</v>
      </c>
      <c r="DT116">
        <v>63.6069</v>
      </c>
      <c r="DU116">
        <v>16.1018</v>
      </c>
      <c r="DV116">
        <v>2</v>
      </c>
      <c r="DW116">
        <v>0.778562</v>
      </c>
      <c r="DX116">
        <v>3.4704</v>
      </c>
      <c r="DY116">
        <v>20.3176</v>
      </c>
      <c r="DZ116">
        <v>5.22418</v>
      </c>
      <c r="EA116">
        <v>11.9501</v>
      </c>
      <c r="EB116">
        <v>4.97545</v>
      </c>
      <c r="EC116">
        <v>3.281</v>
      </c>
      <c r="ED116">
        <v>2350</v>
      </c>
      <c r="EE116">
        <v>9732.6</v>
      </c>
      <c r="EF116">
        <v>9999</v>
      </c>
      <c r="EG116">
        <v>119.9</v>
      </c>
      <c r="EH116">
        <v>4.97175</v>
      </c>
      <c r="EI116">
        <v>1.86188</v>
      </c>
      <c r="EJ116">
        <v>1.86737</v>
      </c>
      <c r="EK116">
        <v>1.85879</v>
      </c>
      <c r="EL116">
        <v>1.86295</v>
      </c>
      <c r="EM116">
        <v>1.86352</v>
      </c>
      <c r="EN116">
        <v>1.86432</v>
      </c>
      <c r="EO116">
        <v>1.86035</v>
      </c>
      <c r="EP116">
        <v>0</v>
      </c>
      <c r="EQ116">
        <v>0</v>
      </c>
      <c r="ER116">
        <v>0</v>
      </c>
      <c r="ES116">
        <v>0</v>
      </c>
      <c r="ET116" t="s">
        <v>336</v>
      </c>
      <c r="EU116" t="s">
        <v>337</v>
      </c>
      <c r="EV116" t="s">
        <v>338</v>
      </c>
      <c r="EW116" t="s">
        <v>338</v>
      </c>
      <c r="EX116" t="s">
        <v>338</v>
      </c>
      <c r="EY116" t="s">
        <v>338</v>
      </c>
      <c r="EZ116">
        <v>0</v>
      </c>
      <c r="FA116">
        <v>100</v>
      </c>
      <c r="FB116">
        <v>100</v>
      </c>
      <c r="FC116">
        <v>0.802</v>
      </c>
      <c r="FD116">
        <v>0.3137</v>
      </c>
      <c r="FE116">
        <v>0.7973658204730399</v>
      </c>
      <c r="FF116">
        <v>0.0006784385813721132</v>
      </c>
      <c r="FG116">
        <v>-9.114967239483524E-07</v>
      </c>
      <c r="FH116">
        <v>3.422039933275619E-10</v>
      </c>
      <c r="FI116">
        <v>0.3136900000000011</v>
      </c>
      <c r="FJ116">
        <v>0</v>
      </c>
      <c r="FK116">
        <v>0</v>
      </c>
      <c r="FL116">
        <v>0</v>
      </c>
      <c r="FM116">
        <v>1</v>
      </c>
      <c r="FN116">
        <v>2092</v>
      </c>
      <c r="FO116">
        <v>0</v>
      </c>
      <c r="FP116">
        <v>27</v>
      </c>
      <c r="FQ116">
        <v>1.5</v>
      </c>
      <c r="FR116">
        <v>7.7</v>
      </c>
      <c r="FS116">
        <v>0.461426</v>
      </c>
      <c r="FT116">
        <v>2.46216</v>
      </c>
      <c r="FU116">
        <v>2.14966</v>
      </c>
      <c r="FV116">
        <v>2.71484</v>
      </c>
      <c r="FW116">
        <v>2.15088</v>
      </c>
      <c r="FX116">
        <v>2.43164</v>
      </c>
      <c r="FY116">
        <v>40.146</v>
      </c>
      <c r="FZ116">
        <v>14.0182</v>
      </c>
      <c r="GA116">
        <v>19</v>
      </c>
      <c r="GB116">
        <v>621.371</v>
      </c>
      <c r="GC116">
        <v>644.919</v>
      </c>
      <c r="GD116">
        <v>30.0012</v>
      </c>
      <c r="GE116">
        <v>36.6571</v>
      </c>
      <c r="GF116">
        <v>30.0019</v>
      </c>
      <c r="GG116">
        <v>36.1037</v>
      </c>
      <c r="GH116">
        <v>36.0234</v>
      </c>
      <c r="GI116">
        <v>9.281029999999999</v>
      </c>
      <c r="GJ116">
        <v>13.0756</v>
      </c>
      <c r="GK116">
        <v>100</v>
      </c>
      <c r="GL116">
        <v>30</v>
      </c>
      <c r="GM116">
        <v>100</v>
      </c>
      <c r="GN116">
        <v>36.8877</v>
      </c>
      <c r="GO116">
        <v>99.10980000000001</v>
      </c>
      <c r="GP116">
        <v>99.50109999999999</v>
      </c>
    </row>
    <row r="117" spans="1:198">
      <c r="A117">
        <v>99</v>
      </c>
      <c r="B117">
        <v>1655409715</v>
      </c>
      <c r="C117">
        <v>15443.90000009537</v>
      </c>
      <c r="D117" t="s">
        <v>644</v>
      </c>
      <c r="E117" t="s">
        <v>645</v>
      </c>
      <c r="F117">
        <v>15</v>
      </c>
      <c r="G117">
        <v>1655409707</v>
      </c>
      <c r="H117">
        <f>(I117)/1000</f>
        <v>0</v>
      </c>
      <c r="I117">
        <f>1000*AY117*AG117*(AU117-AV117)/(100*AN117*(1000-AG117*AU117))</f>
        <v>0</v>
      </c>
      <c r="J117">
        <f>AY117*AG117*(AT117-AS117*(1000-AG117*AV117)/(1000-AG117*AU117))/(100*AN117)</f>
        <v>0</v>
      </c>
      <c r="K117">
        <f>AS117 - IF(AG117&gt;1, J117*AN117*100.0/(AI117*BG117), 0)</f>
        <v>0</v>
      </c>
      <c r="L117">
        <f>((R117-H117/2)*K117-J117)/(R117+H117/2)</f>
        <v>0</v>
      </c>
      <c r="M117">
        <f>L117*(AZ117+BA117)/1000.0</f>
        <v>0</v>
      </c>
      <c r="N117">
        <f>(AS117 - IF(AG117&gt;1, J117*AN117*100.0/(AI117*BG117), 0))*(AZ117+BA117)/1000.0</f>
        <v>0</v>
      </c>
      <c r="O117">
        <f>2.0/((1/Q117-1/P117)+SIGN(Q117)*SQRT((1/Q117-1/P117)*(1/Q117-1/P117) + 4*AO117/((AO117+1)*(AO117+1))*(2*1/Q117*1/P117-1/P117*1/P117)))</f>
        <v>0</v>
      </c>
      <c r="P117">
        <f>IF(LEFT(AP117,1)&lt;&gt;"0",IF(LEFT(AP117,1)="1",3.0,AQ117),$D$5+$E$5*(BG117*AZ117/($K$5*1000))+$F$5*(BG117*AZ117/($K$5*1000))*MAX(MIN(AN117,$J$5),$I$5)*MAX(MIN(AN117,$J$5),$I$5)+$G$5*MAX(MIN(AN117,$J$5),$I$5)*(BG117*AZ117/($K$5*1000))+$H$5*(BG117*AZ117/($K$5*1000))*(BG117*AZ117/($K$5*1000)))</f>
        <v>0</v>
      </c>
      <c r="Q117">
        <f>H117*(1000-(1000*0.61365*exp(17.502*U117/(240.97+U117))/(AZ117+BA117)+AU117)/2)/(1000*0.61365*exp(17.502*U117/(240.97+U117))/(AZ117+BA117)-AU117)</f>
        <v>0</v>
      </c>
      <c r="R117">
        <f>1/((AO117+1)/(O117/1.6)+1/(P117/1.37)) + AO117/((AO117+1)/(O117/1.6) + AO117/(P117/1.37))</f>
        <v>0</v>
      </c>
      <c r="S117">
        <f>(AJ117*AM117)</f>
        <v>0</v>
      </c>
      <c r="T117">
        <f>(BB117+(S117+2*0.95*5.67E-8*(((BB117+$B$9)+273)^4-(BB117+273)^4)-44100*H117)/(1.84*29.3*P117+8*0.95*5.67E-8*(BB117+273)^3))</f>
        <v>0</v>
      </c>
      <c r="U117">
        <f>($C$9*BC117+$D$9*BD117+$E$9*T117)</f>
        <v>0</v>
      </c>
      <c r="V117">
        <f>0.61365*exp(17.502*U117/(240.97+U117))</f>
        <v>0</v>
      </c>
      <c r="W117">
        <f>(X117/Y117*100)</f>
        <v>0</v>
      </c>
      <c r="X117">
        <f>AU117*(AZ117+BA117)/1000</f>
        <v>0</v>
      </c>
      <c r="Y117">
        <f>0.61365*exp(17.502*BB117/(240.97+BB117))</f>
        <v>0</v>
      </c>
      <c r="Z117">
        <f>(V117-AU117*(AZ117+BA117)/1000)</f>
        <v>0</v>
      </c>
      <c r="AA117">
        <f>(-H117*44100)</f>
        <v>0</v>
      </c>
      <c r="AB117">
        <f>2*29.3*P117*0.92*(BB117-U117)</f>
        <v>0</v>
      </c>
      <c r="AC117">
        <f>2*0.95*5.67E-8*(((BB117+$B$9)+273)^4-(U117+273)^4)</f>
        <v>0</v>
      </c>
      <c r="AD117">
        <f>S117+AC117+AA117+AB117</f>
        <v>0</v>
      </c>
      <c r="AE117">
        <v>0</v>
      </c>
      <c r="AF117">
        <v>0</v>
      </c>
      <c r="AG117">
        <f>IF(AE117*$H$15&gt;=AI117,1.0,(AI117/(AI117-AE117*$H$15)))</f>
        <v>0</v>
      </c>
      <c r="AH117">
        <f>(AG117-1)*100</f>
        <v>0</v>
      </c>
      <c r="AI117">
        <f>MAX(0,($B$15+$C$15*BG117)/(1+$D$15*BG117)*AZ117/(BB117+273)*$E$15)</f>
        <v>0</v>
      </c>
      <c r="AJ117">
        <f>$B$13*BH117+$C$13*BI117+$D$13*BT117</f>
        <v>0</v>
      </c>
      <c r="AK117">
        <f>AJ117*AL117</f>
        <v>0</v>
      </c>
      <c r="AL117">
        <f>($B$13*$D$11+$C$13*$D$11+$D$13*(BU117*$E$11+BV117*$G$11))/($B$13+$C$13+$D$13)</f>
        <v>0</v>
      </c>
      <c r="AM117">
        <f>($B$13*$K$11+$C$13*$K$11+$D$13*(BU117*$L$11+BV117*$N$11))/($B$13+$C$13+$D$13)</f>
        <v>0</v>
      </c>
      <c r="AN117">
        <v>1.8</v>
      </c>
      <c r="AO117">
        <v>0.5</v>
      </c>
      <c r="AP117" t="s">
        <v>334</v>
      </c>
      <c r="AQ117">
        <v>2</v>
      </c>
      <c r="AR117">
        <v>1655409707</v>
      </c>
      <c r="AS117">
        <v>50.46573870967742</v>
      </c>
      <c r="AT117">
        <v>49.99841935483872</v>
      </c>
      <c r="AU117">
        <v>39.4380806451613</v>
      </c>
      <c r="AV117">
        <v>36.91819354838709</v>
      </c>
      <c r="AW117">
        <v>49.70773870967742</v>
      </c>
      <c r="AX117">
        <v>39.12439677419355</v>
      </c>
      <c r="AY117">
        <v>600.0077096774195</v>
      </c>
      <c r="AZ117">
        <v>85.14053548387098</v>
      </c>
      <c r="BA117">
        <v>0.1000499</v>
      </c>
      <c r="BB117">
        <v>34.91555806451613</v>
      </c>
      <c r="BC117">
        <v>35.73466774193548</v>
      </c>
      <c r="BD117">
        <v>999.9000000000003</v>
      </c>
      <c r="BE117">
        <v>0</v>
      </c>
      <c r="BF117">
        <v>0</v>
      </c>
      <c r="BG117">
        <v>9997.31870967742</v>
      </c>
      <c r="BH117">
        <v>561.3515806451612</v>
      </c>
      <c r="BI117">
        <v>1771.500645161291</v>
      </c>
      <c r="BJ117">
        <v>0.4839589677419355</v>
      </c>
      <c r="BK117">
        <v>52.55505161290323</v>
      </c>
      <c r="BL117">
        <v>51.9150258064516</v>
      </c>
      <c r="BM117">
        <v>2.519885161290322</v>
      </c>
      <c r="BN117">
        <v>49.99841935483872</v>
      </c>
      <c r="BO117">
        <v>36.91819354838709</v>
      </c>
      <c r="BP117">
        <v>3.357779677419355</v>
      </c>
      <c r="BQ117">
        <v>3.143234838709677</v>
      </c>
      <c r="BR117">
        <v>25.9172870967742</v>
      </c>
      <c r="BS117">
        <v>24.80677741935483</v>
      </c>
      <c r="BT117">
        <v>1799.984193548387</v>
      </c>
      <c r="BU117">
        <v>0.6429997096774193</v>
      </c>
      <c r="BV117">
        <v>0.3570003225806452</v>
      </c>
      <c r="BW117">
        <v>44</v>
      </c>
      <c r="BX117">
        <v>30063.12580645161</v>
      </c>
      <c r="BY117">
        <v>1655409734.5</v>
      </c>
      <c r="BZ117" t="s">
        <v>646</v>
      </c>
      <c r="CA117">
        <v>1655409734.5</v>
      </c>
      <c r="CB117">
        <v>1655409145.5</v>
      </c>
      <c r="CC117">
        <v>111</v>
      </c>
      <c r="CD117">
        <v>-0.016</v>
      </c>
      <c r="CE117">
        <v>0.024</v>
      </c>
      <c r="CF117">
        <v>0.758</v>
      </c>
      <c r="CG117">
        <v>0.314</v>
      </c>
      <c r="CH117">
        <v>50</v>
      </c>
      <c r="CI117">
        <v>35</v>
      </c>
      <c r="CJ117">
        <v>0.22</v>
      </c>
      <c r="CK117">
        <v>0.09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3.22236</v>
      </c>
      <c r="CX117">
        <v>2.7812</v>
      </c>
      <c r="CY117">
        <v>0.0117605</v>
      </c>
      <c r="CZ117">
        <v>0.0120165</v>
      </c>
      <c r="DA117">
        <v>0.140003</v>
      </c>
      <c r="DB117">
        <v>0.136424</v>
      </c>
      <c r="DC117">
        <v>24573.7</v>
      </c>
      <c r="DD117">
        <v>24247.9</v>
      </c>
      <c r="DE117">
        <v>23946</v>
      </c>
      <c r="DF117">
        <v>21895.9</v>
      </c>
      <c r="DG117">
        <v>30470.3</v>
      </c>
      <c r="DH117">
        <v>24118.6</v>
      </c>
      <c r="DI117">
        <v>39166.4</v>
      </c>
      <c r="DJ117">
        <v>30301.4</v>
      </c>
      <c r="DK117">
        <v>2.06745</v>
      </c>
      <c r="DL117">
        <v>2.06807</v>
      </c>
      <c r="DM117">
        <v>0.024803</v>
      </c>
      <c r="DN117">
        <v>0</v>
      </c>
      <c r="DO117">
        <v>35.347</v>
      </c>
      <c r="DP117">
        <v>999.9</v>
      </c>
      <c r="DQ117">
        <v>59.5</v>
      </c>
      <c r="DR117">
        <v>35.9</v>
      </c>
      <c r="DS117">
        <v>41.4817</v>
      </c>
      <c r="DT117">
        <v>63.6969</v>
      </c>
      <c r="DU117">
        <v>16.1258</v>
      </c>
      <c r="DV117">
        <v>2</v>
      </c>
      <c r="DW117">
        <v>0.825457</v>
      </c>
      <c r="DX117">
        <v>3.77926</v>
      </c>
      <c r="DY117">
        <v>20.3092</v>
      </c>
      <c r="DZ117">
        <v>5.22837</v>
      </c>
      <c r="EA117">
        <v>11.9501</v>
      </c>
      <c r="EB117">
        <v>4.97555</v>
      </c>
      <c r="EC117">
        <v>3.28095</v>
      </c>
      <c r="ED117">
        <v>2353.1</v>
      </c>
      <c r="EE117">
        <v>9746.700000000001</v>
      </c>
      <c r="EF117">
        <v>9999</v>
      </c>
      <c r="EG117">
        <v>119.9</v>
      </c>
      <c r="EH117">
        <v>4.97176</v>
      </c>
      <c r="EI117">
        <v>1.86188</v>
      </c>
      <c r="EJ117">
        <v>1.86737</v>
      </c>
      <c r="EK117">
        <v>1.85879</v>
      </c>
      <c r="EL117">
        <v>1.86295</v>
      </c>
      <c r="EM117">
        <v>1.8635</v>
      </c>
      <c r="EN117">
        <v>1.86432</v>
      </c>
      <c r="EO117">
        <v>1.86035</v>
      </c>
      <c r="EP117">
        <v>0</v>
      </c>
      <c r="EQ117">
        <v>0</v>
      </c>
      <c r="ER117">
        <v>0</v>
      </c>
      <c r="ES117">
        <v>0</v>
      </c>
      <c r="ET117" t="s">
        <v>336</v>
      </c>
      <c r="EU117" t="s">
        <v>337</v>
      </c>
      <c r="EV117" t="s">
        <v>338</v>
      </c>
      <c r="EW117" t="s">
        <v>338</v>
      </c>
      <c r="EX117" t="s">
        <v>338</v>
      </c>
      <c r="EY117" t="s">
        <v>338</v>
      </c>
      <c r="EZ117">
        <v>0</v>
      </c>
      <c r="FA117">
        <v>100</v>
      </c>
      <c r="FB117">
        <v>100</v>
      </c>
      <c r="FC117">
        <v>0.758</v>
      </c>
      <c r="FD117">
        <v>0.3137</v>
      </c>
      <c r="FE117">
        <v>0.7431278559537881</v>
      </c>
      <c r="FF117">
        <v>0.0006784385813721132</v>
      </c>
      <c r="FG117">
        <v>-9.114967239483524E-07</v>
      </c>
      <c r="FH117">
        <v>3.422039933275619E-10</v>
      </c>
      <c r="FI117">
        <v>0.3136900000000011</v>
      </c>
      <c r="FJ117">
        <v>0</v>
      </c>
      <c r="FK117">
        <v>0</v>
      </c>
      <c r="FL117">
        <v>0</v>
      </c>
      <c r="FM117">
        <v>1</v>
      </c>
      <c r="FN117">
        <v>2092</v>
      </c>
      <c r="FO117">
        <v>0</v>
      </c>
      <c r="FP117">
        <v>27</v>
      </c>
      <c r="FQ117">
        <v>1.5</v>
      </c>
      <c r="FR117">
        <v>9.5</v>
      </c>
      <c r="FS117">
        <v>0.302734</v>
      </c>
      <c r="FT117">
        <v>2.47925</v>
      </c>
      <c r="FU117">
        <v>2.14966</v>
      </c>
      <c r="FV117">
        <v>2.71484</v>
      </c>
      <c r="FW117">
        <v>2.15088</v>
      </c>
      <c r="FX117">
        <v>2.44507</v>
      </c>
      <c r="FY117">
        <v>40.2474</v>
      </c>
      <c r="FZ117">
        <v>14.0182</v>
      </c>
      <c r="GA117">
        <v>19</v>
      </c>
      <c r="GB117">
        <v>621.236</v>
      </c>
      <c r="GC117">
        <v>642.722</v>
      </c>
      <c r="GD117">
        <v>30.0044</v>
      </c>
      <c r="GE117">
        <v>37.1662</v>
      </c>
      <c r="GF117">
        <v>30.0024</v>
      </c>
      <c r="GG117">
        <v>36.6158</v>
      </c>
      <c r="GH117">
        <v>36.5407</v>
      </c>
      <c r="GI117">
        <v>6.11754</v>
      </c>
      <c r="GJ117">
        <v>14.1586</v>
      </c>
      <c r="GK117">
        <v>100</v>
      </c>
      <c r="GL117">
        <v>30</v>
      </c>
      <c r="GM117">
        <v>50</v>
      </c>
      <c r="GN117">
        <v>36.8845</v>
      </c>
      <c r="GO117">
        <v>99.02290000000001</v>
      </c>
      <c r="GP117">
        <v>99.4211</v>
      </c>
    </row>
    <row r="118" spans="1:198">
      <c r="A118">
        <v>100</v>
      </c>
      <c r="B118">
        <v>1655409825.5</v>
      </c>
      <c r="C118">
        <v>15554.40000009537</v>
      </c>
      <c r="D118" t="s">
        <v>647</v>
      </c>
      <c r="E118" t="s">
        <v>648</v>
      </c>
      <c r="F118">
        <v>15</v>
      </c>
      <c r="G118">
        <v>1655409817.5</v>
      </c>
      <c r="H118">
        <f>(I118)/1000</f>
        <v>0</v>
      </c>
      <c r="I118">
        <f>1000*AY118*AG118*(AU118-AV118)/(100*AN118*(1000-AG118*AU118))</f>
        <v>0</v>
      </c>
      <c r="J118">
        <f>AY118*AG118*(AT118-AS118*(1000-AG118*AV118)/(1000-AG118*AU118))/(100*AN118)</f>
        <v>0</v>
      </c>
      <c r="K118">
        <f>AS118 - IF(AG118&gt;1, J118*AN118*100.0/(AI118*BG118), 0)</f>
        <v>0</v>
      </c>
      <c r="L118">
        <f>((R118-H118/2)*K118-J118)/(R118+H118/2)</f>
        <v>0</v>
      </c>
      <c r="M118">
        <f>L118*(AZ118+BA118)/1000.0</f>
        <v>0</v>
      </c>
      <c r="N118">
        <f>(AS118 - IF(AG118&gt;1, J118*AN118*100.0/(AI118*BG118), 0))*(AZ118+BA118)/1000.0</f>
        <v>0</v>
      </c>
      <c r="O118">
        <f>2.0/((1/Q118-1/P118)+SIGN(Q118)*SQRT((1/Q118-1/P118)*(1/Q118-1/P118) + 4*AO118/((AO118+1)*(AO118+1))*(2*1/Q118*1/P118-1/P118*1/P118)))</f>
        <v>0</v>
      </c>
      <c r="P118">
        <f>IF(LEFT(AP118,1)&lt;&gt;"0",IF(LEFT(AP118,1)="1",3.0,AQ118),$D$5+$E$5*(BG118*AZ118/($K$5*1000))+$F$5*(BG118*AZ118/($K$5*1000))*MAX(MIN(AN118,$J$5),$I$5)*MAX(MIN(AN118,$J$5),$I$5)+$G$5*MAX(MIN(AN118,$J$5),$I$5)*(BG118*AZ118/($K$5*1000))+$H$5*(BG118*AZ118/($K$5*1000))*(BG118*AZ118/($K$5*1000)))</f>
        <v>0</v>
      </c>
      <c r="Q118">
        <f>H118*(1000-(1000*0.61365*exp(17.502*U118/(240.97+U118))/(AZ118+BA118)+AU118)/2)/(1000*0.61365*exp(17.502*U118/(240.97+U118))/(AZ118+BA118)-AU118)</f>
        <v>0</v>
      </c>
      <c r="R118">
        <f>1/((AO118+1)/(O118/1.6)+1/(P118/1.37)) + AO118/((AO118+1)/(O118/1.6) + AO118/(P118/1.37))</f>
        <v>0</v>
      </c>
      <c r="S118">
        <f>(AJ118*AM118)</f>
        <v>0</v>
      </c>
      <c r="T118">
        <f>(BB118+(S118+2*0.95*5.67E-8*(((BB118+$B$9)+273)^4-(BB118+273)^4)-44100*H118)/(1.84*29.3*P118+8*0.95*5.67E-8*(BB118+273)^3))</f>
        <v>0</v>
      </c>
      <c r="U118">
        <f>($C$9*BC118+$D$9*BD118+$E$9*T118)</f>
        <v>0</v>
      </c>
      <c r="V118">
        <f>0.61365*exp(17.502*U118/(240.97+U118))</f>
        <v>0</v>
      </c>
      <c r="W118">
        <f>(X118/Y118*100)</f>
        <v>0</v>
      </c>
      <c r="X118">
        <f>AU118*(AZ118+BA118)/1000</f>
        <v>0</v>
      </c>
      <c r="Y118">
        <f>0.61365*exp(17.502*BB118/(240.97+BB118))</f>
        <v>0</v>
      </c>
      <c r="Z118">
        <f>(V118-AU118*(AZ118+BA118)/1000)</f>
        <v>0</v>
      </c>
      <c r="AA118">
        <f>(-H118*44100)</f>
        <v>0</v>
      </c>
      <c r="AB118">
        <f>2*29.3*P118*0.92*(BB118-U118)</f>
        <v>0</v>
      </c>
      <c r="AC118">
        <f>2*0.95*5.67E-8*(((BB118+$B$9)+273)^4-(U118+273)^4)</f>
        <v>0</v>
      </c>
      <c r="AD118">
        <f>S118+AC118+AA118+AB118</f>
        <v>0</v>
      </c>
      <c r="AE118">
        <v>0</v>
      </c>
      <c r="AF118">
        <v>0</v>
      </c>
      <c r="AG118">
        <f>IF(AE118*$H$15&gt;=AI118,1.0,(AI118/(AI118-AE118*$H$15)))</f>
        <v>0</v>
      </c>
      <c r="AH118">
        <f>(AG118-1)*100</f>
        <v>0</v>
      </c>
      <c r="AI118">
        <f>MAX(0,($B$15+$C$15*BG118)/(1+$D$15*BG118)*AZ118/(BB118+273)*$E$15)</f>
        <v>0</v>
      </c>
      <c r="AJ118">
        <f>$B$13*BH118+$C$13*BI118+$D$13*BT118</f>
        <v>0</v>
      </c>
      <c r="AK118">
        <f>AJ118*AL118</f>
        <v>0</v>
      </c>
      <c r="AL118">
        <f>($B$13*$D$11+$C$13*$D$11+$D$13*(BU118*$E$11+BV118*$G$11))/($B$13+$C$13+$D$13)</f>
        <v>0</v>
      </c>
      <c r="AM118">
        <f>($B$13*$K$11+$C$13*$K$11+$D$13*(BU118*$L$11+BV118*$N$11))/($B$13+$C$13+$D$13)</f>
        <v>0</v>
      </c>
      <c r="AN118">
        <v>1.8</v>
      </c>
      <c r="AO118">
        <v>0.5</v>
      </c>
      <c r="AP118" t="s">
        <v>334</v>
      </c>
      <c r="AQ118">
        <v>2</v>
      </c>
      <c r="AR118">
        <v>1655409817.5</v>
      </c>
      <c r="AS118">
        <v>1.287026129032258</v>
      </c>
      <c r="AT118">
        <v>-0.244114870967742</v>
      </c>
      <c r="AU118">
        <v>39.96762258064516</v>
      </c>
      <c r="AV118">
        <v>37.27454516129031</v>
      </c>
      <c r="AW118">
        <v>0.4557690645161291</v>
      </c>
      <c r="AX118">
        <v>39.70423548387096</v>
      </c>
      <c r="AY118">
        <v>599.9894516129032</v>
      </c>
      <c r="AZ118">
        <v>85.14260000000002</v>
      </c>
      <c r="BA118">
        <v>0.1000248967741935</v>
      </c>
      <c r="BB118">
        <v>35.08649677419355</v>
      </c>
      <c r="BC118">
        <v>35.81067096774194</v>
      </c>
      <c r="BD118">
        <v>999.9000000000003</v>
      </c>
      <c r="BE118">
        <v>0</v>
      </c>
      <c r="BF118">
        <v>0</v>
      </c>
      <c r="BG118">
        <v>9996.85064516129</v>
      </c>
      <c r="BH118">
        <v>561.8234193548387</v>
      </c>
      <c r="BI118">
        <v>1781.372580645161</v>
      </c>
      <c r="BJ118">
        <v>1.531142258064516</v>
      </c>
      <c r="BK118">
        <v>1.340607096774194</v>
      </c>
      <c r="BL118">
        <v>-0.2535664838709678</v>
      </c>
      <c r="BM118">
        <v>2.693085483870968</v>
      </c>
      <c r="BN118">
        <v>-0.244114870967742</v>
      </c>
      <c r="BO118">
        <v>37.27454516129031</v>
      </c>
      <c r="BP118">
        <v>3.402947419354839</v>
      </c>
      <c r="BQ118">
        <v>3.173652258064516</v>
      </c>
      <c r="BR118">
        <v>26.14315806451613</v>
      </c>
      <c r="BS118">
        <v>24.96818064516129</v>
      </c>
      <c r="BT118">
        <v>1799.984516129033</v>
      </c>
      <c r="BU118">
        <v>0.6429989677419357</v>
      </c>
      <c r="BV118">
        <v>0.3570010322580645</v>
      </c>
      <c r="BW118">
        <v>45</v>
      </c>
      <c r="BX118">
        <v>30063.12903225806</v>
      </c>
      <c r="BY118">
        <v>1655409795</v>
      </c>
      <c r="BZ118" t="s">
        <v>649</v>
      </c>
      <c r="CA118">
        <v>1655409791</v>
      </c>
      <c r="CB118">
        <v>1655409795</v>
      </c>
      <c r="CC118">
        <v>112</v>
      </c>
      <c r="CD118">
        <v>0.104</v>
      </c>
      <c r="CE118">
        <v>-0.05</v>
      </c>
      <c r="CF118">
        <v>0.83</v>
      </c>
      <c r="CG118">
        <v>0.263</v>
      </c>
      <c r="CH118">
        <v>-0</v>
      </c>
      <c r="CI118">
        <v>37</v>
      </c>
      <c r="CJ118">
        <v>0.36</v>
      </c>
      <c r="CK118">
        <v>0.03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3.2216</v>
      </c>
      <c r="CX118">
        <v>2.7813</v>
      </c>
      <c r="CY118">
        <v>9.74111E-05</v>
      </c>
      <c r="CZ118">
        <v>-5.38101E-05</v>
      </c>
      <c r="DA118">
        <v>0.141066</v>
      </c>
      <c r="DB118">
        <v>0.136816</v>
      </c>
      <c r="DC118">
        <v>24831.4</v>
      </c>
      <c r="DD118">
        <v>24516.1</v>
      </c>
      <c r="DE118">
        <v>23918.5</v>
      </c>
      <c r="DF118">
        <v>21874</v>
      </c>
      <c r="DG118">
        <v>30402.1</v>
      </c>
      <c r="DH118">
        <v>24084.4</v>
      </c>
      <c r="DI118">
        <v>39123.6</v>
      </c>
      <c r="DJ118">
        <v>30271.1</v>
      </c>
      <c r="DK118">
        <v>2.0596</v>
      </c>
      <c r="DL118">
        <v>2.05772</v>
      </c>
      <c r="DM118">
        <v>0.0170991</v>
      </c>
      <c r="DN118">
        <v>0</v>
      </c>
      <c r="DO118">
        <v>35.5321</v>
      </c>
      <c r="DP118">
        <v>999.9</v>
      </c>
      <c r="DQ118">
        <v>59.9</v>
      </c>
      <c r="DR118">
        <v>36</v>
      </c>
      <c r="DS118">
        <v>41.9951</v>
      </c>
      <c r="DT118">
        <v>63.9769</v>
      </c>
      <c r="DU118">
        <v>16.3061</v>
      </c>
      <c r="DV118">
        <v>2</v>
      </c>
      <c r="DW118">
        <v>0.882571</v>
      </c>
      <c r="DX118">
        <v>4.12295</v>
      </c>
      <c r="DY118">
        <v>20.2994</v>
      </c>
      <c r="DZ118">
        <v>5.22717</v>
      </c>
      <c r="EA118">
        <v>11.9501</v>
      </c>
      <c r="EB118">
        <v>4.9754</v>
      </c>
      <c r="EC118">
        <v>3.28083</v>
      </c>
      <c r="ED118">
        <v>2355.6</v>
      </c>
      <c r="EE118">
        <v>9758.6</v>
      </c>
      <c r="EF118">
        <v>9999</v>
      </c>
      <c r="EG118">
        <v>120</v>
      </c>
      <c r="EH118">
        <v>4.97182</v>
      </c>
      <c r="EI118">
        <v>1.86189</v>
      </c>
      <c r="EJ118">
        <v>1.86737</v>
      </c>
      <c r="EK118">
        <v>1.85882</v>
      </c>
      <c r="EL118">
        <v>1.86295</v>
      </c>
      <c r="EM118">
        <v>1.86356</v>
      </c>
      <c r="EN118">
        <v>1.86432</v>
      </c>
      <c r="EO118">
        <v>1.86035</v>
      </c>
      <c r="EP118">
        <v>0</v>
      </c>
      <c r="EQ118">
        <v>0</v>
      </c>
      <c r="ER118">
        <v>0</v>
      </c>
      <c r="ES118">
        <v>0</v>
      </c>
      <c r="ET118" t="s">
        <v>336</v>
      </c>
      <c r="EU118" t="s">
        <v>337</v>
      </c>
      <c r="EV118" t="s">
        <v>338</v>
      </c>
      <c r="EW118" t="s">
        <v>338</v>
      </c>
      <c r="EX118" t="s">
        <v>338</v>
      </c>
      <c r="EY118" t="s">
        <v>338</v>
      </c>
      <c r="EZ118">
        <v>0</v>
      </c>
      <c r="FA118">
        <v>100</v>
      </c>
      <c r="FB118">
        <v>100</v>
      </c>
      <c r="FC118">
        <v>0.831</v>
      </c>
      <c r="FD118">
        <v>0.2634</v>
      </c>
      <c r="FE118">
        <v>0.8309484895054026</v>
      </c>
      <c r="FF118">
        <v>0.0006784385813721132</v>
      </c>
      <c r="FG118">
        <v>-9.114967239483524E-07</v>
      </c>
      <c r="FH118">
        <v>3.422039933275619E-10</v>
      </c>
      <c r="FI118">
        <v>0.2633950000000027</v>
      </c>
      <c r="FJ118">
        <v>0</v>
      </c>
      <c r="FK118">
        <v>0</v>
      </c>
      <c r="FL118">
        <v>0</v>
      </c>
      <c r="FM118">
        <v>1</v>
      </c>
      <c r="FN118">
        <v>2092</v>
      </c>
      <c r="FO118">
        <v>0</v>
      </c>
      <c r="FP118">
        <v>27</v>
      </c>
      <c r="FQ118">
        <v>0.6</v>
      </c>
      <c r="FR118">
        <v>0.5</v>
      </c>
      <c r="FS118">
        <v>0.032959</v>
      </c>
      <c r="FT118">
        <v>4.99878</v>
      </c>
      <c r="FU118">
        <v>2.14966</v>
      </c>
      <c r="FV118">
        <v>2.71484</v>
      </c>
      <c r="FW118">
        <v>2.15088</v>
      </c>
      <c r="FX118">
        <v>2.4353</v>
      </c>
      <c r="FY118">
        <v>40.3745</v>
      </c>
      <c r="FZ118">
        <v>13.9832</v>
      </c>
      <c r="GA118">
        <v>19</v>
      </c>
      <c r="GB118">
        <v>620.552</v>
      </c>
      <c r="GC118">
        <v>639.564</v>
      </c>
      <c r="GD118">
        <v>30.0015</v>
      </c>
      <c r="GE118">
        <v>37.7734</v>
      </c>
      <c r="GF118">
        <v>30.0024</v>
      </c>
      <c r="GG118">
        <v>37.201</v>
      </c>
      <c r="GH118">
        <v>37.12</v>
      </c>
      <c r="GI118">
        <v>0</v>
      </c>
      <c r="GJ118">
        <v>14.7429</v>
      </c>
      <c r="GK118">
        <v>100</v>
      </c>
      <c r="GL118">
        <v>30</v>
      </c>
      <c r="GM118">
        <v>0</v>
      </c>
      <c r="GN118">
        <v>37.1417</v>
      </c>
      <c r="GO118">
        <v>98.9126</v>
      </c>
      <c r="GP118">
        <v>99.3219</v>
      </c>
    </row>
    <row r="119" spans="1:198">
      <c r="A119">
        <v>101</v>
      </c>
      <c r="B119">
        <v>1655409916</v>
      </c>
      <c r="C119">
        <v>15644.90000009537</v>
      </c>
      <c r="D119" t="s">
        <v>650</v>
      </c>
      <c r="E119" t="s">
        <v>651</v>
      </c>
      <c r="F119">
        <v>15</v>
      </c>
      <c r="G119">
        <v>1655409908.25</v>
      </c>
      <c r="H119">
        <f>(I119)/1000</f>
        <v>0</v>
      </c>
      <c r="I119">
        <f>1000*AY119*AG119*(AU119-AV119)/(100*AN119*(1000-AG119*AU119))</f>
        <v>0</v>
      </c>
      <c r="J119">
        <f>AY119*AG119*(AT119-AS119*(1000-AG119*AV119)/(1000-AG119*AU119))/(100*AN119)</f>
        <v>0</v>
      </c>
      <c r="K119">
        <f>AS119 - IF(AG119&gt;1, J119*AN119*100.0/(AI119*BG119), 0)</f>
        <v>0</v>
      </c>
      <c r="L119">
        <f>((R119-H119/2)*K119-J119)/(R119+H119/2)</f>
        <v>0</v>
      </c>
      <c r="M119">
        <f>L119*(AZ119+BA119)/1000.0</f>
        <v>0</v>
      </c>
      <c r="N119">
        <f>(AS119 - IF(AG119&gt;1, J119*AN119*100.0/(AI119*BG119), 0))*(AZ119+BA119)/1000.0</f>
        <v>0</v>
      </c>
      <c r="O119">
        <f>2.0/((1/Q119-1/P119)+SIGN(Q119)*SQRT((1/Q119-1/P119)*(1/Q119-1/P119) + 4*AO119/((AO119+1)*(AO119+1))*(2*1/Q119*1/P119-1/P119*1/P119)))</f>
        <v>0</v>
      </c>
      <c r="P119">
        <f>IF(LEFT(AP119,1)&lt;&gt;"0",IF(LEFT(AP119,1)="1",3.0,AQ119),$D$5+$E$5*(BG119*AZ119/($K$5*1000))+$F$5*(BG119*AZ119/($K$5*1000))*MAX(MIN(AN119,$J$5),$I$5)*MAX(MIN(AN119,$J$5),$I$5)+$G$5*MAX(MIN(AN119,$J$5),$I$5)*(BG119*AZ119/($K$5*1000))+$H$5*(BG119*AZ119/($K$5*1000))*(BG119*AZ119/($K$5*1000)))</f>
        <v>0</v>
      </c>
      <c r="Q119">
        <f>H119*(1000-(1000*0.61365*exp(17.502*U119/(240.97+U119))/(AZ119+BA119)+AU119)/2)/(1000*0.61365*exp(17.502*U119/(240.97+U119))/(AZ119+BA119)-AU119)</f>
        <v>0</v>
      </c>
      <c r="R119">
        <f>1/((AO119+1)/(O119/1.6)+1/(P119/1.37)) + AO119/((AO119+1)/(O119/1.6) + AO119/(P119/1.37))</f>
        <v>0</v>
      </c>
      <c r="S119">
        <f>(AJ119*AM119)</f>
        <v>0</v>
      </c>
      <c r="T119">
        <f>(BB119+(S119+2*0.95*5.67E-8*(((BB119+$B$9)+273)^4-(BB119+273)^4)-44100*H119)/(1.84*29.3*P119+8*0.95*5.67E-8*(BB119+273)^3))</f>
        <v>0</v>
      </c>
      <c r="U119">
        <f>($C$9*BC119+$D$9*BD119+$E$9*T119)</f>
        <v>0</v>
      </c>
      <c r="V119">
        <f>0.61365*exp(17.502*U119/(240.97+U119))</f>
        <v>0</v>
      </c>
      <c r="W119">
        <f>(X119/Y119*100)</f>
        <v>0</v>
      </c>
      <c r="X119">
        <f>AU119*(AZ119+BA119)/1000</f>
        <v>0</v>
      </c>
      <c r="Y119">
        <f>0.61365*exp(17.502*BB119/(240.97+BB119))</f>
        <v>0</v>
      </c>
      <c r="Z119">
        <f>(V119-AU119*(AZ119+BA119)/1000)</f>
        <v>0</v>
      </c>
      <c r="AA119">
        <f>(-H119*44100)</f>
        <v>0</v>
      </c>
      <c r="AB119">
        <f>2*29.3*P119*0.92*(BB119-U119)</f>
        <v>0</v>
      </c>
      <c r="AC119">
        <f>2*0.95*5.67E-8*(((BB119+$B$9)+273)^4-(U119+273)^4)</f>
        <v>0</v>
      </c>
      <c r="AD119">
        <f>S119+AC119+AA119+AB119</f>
        <v>0</v>
      </c>
      <c r="AE119">
        <v>0</v>
      </c>
      <c r="AF119">
        <v>0</v>
      </c>
      <c r="AG119">
        <f>IF(AE119*$H$15&gt;=AI119,1.0,(AI119/(AI119-AE119*$H$15)))</f>
        <v>0</v>
      </c>
      <c r="AH119">
        <f>(AG119-1)*100</f>
        <v>0</v>
      </c>
      <c r="AI119">
        <f>MAX(0,($B$15+$C$15*BG119)/(1+$D$15*BG119)*AZ119/(BB119+273)*$E$15)</f>
        <v>0</v>
      </c>
      <c r="AJ119">
        <f>$B$13*BH119+$C$13*BI119+$D$13*BT119</f>
        <v>0</v>
      </c>
      <c r="AK119">
        <f>AJ119*AL119</f>
        <v>0</v>
      </c>
      <c r="AL119">
        <f>($B$13*$D$11+$C$13*$D$11+$D$13*(BU119*$E$11+BV119*$G$11))/($B$13+$C$13+$D$13)</f>
        <v>0</v>
      </c>
      <c r="AM119">
        <f>($B$13*$K$11+$C$13*$K$11+$D$13*(BU119*$L$11+BV119*$N$11))/($B$13+$C$13+$D$13)</f>
        <v>0</v>
      </c>
      <c r="AN119">
        <v>1.8</v>
      </c>
      <c r="AO119">
        <v>0.5</v>
      </c>
      <c r="AP119" t="s">
        <v>334</v>
      </c>
      <c r="AQ119">
        <v>2</v>
      </c>
      <c r="AR119">
        <v>1655409908.25</v>
      </c>
      <c r="AS119">
        <v>413.0247666666668</v>
      </c>
      <c r="AT119">
        <v>420.2124</v>
      </c>
      <c r="AU119">
        <v>40.00681333333333</v>
      </c>
      <c r="AV119">
        <v>37.23666666666667</v>
      </c>
      <c r="AW119">
        <v>411.8497666666668</v>
      </c>
      <c r="AX119">
        <v>39.74342333333333</v>
      </c>
      <c r="AY119">
        <v>599.991</v>
      </c>
      <c r="AZ119">
        <v>85.13520666666666</v>
      </c>
      <c r="BA119">
        <v>0.1000069466666667</v>
      </c>
      <c r="BB119">
        <v>35.15362666666667</v>
      </c>
      <c r="BC119">
        <v>35.77454666666667</v>
      </c>
      <c r="BD119">
        <v>999.9000000000002</v>
      </c>
      <c r="BE119">
        <v>0</v>
      </c>
      <c r="BF119">
        <v>0</v>
      </c>
      <c r="BG119">
        <v>9997.429666666665</v>
      </c>
      <c r="BH119">
        <v>562.0151999999999</v>
      </c>
      <c r="BI119">
        <v>1777.455333333333</v>
      </c>
      <c r="BJ119">
        <v>-7.382796999999999</v>
      </c>
      <c r="BK119">
        <v>430.0338</v>
      </c>
      <c r="BL119">
        <v>436.4647666666667</v>
      </c>
      <c r="BM119">
        <v>2.770152333333334</v>
      </c>
      <c r="BN119">
        <v>420.2124</v>
      </c>
      <c r="BO119">
        <v>37.23666666666667</v>
      </c>
      <c r="BP119">
        <v>3.405989333333333</v>
      </c>
      <c r="BQ119">
        <v>3.170151</v>
      </c>
      <c r="BR119">
        <v>26.15826</v>
      </c>
      <c r="BS119">
        <v>24.94966999999999</v>
      </c>
      <c r="BT119">
        <v>1799.986333333333</v>
      </c>
      <c r="BU119">
        <v>0.6430000666666668</v>
      </c>
      <c r="BV119">
        <v>0.3569999333333334</v>
      </c>
      <c r="BW119">
        <v>45</v>
      </c>
      <c r="BX119">
        <v>30063.19</v>
      </c>
      <c r="BY119">
        <v>1655409933.5</v>
      </c>
      <c r="BZ119" t="s">
        <v>652</v>
      </c>
      <c r="CA119">
        <v>1655409933.5</v>
      </c>
      <c r="CB119">
        <v>1655409795</v>
      </c>
      <c r="CC119">
        <v>113</v>
      </c>
      <c r="CD119">
        <v>0.195</v>
      </c>
      <c r="CE119">
        <v>-0.05</v>
      </c>
      <c r="CF119">
        <v>1.175</v>
      </c>
      <c r="CG119">
        <v>0.263</v>
      </c>
      <c r="CH119">
        <v>420</v>
      </c>
      <c r="CI119">
        <v>37</v>
      </c>
      <c r="CJ119">
        <v>0.4</v>
      </c>
      <c r="CK119">
        <v>0.03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3.22136</v>
      </c>
      <c r="CX119">
        <v>2.78177</v>
      </c>
      <c r="CY119">
        <v>0.0799542</v>
      </c>
      <c r="CZ119">
        <v>0.0822745</v>
      </c>
      <c r="DA119">
        <v>0.141194</v>
      </c>
      <c r="DB119">
        <v>0.13698</v>
      </c>
      <c r="DC119">
        <v>22832.1</v>
      </c>
      <c r="DD119">
        <v>22486.5</v>
      </c>
      <c r="DE119">
        <v>23898.1</v>
      </c>
      <c r="DF119">
        <v>21859.2</v>
      </c>
      <c r="DG119">
        <v>30376.9</v>
      </c>
      <c r="DH119">
        <v>24066</v>
      </c>
      <c r="DI119">
        <v>39091.8</v>
      </c>
      <c r="DJ119">
        <v>30250.6</v>
      </c>
      <c r="DK119">
        <v>2.05463</v>
      </c>
      <c r="DL119">
        <v>2.05207</v>
      </c>
      <c r="DM119">
        <v>0.00540167</v>
      </c>
      <c r="DN119">
        <v>0</v>
      </c>
      <c r="DO119">
        <v>35.6915</v>
      </c>
      <c r="DP119">
        <v>999.9</v>
      </c>
      <c r="DQ119">
        <v>60.2</v>
      </c>
      <c r="DR119">
        <v>36</v>
      </c>
      <c r="DS119">
        <v>42.2081</v>
      </c>
      <c r="DT119">
        <v>63.7869</v>
      </c>
      <c r="DU119">
        <v>16.254</v>
      </c>
      <c r="DV119">
        <v>2</v>
      </c>
      <c r="DW119">
        <v>0.923465</v>
      </c>
      <c r="DX119">
        <v>4.20124</v>
      </c>
      <c r="DY119">
        <v>20.2963</v>
      </c>
      <c r="DZ119">
        <v>5.22448</v>
      </c>
      <c r="EA119">
        <v>11.9501</v>
      </c>
      <c r="EB119">
        <v>4.97455</v>
      </c>
      <c r="EC119">
        <v>3.28087</v>
      </c>
      <c r="ED119">
        <v>2358.1</v>
      </c>
      <c r="EE119">
        <v>9772.200000000001</v>
      </c>
      <c r="EF119">
        <v>9999</v>
      </c>
      <c r="EG119">
        <v>120</v>
      </c>
      <c r="EH119">
        <v>4.97172</v>
      </c>
      <c r="EI119">
        <v>1.86188</v>
      </c>
      <c r="EJ119">
        <v>1.86736</v>
      </c>
      <c r="EK119">
        <v>1.85878</v>
      </c>
      <c r="EL119">
        <v>1.86295</v>
      </c>
      <c r="EM119">
        <v>1.8635</v>
      </c>
      <c r="EN119">
        <v>1.86432</v>
      </c>
      <c r="EO119">
        <v>1.86035</v>
      </c>
      <c r="EP119">
        <v>0</v>
      </c>
      <c r="EQ119">
        <v>0</v>
      </c>
      <c r="ER119">
        <v>0</v>
      </c>
      <c r="ES119">
        <v>0</v>
      </c>
      <c r="ET119" t="s">
        <v>336</v>
      </c>
      <c r="EU119" t="s">
        <v>337</v>
      </c>
      <c r="EV119" t="s">
        <v>338</v>
      </c>
      <c r="EW119" t="s">
        <v>338</v>
      </c>
      <c r="EX119" t="s">
        <v>338</v>
      </c>
      <c r="EY119" t="s">
        <v>338</v>
      </c>
      <c r="EZ119">
        <v>0</v>
      </c>
      <c r="FA119">
        <v>100</v>
      </c>
      <c r="FB119">
        <v>100</v>
      </c>
      <c r="FC119">
        <v>1.175</v>
      </c>
      <c r="FD119">
        <v>0.2634</v>
      </c>
      <c r="FE119">
        <v>0.8309484895054026</v>
      </c>
      <c r="FF119">
        <v>0.0006784385813721132</v>
      </c>
      <c r="FG119">
        <v>-9.114967239483524E-07</v>
      </c>
      <c r="FH119">
        <v>3.422039933275619E-10</v>
      </c>
      <c r="FI119">
        <v>0.2633950000000027</v>
      </c>
      <c r="FJ119">
        <v>0</v>
      </c>
      <c r="FK119">
        <v>0</v>
      </c>
      <c r="FL119">
        <v>0</v>
      </c>
      <c r="FM119">
        <v>1</v>
      </c>
      <c r="FN119">
        <v>2092</v>
      </c>
      <c r="FO119">
        <v>0</v>
      </c>
      <c r="FP119">
        <v>27</v>
      </c>
      <c r="FQ119">
        <v>2.1</v>
      </c>
      <c r="FR119">
        <v>2</v>
      </c>
      <c r="FS119">
        <v>1.41113</v>
      </c>
      <c r="FT119">
        <v>2.44141</v>
      </c>
      <c r="FU119">
        <v>2.14966</v>
      </c>
      <c r="FV119">
        <v>2.71484</v>
      </c>
      <c r="FW119">
        <v>2.15088</v>
      </c>
      <c r="FX119">
        <v>2.43286</v>
      </c>
      <c r="FY119">
        <v>40.4255</v>
      </c>
      <c r="FZ119">
        <v>13.9744</v>
      </c>
      <c r="GA119">
        <v>19</v>
      </c>
      <c r="GB119">
        <v>620.867</v>
      </c>
      <c r="GC119">
        <v>639.155</v>
      </c>
      <c r="GD119">
        <v>29.998</v>
      </c>
      <c r="GE119">
        <v>38.2475</v>
      </c>
      <c r="GF119">
        <v>30.0018</v>
      </c>
      <c r="GG119">
        <v>37.6566</v>
      </c>
      <c r="GH119">
        <v>37.5704</v>
      </c>
      <c r="GI119">
        <v>28.267</v>
      </c>
      <c r="GJ119">
        <v>15.354</v>
      </c>
      <c r="GK119">
        <v>100</v>
      </c>
      <c r="GL119">
        <v>30</v>
      </c>
      <c r="GM119">
        <v>420</v>
      </c>
      <c r="GN119">
        <v>37.2368</v>
      </c>
      <c r="GO119">
        <v>98.8306</v>
      </c>
      <c r="GP119">
        <v>99.2544</v>
      </c>
    </row>
    <row r="120" spans="1:198">
      <c r="A120">
        <v>102</v>
      </c>
      <c r="B120">
        <v>1655410024.5</v>
      </c>
      <c r="C120">
        <v>15753.40000009537</v>
      </c>
      <c r="D120" t="s">
        <v>653</v>
      </c>
      <c r="E120" t="s">
        <v>654</v>
      </c>
      <c r="F120">
        <v>15</v>
      </c>
      <c r="G120">
        <v>1655410016.5</v>
      </c>
      <c r="H120">
        <f>(I120)/1000</f>
        <v>0</v>
      </c>
      <c r="I120">
        <f>1000*AY120*AG120*(AU120-AV120)/(100*AN120*(1000-AG120*AU120))</f>
        <v>0</v>
      </c>
      <c r="J120">
        <f>AY120*AG120*(AT120-AS120*(1000-AG120*AV120)/(1000-AG120*AU120))/(100*AN120)</f>
        <v>0</v>
      </c>
      <c r="K120">
        <f>AS120 - IF(AG120&gt;1, J120*AN120*100.0/(AI120*BG120), 0)</f>
        <v>0</v>
      </c>
      <c r="L120">
        <f>((R120-H120/2)*K120-J120)/(R120+H120/2)</f>
        <v>0</v>
      </c>
      <c r="M120">
        <f>L120*(AZ120+BA120)/1000.0</f>
        <v>0</v>
      </c>
      <c r="N120">
        <f>(AS120 - IF(AG120&gt;1, J120*AN120*100.0/(AI120*BG120), 0))*(AZ120+BA120)/1000.0</f>
        <v>0</v>
      </c>
      <c r="O120">
        <f>2.0/((1/Q120-1/P120)+SIGN(Q120)*SQRT((1/Q120-1/P120)*(1/Q120-1/P120) + 4*AO120/((AO120+1)*(AO120+1))*(2*1/Q120*1/P120-1/P120*1/P120)))</f>
        <v>0</v>
      </c>
      <c r="P120">
        <f>IF(LEFT(AP120,1)&lt;&gt;"0",IF(LEFT(AP120,1)="1",3.0,AQ120),$D$5+$E$5*(BG120*AZ120/($K$5*1000))+$F$5*(BG120*AZ120/($K$5*1000))*MAX(MIN(AN120,$J$5),$I$5)*MAX(MIN(AN120,$J$5),$I$5)+$G$5*MAX(MIN(AN120,$J$5),$I$5)*(BG120*AZ120/($K$5*1000))+$H$5*(BG120*AZ120/($K$5*1000))*(BG120*AZ120/($K$5*1000)))</f>
        <v>0</v>
      </c>
      <c r="Q120">
        <f>H120*(1000-(1000*0.61365*exp(17.502*U120/(240.97+U120))/(AZ120+BA120)+AU120)/2)/(1000*0.61365*exp(17.502*U120/(240.97+U120))/(AZ120+BA120)-AU120)</f>
        <v>0</v>
      </c>
      <c r="R120">
        <f>1/((AO120+1)/(O120/1.6)+1/(P120/1.37)) + AO120/((AO120+1)/(O120/1.6) + AO120/(P120/1.37))</f>
        <v>0</v>
      </c>
      <c r="S120">
        <f>(AJ120*AM120)</f>
        <v>0</v>
      </c>
      <c r="T120">
        <f>(BB120+(S120+2*0.95*5.67E-8*(((BB120+$B$9)+273)^4-(BB120+273)^4)-44100*H120)/(1.84*29.3*P120+8*0.95*5.67E-8*(BB120+273)^3))</f>
        <v>0</v>
      </c>
      <c r="U120">
        <f>($C$9*BC120+$D$9*BD120+$E$9*T120)</f>
        <v>0</v>
      </c>
      <c r="V120">
        <f>0.61365*exp(17.502*U120/(240.97+U120))</f>
        <v>0</v>
      </c>
      <c r="W120">
        <f>(X120/Y120*100)</f>
        <v>0</v>
      </c>
      <c r="X120">
        <f>AU120*(AZ120+BA120)/1000</f>
        <v>0</v>
      </c>
      <c r="Y120">
        <f>0.61365*exp(17.502*BB120/(240.97+BB120))</f>
        <v>0</v>
      </c>
      <c r="Z120">
        <f>(V120-AU120*(AZ120+BA120)/1000)</f>
        <v>0</v>
      </c>
      <c r="AA120">
        <f>(-H120*44100)</f>
        <v>0</v>
      </c>
      <c r="AB120">
        <f>2*29.3*P120*0.92*(BB120-U120)</f>
        <v>0</v>
      </c>
      <c r="AC120">
        <f>2*0.95*5.67E-8*(((BB120+$B$9)+273)^4-(U120+273)^4)</f>
        <v>0</v>
      </c>
      <c r="AD120">
        <f>S120+AC120+AA120+AB120</f>
        <v>0</v>
      </c>
      <c r="AE120">
        <v>0</v>
      </c>
      <c r="AF120">
        <v>0</v>
      </c>
      <c r="AG120">
        <f>IF(AE120*$H$15&gt;=AI120,1.0,(AI120/(AI120-AE120*$H$15)))</f>
        <v>0</v>
      </c>
      <c r="AH120">
        <f>(AG120-1)*100</f>
        <v>0</v>
      </c>
      <c r="AI120">
        <f>MAX(0,($B$15+$C$15*BG120)/(1+$D$15*BG120)*AZ120/(BB120+273)*$E$15)</f>
        <v>0</v>
      </c>
      <c r="AJ120">
        <f>$B$13*BH120+$C$13*BI120+$D$13*BT120</f>
        <v>0</v>
      </c>
      <c r="AK120">
        <f>AJ120*AL120</f>
        <v>0</v>
      </c>
      <c r="AL120">
        <f>($B$13*$D$11+$C$13*$D$11+$D$13*(BU120*$E$11+BV120*$G$11))/($B$13+$C$13+$D$13)</f>
        <v>0</v>
      </c>
      <c r="AM120">
        <f>($B$13*$K$11+$C$13*$K$11+$D$13*(BU120*$L$11+BV120*$N$11))/($B$13+$C$13+$D$13)</f>
        <v>0</v>
      </c>
      <c r="AN120">
        <v>1.8</v>
      </c>
      <c r="AO120">
        <v>0.5</v>
      </c>
      <c r="AP120" t="s">
        <v>334</v>
      </c>
      <c r="AQ120">
        <v>2</v>
      </c>
      <c r="AR120">
        <v>1655410016.5</v>
      </c>
      <c r="AS120">
        <v>638.8343870967743</v>
      </c>
      <c r="AT120">
        <v>650.0917419354839</v>
      </c>
      <c r="AU120">
        <v>40.04623548387097</v>
      </c>
      <c r="AV120">
        <v>37.44970967741936</v>
      </c>
      <c r="AW120">
        <v>637.5663870967743</v>
      </c>
      <c r="AX120">
        <v>39.78283548387098</v>
      </c>
      <c r="AY120">
        <v>599.9934838709677</v>
      </c>
      <c r="AZ120">
        <v>85.12556451612903</v>
      </c>
      <c r="BA120">
        <v>0.09997987741935484</v>
      </c>
      <c r="BB120">
        <v>35.16600967741936</v>
      </c>
      <c r="BC120">
        <v>35.88233870967741</v>
      </c>
      <c r="BD120">
        <v>999.9000000000003</v>
      </c>
      <c r="BE120">
        <v>0</v>
      </c>
      <c r="BF120">
        <v>0</v>
      </c>
      <c r="BG120">
        <v>10002.39612903226</v>
      </c>
      <c r="BH120">
        <v>561.7764193548388</v>
      </c>
      <c r="BI120">
        <v>1772.775161290322</v>
      </c>
      <c r="BJ120">
        <v>-11.34920322580645</v>
      </c>
      <c r="BK120">
        <v>665.3888709677418</v>
      </c>
      <c r="BL120">
        <v>675.3847741935485</v>
      </c>
      <c r="BM120">
        <v>2.596517096774194</v>
      </c>
      <c r="BN120">
        <v>650.0917419354839</v>
      </c>
      <c r="BO120">
        <v>37.44970967741936</v>
      </c>
      <c r="BP120">
        <v>3.408957741935483</v>
      </c>
      <c r="BQ120">
        <v>3.187928387096775</v>
      </c>
      <c r="BR120">
        <v>26.1730064516129</v>
      </c>
      <c r="BS120">
        <v>25.04347419354838</v>
      </c>
      <c r="BT120">
        <v>1799.99</v>
      </c>
      <c r="BU120">
        <v>0.6429999354838711</v>
      </c>
      <c r="BV120">
        <v>0.357000064516129</v>
      </c>
      <c r="BW120">
        <v>45.42473548387097</v>
      </c>
      <c r="BX120">
        <v>30063.23548387096</v>
      </c>
      <c r="BY120">
        <v>1655410041.5</v>
      </c>
      <c r="BZ120" t="s">
        <v>655</v>
      </c>
      <c r="CA120">
        <v>1655410041.5</v>
      </c>
      <c r="CB120">
        <v>1655409795</v>
      </c>
      <c r="CC120">
        <v>114</v>
      </c>
      <c r="CD120">
        <v>0.092</v>
      </c>
      <c r="CE120">
        <v>-0.05</v>
      </c>
      <c r="CF120">
        <v>1.268</v>
      </c>
      <c r="CG120">
        <v>0.263</v>
      </c>
      <c r="CH120">
        <v>650</v>
      </c>
      <c r="CI120">
        <v>37</v>
      </c>
      <c r="CJ120">
        <v>0.35</v>
      </c>
      <c r="CK120">
        <v>0.03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3.22055</v>
      </c>
      <c r="CX120">
        <v>2.78119</v>
      </c>
      <c r="CY120">
        <v>0.110004</v>
      </c>
      <c r="CZ120">
        <v>0.112967</v>
      </c>
      <c r="DA120">
        <v>0.140971</v>
      </c>
      <c r="DB120">
        <v>0.137244</v>
      </c>
      <c r="DC120">
        <v>22073.9</v>
      </c>
      <c r="DD120">
        <v>21724.1</v>
      </c>
      <c r="DE120">
        <v>23885.5</v>
      </c>
      <c r="DF120">
        <v>21849.3</v>
      </c>
      <c r="DG120">
        <v>30372.2</v>
      </c>
      <c r="DH120">
        <v>24049.2</v>
      </c>
      <c r="DI120">
        <v>39072.6</v>
      </c>
      <c r="DJ120">
        <v>30237.2</v>
      </c>
      <c r="DK120">
        <v>2.04918</v>
      </c>
      <c r="DL120">
        <v>2.0473</v>
      </c>
      <c r="DM120">
        <v>0.011228</v>
      </c>
      <c r="DN120">
        <v>0</v>
      </c>
      <c r="DO120">
        <v>35.7182</v>
      </c>
      <c r="DP120">
        <v>999.9</v>
      </c>
      <c r="DQ120">
        <v>60.5</v>
      </c>
      <c r="DR120">
        <v>36.2</v>
      </c>
      <c r="DS120">
        <v>42.8876</v>
      </c>
      <c r="DT120">
        <v>63.517</v>
      </c>
      <c r="DU120">
        <v>16.3782</v>
      </c>
      <c r="DV120">
        <v>2</v>
      </c>
      <c r="DW120">
        <v>0.951537</v>
      </c>
      <c r="DX120">
        <v>4.12402</v>
      </c>
      <c r="DY120">
        <v>20.2975</v>
      </c>
      <c r="DZ120">
        <v>5.22553</v>
      </c>
      <c r="EA120">
        <v>11.9501</v>
      </c>
      <c r="EB120">
        <v>4.97435</v>
      </c>
      <c r="EC120">
        <v>3.28087</v>
      </c>
      <c r="ED120">
        <v>2360.8</v>
      </c>
      <c r="EE120">
        <v>9786.700000000001</v>
      </c>
      <c r="EF120">
        <v>9999</v>
      </c>
      <c r="EG120">
        <v>120</v>
      </c>
      <c r="EH120">
        <v>4.97174</v>
      </c>
      <c r="EI120">
        <v>1.86188</v>
      </c>
      <c r="EJ120">
        <v>1.86737</v>
      </c>
      <c r="EK120">
        <v>1.85879</v>
      </c>
      <c r="EL120">
        <v>1.86295</v>
      </c>
      <c r="EM120">
        <v>1.86351</v>
      </c>
      <c r="EN120">
        <v>1.86432</v>
      </c>
      <c r="EO120">
        <v>1.86035</v>
      </c>
      <c r="EP120">
        <v>0</v>
      </c>
      <c r="EQ120">
        <v>0</v>
      </c>
      <c r="ER120">
        <v>0</v>
      </c>
      <c r="ES120">
        <v>0</v>
      </c>
      <c r="ET120" t="s">
        <v>336</v>
      </c>
      <c r="EU120" t="s">
        <v>337</v>
      </c>
      <c r="EV120" t="s">
        <v>338</v>
      </c>
      <c r="EW120" t="s">
        <v>338</v>
      </c>
      <c r="EX120" t="s">
        <v>338</v>
      </c>
      <c r="EY120" t="s">
        <v>338</v>
      </c>
      <c r="EZ120">
        <v>0</v>
      </c>
      <c r="FA120">
        <v>100</v>
      </c>
      <c r="FB120">
        <v>100</v>
      </c>
      <c r="FC120">
        <v>1.268</v>
      </c>
      <c r="FD120">
        <v>0.2634</v>
      </c>
      <c r="FE120">
        <v>1.025564813335583</v>
      </c>
      <c r="FF120">
        <v>0.0006784385813721132</v>
      </c>
      <c r="FG120">
        <v>-9.114967239483524E-07</v>
      </c>
      <c r="FH120">
        <v>3.422039933275619E-10</v>
      </c>
      <c r="FI120">
        <v>0.2633950000000027</v>
      </c>
      <c r="FJ120">
        <v>0</v>
      </c>
      <c r="FK120">
        <v>0</v>
      </c>
      <c r="FL120">
        <v>0</v>
      </c>
      <c r="FM120">
        <v>1</v>
      </c>
      <c r="FN120">
        <v>2092</v>
      </c>
      <c r="FO120">
        <v>0</v>
      </c>
      <c r="FP120">
        <v>27</v>
      </c>
      <c r="FQ120">
        <v>1.5</v>
      </c>
      <c r="FR120">
        <v>3.8</v>
      </c>
      <c r="FS120">
        <v>1.99707</v>
      </c>
      <c r="FT120">
        <v>2.44995</v>
      </c>
      <c r="FU120">
        <v>2.14966</v>
      </c>
      <c r="FV120">
        <v>2.71729</v>
      </c>
      <c r="FW120">
        <v>2.15088</v>
      </c>
      <c r="FX120">
        <v>2.43896</v>
      </c>
      <c r="FY120">
        <v>40.5275</v>
      </c>
      <c r="FZ120">
        <v>13.9657</v>
      </c>
      <c r="GA120">
        <v>19</v>
      </c>
      <c r="GB120">
        <v>620.4109999999999</v>
      </c>
      <c r="GC120">
        <v>639.136</v>
      </c>
      <c r="GD120">
        <v>30.0025</v>
      </c>
      <c r="GE120">
        <v>38.6196</v>
      </c>
      <c r="GF120">
        <v>30.0014</v>
      </c>
      <c r="GG120">
        <v>38.0731</v>
      </c>
      <c r="GH120">
        <v>37.987</v>
      </c>
      <c r="GI120">
        <v>39.986</v>
      </c>
      <c r="GJ120">
        <v>16.0232</v>
      </c>
      <c r="GK120">
        <v>100</v>
      </c>
      <c r="GL120">
        <v>30</v>
      </c>
      <c r="GM120">
        <v>650</v>
      </c>
      <c r="GN120">
        <v>37.4061</v>
      </c>
      <c r="GO120">
        <v>98.7808</v>
      </c>
      <c r="GP120">
        <v>99.2101</v>
      </c>
    </row>
    <row r="121" spans="1:198">
      <c r="A121">
        <v>103</v>
      </c>
      <c r="B121">
        <v>1655410132.5</v>
      </c>
      <c r="C121">
        <v>15861.40000009537</v>
      </c>
      <c r="D121" t="s">
        <v>656</v>
      </c>
      <c r="E121" t="s">
        <v>657</v>
      </c>
      <c r="F121">
        <v>15</v>
      </c>
      <c r="G121">
        <v>1655410124.5</v>
      </c>
      <c r="H121">
        <f>(I121)/1000</f>
        <v>0</v>
      </c>
      <c r="I121">
        <f>1000*AY121*AG121*(AU121-AV121)/(100*AN121*(1000-AG121*AU121))</f>
        <v>0</v>
      </c>
      <c r="J121">
        <f>AY121*AG121*(AT121-AS121*(1000-AG121*AV121)/(1000-AG121*AU121))/(100*AN121)</f>
        <v>0</v>
      </c>
      <c r="K121">
        <f>AS121 - IF(AG121&gt;1, J121*AN121*100.0/(AI121*BG121), 0)</f>
        <v>0</v>
      </c>
      <c r="L121">
        <f>((R121-H121/2)*K121-J121)/(R121+H121/2)</f>
        <v>0</v>
      </c>
      <c r="M121">
        <f>L121*(AZ121+BA121)/1000.0</f>
        <v>0</v>
      </c>
      <c r="N121">
        <f>(AS121 - IF(AG121&gt;1, J121*AN121*100.0/(AI121*BG121), 0))*(AZ121+BA121)/1000.0</f>
        <v>0</v>
      </c>
      <c r="O121">
        <f>2.0/((1/Q121-1/P121)+SIGN(Q121)*SQRT((1/Q121-1/P121)*(1/Q121-1/P121) + 4*AO121/((AO121+1)*(AO121+1))*(2*1/Q121*1/P121-1/P121*1/P121)))</f>
        <v>0</v>
      </c>
      <c r="P121">
        <f>IF(LEFT(AP121,1)&lt;&gt;"0",IF(LEFT(AP121,1)="1",3.0,AQ121),$D$5+$E$5*(BG121*AZ121/($K$5*1000))+$F$5*(BG121*AZ121/($K$5*1000))*MAX(MIN(AN121,$J$5),$I$5)*MAX(MIN(AN121,$J$5),$I$5)+$G$5*MAX(MIN(AN121,$J$5),$I$5)*(BG121*AZ121/($K$5*1000))+$H$5*(BG121*AZ121/($K$5*1000))*(BG121*AZ121/($K$5*1000)))</f>
        <v>0</v>
      </c>
      <c r="Q121">
        <f>H121*(1000-(1000*0.61365*exp(17.502*U121/(240.97+U121))/(AZ121+BA121)+AU121)/2)/(1000*0.61365*exp(17.502*U121/(240.97+U121))/(AZ121+BA121)-AU121)</f>
        <v>0</v>
      </c>
      <c r="R121">
        <f>1/((AO121+1)/(O121/1.6)+1/(P121/1.37)) + AO121/((AO121+1)/(O121/1.6) + AO121/(P121/1.37))</f>
        <v>0</v>
      </c>
      <c r="S121">
        <f>(AJ121*AM121)</f>
        <v>0</v>
      </c>
      <c r="T121">
        <f>(BB121+(S121+2*0.95*5.67E-8*(((BB121+$B$9)+273)^4-(BB121+273)^4)-44100*H121)/(1.84*29.3*P121+8*0.95*5.67E-8*(BB121+273)^3))</f>
        <v>0</v>
      </c>
      <c r="U121">
        <f>($C$9*BC121+$D$9*BD121+$E$9*T121)</f>
        <v>0</v>
      </c>
      <c r="V121">
        <f>0.61365*exp(17.502*U121/(240.97+U121))</f>
        <v>0</v>
      </c>
      <c r="W121">
        <f>(X121/Y121*100)</f>
        <v>0</v>
      </c>
      <c r="X121">
        <f>AU121*(AZ121+BA121)/1000</f>
        <v>0</v>
      </c>
      <c r="Y121">
        <f>0.61365*exp(17.502*BB121/(240.97+BB121))</f>
        <v>0</v>
      </c>
      <c r="Z121">
        <f>(V121-AU121*(AZ121+BA121)/1000)</f>
        <v>0</v>
      </c>
      <c r="AA121">
        <f>(-H121*44100)</f>
        <v>0</v>
      </c>
      <c r="AB121">
        <f>2*29.3*P121*0.92*(BB121-U121)</f>
        <v>0</v>
      </c>
      <c r="AC121">
        <f>2*0.95*5.67E-8*(((BB121+$B$9)+273)^4-(U121+273)^4)</f>
        <v>0</v>
      </c>
      <c r="AD121">
        <f>S121+AC121+AA121+AB121</f>
        <v>0</v>
      </c>
      <c r="AE121">
        <v>0</v>
      </c>
      <c r="AF121">
        <v>0</v>
      </c>
      <c r="AG121">
        <f>IF(AE121*$H$15&gt;=AI121,1.0,(AI121/(AI121-AE121*$H$15)))</f>
        <v>0</v>
      </c>
      <c r="AH121">
        <f>(AG121-1)*100</f>
        <v>0</v>
      </c>
      <c r="AI121">
        <f>MAX(0,($B$15+$C$15*BG121)/(1+$D$15*BG121)*AZ121/(BB121+273)*$E$15)</f>
        <v>0</v>
      </c>
      <c r="AJ121">
        <f>$B$13*BH121+$C$13*BI121+$D$13*BT121</f>
        <v>0</v>
      </c>
      <c r="AK121">
        <f>AJ121*AL121</f>
        <v>0</v>
      </c>
      <c r="AL121">
        <f>($B$13*$D$11+$C$13*$D$11+$D$13*(BU121*$E$11+BV121*$G$11))/($B$13+$C$13+$D$13)</f>
        <v>0</v>
      </c>
      <c r="AM121">
        <f>($B$13*$K$11+$C$13*$K$11+$D$13*(BU121*$L$11+BV121*$N$11))/($B$13+$C$13+$D$13)</f>
        <v>0</v>
      </c>
      <c r="AN121">
        <v>1.8</v>
      </c>
      <c r="AO121">
        <v>0.5</v>
      </c>
      <c r="AP121" t="s">
        <v>334</v>
      </c>
      <c r="AQ121">
        <v>2</v>
      </c>
      <c r="AR121">
        <v>1655410124.5</v>
      </c>
      <c r="AS121">
        <v>789.6832580645161</v>
      </c>
      <c r="AT121">
        <v>800.0123870967741</v>
      </c>
      <c r="AU121">
        <v>39.73859032258065</v>
      </c>
      <c r="AV121">
        <v>38.0748193548387</v>
      </c>
      <c r="AW121">
        <v>788.3381612903227</v>
      </c>
      <c r="AX121">
        <v>39.5095193548387</v>
      </c>
      <c r="AY121">
        <v>600.1393548387097</v>
      </c>
      <c r="AZ121">
        <v>85.12056129032258</v>
      </c>
      <c r="BA121">
        <v>0.09554705806451616</v>
      </c>
      <c r="BB121">
        <v>35.2455935483871</v>
      </c>
      <c r="BC121">
        <v>36.14570645161289</v>
      </c>
      <c r="BD121">
        <v>999.9000000000003</v>
      </c>
      <c r="BE121">
        <v>0</v>
      </c>
      <c r="BF121">
        <v>0</v>
      </c>
      <c r="BG121">
        <v>10004.47032258065</v>
      </c>
      <c r="BH121">
        <v>561.5620967741936</v>
      </c>
      <c r="BI121">
        <v>1756.763870967742</v>
      </c>
      <c r="BJ121">
        <v>-10.32912071935484</v>
      </c>
      <c r="BK121">
        <v>822.3598387096774</v>
      </c>
      <c r="BL121">
        <v>831.6784838709675</v>
      </c>
      <c r="BM121">
        <v>1.663774780967742</v>
      </c>
      <c r="BN121">
        <v>800.0123870967741</v>
      </c>
      <c r="BO121">
        <v>38.0748193548387</v>
      </c>
      <c r="BP121">
        <v>3.38257129032258</v>
      </c>
      <c r="BQ121">
        <v>3.24094935483871</v>
      </c>
      <c r="BR121">
        <v>26.03866774193548</v>
      </c>
      <c r="BS121">
        <v>25.32045806451612</v>
      </c>
      <c r="BT121">
        <v>1799.988709677419</v>
      </c>
      <c r="BU121">
        <v>0.6429994516129031</v>
      </c>
      <c r="BV121">
        <v>0.3570005483870968</v>
      </c>
      <c r="BW121">
        <v>46</v>
      </c>
      <c r="BX121">
        <v>30063.21612903226</v>
      </c>
      <c r="BY121">
        <v>1655410116</v>
      </c>
      <c r="BZ121" t="s">
        <v>658</v>
      </c>
      <c r="CA121">
        <v>1655410111.5</v>
      </c>
      <c r="CB121">
        <v>1655410116</v>
      </c>
      <c r="CC121">
        <v>115</v>
      </c>
      <c r="CD121">
        <v>0.091</v>
      </c>
      <c r="CE121">
        <v>-0.032</v>
      </c>
      <c r="CF121">
        <v>1.344</v>
      </c>
      <c r="CG121">
        <v>0.231</v>
      </c>
      <c r="CH121">
        <v>800</v>
      </c>
      <c r="CI121">
        <v>38</v>
      </c>
      <c r="CJ121">
        <v>0.15</v>
      </c>
      <c r="CK121">
        <v>0.06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3.22027</v>
      </c>
      <c r="CX121">
        <v>2.7814</v>
      </c>
      <c r="CY121">
        <v>0.126852</v>
      </c>
      <c r="CZ121">
        <v>0.130054</v>
      </c>
      <c r="DA121">
        <v>0.141382</v>
      </c>
      <c r="DB121">
        <v>0.138658</v>
      </c>
      <c r="DC121">
        <v>21641.7</v>
      </c>
      <c r="DD121">
        <v>21293.7</v>
      </c>
      <c r="DE121">
        <v>23871.1</v>
      </c>
      <c r="DF121">
        <v>21838.3</v>
      </c>
      <c r="DG121">
        <v>30342.4</v>
      </c>
      <c r="DH121">
        <v>23998.5</v>
      </c>
      <c r="DI121">
        <v>39050.2</v>
      </c>
      <c r="DJ121">
        <v>30221.7</v>
      </c>
      <c r="DK121">
        <v>2.0437</v>
      </c>
      <c r="DL121">
        <v>2.04175</v>
      </c>
      <c r="DM121">
        <v>0.0234395</v>
      </c>
      <c r="DN121">
        <v>0</v>
      </c>
      <c r="DO121">
        <v>35.7857</v>
      </c>
      <c r="DP121">
        <v>999.9</v>
      </c>
      <c r="DQ121">
        <v>60.7</v>
      </c>
      <c r="DR121">
        <v>36.3</v>
      </c>
      <c r="DS121">
        <v>43.2684</v>
      </c>
      <c r="DT121">
        <v>63.907</v>
      </c>
      <c r="DU121">
        <v>16.2861</v>
      </c>
      <c r="DV121">
        <v>2</v>
      </c>
      <c r="DW121">
        <v>0.982599</v>
      </c>
      <c r="DX121">
        <v>4.27561</v>
      </c>
      <c r="DY121">
        <v>20.2929</v>
      </c>
      <c r="DZ121">
        <v>5.22598</v>
      </c>
      <c r="EA121">
        <v>11.9501</v>
      </c>
      <c r="EB121">
        <v>4.9752</v>
      </c>
      <c r="EC121">
        <v>3.28083</v>
      </c>
      <c r="ED121">
        <v>2363.4</v>
      </c>
      <c r="EE121">
        <v>9800.9</v>
      </c>
      <c r="EF121">
        <v>9999</v>
      </c>
      <c r="EG121">
        <v>120</v>
      </c>
      <c r="EH121">
        <v>4.97172</v>
      </c>
      <c r="EI121">
        <v>1.86188</v>
      </c>
      <c r="EJ121">
        <v>1.86737</v>
      </c>
      <c r="EK121">
        <v>1.8588</v>
      </c>
      <c r="EL121">
        <v>1.86295</v>
      </c>
      <c r="EM121">
        <v>1.86356</v>
      </c>
      <c r="EN121">
        <v>1.86432</v>
      </c>
      <c r="EO121">
        <v>1.86035</v>
      </c>
      <c r="EP121">
        <v>0</v>
      </c>
      <c r="EQ121">
        <v>0</v>
      </c>
      <c r="ER121">
        <v>0</v>
      </c>
      <c r="ES121">
        <v>0</v>
      </c>
      <c r="ET121" t="s">
        <v>336</v>
      </c>
      <c r="EU121" t="s">
        <v>337</v>
      </c>
      <c r="EV121" t="s">
        <v>338</v>
      </c>
      <c r="EW121" t="s">
        <v>338</v>
      </c>
      <c r="EX121" t="s">
        <v>338</v>
      </c>
      <c r="EY121" t="s">
        <v>338</v>
      </c>
      <c r="EZ121">
        <v>0</v>
      </c>
      <c r="FA121">
        <v>100</v>
      </c>
      <c r="FB121">
        <v>100</v>
      </c>
      <c r="FC121">
        <v>1.345</v>
      </c>
      <c r="FD121">
        <v>0.2311</v>
      </c>
      <c r="FE121">
        <v>1.209130639410788</v>
      </c>
      <c r="FF121">
        <v>0.0006784385813721132</v>
      </c>
      <c r="FG121">
        <v>-9.114967239483524E-07</v>
      </c>
      <c r="FH121">
        <v>3.422039933275619E-10</v>
      </c>
      <c r="FI121">
        <v>0.2311095238095291</v>
      </c>
      <c r="FJ121">
        <v>0</v>
      </c>
      <c r="FK121">
        <v>0</v>
      </c>
      <c r="FL121">
        <v>0</v>
      </c>
      <c r="FM121">
        <v>1</v>
      </c>
      <c r="FN121">
        <v>2092</v>
      </c>
      <c r="FO121">
        <v>0</v>
      </c>
      <c r="FP121">
        <v>27</v>
      </c>
      <c r="FQ121">
        <v>0.3</v>
      </c>
      <c r="FR121">
        <v>0.3</v>
      </c>
      <c r="FS121">
        <v>2.35352</v>
      </c>
      <c r="FT121">
        <v>2.44019</v>
      </c>
      <c r="FU121">
        <v>2.14966</v>
      </c>
      <c r="FV121">
        <v>2.71606</v>
      </c>
      <c r="FW121">
        <v>2.15088</v>
      </c>
      <c r="FX121">
        <v>2.41943</v>
      </c>
      <c r="FY121">
        <v>40.681</v>
      </c>
      <c r="FZ121">
        <v>13.9482</v>
      </c>
      <c r="GA121">
        <v>19</v>
      </c>
      <c r="GB121">
        <v>619.652</v>
      </c>
      <c r="GC121">
        <v>638.145</v>
      </c>
      <c r="GD121">
        <v>30.0012</v>
      </c>
      <c r="GE121">
        <v>38.9656</v>
      </c>
      <c r="GF121">
        <v>30.0014</v>
      </c>
      <c r="GG121">
        <v>38.4623</v>
      </c>
      <c r="GH121">
        <v>38.3777</v>
      </c>
      <c r="GI121">
        <v>47.1209</v>
      </c>
      <c r="GJ121">
        <v>15.487</v>
      </c>
      <c r="GK121">
        <v>100</v>
      </c>
      <c r="GL121">
        <v>30</v>
      </c>
      <c r="GM121">
        <v>800</v>
      </c>
      <c r="GN121">
        <v>38.0092</v>
      </c>
      <c r="GO121">
        <v>98.7231</v>
      </c>
      <c r="GP121">
        <v>99.1596</v>
      </c>
    </row>
    <row r="122" spans="1:198">
      <c r="A122">
        <v>104</v>
      </c>
      <c r="B122">
        <v>1655410223.1</v>
      </c>
      <c r="C122">
        <v>15952</v>
      </c>
      <c r="D122" t="s">
        <v>659</v>
      </c>
      <c r="E122" t="s">
        <v>660</v>
      </c>
      <c r="F122">
        <v>15</v>
      </c>
      <c r="G122">
        <v>1655410215.267741</v>
      </c>
      <c r="H122">
        <f>(I122)/1000</f>
        <v>0</v>
      </c>
      <c r="I122">
        <f>1000*AY122*AG122*(AU122-AV122)/(100*AN122*(1000-AG122*AU122))</f>
        <v>0</v>
      </c>
      <c r="J122">
        <f>AY122*AG122*(AT122-AS122*(1000-AG122*AV122)/(1000-AG122*AU122))/(100*AN122)</f>
        <v>0</v>
      </c>
      <c r="K122">
        <f>AS122 - IF(AG122&gt;1, J122*AN122*100.0/(AI122*BG122), 0)</f>
        <v>0</v>
      </c>
      <c r="L122">
        <f>((R122-H122/2)*K122-J122)/(R122+H122/2)</f>
        <v>0</v>
      </c>
      <c r="M122">
        <f>L122*(AZ122+BA122)/1000.0</f>
        <v>0</v>
      </c>
      <c r="N122">
        <f>(AS122 - IF(AG122&gt;1, J122*AN122*100.0/(AI122*BG122), 0))*(AZ122+BA122)/1000.0</f>
        <v>0</v>
      </c>
      <c r="O122">
        <f>2.0/((1/Q122-1/P122)+SIGN(Q122)*SQRT((1/Q122-1/P122)*(1/Q122-1/P122) + 4*AO122/((AO122+1)*(AO122+1))*(2*1/Q122*1/P122-1/P122*1/P122)))</f>
        <v>0</v>
      </c>
      <c r="P122">
        <f>IF(LEFT(AP122,1)&lt;&gt;"0",IF(LEFT(AP122,1)="1",3.0,AQ122),$D$5+$E$5*(BG122*AZ122/($K$5*1000))+$F$5*(BG122*AZ122/($K$5*1000))*MAX(MIN(AN122,$J$5),$I$5)*MAX(MIN(AN122,$J$5),$I$5)+$G$5*MAX(MIN(AN122,$J$5),$I$5)*(BG122*AZ122/($K$5*1000))+$H$5*(BG122*AZ122/($K$5*1000))*(BG122*AZ122/($K$5*1000)))</f>
        <v>0</v>
      </c>
      <c r="Q122">
        <f>H122*(1000-(1000*0.61365*exp(17.502*U122/(240.97+U122))/(AZ122+BA122)+AU122)/2)/(1000*0.61365*exp(17.502*U122/(240.97+U122))/(AZ122+BA122)-AU122)</f>
        <v>0</v>
      </c>
      <c r="R122">
        <f>1/((AO122+1)/(O122/1.6)+1/(P122/1.37)) + AO122/((AO122+1)/(O122/1.6) + AO122/(P122/1.37))</f>
        <v>0</v>
      </c>
      <c r="S122">
        <f>(AJ122*AM122)</f>
        <v>0</v>
      </c>
      <c r="T122">
        <f>(BB122+(S122+2*0.95*5.67E-8*(((BB122+$B$9)+273)^4-(BB122+273)^4)-44100*H122)/(1.84*29.3*P122+8*0.95*5.67E-8*(BB122+273)^3))</f>
        <v>0</v>
      </c>
      <c r="U122">
        <f>($C$9*BC122+$D$9*BD122+$E$9*T122)</f>
        <v>0</v>
      </c>
      <c r="V122">
        <f>0.61365*exp(17.502*U122/(240.97+U122))</f>
        <v>0</v>
      </c>
      <c r="W122">
        <f>(X122/Y122*100)</f>
        <v>0</v>
      </c>
      <c r="X122">
        <f>AU122*(AZ122+BA122)/1000</f>
        <v>0</v>
      </c>
      <c r="Y122">
        <f>0.61365*exp(17.502*BB122/(240.97+BB122))</f>
        <v>0</v>
      </c>
      <c r="Z122">
        <f>(V122-AU122*(AZ122+BA122)/1000)</f>
        <v>0</v>
      </c>
      <c r="AA122">
        <f>(-H122*44100)</f>
        <v>0</v>
      </c>
      <c r="AB122">
        <f>2*29.3*P122*0.92*(BB122-U122)</f>
        <v>0</v>
      </c>
      <c r="AC122">
        <f>2*0.95*5.67E-8*(((BB122+$B$9)+273)^4-(U122+273)^4)</f>
        <v>0</v>
      </c>
      <c r="AD122">
        <f>S122+AC122+AA122+AB122</f>
        <v>0</v>
      </c>
      <c r="AE122">
        <v>0</v>
      </c>
      <c r="AF122">
        <v>0</v>
      </c>
      <c r="AG122">
        <f>IF(AE122*$H$15&gt;=AI122,1.0,(AI122/(AI122-AE122*$H$15)))</f>
        <v>0</v>
      </c>
      <c r="AH122">
        <f>(AG122-1)*100</f>
        <v>0</v>
      </c>
      <c r="AI122">
        <f>MAX(0,($B$15+$C$15*BG122)/(1+$D$15*BG122)*AZ122/(BB122+273)*$E$15)</f>
        <v>0</v>
      </c>
      <c r="AJ122">
        <f>$B$13*BH122+$C$13*BI122+$D$13*BT122</f>
        <v>0</v>
      </c>
      <c r="AK122">
        <f>AJ122*AL122</f>
        <v>0</v>
      </c>
      <c r="AL122">
        <f>($B$13*$D$11+$C$13*$D$11+$D$13*(BU122*$E$11+BV122*$G$11))/($B$13+$C$13+$D$13)</f>
        <v>0</v>
      </c>
      <c r="AM122">
        <f>($B$13*$K$11+$C$13*$K$11+$D$13*(BU122*$L$11+BV122*$N$11))/($B$13+$C$13+$D$13)</f>
        <v>0</v>
      </c>
      <c r="AN122">
        <v>1.8</v>
      </c>
      <c r="AO122">
        <v>0.5</v>
      </c>
      <c r="AP122" t="s">
        <v>334</v>
      </c>
      <c r="AQ122">
        <v>2</v>
      </c>
      <c r="AR122">
        <v>1655410215.267741</v>
      </c>
      <c r="AS122">
        <v>985.9416774193548</v>
      </c>
      <c r="AT122">
        <v>999.9969354838711</v>
      </c>
      <c r="AU122">
        <v>40.21186451612903</v>
      </c>
      <c r="AV122">
        <v>38.39076129032259</v>
      </c>
      <c r="AW122">
        <v>984.6806774193549</v>
      </c>
      <c r="AX122">
        <v>39.98075806451612</v>
      </c>
      <c r="AY122">
        <v>599.9984193548387</v>
      </c>
      <c r="AZ122">
        <v>85.12285483870967</v>
      </c>
      <c r="BA122">
        <v>0.1000238225806452</v>
      </c>
      <c r="BB122">
        <v>35.32371612903225</v>
      </c>
      <c r="BC122">
        <v>36.39984193548387</v>
      </c>
      <c r="BD122">
        <v>999.9000000000003</v>
      </c>
      <c r="BE122">
        <v>0</v>
      </c>
      <c r="BF122">
        <v>0</v>
      </c>
      <c r="BG122">
        <v>9999.572903225806</v>
      </c>
      <c r="BH122">
        <v>561.7276451612902</v>
      </c>
      <c r="BI122">
        <v>1759.498064516129</v>
      </c>
      <c r="BJ122">
        <v>-13.9955870967742</v>
      </c>
      <c r="BK122">
        <v>1027.310322580645</v>
      </c>
      <c r="BL122">
        <v>1039.91935483871</v>
      </c>
      <c r="BM122">
        <v>1.821101290322581</v>
      </c>
      <c r="BN122">
        <v>999.9969354838711</v>
      </c>
      <c r="BO122">
        <v>38.39076129032259</v>
      </c>
      <c r="BP122">
        <v>3.422948709677419</v>
      </c>
      <c r="BQ122">
        <v>3.267931612903226</v>
      </c>
      <c r="BR122">
        <v>26.24233548387096</v>
      </c>
      <c r="BS122">
        <v>25.4600129032258</v>
      </c>
      <c r="BT122">
        <v>1799.993225806451</v>
      </c>
      <c r="BU122">
        <v>0.6430000000000001</v>
      </c>
      <c r="BV122">
        <v>0.3569999677419355</v>
      </c>
      <c r="BW122">
        <v>46</v>
      </c>
      <c r="BX122">
        <v>30063.2870967742</v>
      </c>
      <c r="BY122">
        <v>1655410252.1</v>
      </c>
      <c r="BZ122" t="s">
        <v>661</v>
      </c>
      <c r="CA122">
        <v>1655410252.1</v>
      </c>
      <c r="CB122">
        <v>1655410116</v>
      </c>
      <c r="CC122">
        <v>116</v>
      </c>
      <c r="CD122">
        <v>-0.057</v>
      </c>
      <c r="CE122">
        <v>-0.032</v>
      </c>
      <c r="CF122">
        <v>1.261</v>
      </c>
      <c r="CG122">
        <v>0.231</v>
      </c>
      <c r="CH122">
        <v>1000</v>
      </c>
      <c r="CI122">
        <v>38</v>
      </c>
      <c r="CJ122">
        <v>0.35</v>
      </c>
      <c r="CK122">
        <v>0.06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3.21988</v>
      </c>
      <c r="CX122">
        <v>2.78127</v>
      </c>
      <c r="CY122">
        <v>0.147054</v>
      </c>
      <c r="CZ122">
        <v>0.150472</v>
      </c>
      <c r="DA122">
        <v>0.141219</v>
      </c>
      <c r="DB122">
        <v>0.139296</v>
      </c>
      <c r="DC122">
        <v>21130</v>
      </c>
      <c r="DD122">
        <v>20784.6</v>
      </c>
      <c r="DE122">
        <v>23860.5</v>
      </c>
      <c r="DF122">
        <v>21829.9</v>
      </c>
      <c r="DG122">
        <v>30337</v>
      </c>
      <c r="DH122">
        <v>23972.8</v>
      </c>
      <c r="DI122">
        <v>39033.9</v>
      </c>
      <c r="DJ122">
        <v>30210.7</v>
      </c>
      <c r="DK122">
        <v>2.04077</v>
      </c>
      <c r="DL122">
        <v>2.03953</v>
      </c>
      <c r="DM122">
        <v>0.0343733</v>
      </c>
      <c r="DN122">
        <v>0</v>
      </c>
      <c r="DO122">
        <v>35.8666</v>
      </c>
      <c r="DP122">
        <v>999.9</v>
      </c>
      <c r="DQ122">
        <v>60.5</v>
      </c>
      <c r="DR122">
        <v>36.4</v>
      </c>
      <c r="DS122">
        <v>43.3635</v>
      </c>
      <c r="DT122">
        <v>63.9052</v>
      </c>
      <c r="DU122">
        <v>16.23</v>
      </c>
      <c r="DV122">
        <v>2</v>
      </c>
      <c r="DW122">
        <v>1.00557</v>
      </c>
      <c r="DX122">
        <v>4.4404</v>
      </c>
      <c r="DY122">
        <v>20.2881</v>
      </c>
      <c r="DZ122">
        <v>5.22642</v>
      </c>
      <c r="EA122">
        <v>11.9501</v>
      </c>
      <c r="EB122">
        <v>4.9749</v>
      </c>
      <c r="EC122">
        <v>3.28087</v>
      </c>
      <c r="ED122">
        <v>2365.9</v>
      </c>
      <c r="EE122">
        <v>9814.5</v>
      </c>
      <c r="EF122">
        <v>9999</v>
      </c>
      <c r="EG122">
        <v>120.1</v>
      </c>
      <c r="EH122">
        <v>4.97174</v>
      </c>
      <c r="EI122">
        <v>1.86188</v>
      </c>
      <c r="EJ122">
        <v>1.86737</v>
      </c>
      <c r="EK122">
        <v>1.85882</v>
      </c>
      <c r="EL122">
        <v>1.86295</v>
      </c>
      <c r="EM122">
        <v>1.86356</v>
      </c>
      <c r="EN122">
        <v>1.86432</v>
      </c>
      <c r="EO122">
        <v>1.86035</v>
      </c>
      <c r="EP122">
        <v>0</v>
      </c>
      <c r="EQ122">
        <v>0</v>
      </c>
      <c r="ER122">
        <v>0</v>
      </c>
      <c r="ES122">
        <v>0</v>
      </c>
      <c r="ET122" t="s">
        <v>336</v>
      </c>
      <c r="EU122" t="s">
        <v>337</v>
      </c>
      <c r="EV122" t="s">
        <v>338</v>
      </c>
      <c r="EW122" t="s">
        <v>338</v>
      </c>
      <c r="EX122" t="s">
        <v>338</v>
      </c>
      <c r="EY122" t="s">
        <v>338</v>
      </c>
      <c r="EZ122">
        <v>0</v>
      </c>
      <c r="FA122">
        <v>100</v>
      </c>
      <c r="FB122">
        <v>100</v>
      </c>
      <c r="FC122">
        <v>1.261</v>
      </c>
      <c r="FD122">
        <v>0.2312</v>
      </c>
      <c r="FE122">
        <v>1.209130639410788</v>
      </c>
      <c r="FF122">
        <v>0.0006784385813721132</v>
      </c>
      <c r="FG122">
        <v>-9.114967239483524E-07</v>
      </c>
      <c r="FH122">
        <v>3.422039933275619E-10</v>
      </c>
      <c r="FI122">
        <v>0.2311095238095291</v>
      </c>
      <c r="FJ122">
        <v>0</v>
      </c>
      <c r="FK122">
        <v>0</v>
      </c>
      <c r="FL122">
        <v>0</v>
      </c>
      <c r="FM122">
        <v>1</v>
      </c>
      <c r="FN122">
        <v>2092</v>
      </c>
      <c r="FO122">
        <v>0</v>
      </c>
      <c r="FP122">
        <v>27</v>
      </c>
      <c r="FQ122">
        <v>1.9</v>
      </c>
      <c r="FR122">
        <v>1.8</v>
      </c>
      <c r="FS122">
        <v>2.8064</v>
      </c>
      <c r="FT122">
        <v>2.43408</v>
      </c>
      <c r="FU122">
        <v>2.14966</v>
      </c>
      <c r="FV122">
        <v>2.71484</v>
      </c>
      <c r="FW122">
        <v>2.15088</v>
      </c>
      <c r="FX122">
        <v>2.44629</v>
      </c>
      <c r="FY122">
        <v>40.758</v>
      </c>
      <c r="FZ122">
        <v>13.9219</v>
      </c>
      <c r="GA122">
        <v>19</v>
      </c>
      <c r="GB122">
        <v>619.867</v>
      </c>
      <c r="GC122">
        <v>638.998</v>
      </c>
      <c r="GD122">
        <v>30.0039</v>
      </c>
      <c r="GE122">
        <v>39.2263</v>
      </c>
      <c r="GF122">
        <v>30.0012</v>
      </c>
      <c r="GG122">
        <v>38.7398</v>
      </c>
      <c r="GH122">
        <v>38.6622</v>
      </c>
      <c r="GI122">
        <v>56.1628</v>
      </c>
      <c r="GJ122">
        <v>14.5874</v>
      </c>
      <c r="GK122">
        <v>100</v>
      </c>
      <c r="GL122">
        <v>30</v>
      </c>
      <c r="GM122">
        <v>1000</v>
      </c>
      <c r="GN122">
        <v>38.5168</v>
      </c>
      <c r="GO122">
        <v>98.6808</v>
      </c>
      <c r="GP122">
        <v>99.12260000000001</v>
      </c>
    </row>
    <row r="123" spans="1:198">
      <c r="A123">
        <v>105</v>
      </c>
      <c r="B123">
        <v>1655410343.1</v>
      </c>
      <c r="C123">
        <v>16072</v>
      </c>
      <c r="D123" t="s">
        <v>662</v>
      </c>
      <c r="E123" t="s">
        <v>663</v>
      </c>
      <c r="F123">
        <v>15</v>
      </c>
      <c r="G123">
        <v>1655410335.099999</v>
      </c>
      <c r="H123">
        <f>(I123)/1000</f>
        <v>0</v>
      </c>
      <c r="I123">
        <f>1000*AY123*AG123*(AU123-AV123)/(100*AN123*(1000-AG123*AU123))</f>
        <v>0</v>
      </c>
      <c r="J123">
        <f>AY123*AG123*(AT123-AS123*(1000-AG123*AV123)/(1000-AG123*AU123))/(100*AN123)</f>
        <v>0</v>
      </c>
      <c r="K123">
        <f>AS123 - IF(AG123&gt;1, J123*AN123*100.0/(AI123*BG123), 0)</f>
        <v>0</v>
      </c>
      <c r="L123">
        <f>((R123-H123/2)*K123-J123)/(R123+H123/2)</f>
        <v>0</v>
      </c>
      <c r="M123">
        <f>L123*(AZ123+BA123)/1000.0</f>
        <v>0</v>
      </c>
      <c r="N123">
        <f>(AS123 - IF(AG123&gt;1, J123*AN123*100.0/(AI123*BG123), 0))*(AZ123+BA123)/1000.0</f>
        <v>0</v>
      </c>
      <c r="O123">
        <f>2.0/((1/Q123-1/P123)+SIGN(Q123)*SQRT((1/Q123-1/P123)*(1/Q123-1/P123) + 4*AO123/((AO123+1)*(AO123+1))*(2*1/Q123*1/P123-1/P123*1/P123)))</f>
        <v>0</v>
      </c>
      <c r="P123">
        <f>IF(LEFT(AP123,1)&lt;&gt;"0",IF(LEFT(AP123,1)="1",3.0,AQ123),$D$5+$E$5*(BG123*AZ123/($K$5*1000))+$F$5*(BG123*AZ123/($K$5*1000))*MAX(MIN(AN123,$J$5),$I$5)*MAX(MIN(AN123,$J$5),$I$5)+$G$5*MAX(MIN(AN123,$J$5),$I$5)*(BG123*AZ123/($K$5*1000))+$H$5*(BG123*AZ123/($K$5*1000))*(BG123*AZ123/($K$5*1000)))</f>
        <v>0</v>
      </c>
      <c r="Q123">
        <f>H123*(1000-(1000*0.61365*exp(17.502*U123/(240.97+U123))/(AZ123+BA123)+AU123)/2)/(1000*0.61365*exp(17.502*U123/(240.97+U123))/(AZ123+BA123)-AU123)</f>
        <v>0</v>
      </c>
      <c r="R123">
        <f>1/((AO123+1)/(O123/1.6)+1/(P123/1.37)) + AO123/((AO123+1)/(O123/1.6) + AO123/(P123/1.37))</f>
        <v>0</v>
      </c>
      <c r="S123">
        <f>(AJ123*AM123)</f>
        <v>0</v>
      </c>
      <c r="T123">
        <f>(BB123+(S123+2*0.95*5.67E-8*(((BB123+$B$9)+273)^4-(BB123+273)^4)-44100*H123)/(1.84*29.3*P123+8*0.95*5.67E-8*(BB123+273)^3))</f>
        <v>0</v>
      </c>
      <c r="U123">
        <f>($C$9*BC123+$D$9*BD123+$E$9*T123)</f>
        <v>0</v>
      </c>
      <c r="V123">
        <f>0.61365*exp(17.502*U123/(240.97+U123))</f>
        <v>0</v>
      </c>
      <c r="W123">
        <f>(X123/Y123*100)</f>
        <v>0</v>
      </c>
      <c r="X123">
        <f>AU123*(AZ123+BA123)/1000</f>
        <v>0</v>
      </c>
      <c r="Y123">
        <f>0.61365*exp(17.502*BB123/(240.97+BB123))</f>
        <v>0</v>
      </c>
      <c r="Z123">
        <f>(V123-AU123*(AZ123+BA123)/1000)</f>
        <v>0</v>
      </c>
      <c r="AA123">
        <f>(-H123*44100)</f>
        <v>0</v>
      </c>
      <c r="AB123">
        <f>2*29.3*P123*0.92*(BB123-U123)</f>
        <v>0</v>
      </c>
      <c r="AC123">
        <f>2*0.95*5.67E-8*(((BB123+$B$9)+273)^4-(U123+273)^4)</f>
        <v>0</v>
      </c>
      <c r="AD123">
        <f>S123+AC123+AA123+AB123</f>
        <v>0</v>
      </c>
      <c r="AE123">
        <v>0</v>
      </c>
      <c r="AF123">
        <v>0</v>
      </c>
      <c r="AG123">
        <f>IF(AE123*$H$15&gt;=AI123,1.0,(AI123/(AI123-AE123*$H$15)))</f>
        <v>0</v>
      </c>
      <c r="AH123">
        <f>(AG123-1)*100</f>
        <v>0</v>
      </c>
      <c r="AI123">
        <f>MAX(0,($B$15+$C$15*BG123)/(1+$D$15*BG123)*AZ123/(BB123+273)*$E$15)</f>
        <v>0</v>
      </c>
      <c r="AJ123">
        <f>$B$13*BH123+$C$13*BI123+$D$13*BT123</f>
        <v>0</v>
      </c>
      <c r="AK123">
        <f>AJ123*AL123</f>
        <v>0</v>
      </c>
      <c r="AL123">
        <f>($B$13*$D$11+$C$13*$D$11+$D$13*(BU123*$E$11+BV123*$G$11))/($B$13+$C$13+$D$13)</f>
        <v>0</v>
      </c>
      <c r="AM123">
        <f>($B$13*$K$11+$C$13*$K$11+$D$13*(BU123*$L$11+BV123*$N$11))/($B$13+$C$13+$D$13)</f>
        <v>0</v>
      </c>
      <c r="AN123">
        <v>1.8</v>
      </c>
      <c r="AO123">
        <v>0.5</v>
      </c>
      <c r="AP123" t="s">
        <v>334</v>
      </c>
      <c r="AQ123">
        <v>2</v>
      </c>
      <c r="AR123">
        <v>1655410335.099999</v>
      </c>
      <c r="AS123">
        <v>1185.384774193549</v>
      </c>
      <c r="AT123">
        <v>1200.001612903226</v>
      </c>
      <c r="AU123">
        <v>40.49817419354839</v>
      </c>
      <c r="AV123">
        <v>39.04206774193548</v>
      </c>
      <c r="AW123">
        <v>1184.446774193549</v>
      </c>
      <c r="AX123">
        <v>40.26705806451612</v>
      </c>
      <c r="AY123">
        <v>600.0112903225806</v>
      </c>
      <c r="AZ123">
        <v>85.12347419354839</v>
      </c>
      <c r="BA123">
        <v>0.1000494967741936</v>
      </c>
      <c r="BB123">
        <v>35.38725806451612</v>
      </c>
      <c r="BC123">
        <v>36.62571935483871</v>
      </c>
      <c r="BD123">
        <v>999.9000000000003</v>
      </c>
      <c r="BE123">
        <v>0</v>
      </c>
      <c r="BF123">
        <v>0</v>
      </c>
      <c r="BG123">
        <v>10000.46225806452</v>
      </c>
      <c r="BH123">
        <v>561.922129032258</v>
      </c>
      <c r="BI123">
        <v>1747.981612903226</v>
      </c>
      <c r="BJ123">
        <v>-14.30903225806452</v>
      </c>
      <c r="BK123">
        <v>1235.738064516129</v>
      </c>
      <c r="BL123">
        <v>1248.755483870968</v>
      </c>
      <c r="BM123">
        <v>1.456098064516129</v>
      </c>
      <c r="BN123">
        <v>1200.001612903226</v>
      </c>
      <c r="BO123">
        <v>39.04206774193548</v>
      </c>
      <c r="BP123">
        <v>3.447344516129032</v>
      </c>
      <c r="BQ123">
        <v>3.323396129032257</v>
      </c>
      <c r="BR123">
        <v>26.36262258064516</v>
      </c>
      <c r="BS123">
        <v>25.74356451612903</v>
      </c>
      <c r="BT123">
        <v>1799.995161290322</v>
      </c>
      <c r="BU123">
        <v>0.6429996774193548</v>
      </c>
      <c r="BV123">
        <v>0.3570003225806452</v>
      </c>
      <c r="BW123">
        <v>46</v>
      </c>
      <c r="BX123">
        <v>30063.29677419354</v>
      </c>
      <c r="BY123">
        <v>1655410366.6</v>
      </c>
      <c r="BZ123" t="s">
        <v>664</v>
      </c>
      <c r="CA123">
        <v>1655410366.6</v>
      </c>
      <c r="CB123">
        <v>1655410116</v>
      </c>
      <c r="CC123">
        <v>117</v>
      </c>
      <c r="CD123">
        <v>-0.306</v>
      </c>
      <c r="CE123">
        <v>-0.032</v>
      </c>
      <c r="CF123">
        <v>0.9379999999999999</v>
      </c>
      <c r="CG123">
        <v>0.231</v>
      </c>
      <c r="CH123">
        <v>1200</v>
      </c>
      <c r="CI123">
        <v>38</v>
      </c>
      <c r="CJ123">
        <v>0.29</v>
      </c>
      <c r="CK123">
        <v>0.06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3.21963</v>
      </c>
      <c r="CX123">
        <v>2.78142</v>
      </c>
      <c r="CY123">
        <v>0.165244</v>
      </c>
      <c r="CZ123">
        <v>0.168781</v>
      </c>
      <c r="DA123">
        <v>0.141825</v>
      </c>
      <c r="DB123">
        <v>0.140744</v>
      </c>
      <c r="DC123">
        <v>20666.7</v>
      </c>
      <c r="DD123">
        <v>20325.9</v>
      </c>
      <c r="DE123">
        <v>23848.1</v>
      </c>
      <c r="DF123">
        <v>21820.3</v>
      </c>
      <c r="DG123">
        <v>30302.8</v>
      </c>
      <c r="DH123">
        <v>23922.4</v>
      </c>
      <c r="DI123">
        <v>39014.7</v>
      </c>
      <c r="DJ123">
        <v>30196.7</v>
      </c>
      <c r="DK123">
        <v>2.03315</v>
      </c>
      <c r="DL123">
        <v>2.0363</v>
      </c>
      <c r="DM123">
        <v>0.042744</v>
      </c>
      <c r="DN123">
        <v>0</v>
      </c>
      <c r="DO123">
        <v>35.9588</v>
      </c>
      <c r="DP123">
        <v>999.9</v>
      </c>
      <c r="DQ123">
        <v>60.1</v>
      </c>
      <c r="DR123">
        <v>36.5</v>
      </c>
      <c r="DS123">
        <v>43.3131</v>
      </c>
      <c r="DT123">
        <v>63.9052</v>
      </c>
      <c r="DU123">
        <v>16.1659</v>
      </c>
      <c r="DV123">
        <v>2</v>
      </c>
      <c r="DW123">
        <v>1.03214</v>
      </c>
      <c r="DX123">
        <v>4.3796</v>
      </c>
      <c r="DY123">
        <v>20.2886</v>
      </c>
      <c r="DZ123">
        <v>5.22298</v>
      </c>
      <c r="EA123">
        <v>11.9501</v>
      </c>
      <c r="EB123">
        <v>4.9747</v>
      </c>
      <c r="EC123">
        <v>3.28063</v>
      </c>
      <c r="ED123">
        <v>2368.8</v>
      </c>
      <c r="EE123">
        <v>9828.200000000001</v>
      </c>
      <c r="EF123">
        <v>9999</v>
      </c>
      <c r="EG123">
        <v>120.1</v>
      </c>
      <c r="EH123">
        <v>4.97174</v>
      </c>
      <c r="EI123">
        <v>1.86188</v>
      </c>
      <c r="EJ123">
        <v>1.86737</v>
      </c>
      <c r="EK123">
        <v>1.85883</v>
      </c>
      <c r="EL123">
        <v>1.86295</v>
      </c>
      <c r="EM123">
        <v>1.86356</v>
      </c>
      <c r="EN123">
        <v>1.86432</v>
      </c>
      <c r="EO123">
        <v>1.86035</v>
      </c>
      <c r="EP123">
        <v>0</v>
      </c>
      <c r="EQ123">
        <v>0</v>
      </c>
      <c r="ER123">
        <v>0</v>
      </c>
      <c r="ES123">
        <v>0</v>
      </c>
      <c r="ET123" t="s">
        <v>336</v>
      </c>
      <c r="EU123" t="s">
        <v>337</v>
      </c>
      <c r="EV123" t="s">
        <v>338</v>
      </c>
      <c r="EW123" t="s">
        <v>338</v>
      </c>
      <c r="EX123" t="s">
        <v>338</v>
      </c>
      <c r="EY123" t="s">
        <v>338</v>
      </c>
      <c r="EZ123">
        <v>0</v>
      </c>
      <c r="FA123">
        <v>100</v>
      </c>
      <c r="FB123">
        <v>100</v>
      </c>
      <c r="FC123">
        <v>0.9379999999999999</v>
      </c>
      <c r="FD123">
        <v>0.2311</v>
      </c>
      <c r="FE123">
        <v>1.152017736712898</v>
      </c>
      <c r="FF123">
        <v>0.0006784385813721132</v>
      </c>
      <c r="FG123">
        <v>-9.114967239483524E-07</v>
      </c>
      <c r="FH123">
        <v>3.422039933275619E-10</v>
      </c>
      <c r="FI123">
        <v>0.2311095238095291</v>
      </c>
      <c r="FJ123">
        <v>0</v>
      </c>
      <c r="FK123">
        <v>0</v>
      </c>
      <c r="FL123">
        <v>0</v>
      </c>
      <c r="FM123">
        <v>1</v>
      </c>
      <c r="FN123">
        <v>2092</v>
      </c>
      <c r="FO123">
        <v>0</v>
      </c>
      <c r="FP123">
        <v>27</v>
      </c>
      <c r="FQ123">
        <v>1.5</v>
      </c>
      <c r="FR123">
        <v>3.8</v>
      </c>
      <c r="FS123">
        <v>3.23486</v>
      </c>
      <c r="FT123">
        <v>2.4292</v>
      </c>
      <c r="FU123">
        <v>2.14966</v>
      </c>
      <c r="FV123">
        <v>2.71606</v>
      </c>
      <c r="FW123">
        <v>2.15088</v>
      </c>
      <c r="FX123">
        <v>2.45117</v>
      </c>
      <c r="FY123">
        <v>40.835</v>
      </c>
      <c r="FZ123">
        <v>13.9131</v>
      </c>
      <c r="GA123">
        <v>19</v>
      </c>
      <c r="GB123">
        <v>616.884</v>
      </c>
      <c r="GC123">
        <v>639.479</v>
      </c>
      <c r="GD123">
        <v>29.9984</v>
      </c>
      <c r="GE123">
        <v>39.5331</v>
      </c>
      <c r="GF123">
        <v>30.001</v>
      </c>
      <c r="GG123">
        <v>39.0766</v>
      </c>
      <c r="GH123">
        <v>38.9999</v>
      </c>
      <c r="GI123">
        <v>64.7454</v>
      </c>
      <c r="GJ123">
        <v>12.478</v>
      </c>
      <c r="GK123">
        <v>100</v>
      </c>
      <c r="GL123">
        <v>30</v>
      </c>
      <c r="GM123">
        <v>1200</v>
      </c>
      <c r="GN123">
        <v>39.048</v>
      </c>
      <c r="GO123">
        <v>98.63120000000001</v>
      </c>
      <c r="GP123">
        <v>99.0778</v>
      </c>
    </row>
    <row r="124" spans="1:198">
      <c r="A124">
        <v>106</v>
      </c>
      <c r="B124">
        <v>1655410457.6</v>
      </c>
      <c r="C124">
        <v>16186.5</v>
      </c>
      <c r="D124" t="s">
        <v>665</v>
      </c>
      <c r="E124" t="s">
        <v>666</v>
      </c>
      <c r="F124">
        <v>15</v>
      </c>
      <c r="G124">
        <v>1655410453.1</v>
      </c>
      <c r="H124">
        <f>(I124)/1000</f>
        <v>0</v>
      </c>
      <c r="I124">
        <f>1000*AY124*AG124*(AU124-AV124)/(100*AN124*(1000-AG124*AU124))</f>
        <v>0</v>
      </c>
      <c r="J124">
        <f>AY124*AG124*(AT124-AS124*(1000-AG124*AV124)/(1000-AG124*AU124))/(100*AN124)</f>
        <v>0</v>
      </c>
      <c r="K124">
        <f>AS124 - IF(AG124&gt;1, J124*AN124*100.0/(AI124*BG124), 0)</f>
        <v>0</v>
      </c>
      <c r="L124">
        <f>((R124-H124/2)*K124-J124)/(R124+H124/2)</f>
        <v>0</v>
      </c>
      <c r="M124">
        <f>L124*(AZ124+BA124)/1000.0</f>
        <v>0</v>
      </c>
      <c r="N124">
        <f>(AS124 - IF(AG124&gt;1, J124*AN124*100.0/(AI124*BG124), 0))*(AZ124+BA124)/1000.0</f>
        <v>0</v>
      </c>
      <c r="O124">
        <f>2.0/((1/Q124-1/P124)+SIGN(Q124)*SQRT((1/Q124-1/P124)*(1/Q124-1/P124) + 4*AO124/((AO124+1)*(AO124+1))*(2*1/Q124*1/P124-1/P124*1/P124)))</f>
        <v>0</v>
      </c>
      <c r="P124">
        <f>IF(LEFT(AP124,1)&lt;&gt;"0",IF(LEFT(AP124,1)="1",3.0,AQ124),$D$5+$E$5*(BG124*AZ124/($K$5*1000))+$F$5*(BG124*AZ124/($K$5*1000))*MAX(MIN(AN124,$J$5),$I$5)*MAX(MIN(AN124,$J$5),$I$5)+$G$5*MAX(MIN(AN124,$J$5),$I$5)*(BG124*AZ124/($K$5*1000))+$H$5*(BG124*AZ124/($K$5*1000))*(BG124*AZ124/($K$5*1000)))</f>
        <v>0</v>
      </c>
      <c r="Q124">
        <f>H124*(1000-(1000*0.61365*exp(17.502*U124/(240.97+U124))/(AZ124+BA124)+AU124)/2)/(1000*0.61365*exp(17.502*U124/(240.97+U124))/(AZ124+BA124)-AU124)</f>
        <v>0</v>
      </c>
      <c r="R124">
        <f>1/((AO124+1)/(O124/1.6)+1/(P124/1.37)) + AO124/((AO124+1)/(O124/1.6) + AO124/(P124/1.37))</f>
        <v>0</v>
      </c>
      <c r="S124">
        <f>(AJ124*AM124)</f>
        <v>0</v>
      </c>
      <c r="T124">
        <f>(BB124+(S124+2*0.95*5.67E-8*(((BB124+$B$9)+273)^4-(BB124+273)^4)-44100*H124)/(1.84*29.3*P124+8*0.95*5.67E-8*(BB124+273)^3))</f>
        <v>0</v>
      </c>
      <c r="U124">
        <f>($C$9*BC124+$D$9*BD124+$E$9*T124)</f>
        <v>0</v>
      </c>
      <c r="V124">
        <f>0.61365*exp(17.502*U124/(240.97+U124))</f>
        <v>0</v>
      </c>
      <c r="W124">
        <f>(X124/Y124*100)</f>
        <v>0</v>
      </c>
      <c r="X124">
        <f>AU124*(AZ124+BA124)/1000</f>
        <v>0</v>
      </c>
      <c r="Y124">
        <f>0.61365*exp(17.502*BB124/(240.97+BB124))</f>
        <v>0</v>
      </c>
      <c r="Z124">
        <f>(V124-AU124*(AZ124+BA124)/1000)</f>
        <v>0</v>
      </c>
      <c r="AA124">
        <f>(-H124*44100)</f>
        <v>0</v>
      </c>
      <c r="AB124">
        <f>2*29.3*P124*0.92*(BB124-U124)</f>
        <v>0</v>
      </c>
      <c r="AC124">
        <f>2*0.95*5.67E-8*(((BB124+$B$9)+273)^4-(U124+273)^4)</f>
        <v>0</v>
      </c>
      <c r="AD124">
        <f>S124+AC124+AA124+AB124</f>
        <v>0</v>
      </c>
      <c r="AE124">
        <v>0</v>
      </c>
      <c r="AF124">
        <v>0</v>
      </c>
      <c r="AG124">
        <f>IF(AE124*$H$15&gt;=AI124,1.0,(AI124/(AI124-AE124*$H$15)))</f>
        <v>0</v>
      </c>
      <c r="AH124">
        <f>(AG124-1)*100</f>
        <v>0</v>
      </c>
      <c r="AI124">
        <f>MAX(0,($B$15+$C$15*BG124)/(1+$D$15*BG124)*AZ124/(BB124+273)*$E$15)</f>
        <v>0</v>
      </c>
      <c r="AJ124">
        <f>$B$13*BH124+$C$13*BI124+$D$13*BT124</f>
        <v>0</v>
      </c>
      <c r="AK124">
        <f>AJ124*AL124</f>
        <v>0</v>
      </c>
      <c r="AL124">
        <f>($B$13*$D$11+$C$13*$D$11+$D$13*(BU124*$E$11+BV124*$G$11))/($B$13+$C$13+$D$13)</f>
        <v>0</v>
      </c>
      <c r="AM124">
        <f>($B$13*$K$11+$C$13*$K$11+$D$13*(BU124*$L$11+BV124*$N$11))/($B$13+$C$13+$D$13)</f>
        <v>0</v>
      </c>
      <c r="AN124">
        <v>1.8</v>
      </c>
      <c r="AO124">
        <v>0.5</v>
      </c>
      <c r="AP124" t="s">
        <v>334</v>
      </c>
      <c r="AQ124">
        <v>2</v>
      </c>
      <c r="AR124">
        <v>1655410453.1</v>
      </c>
      <c r="AS124">
        <v>1490.651764705882</v>
      </c>
      <c r="AT124">
        <v>1499.786470588235</v>
      </c>
      <c r="AU124">
        <v>39.93803529411765</v>
      </c>
      <c r="AV124">
        <v>39.35184705882353</v>
      </c>
      <c r="AW124">
        <v>1489.660588235294</v>
      </c>
      <c r="AX124">
        <v>39.73189411764707</v>
      </c>
      <c r="AY124">
        <v>600.5602941176471</v>
      </c>
      <c r="AZ124">
        <v>85.11904117647059</v>
      </c>
      <c r="BA124">
        <v>0.09187978235294118</v>
      </c>
      <c r="BB124">
        <v>35.42373529411765</v>
      </c>
      <c r="BC124">
        <v>36.75233529411764</v>
      </c>
      <c r="BD124">
        <v>999.9</v>
      </c>
      <c r="BE124">
        <v>0</v>
      </c>
      <c r="BF124">
        <v>0</v>
      </c>
      <c r="BG124">
        <v>10001.56823529412</v>
      </c>
      <c r="BH124">
        <v>561.9658823529412</v>
      </c>
      <c r="BI124">
        <v>1734.870588235294</v>
      </c>
      <c r="BJ124">
        <v>-9.133550194117648</v>
      </c>
      <c r="BK124">
        <v>1552.659411764706</v>
      </c>
      <c r="BL124">
        <v>1561.222941176471</v>
      </c>
      <c r="BM124">
        <v>0.5862133358823529</v>
      </c>
      <c r="BN124">
        <v>1499.786470588235</v>
      </c>
      <c r="BO124">
        <v>39.35184705882353</v>
      </c>
      <c r="BP124">
        <v>3.399487647058823</v>
      </c>
      <c r="BQ124">
        <v>3.349591176470588</v>
      </c>
      <c r="BR124">
        <v>26.1246705882353</v>
      </c>
      <c r="BS124">
        <v>25.87596470588235</v>
      </c>
      <c r="BT124">
        <v>1799.994705882353</v>
      </c>
      <c r="BU124">
        <v>0.6430013529411764</v>
      </c>
      <c r="BV124">
        <v>0.3569986470588236</v>
      </c>
      <c r="BW124">
        <v>46</v>
      </c>
      <c r="BX124">
        <v>30063.34117647059</v>
      </c>
      <c r="BY124">
        <v>1655410449.1</v>
      </c>
      <c r="BZ124" t="s">
        <v>667</v>
      </c>
      <c r="CA124">
        <v>1655410449.1</v>
      </c>
      <c r="CB124">
        <v>1655410430.6</v>
      </c>
      <c r="CC124">
        <v>118</v>
      </c>
      <c r="CD124">
        <v>0.032</v>
      </c>
      <c r="CE124">
        <v>-0.025</v>
      </c>
      <c r="CF124">
        <v>0.999</v>
      </c>
      <c r="CG124">
        <v>0.206</v>
      </c>
      <c r="CH124">
        <v>1500</v>
      </c>
      <c r="CI124">
        <v>39</v>
      </c>
      <c r="CJ124">
        <v>0.34</v>
      </c>
      <c r="CK124">
        <v>0.16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3.21639</v>
      </c>
      <c r="CX124">
        <v>2.77723</v>
      </c>
      <c r="CY124">
        <v>0.189533</v>
      </c>
      <c r="CZ124">
        <v>0.193317</v>
      </c>
      <c r="DA124">
        <v>0.141932</v>
      </c>
      <c r="DB124">
        <v>0.141796</v>
      </c>
      <c r="DC124">
        <v>20055.1</v>
      </c>
      <c r="DD124">
        <v>19716.5</v>
      </c>
      <c r="DE124">
        <v>23839.2</v>
      </c>
      <c r="DF124">
        <v>21812.8</v>
      </c>
      <c r="DG124">
        <v>30290.1</v>
      </c>
      <c r="DH124">
        <v>23885.9</v>
      </c>
      <c r="DI124">
        <v>39001.1</v>
      </c>
      <c r="DJ124">
        <v>30186.4</v>
      </c>
      <c r="DK124">
        <v>2.02448</v>
      </c>
      <c r="DL124">
        <v>2.03402</v>
      </c>
      <c r="DM124">
        <v>0.047572</v>
      </c>
      <c r="DN124">
        <v>0</v>
      </c>
      <c r="DO124">
        <v>36.0006</v>
      </c>
      <c r="DP124">
        <v>999.9</v>
      </c>
      <c r="DQ124">
        <v>59.6</v>
      </c>
      <c r="DR124">
        <v>36.6</v>
      </c>
      <c r="DS124">
        <v>43.1893</v>
      </c>
      <c r="DT124">
        <v>63.8152</v>
      </c>
      <c r="DU124">
        <v>16.1178</v>
      </c>
      <c r="DV124">
        <v>2</v>
      </c>
      <c r="DW124">
        <v>1.05183</v>
      </c>
      <c r="DX124">
        <v>4.3855</v>
      </c>
      <c r="DY124">
        <v>20.2879</v>
      </c>
      <c r="DZ124">
        <v>5.22058</v>
      </c>
      <c r="EA124">
        <v>11.9501</v>
      </c>
      <c r="EB124">
        <v>4.9726</v>
      </c>
      <c r="EC124">
        <v>3.28003</v>
      </c>
      <c r="ED124">
        <v>2371.5</v>
      </c>
      <c r="EE124">
        <v>9839.299999999999</v>
      </c>
      <c r="EF124">
        <v>9999</v>
      </c>
      <c r="EG124">
        <v>120.1</v>
      </c>
      <c r="EH124">
        <v>4.97176</v>
      </c>
      <c r="EI124">
        <v>1.86188</v>
      </c>
      <c r="EJ124">
        <v>1.86737</v>
      </c>
      <c r="EK124">
        <v>1.85882</v>
      </c>
      <c r="EL124">
        <v>1.86295</v>
      </c>
      <c r="EM124">
        <v>1.86356</v>
      </c>
      <c r="EN124">
        <v>1.86432</v>
      </c>
      <c r="EO124">
        <v>1.86035</v>
      </c>
      <c r="EP124">
        <v>0</v>
      </c>
      <c r="EQ124">
        <v>0</v>
      </c>
      <c r="ER124">
        <v>0</v>
      </c>
      <c r="ES124">
        <v>0</v>
      </c>
      <c r="ET124" t="s">
        <v>336</v>
      </c>
      <c r="EU124" t="s">
        <v>337</v>
      </c>
      <c r="EV124" t="s">
        <v>338</v>
      </c>
      <c r="EW124" t="s">
        <v>338</v>
      </c>
      <c r="EX124" t="s">
        <v>338</v>
      </c>
      <c r="EY124" t="s">
        <v>338</v>
      </c>
      <c r="EZ124">
        <v>0</v>
      </c>
      <c r="FA124">
        <v>100</v>
      </c>
      <c r="FB124">
        <v>100</v>
      </c>
      <c r="FC124">
        <v>1</v>
      </c>
      <c r="FD124">
        <v>0.2062</v>
      </c>
      <c r="FE124">
        <v>0.8780363460133517</v>
      </c>
      <c r="FF124">
        <v>0.0006784385813721132</v>
      </c>
      <c r="FG124">
        <v>-9.114967239483524E-07</v>
      </c>
      <c r="FH124">
        <v>3.422039933275619E-10</v>
      </c>
      <c r="FI124">
        <v>0.206152380952382</v>
      </c>
      <c r="FJ124">
        <v>0</v>
      </c>
      <c r="FK124">
        <v>0</v>
      </c>
      <c r="FL124">
        <v>0</v>
      </c>
      <c r="FM124">
        <v>1</v>
      </c>
      <c r="FN124">
        <v>2092</v>
      </c>
      <c r="FO124">
        <v>0</v>
      </c>
      <c r="FP124">
        <v>27</v>
      </c>
      <c r="FQ124">
        <v>0.1</v>
      </c>
      <c r="FR124">
        <v>0.5</v>
      </c>
      <c r="FS124">
        <v>3.83789</v>
      </c>
      <c r="FT124">
        <v>2.41821</v>
      </c>
      <c r="FU124">
        <v>2.14966</v>
      </c>
      <c r="FV124">
        <v>2.71484</v>
      </c>
      <c r="FW124">
        <v>2.15088</v>
      </c>
      <c r="FX124">
        <v>2.40479</v>
      </c>
      <c r="FY124">
        <v>40.938</v>
      </c>
      <c r="FZ124">
        <v>13.8869</v>
      </c>
      <c r="GA124">
        <v>19</v>
      </c>
      <c r="GB124">
        <v>612.598</v>
      </c>
      <c r="GC124">
        <v>640.29</v>
      </c>
      <c r="GD124">
        <v>30.0011</v>
      </c>
      <c r="GE124">
        <v>39.7673</v>
      </c>
      <c r="GF124">
        <v>30.0009</v>
      </c>
      <c r="GG124">
        <v>39.3614</v>
      </c>
      <c r="GH124">
        <v>39.2872</v>
      </c>
      <c r="GI124">
        <v>76.7945</v>
      </c>
      <c r="GJ124">
        <v>10.3888</v>
      </c>
      <c r="GK124">
        <v>100</v>
      </c>
      <c r="GL124">
        <v>30</v>
      </c>
      <c r="GM124">
        <v>1500</v>
      </c>
      <c r="GN124">
        <v>39.5912</v>
      </c>
      <c r="GO124">
        <v>98.596</v>
      </c>
      <c r="GP124">
        <v>99.04389999999999</v>
      </c>
    </row>
    <row r="125" spans="1:198">
      <c r="A125">
        <v>107</v>
      </c>
      <c r="B125">
        <v>1655411314.1</v>
      </c>
      <c r="C125">
        <v>17043</v>
      </c>
      <c r="D125" t="s">
        <v>671</v>
      </c>
      <c r="E125" t="s">
        <v>672</v>
      </c>
      <c r="F125">
        <v>15</v>
      </c>
      <c r="G125">
        <v>1655411306.349999</v>
      </c>
      <c r="H125">
        <f>(I125)/1000</f>
        <v>0</v>
      </c>
      <c r="I125">
        <f>1000*AY125*AG125*(AU125-AV125)/(100*AN125*(1000-AG125*AU125))</f>
        <v>0</v>
      </c>
      <c r="J125">
        <f>AY125*AG125*(AT125-AS125*(1000-AG125*AV125)/(1000-AG125*AU125))/(100*AN125)</f>
        <v>0</v>
      </c>
      <c r="K125">
        <f>AS125 - IF(AG125&gt;1, J125*AN125*100.0/(AI125*BG125), 0)</f>
        <v>0</v>
      </c>
      <c r="L125">
        <f>((R125-H125/2)*K125-J125)/(R125+H125/2)</f>
        <v>0</v>
      </c>
      <c r="M125">
        <f>L125*(AZ125+BA125)/1000.0</f>
        <v>0</v>
      </c>
      <c r="N125">
        <f>(AS125 - IF(AG125&gt;1, J125*AN125*100.0/(AI125*BG125), 0))*(AZ125+BA125)/1000.0</f>
        <v>0</v>
      </c>
      <c r="O125">
        <f>2.0/((1/Q125-1/P125)+SIGN(Q125)*SQRT((1/Q125-1/P125)*(1/Q125-1/P125) + 4*AO125/((AO125+1)*(AO125+1))*(2*1/Q125*1/P125-1/P125*1/P125)))</f>
        <v>0</v>
      </c>
      <c r="P125">
        <f>IF(LEFT(AP125,1)&lt;&gt;"0",IF(LEFT(AP125,1)="1",3.0,AQ125),$D$5+$E$5*(BG125*AZ125/($K$5*1000))+$F$5*(BG125*AZ125/($K$5*1000))*MAX(MIN(AN125,$J$5),$I$5)*MAX(MIN(AN125,$J$5),$I$5)+$G$5*MAX(MIN(AN125,$J$5),$I$5)*(BG125*AZ125/($K$5*1000))+$H$5*(BG125*AZ125/($K$5*1000))*(BG125*AZ125/($K$5*1000)))</f>
        <v>0</v>
      </c>
      <c r="Q125">
        <f>H125*(1000-(1000*0.61365*exp(17.502*U125/(240.97+U125))/(AZ125+BA125)+AU125)/2)/(1000*0.61365*exp(17.502*U125/(240.97+U125))/(AZ125+BA125)-AU125)</f>
        <v>0</v>
      </c>
      <c r="R125">
        <f>1/((AO125+1)/(O125/1.6)+1/(P125/1.37)) + AO125/((AO125+1)/(O125/1.6) + AO125/(P125/1.37))</f>
        <v>0</v>
      </c>
      <c r="S125">
        <f>(AJ125*AM125)</f>
        <v>0</v>
      </c>
      <c r="T125">
        <f>(BB125+(S125+2*0.95*5.67E-8*(((BB125+$B$9)+273)^4-(BB125+273)^4)-44100*H125)/(1.84*29.3*P125+8*0.95*5.67E-8*(BB125+273)^3))</f>
        <v>0</v>
      </c>
      <c r="U125">
        <f>($C$9*BC125+$D$9*BD125+$E$9*T125)</f>
        <v>0</v>
      </c>
      <c r="V125">
        <f>0.61365*exp(17.502*U125/(240.97+U125))</f>
        <v>0</v>
      </c>
      <c r="W125">
        <f>(X125/Y125*100)</f>
        <v>0</v>
      </c>
      <c r="X125">
        <f>AU125*(AZ125+BA125)/1000</f>
        <v>0</v>
      </c>
      <c r="Y125">
        <f>0.61365*exp(17.502*BB125/(240.97+BB125))</f>
        <v>0</v>
      </c>
      <c r="Z125">
        <f>(V125-AU125*(AZ125+BA125)/1000)</f>
        <v>0</v>
      </c>
      <c r="AA125">
        <f>(-H125*44100)</f>
        <v>0</v>
      </c>
      <c r="AB125">
        <f>2*29.3*P125*0.92*(BB125-U125)</f>
        <v>0</v>
      </c>
      <c r="AC125">
        <f>2*0.95*5.67E-8*(((BB125+$B$9)+273)^4-(U125+273)^4)</f>
        <v>0</v>
      </c>
      <c r="AD125">
        <f>S125+AC125+AA125+AB125</f>
        <v>0</v>
      </c>
      <c r="AE125">
        <v>0</v>
      </c>
      <c r="AF125">
        <v>0</v>
      </c>
      <c r="AG125">
        <f>IF(AE125*$H$15&gt;=AI125,1.0,(AI125/(AI125-AE125*$H$15)))</f>
        <v>0</v>
      </c>
      <c r="AH125">
        <f>(AG125-1)*100</f>
        <v>0</v>
      </c>
      <c r="AI125">
        <f>MAX(0,($B$15+$C$15*BG125)/(1+$D$15*BG125)*AZ125/(BB125+273)*$E$15)</f>
        <v>0</v>
      </c>
      <c r="AJ125">
        <f>$B$13*BH125+$C$13*BI125+$D$13*BT125</f>
        <v>0</v>
      </c>
      <c r="AK125">
        <f>AJ125*AL125</f>
        <v>0</v>
      </c>
      <c r="AL125">
        <f>($B$13*$D$11+$C$13*$D$11+$D$13*(BU125*$E$11+BV125*$G$11))/($B$13+$C$13+$D$13)</f>
        <v>0</v>
      </c>
      <c r="AM125">
        <f>($B$13*$K$11+$C$13*$K$11+$D$13*(BU125*$L$11+BV125*$N$11))/($B$13+$C$13+$D$13)</f>
        <v>0</v>
      </c>
      <c r="AN125">
        <v>1.7</v>
      </c>
      <c r="AO125">
        <v>0.5</v>
      </c>
      <c r="AP125" t="s">
        <v>334</v>
      </c>
      <c r="AQ125">
        <v>2</v>
      </c>
      <c r="AR125">
        <v>1655411306.349999</v>
      </c>
      <c r="AS125">
        <v>415.5665333333334</v>
      </c>
      <c r="AT125">
        <v>419.9676333333334</v>
      </c>
      <c r="AU125">
        <v>39.18865666666667</v>
      </c>
      <c r="AV125">
        <v>38.04036999999999</v>
      </c>
      <c r="AW125">
        <v>414.5725333333334</v>
      </c>
      <c r="AX125">
        <v>38.97207</v>
      </c>
      <c r="AY125">
        <v>599.9912666666667</v>
      </c>
      <c r="AZ125">
        <v>85.10692999999999</v>
      </c>
      <c r="BA125">
        <v>0.09992734666666668</v>
      </c>
      <c r="BB125">
        <v>34.86254</v>
      </c>
      <c r="BC125">
        <v>36.05071</v>
      </c>
      <c r="BD125">
        <v>999.9000000000002</v>
      </c>
      <c r="BE125">
        <v>0</v>
      </c>
      <c r="BF125">
        <v>0</v>
      </c>
      <c r="BG125">
        <v>10003.102</v>
      </c>
      <c r="BH125">
        <v>562.7811666666665</v>
      </c>
      <c r="BI125">
        <v>1647.788</v>
      </c>
      <c r="BJ125">
        <v>-4.419153333333333</v>
      </c>
      <c r="BK125">
        <v>432.4973999999999</v>
      </c>
      <c r="BL125">
        <v>436.5750666666667</v>
      </c>
      <c r="BM125">
        <v>1.148285</v>
      </c>
      <c r="BN125">
        <v>419.9676333333334</v>
      </c>
      <c r="BO125">
        <v>38.04036999999999</v>
      </c>
      <c r="BP125">
        <v>3.335226666666666</v>
      </c>
      <c r="BQ125">
        <v>3.237498333333333</v>
      </c>
      <c r="BR125">
        <v>25.80350666666667</v>
      </c>
      <c r="BS125">
        <v>25.30260333333333</v>
      </c>
      <c r="BT125">
        <v>1799.993</v>
      </c>
      <c r="BU125">
        <v>0.6430007333333336</v>
      </c>
      <c r="BV125">
        <v>0.3569991666666666</v>
      </c>
      <c r="BW125">
        <v>44</v>
      </c>
      <c r="BX125">
        <v>30063.31333333334</v>
      </c>
      <c r="BY125">
        <v>1655411330.1</v>
      </c>
      <c r="BZ125" t="s">
        <v>673</v>
      </c>
      <c r="CA125">
        <v>1655411330.1</v>
      </c>
      <c r="CB125">
        <v>1655410966.1</v>
      </c>
      <c r="CC125">
        <v>120</v>
      </c>
      <c r="CD125">
        <v>0.017</v>
      </c>
      <c r="CE125">
        <v>0.01</v>
      </c>
      <c r="CF125">
        <v>0.994</v>
      </c>
      <c r="CG125">
        <v>0.217</v>
      </c>
      <c r="CH125">
        <v>420</v>
      </c>
      <c r="CI125">
        <v>39</v>
      </c>
      <c r="CJ125">
        <v>0.5</v>
      </c>
      <c r="CK125">
        <v>0.23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3.2197</v>
      </c>
      <c r="CX125">
        <v>2.78152</v>
      </c>
      <c r="CY125">
        <v>0.0800191</v>
      </c>
      <c r="CZ125">
        <v>0.0818958</v>
      </c>
      <c r="DA125">
        <v>0.13889</v>
      </c>
      <c r="DB125">
        <v>0.13843</v>
      </c>
      <c r="DC125">
        <v>22774</v>
      </c>
      <c r="DD125">
        <v>22441.3</v>
      </c>
      <c r="DE125">
        <v>23843.6</v>
      </c>
      <c r="DF125">
        <v>21810</v>
      </c>
      <c r="DG125">
        <v>30397.3</v>
      </c>
      <c r="DH125">
        <v>23973.1</v>
      </c>
      <c r="DI125">
        <v>39007.6</v>
      </c>
      <c r="DJ125">
        <v>30182</v>
      </c>
      <c r="DK125">
        <v>2.03398</v>
      </c>
      <c r="DL125">
        <v>2.02955</v>
      </c>
      <c r="DM125">
        <v>-0.0155717</v>
      </c>
      <c r="DN125">
        <v>0</v>
      </c>
      <c r="DO125">
        <v>36.321</v>
      </c>
      <c r="DP125">
        <v>999.9</v>
      </c>
      <c r="DQ125">
        <v>57.6</v>
      </c>
      <c r="DR125">
        <v>37.6</v>
      </c>
      <c r="DS125">
        <v>44.0921</v>
      </c>
      <c r="DT125">
        <v>63.8553</v>
      </c>
      <c r="DU125">
        <v>16.5385</v>
      </c>
      <c r="DV125">
        <v>2</v>
      </c>
      <c r="DW125">
        <v>1.03783</v>
      </c>
      <c r="DX125">
        <v>4.42943</v>
      </c>
      <c r="DY125">
        <v>20.2913</v>
      </c>
      <c r="DZ125">
        <v>5.22523</v>
      </c>
      <c r="EA125">
        <v>11.9501</v>
      </c>
      <c r="EB125">
        <v>4.9746</v>
      </c>
      <c r="EC125">
        <v>3.28058</v>
      </c>
      <c r="ED125">
        <v>2394.8</v>
      </c>
      <c r="EE125">
        <v>9938.5</v>
      </c>
      <c r="EF125">
        <v>9999</v>
      </c>
      <c r="EG125">
        <v>120.4</v>
      </c>
      <c r="EH125">
        <v>4.97179</v>
      </c>
      <c r="EI125">
        <v>1.86202</v>
      </c>
      <c r="EJ125">
        <v>1.86752</v>
      </c>
      <c r="EK125">
        <v>1.85898</v>
      </c>
      <c r="EL125">
        <v>1.86308</v>
      </c>
      <c r="EM125">
        <v>1.86357</v>
      </c>
      <c r="EN125">
        <v>1.86436</v>
      </c>
      <c r="EO125">
        <v>1.8605</v>
      </c>
      <c r="EP125">
        <v>0</v>
      </c>
      <c r="EQ125">
        <v>0</v>
      </c>
      <c r="ER125">
        <v>0</v>
      </c>
      <c r="ES125">
        <v>0</v>
      </c>
      <c r="ET125" t="s">
        <v>336</v>
      </c>
      <c r="EU125" t="s">
        <v>337</v>
      </c>
      <c r="EV125" t="s">
        <v>338</v>
      </c>
      <c r="EW125" t="s">
        <v>338</v>
      </c>
      <c r="EX125" t="s">
        <v>338</v>
      </c>
      <c r="EY125" t="s">
        <v>338</v>
      </c>
      <c r="EZ125">
        <v>0</v>
      </c>
      <c r="FA125">
        <v>100</v>
      </c>
      <c r="FB125">
        <v>100</v>
      </c>
      <c r="FC125">
        <v>0.994</v>
      </c>
      <c r="FD125">
        <v>0.2166</v>
      </c>
      <c r="FE125">
        <v>0.8268378578059975</v>
      </c>
      <c r="FF125">
        <v>0.0006784385813721132</v>
      </c>
      <c r="FG125">
        <v>-9.114967239483524E-07</v>
      </c>
      <c r="FH125">
        <v>3.422039933275619E-10</v>
      </c>
      <c r="FI125">
        <v>0.2165952380952376</v>
      </c>
      <c r="FJ125">
        <v>0</v>
      </c>
      <c r="FK125">
        <v>0</v>
      </c>
      <c r="FL125">
        <v>0</v>
      </c>
      <c r="FM125">
        <v>1</v>
      </c>
      <c r="FN125">
        <v>2092</v>
      </c>
      <c r="FO125">
        <v>0</v>
      </c>
      <c r="FP125">
        <v>27</v>
      </c>
      <c r="FQ125">
        <v>5.9</v>
      </c>
      <c r="FR125">
        <v>5.8</v>
      </c>
      <c r="FS125">
        <v>1.40381</v>
      </c>
      <c r="FT125">
        <v>2.41333</v>
      </c>
      <c r="FU125">
        <v>2.14966</v>
      </c>
      <c r="FV125">
        <v>2.71729</v>
      </c>
      <c r="FW125">
        <v>2.15088</v>
      </c>
      <c r="FX125">
        <v>2.41699</v>
      </c>
      <c r="FY125">
        <v>42.939</v>
      </c>
      <c r="FZ125">
        <v>13.773</v>
      </c>
      <c r="GA125">
        <v>19</v>
      </c>
      <c r="GB125">
        <v>619.231</v>
      </c>
      <c r="GC125">
        <v>635.832</v>
      </c>
      <c r="GD125">
        <v>30.0073</v>
      </c>
      <c r="GE125">
        <v>39.5059</v>
      </c>
      <c r="GF125">
        <v>30.002</v>
      </c>
      <c r="GG125">
        <v>39.2648</v>
      </c>
      <c r="GH125">
        <v>39.2341</v>
      </c>
      <c r="GI125">
        <v>28.1396</v>
      </c>
      <c r="GJ125">
        <v>16.1502</v>
      </c>
      <c r="GK125">
        <v>100</v>
      </c>
      <c r="GL125">
        <v>30</v>
      </c>
      <c r="GM125">
        <v>420</v>
      </c>
      <c r="GN125">
        <v>38.2379</v>
      </c>
      <c r="GO125">
        <v>98.6131</v>
      </c>
      <c r="GP125">
        <v>99.0301</v>
      </c>
    </row>
    <row r="126" spans="1:198">
      <c r="A126">
        <v>108</v>
      </c>
      <c r="B126">
        <v>1655411421.1</v>
      </c>
      <c r="C126">
        <v>17150</v>
      </c>
      <c r="D126" t="s">
        <v>674</v>
      </c>
      <c r="E126" t="s">
        <v>675</v>
      </c>
      <c r="F126">
        <v>15</v>
      </c>
      <c r="G126">
        <v>1655411413.099999</v>
      </c>
      <c r="H126">
        <f>(I126)/1000</f>
        <v>0</v>
      </c>
      <c r="I126">
        <f>1000*AY126*AG126*(AU126-AV126)/(100*AN126*(1000-AG126*AU126))</f>
        <v>0</v>
      </c>
      <c r="J126">
        <f>AY126*AG126*(AT126-AS126*(1000-AG126*AV126)/(1000-AG126*AU126))/(100*AN126)</f>
        <v>0</v>
      </c>
      <c r="K126">
        <f>AS126 - IF(AG126&gt;1, J126*AN126*100.0/(AI126*BG126), 0)</f>
        <v>0</v>
      </c>
      <c r="L126">
        <f>((R126-H126/2)*K126-J126)/(R126+H126/2)</f>
        <v>0</v>
      </c>
      <c r="M126">
        <f>L126*(AZ126+BA126)/1000.0</f>
        <v>0</v>
      </c>
      <c r="N126">
        <f>(AS126 - IF(AG126&gt;1, J126*AN126*100.0/(AI126*BG126), 0))*(AZ126+BA126)/1000.0</f>
        <v>0</v>
      </c>
      <c r="O126">
        <f>2.0/((1/Q126-1/P126)+SIGN(Q126)*SQRT((1/Q126-1/P126)*(1/Q126-1/P126) + 4*AO126/((AO126+1)*(AO126+1))*(2*1/Q126*1/P126-1/P126*1/P126)))</f>
        <v>0</v>
      </c>
      <c r="P126">
        <f>IF(LEFT(AP126,1)&lt;&gt;"0",IF(LEFT(AP126,1)="1",3.0,AQ126),$D$5+$E$5*(BG126*AZ126/($K$5*1000))+$F$5*(BG126*AZ126/($K$5*1000))*MAX(MIN(AN126,$J$5),$I$5)*MAX(MIN(AN126,$J$5),$I$5)+$G$5*MAX(MIN(AN126,$J$5),$I$5)*(BG126*AZ126/($K$5*1000))+$H$5*(BG126*AZ126/($K$5*1000))*(BG126*AZ126/($K$5*1000)))</f>
        <v>0</v>
      </c>
      <c r="Q126">
        <f>H126*(1000-(1000*0.61365*exp(17.502*U126/(240.97+U126))/(AZ126+BA126)+AU126)/2)/(1000*0.61365*exp(17.502*U126/(240.97+U126))/(AZ126+BA126)-AU126)</f>
        <v>0</v>
      </c>
      <c r="R126">
        <f>1/((AO126+1)/(O126/1.6)+1/(P126/1.37)) + AO126/((AO126+1)/(O126/1.6) + AO126/(P126/1.37))</f>
        <v>0</v>
      </c>
      <c r="S126">
        <f>(AJ126*AM126)</f>
        <v>0</v>
      </c>
      <c r="T126">
        <f>(BB126+(S126+2*0.95*5.67E-8*(((BB126+$B$9)+273)^4-(BB126+273)^4)-44100*H126)/(1.84*29.3*P126+8*0.95*5.67E-8*(BB126+273)^3))</f>
        <v>0</v>
      </c>
      <c r="U126">
        <f>($C$9*BC126+$D$9*BD126+$E$9*T126)</f>
        <v>0</v>
      </c>
      <c r="V126">
        <f>0.61365*exp(17.502*U126/(240.97+U126))</f>
        <v>0</v>
      </c>
      <c r="W126">
        <f>(X126/Y126*100)</f>
        <v>0</v>
      </c>
      <c r="X126">
        <f>AU126*(AZ126+BA126)/1000</f>
        <v>0</v>
      </c>
      <c r="Y126">
        <f>0.61365*exp(17.502*BB126/(240.97+BB126))</f>
        <v>0</v>
      </c>
      <c r="Z126">
        <f>(V126-AU126*(AZ126+BA126)/1000)</f>
        <v>0</v>
      </c>
      <c r="AA126">
        <f>(-H126*44100)</f>
        <v>0</v>
      </c>
      <c r="AB126">
        <f>2*29.3*P126*0.92*(BB126-U126)</f>
        <v>0</v>
      </c>
      <c r="AC126">
        <f>2*0.95*5.67E-8*(((BB126+$B$9)+273)^4-(U126+273)^4)</f>
        <v>0</v>
      </c>
      <c r="AD126">
        <f>S126+AC126+AA126+AB126</f>
        <v>0</v>
      </c>
      <c r="AE126">
        <v>0</v>
      </c>
      <c r="AF126">
        <v>0</v>
      </c>
      <c r="AG126">
        <f>IF(AE126*$H$15&gt;=AI126,1.0,(AI126/(AI126-AE126*$H$15)))</f>
        <v>0</v>
      </c>
      <c r="AH126">
        <f>(AG126-1)*100</f>
        <v>0</v>
      </c>
      <c r="AI126">
        <f>MAX(0,($B$15+$C$15*BG126)/(1+$D$15*BG126)*AZ126/(BB126+273)*$E$15)</f>
        <v>0</v>
      </c>
      <c r="AJ126">
        <f>$B$13*BH126+$C$13*BI126+$D$13*BT126</f>
        <v>0</v>
      </c>
      <c r="AK126">
        <f>AJ126*AL126</f>
        <v>0</v>
      </c>
      <c r="AL126">
        <f>($B$13*$D$11+$C$13*$D$11+$D$13*(BU126*$E$11+BV126*$G$11))/($B$13+$C$13+$D$13)</f>
        <v>0</v>
      </c>
      <c r="AM126">
        <f>($B$13*$K$11+$C$13*$K$11+$D$13*(BU126*$L$11+BV126*$N$11))/($B$13+$C$13+$D$13)</f>
        <v>0</v>
      </c>
      <c r="AN126">
        <v>1.7</v>
      </c>
      <c r="AO126">
        <v>0.5</v>
      </c>
      <c r="AP126" t="s">
        <v>334</v>
      </c>
      <c r="AQ126">
        <v>2</v>
      </c>
      <c r="AR126">
        <v>1655411413.099999</v>
      </c>
      <c r="AS126">
        <v>296.7985161290323</v>
      </c>
      <c r="AT126">
        <v>299.9968387096775</v>
      </c>
      <c r="AU126">
        <v>39.90396451612904</v>
      </c>
      <c r="AV126">
        <v>38.47666129032258</v>
      </c>
      <c r="AW126">
        <v>296.0035161290323</v>
      </c>
      <c r="AX126">
        <v>39.68736774193548</v>
      </c>
      <c r="AY126">
        <v>600.0019354838709</v>
      </c>
      <c r="AZ126">
        <v>85.1037741935484</v>
      </c>
      <c r="BA126">
        <v>0.1000182129032258</v>
      </c>
      <c r="BB126">
        <v>35.12064516129032</v>
      </c>
      <c r="BC126">
        <v>36.25794838709677</v>
      </c>
      <c r="BD126">
        <v>999.9000000000003</v>
      </c>
      <c r="BE126">
        <v>0</v>
      </c>
      <c r="BF126">
        <v>0</v>
      </c>
      <c r="BG126">
        <v>9996.892258064516</v>
      </c>
      <c r="BH126">
        <v>562.6353870967743</v>
      </c>
      <c r="BI126">
        <v>1376.280967741935</v>
      </c>
      <c r="BJ126">
        <v>-3.019406774193548</v>
      </c>
      <c r="BK126">
        <v>309.3205483870968</v>
      </c>
      <c r="BL126">
        <v>312.0015806451613</v>
      </c>
      <c r="BM126">
        <v>1.427304838709677</v>
      </c>
      <c r="BN126">
        <v>299.9968387096775</v>
      </c>
      <c r="BO126">
        <v>38.47666129032258</v>
      </c>
      <c r="BP126">
        <v>3.395977096774194</v>
      </c>
      <c r="BQ126">
        <v>3.274508709677419</v>
      </c>
      <c r="BR126">
        <v>26.10847096774193</v>
      </c>
      <c r="BS126">
        <v>25.49385161290322</v>
      </c>
      <c r="BT126">
        <v>1799.985161290323</v>
      </c>
      <c r="BU126">
        <v>0.6429997741935485</v>
      </c>
      <c r="BV126">
        <v>0.3570001935483871</v>
      </c>
      <c r="BW126">
        <v>44.17742258064516</v>
      </c>
      <c r="BX126">
        <v>30063.15806451613</v>
      </c>
      <c r="BY126">
        <v>1655411442.1</v>
      </c>
      <c r="BZ126" t="s">
        <v>676</v>
      </c>
      <c r="CA126">
        <v>1655411442.1</v>
      </c>
      <c r="CB126">
        <v>1655410966.1</v>
      </c>
      <c r="CC126">
        <v>121</v>
      </c>
      <c r="CD126">
        <v>-0.18</v>
      </c>
      <c r="CE126">
        <v>0.01</v>
      </c>
      <c r="CF126">
        <v>0.795</v>
      </c>
      <c r="CG126">
        <v>0.217</v>
      </c>
      <c r="CH126">
        <v>300</v>
      </c>
      <c r="CI126">
        <v>39</v>
      </c>
      <c r="CJ126">
        <v>0.2</v>
      </c>
      <c r="CK126">
        <v>0.23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3.21893</v>
      </c>
      <c r="CX126">
        <v>2.78111</v>
      </c>
      <c r="CY126">
        <v>0.0611541</v>
      </c>
      <c r="CZ126">
        <v>0.06267109999999999</v>
      </c>
      <c r="DA126">
        <v>0.140358</v>
      </c>
      <c r="DB126">
        <v>0.139114</v>
      </c>
      <c r="DC126">
        <v>23218</v>
      </c>
      <c r="DD126">
        <v>22890.8</v>
      </c>
      <c r="DE126">
        <v>23822.7</v>
      </c>
      <c r="DF126">
        <v>21793</v>
      </c>
      <c r="DG126">
        <v>30322.5</v>
      </c>
      <c r="DH126">
        <v>23935.1</v>
      </c>
      <c r="DI126">
        <v>38975.2</v>
      </c>
      <c r="DJ126">
        <v>30157.6</v>
      </c>
      <c r="DK126">
        <v>2.02828</v>
      </c>
      <c r="DL126">
        <v>2.02078</v>
      </c>
      <c r="DM126">
        <v>-0.027284</v>
      </c>
      <c r="DN126">
        <v>0</v>
      </c>
      <c r="DO126">
        <v>36.6931</v>
      </c>
      <c r="DP126">
        <v>999.9</v>
      </c>
      <c r="DQ126">
        <v>57</v>
      </c>
      <c r="DR126">
        <v>38</v>
      </c>
      <c r="DS126">
        <v>44.5868</v>
      </c>
      <c r="DT126">
        <v>64.0454</v>
      </c>
      <c r="DU126">
        <v>16.7788</v>
      </c>
      <c r="DV126">
        <v>2</v>
      </c>
      <c r="DW126">
        <v>1.08554</v>
      </c>
      <c r="DX126">
        <v>4.91879</v>
      </c>
      <c r="DY126">
        <v>20.2743</v>
      </c>
      <c r="DZ126">
        <v>5.21954</v>
      </c>
      <c r="EA126">
        <v>11.9502</v>
      </c>
      <c r="EB126">
        <v>4.97275</v>
      </c>
      <c r="EC126">
        <v>3.27965</v>
      </c>
      <c r="ED126">
        <v>2397.5</v>
      </c>
      <c r="EE126">
        <v>9954.299999999999</v>
      </c>
      <c r="EF126">
        <v>9999</v>
      </c>
      <c r="EG126">
        <v>120.4</v>
      </c>
      <c r="EH126">
        <v>4.97182</v>
      </c>
      <c r="EI126">
        <v>1.86203</v>
      </c>
      <c r="EJ126">
        <v>1.86752</v>
      </c>
      <c r="EK126">
        <v>1.85899</v>
      </c>
      <c r="EL126">
        <v>1.8631</v>
      </c>
      <c r="EM126">
        <v>1.86366</v>
      </c>
      <c r="EN126">
        <v>1.86443</v>
      </c>
      <c r="EO126">
        <v>1.86051</v>
      </c>
      <c r="EP126">
        <v>0</v>
      </c>
      <c r="EQ126">
        <v>0</v>
      </c>
      <c r="ER126">
        <v>0</v>
      </c>
      <c r="ES126">
        <v>0</v>
      </c>
      <c r="ET126" t="s">
        <v>336</v>
      </c>
      <c r="EU126" t="s">
        <v>337</v>
      </c>
      <c r="EV126" t="s">
        <v>338</v>
      </c>
      <c r="EW126" t="s">
        <v>338</v>
      </c>
      <c r="EX126" t="s">
        <v>338</v>
      </c>
      <c r="EY126" t="s">
        <v>338</v>
      </c>
      <c r="EZ126">
        <v>0</v>
      </c>
      <c r="FA126">
        <v>100</v>
      </c>
      <c r="FB126">
        <v>100</v>
      </c>
      <c r="FC126">
        <v>0.795</v>
      </c>
      <c r="FD126">
        <v>0.2166</v>
      </c>
      <c r="FE126">
        <v>0.8441387828022701</v>
      </c>
      <c r="FF126">
        <v>0.0006784385813721132</v>
      </c>
      <c r="FG126">
        <v>-9.114967239483524E-07</v>
      </c>
      <c r="FH126">
        <v>3.422039933275619E-10</v>
      </c>
      <c r="FI126">
        <v>0.2165952380952376</v>
      </c>
      <c r="FJ126">
        <v>0</v>
      </c>
      <c r="FK126">
        <v>0</v>
      </c>
      <c r="FL126">
        <v>0</v>
      </c>
      <c r="FM126">
        <v>1</v>
      </c>
      <c r="FN126">
        <v>2092</v>
      </c>
      <c r="FO126">
        <v>0</v>
      </c>
      <c r="FP126">
        <v>27</v>
      </c>
      <c r="FQ126">
        <v>1.5</v>
      </c>
      <c r="FR126">
        <v>7.6</v>
      </c>
      <c r="FS126">
        <v>1.06934</v>
      </c>
      <c r="FT126">
        <v>2.42798</v>
      </c>
      <c r="FU126">
        <v>2.14966</v>
      </c>
      <c r="FV126">
        <v>2.71851</v>
      </c>
      <c r="FW126">
        <v>2.15088</v>
      </c>
      <c r="FX126">
        <v>2.42432</v>
      </c>
      <c r="FY126">
        <v>43.6447</v>
      </c>
      <c r="FZ126">
        <v>13.7205</v>
      </c>
      <c r="GA126">
        <v>19</v>
      </c>
      <c r="GB126">
        <v>617.878</v>
      </c>
      <c r="GC126">
        <v>631.373</v>
      </c>
      <c r="GD126">
        <v>30.0065</v>
      </c>
      <c r="GE126">
        <v>39.9974</v>
      </c>
      <c r="GF126">
        <v>30.0025</v>
      </c>
      <c r="GG126">
        <v>39.6178</v>
      </c>
      <c r="GH126">
        <v>39.5683</v>
      </c>
      <c r="GI126">
        <v>21.4438</v>
      </c>
      <c r="GJ126">
        <v>16.3412</v>
      </c>
      <c r="GK126">
        <v>100</v>
      </c>
      <c r="GL126">
        <v>30</v>
      </c>
      <c r="GM126">
        <v>300</v>
      </c>
      <c r="GN126">
        <v>38.4961</v>
      </c>
      <c r="GO126">
        <v>98.5294</v>
      </c>
      <c r="GP126">
        <v>98.9511</v>
      </c>
    </row>
    <row r="127" spans="1:198">
      <c r="A127">
        <v>109</v>
      </c>
      <c r="B127">
        <v>1655411533.1</v>
      </c>
      <c r="C127">
        <v>17262</v>
      </c>
      <c r="D127" t="s">
        <v>677</v>
      </c>
      <c r="E127" t="s">
        <v>678</v>
      </c>
      <c r="F127">
        <v>15</v>
      </c>
      <c r="G127">
        <v>1655411525.099999</v>
      </c>
      <c r="H127">
        <f>(I127)/1000</f>
        <v>0</v>
      </c>
      <c r="I127">
        <f>1000*AY127*AG127*(AU127-AV127)/(100*AN127*(1000-AG127*AU127))</f>
        <v>0</v>
      </c>
      <c r="J127">
        <f>AY127*AG127*(AT127-AS127*(1000-AG127*AV127)/(1000-AG127*AU127))/(100*AN127)</f>
        <v>0</v>
      </c>
      <c r="K127">
        <f>AS127 - IF(AG127&gt;1, J127*AN127*100.0/(AI127*BG127), 0)</f>
        <v>0</v>
      </c>
      <c r="L127">
        <f>((R127-H127/2)*K127-J127)/(R127+H127/2)</f>
        <v>0</v>
      </c>
      <c r="M127">
        <f>L127*(AZ127+BA127)/1000.0</f>
        <v>0</v>
      </c>
      <c r="N127">
        <f>(AS127 - IF(AG127&gt;1, J127*AN127*100.0/(AI127*BG127), 0))*(AZ127+BA127)/1000.0</f>
        <v>0</v>
      </c>
      <c r="O127">
        <f>2.0/((1/Q127-1/P127)+SIGN(Q127)*SQRT((1/Q127-1/P127)*(1/Q127-1/P127) + 4*AO127/((AO127+1)*(AO127+1))*(2*1/Q127*1/P127-1/P127*1/P127)))</f>
        <v>0</v>
      </c>
      <c r="P127">
        <f>IF(LEFT(AP127,1)&lt;&gt;"0",IF(LEFT(AP127,1)="1",3.0,AQ127),$D$5+$E$5*(BG127*AZ127/($K$5*1000))+$F$5*(BG127*AZ127/($K$5*1000))*MAX(MIN(AN127,$J$5),$I$5)*MAX(MIN(AN127,$J$5),$I$5)+$G$5*MAX(MIN(AN127,$J$5),$I$5)*(BG127*AZ127/($K$5*1000))+$H$5*(BG127*AZ127/($K$5*1000))*(BG127*AZ127/($K$5*1000)))</f>
        <v>0</v>
      </c>
      <c r="Q127">
        <f>H127*(1000-(1000*0.61365*exp(17.502*U127/(240.97+U127))/(AZ127+BA127)+AU127)/2)/(1000*0.61365*exp(17.502*U127/(240.97+U127))/(AZ127+BA127)-AU127)</f>
        <v>0</v>
      </c>
      <c r="R127">
        <f>1/((AO127+1)/(O127/1.6)+1/(P127/1.37)) + AO127/((AO127+1)/(O127/1.6) + AO127/(P127/1.37))</f>
        <v>0</v>
      </c>
      <c r="S127">
        <f>(AJ127*AM127)</f>
        <v>0</v>
      </c>
      <c r="T127">
        <f>(BB127+(S127+2*0.95*5.67E-8*(((BB127+$B$9)+273)^4-(BB127+273)^4)-44100*H127)/(1.84*29.3*P127+8*0.95*5.67E-8*(BB127+273)^3))</f>
        <v>0</v>
      </c>
      <c r="U127">
        <f>($C$9*BC127+$D$9*BD127+$E$9*T127)</f>
        <v>0</v>
      </c>
      <c r="V127">
        <f>0.61365*exp(17.502*U127/(240.97+U127))</f>
        <v>0</v>
      </c>
      <c r="W127">
        <f>(X127/Y127*100)</f>
        <v>0</v>
      </c>
      <c r="X127">
        <f>AU127*(AZ127+BA127)/1000</f>
        <v>0</v>
      </c>
      <c r="Y127">
        <f>0.61365*exp(17.502*BB127/(240.97+BB127))</f>
        <v>0</v>
      </c>
      <c r="Z127">
        <f>(V127-AU127*(AZ127+BA127)/1000)</f>
        <v>0</v>
      </c>
      <c r="AA127">
        <f>(-H127*44100)</f>
        <v>0</v>
      </c>
      <c r="AB127">
        <f>2*29.3*P127*0.92*(BB127-U127)</f>
        <v>0</v>
      </c>
      <c r="AC127">
        <f>2*0.95*5.67E-8*(((BB127+$B$9)+273)^4-(U127+273)^4)</f>
        <v>0</v>
      </c>
      <c r="AD127">
        <f>S127+AC127+AA127+AB127</f>
        <v>0</v>
      </c>
      <c r="AE127">
        <v>0</v>
      </c>
      <c r="AF127">
        <v>0</v>
      </c>
      <c r="AG127">
        <f>IF(AE127*$H$15&gt;=AI127,1.0,(AI127/(AI127-AE127*$H$15)))</f>
        <v>0</v>
      </c>
      <c r="AH127">
        <f>(AG127-1)*100</f>
        <v>0</v>
      </c>
      <c r="AI127">
        <f>MAX(0,($B$15+$C$15*BG127)/(1+$D$15*BG127)*AZ127/(BB127+273)*$E$15)</f>
        <v>0</v>
      </c>
      <c r="AJ127">
        <f>$B$13*BH127+$C$13*BI127+$D$13*BT127</f>
        <v>0</v>
      </c>
      <c r="AK127">
        <f>AJ127*AL127</f>
        <v>0</v>
      </c>
      <c r="AL127">
        <f>($B$13*$D$11+$C$13*$D$11+$D$13*(BU127*$E$11+BV127*$G$11))/($B$13+$C$13+$D$13)</f>
        <v>0</v>
      </c>
      <c r="AM127">
        <f>($B$13*$K$11+$C$13*$K$11+$D$13*(BU127*$L$11+BV127*$N$11))/($B$13+$C$13+$D$13)</f>
        <v>0</v>
      </c>
      <c r="AN127">
        <v>1.7</v>
      </c>
      <c r="AO127">
        <v>0.5</v>
      </c>
      <c r="AP127" t="s">
        <v>334</v>
      </c>
      <c r="AQ127">
        <v>2</v>
      </c>
      <c r="AR127">
        <v>1655411525.099999</v>
      </c>
      <c r="AS127">
        <v>197.9736451612903</v>
      </c>
      <c r="AT127">
        <v>199.9880322580645</v>
      </c>
      <c r="AU127">
        <v>40.4574935483871</v>
      </c>
      <c r="AV127">
        <v>38.70789677419355</v>
      </c>
      <c r="AW127">
        <v>197.2866451612903</v>
      </c>
      <c r="AX127">
        <v>40.2409</v>
      </c>
      <c r="AY127">
        <v>600.012258064516</v>
      </c>
      <c r="AZ127">
        <v>85.10940000000001</v>
      </c>
      <c r="BA127">
        <v>0.1000564</v>
      </c>
      <c r="BB127">
        <v>35.3651870967742</v>
      </c>
      <c r="BC127">
        <v>36.44150645161291</v>
      </c>
      <c r="BD127">
        <v>999.9000000000003</v>
      </c>
      <c r="BE127">
        <v>0</v>
      </c>
      <c r="BF127">
        <v>0</v>
      </c>
      <c r="BG127">
        <v>9999.903870967742</v>
      </c>
      <c r="BH127">
        <v>562.719806451613</v>
      </c>
      <c r="BI127">
        <v>1674.87935483871</v>
      </c>
      <c r="BJ127">
        <v>-1.936130967741935</v>
      </c>
      <c r="BK127">
        <v>206.4024516129032</v>
      </c>
      <c r="BL127">
        <v>208.0408387096774</v>
      </c>
      <c r="BM127">
        <v>1.749601290322581</v>
      </c>
      <c r="BN127">
        <v>199.9880322580645</v>
      </c>
      <c r="BO127">
        <v>38.70789677419355</v>
      </c>
      <c r="BP127">
        <v>3.443312903225807</v>
      </c>
      <c r="BQ127">
        <v>3.294406451612902</v>
      </c>
      <c r="BR127">
        <v>26.3427935483871</v>
      </c>
      <c r="BS127">
        <v>25.59586774193549</v>
      </c>
      <c r="BT127">
        <v>1799.983548387097</v>
      </c>
      <c r="BU127">
        <v>0.642999806451613</v>
      </c>
      <c r="BV127">
        <v>0.3570002258064515</v>
      </c>
      <c r="BW127">
        <v>45.05242258064516</v>
      </c>
      <c r="BX127">
        <v>30063.12580645161</v>
      </c>
      <c r="BY127">
        <v>1655411550.6</v>
      </c>
      <c r="BZ127" t="s">
        <v>679</v>
      </c>
      <c r="CA127">
        <v>1655411550.6</v>
      </c>
      <c r="CB127">
        <v>1655410966.1</v>
      </c>
      <c r="CC127">
        <v>122</v>
      </c>
      <c r="CD127">
        <v>-0.079</v>
      </c>
      <c r="CE127">
        <v>0.01</v>
      </c>
      <c r="CF127">
        <v>0.6870000000000001</v>
      </c>
      <c r="CG127">
        <v>0.217</v>
      </c>
      <c r="CH127">
        <v>200</v>
      </c>
      <c r="CI127">
        <v>39</v>
      </c>
      <c r="CJ127">
        <v>0.76</v>
      </c>
      <c r="CK127">
        <v>0.23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3.21809</v>
      </c>
      <c r="CX127">
        <v>2.78084</v>
      </c>
      <c r="CY127">
        <v>0.0431342</v>
      </c>
      <c r="CZ127">
        <v>0.0442633</v>
      </c>
      <c r="DA127">
        <v>0.141591</v>
      </c>
      <c r="DB127">
        <v>0.139696</v>
      </c>
      <c r="DC127">
        <v>23630.1</v>
      </c>
      <c r="DD127">
        <v>23312.1</v>
      </c>
      <c r="DE127">
        <v>23792.5</v>
      </c>
      <c r="DF127">
        <v>21769.7</v>
      </c>
      <c r="DG127">
        <v>30245.2</v>
      </c>
      <c r="DH127">
        <v>23893.7</v>
      </c>
      <c r="DI127">
        <v>38928.1</v>
      </c>
      <c r="DJ127">
        <v>30125</v>
      </c>
      <c r="DK127">
        <v>2.01872</v>
      </c>
      <c r="DL127">
        <v>2.00918</v>
      </c>
      <c r="DM127">
        <v>-0.034783</v>
      </c>
      <c r="DN127">
        <v>0</v>
      </c>
      <c r="DO127">
        <v>37.0285</v>
      </c>
      <c r="DP127">
        <v>999.9</v>
      </c>
      <c r="DQ127">
        <v>56.3</v>
      </c>
      <c r="DR127">
        <v>38.4</v>
      </c>
      <c r="DS127">
        <v>45.0032</v>
      </c>
      <c r="DT127">
        <v>64.0354</v>
      </c>
      <c r="DU127">
        <v>16.8189</v>
      </c>
      <c r="DV127">
        <v>2</v>
      </c>
      <c r="DW127">
        <v>1.14931</v>
      </c>
      <c r="DX127">
        <v>5.25447</v>
      </c>
      <c r="DY127">
        <v>20.262</v>
      </c>
      <c r="DZ127">
        <v>5.22073</v>
      </c>
      <c r="EA127">
        <v>11.9505</v>
      </c>
      <c r="EB127">
        <v>4.97265</v>
      </c>
      <c r="EC127">
        <v>3.2795</v>
      </c>
      <c r="ED127">
        <v>2400.5</v>
      </c>
      <c r="EE127">
        <v>9971.9</v>
      </c>
      <c r="EF127">
        <v>9999</v>
      </c>
      <c r="EG127">
        <v>120.4</v>
      </c>
      <c r="EH127">
        <v>4.97179</v>
      </c>
      <c r="EI127">
        <v>1.86204</v>
      </c>
      <c r="EJ127">
        <v>1.86755</v>
      </c>
      <c r="EK127">
        <v>1.85912</v>
      </c>
      <c r="EL127">
        <v>1.8631</v>
      </c>
      <c r="EM127">
        <v>1.86369</v>
      </c>
      <c r="EN127">
        <v>1.86447</v>
      </c>
      <c r="EO127">
        <v>1.86054</v>
      </c>
      <c r="EP127">
        <v>0</v>
      </c>
      <c r="EQ127">
        <v>0</v>
      </c>
      <c r="ER127">
        <v>0</v>
      </c>
      <c r="ES127">
        <v>0</v>
      </c>
      <c r="ET127" t="s">
        <v>336</v>
      </c>
      <c r="EU127" t="s">
        <v>337</v>
      </c>
      <c r="EV127" t="s">
        <v>338</v>
      </c>
      <c r="EW127" t="s">
        <v>338</v>
      </c>
      <c r="EX127" t="s">
        <v>338</v>
      </c>
      <c r="EY127" t="s">
        <v>338</v>
      </c>
      <c r="EZ127">
        <v>0</v>
      </c>
      <c r="FA127">
        <v>100</v>
      </c>
      <c r="FB127">
        <v>100</v>
      </c>
      <c r="FC127">
        <v>0.6870000000000001</v>
      </c>
      <c r="FD127">
        <v>0.2166</v>
      </c>
      <c r="FE127">
        <v>0.6642377717938298</v>
      </c>
      <c r="FF127">
        <v>0.0006784385813721132</v>
      </c>
      <c r="FG127">
        <v>-9.114967239483524E-07</v>
      </c>
      <c r="FH127">
        <v>3.422039933275619E-10</v>
      </c>
      <c r="FI127">
        <v>0.2165952380952376</v>
      </c>
      <c r="FJ127">
        <v>0</v>
      </c>
      <c r="FK127">
        <v>0</v>
      </c>
      <c r="FL127">
        <v>0</v>
      </c>
      <c r="FM127">
        <v>1</v>
      </c>
      <c r="FN127">
        <v>2092</v>
      </c>
      <c r="FO127">
        <v>0</v>
      </c>
      <c r="FP127">
        <v>27</v>
      </c>
      <c r="FQ127">
        <v>1.5</v>
      </c>
      <c r="FR127">
        <v>9.4</v>
      </c>
      <c r="FS127">
        <v>0.772705</v>
      </c>
      <c r="FT127">
        <v>2.43652</v>
      </c>
      <c r="FU127">
        <v>2.14966</v>
      </c>
      <c r="FV127">
        <v>2.71851</v>
      </c>
      <c r="FW127">
        <v>2.15088</v>
      </c>
      <c r="FX127">
        <v>2.43896</v>
      </c>
      <c r="FY127">
        <v>44.5014</v>
      </c>
      <c r="FZ127">
        <v>13.7118</v>
      </c>
      <c r="GA127">
        <v>19</v>
      </c>
      <c r="GB127">
        <v>614.794</v>
      </c>
      <c r="GC127">
        <v>625.867</v>
      </c>
      <c r="GD127">
        <v>30.0042</v>
      </c>
      <c r="GE127">
        <v>40.6216</v>
      </c>
      <c r="GF127">
        <v>30.0025</v>
      </c>
      <c r="GG127">
        <v>40.1225</v>
      </c>
      <c r="GH127">
        <v>40.0525</v>
      </c>
      <c r="GI127">
        <v>15.5038</v>
      </c>
      <c r="GJ127">
        <v>16.4796</v>
      </c>
      <c r="GK127">
        <v>100</v>
      </c>
      <c r="GL127">
        <v>30</v>
      </c>
      <c r="GM127">
        <v>200</v>
      </c>
      <c r="GN127">
        <v>38.6774</v>
      </c>
      <c r="GO127">
        <v>98.40819999999999</v>
      </c>
      <c r="GP127">
        <v>98.84480000000001</v>
      </c>
    </row>
    <row r="128" spans="1:198">
      <c r="A128">
        <v>110</v>
      </c>
      <c r="B128">
        <v>1655411641.6</v>
      </c>
      <c r="C128">
        <v>17370.5</v>
      </c>
      <c r="D128" t="s">
        <v>680</v>
      </c>
      <c r="E128" t="s">
        <v>681</v>
      </c>
      <c r="F128">
        <v>15</v>
      </c>
      <c r="G128">
        <v>1655411633.599999</v>
      </c>
      <c r="H128">
        <f>(I128)/1000</f>
        <v>0</v>
      </c>
      <c r="I128">
        <f>1000*AY128*AG128*(AU128-AV128)/(100*AN128*(1000-AG128*AU128))</f>
        <v>0</v>
      </c>
      <c r="J128">
        <f>AY128*AG128*(AT128-AS128*(1000-AG128*AV128)/(1000-AG128*AU128))/(100*AN128)</f>
        <v>0</v>
      </c>
      <c r="K128">
        <f>AS128 - IF(AG128&gt;1, J128*AN128*100.0/(AI128*BG128), 0)</f>
        <v>0</v>
      </c>
      <c r="L128">
        <f>((R128-H128/2)*K128-J128)/(R128+H128/2)</f>
        <v>0</v>
      </c>
      <c r="M128">
        <f>L128*(AZ128+BA128)/1000.0</f>
        <v>0</v>
      </c>
      <c r="N128">
        <f>(AS128 - IF(AG128&gt;1, J128*AN128*100.0/(AI128*BG128), 0))*(AZ128+BA128)/1000.0</f>
        <v>0</v>
      </c>
      <c r="O128">
        <f>2.0/((1/Q128-1/P128)+SIGN(Q128)*SQRT((1/Q128-1/P128)*(1/Q128-1/P128) + 4*AO128/((AO128+1)*(AO128+1))*(2*1/Q128*1/P128-1/P128*1/P128)))</f>
        <v>0</v>
      </c>
      <c r="P128">
        <f>IF(LEFT(AP128,1)&lt;&gt;"0",IF(LEFT(AP128,1)="1",3.0,AQ128),$D$5+$E$5*(BG128*AZ128/($K$5*1000))+$F$5*(BG128*AZ128/($K$5*1000))*MAX(MIN(AN128,$J$5),$I$5)*MAX(MIN(AN128,$J$5),$I$5)+$G$5*MAX(MIN(AN128,$J$5),$I$5)*(BG128*AZ128/($K$5*1000))+$H$5*(BG128*AZ128/($K$5*1000))*(BG128*AZ128/($K$5*1000)))</f>
        <v>0</v>
      </c>
      <c r="Q128">
        <f>H128*(1000-(1000*0.61365*exp(17.502*U128/(240.97+U128))/(AZ128+BA128)+AU128)/2)/(1000*0.61365*exp(17.502*U128/(240.97+U128))/(AZ128+BA128)-AU128)</f>
        <v>0</v>
      </c>
      <c r="R128">
        <f>1/((AO128+1)/(O128/1.6)+1/(P128/1.37)) + AO128/((AO128+1)/(O128/1.6) + AO128/(P128/1.37))</f>
        <v>0</v>
      </c>
      <c r="S128">
        <f>(AJ128*AM128)</f>
        <v>0</v>
      </c>
      <c r="T128">
        <f>(BB128+(S128+2*0.95*5.67E-8*(((BB128+$B$9)+273)^4-(BB128+273)^4)-44100*H128)/(1.84*29.3*P128+8*0.95*5.67E-8*(BB128+273)^3))</f>
        <v>0</v>
      </c>
      <c r="U128">
        <f>($C$9*BC128+$D$9*BD128+$E$9*T128)</f>
        <v>0</v>
      </c>
      <c r="V128">
        <f>0.61365*exp(17.502*U128/(240.97+U128))</f>
        <v>0</v>
      </c>
      <c r="W128">
        <f>(X128/Y128*100)</f>
        <v>0</v>
      </c>
      <c r="X128">
        <f>AU128*(AZ128+BA128)/1000</f>
        <v>0</v>
      </c>
      <c r="Y128">
        <f>0.61365*exp(17.502*BB128/(240.97+BB128))</f>
        <v>0</v>
      </c>
      <c r="Z128">
        <f>(V128-AU128*(AZ128+BA128)/1000)</f>
        <v>0</v>
      </c>
      <c r="AA128">
        <f>(-H128*44100)</f>
        <v>0</v>
      </c>
      <c r="AB128">
        <f>2*29.3*P128*0.92*(BB128-U128)</f>
        <v>0</v>
      </c>
      <c r="AC128">
        <f>2*0.95*5.67E-8*(((BB128+$B$9)+273)^4-(U128+273)^4)</f>
        <v>0</v>
      </c>
      <c r="AD128">
        <f>S128+AC128+AA128+AB128</f>
        <v>0</v>
      </c>
      <c r="AE128">
        <v>0</v>
      </c>
      <c r="AF128">
        <v>0</v>
      </c>
      <c r="AG128">
        <f>IF(AE128*$H$15&gt;=AI128,1.0,(AI128/(AI128-AE128*$H$15)))</f>
        <v>0</v>
      </c>
      <c r="AH128">
        <f>(AG128-1)*100</f>
        <v>0</v>
      </c>
      <c r="AI128">
        <f>MAX(0,($B$15+$C$15*BG128)/(1+$D$15*BG128)*AZ128/(BB128+273)*$E$15)</f>
        <v>0</v>
      </c>
      <c r="AJ128">
        <f>$B$13*BH128+$C$13*BI128+$D$13*BT128</f>
        <v>0</v>
      </c>
      <c r="AK128">
        <f>AJ128*AL128</f>
        <v>0</v>
      </c>
      <c r="AL128">
        <f>($B$13*$D$11+$C$13*$D$11+$D$13*(BU128*$E$11+BV128*$G$11))/($B$13+$C$13+$D$13)</f>
        <v>0</v>
      </c>
      <c r="AM128">
        <f>($B$13*$K$11+$C$13*$K$11+$D$13*(BU128*$L$11+BV128*$N$11))/($B$13+$C$13+$D$13)</f>
        <v>0</v>
      </c>
      <c r="AN128">
        <v>1.7</v>
      </c>
      <c r="AO128">
        <v>0.5</v>
      </c>
      <c r="AP128" t="s">
        <v>334</v>
      </c>
      <c r="AQ128">
        <v>2</v>
      </c>
      <c r="AR128">
        <v>1655411633.599999</v>
      </c>
      <c r="AS128">
        <v>99.59243870967741</v>
      </c>
      <c r="AT128">
        <v>100.0016193548387</v>
      </c>
      <c r="AU128">
        <v>40.98617096774193</v>
      </c>
      <c r="AV128">
        <v>38.98131935483871</v>
      </c>
      <c r="AW128">
        <v>98.99543870967742</v>
      </c>
      <c r="AX128">
        <v>40.81817096774193</v>
      </c>
      <c r="AY128">
        <v>599.9955483870968</v>
      </c>
      <c r="AZ128">
        <v>85.08575161290321</v>
      </c>
      <c r="BA128">
        <v>0.1000001903225806</v>
      </c>
      <c r="BB128">
        <v>35.62786451612903</v>
      </c>
      <c r="BC128">
        <v>36.6669</v>
      </c>
      <c r="BD128">
        <v>999.9000000000003</v>
      </c>
      <c r="BE128">
        <v>0</v>
      </c>
      <c r="BF128">
        <v>0</v>
      </c>
      <c r="BG128">
        <v>10001.54870967742</v>
      </c>
      <c r="BH128">
        <v>563.4073548387097</v>
      </c>
      <c r="BI128">
        <v>1488.411935483871</v>
      </c>
      <c r="BJ128">
        <v>-0.3621073548387096</v>
      </c>
      <c r="BK128">
        <v>103.9031612903226</v>
      </c>
      <c r="BL128">
        <v>104.057935483871</v>
      </c>
      <c r="BM128">
        <v>2.053447741935484</v>
      </c>
      <c r="BN128">
        <v>100.0016193548387</v>
      </c>
      <c r="BO128">
        <v>38.98131935483871</v>
      </c>
      <c r="BP128">
        <v>3.491474516129032</v>
      </c>
      <c r="BQ128">
        <v>3.316755161290323</v>
      </c>
      <c r="BR128">
        <v>26.57833870967741</v>
      </c>
      <c r="BS128">
        <v>25.70983548387096</v>
      </c>
      <c r="BT128">
        <v>1799.981290322581</v>
      </c>
      <c r="BU128">
        <v>0.6429997419354841</v>
      </c>
      <c r="BV128">
        <v>0.3570002580645161</v>
      </c>
      <c r="BW128">
        <v>46</v>
      </c>
      <c r="BX128">
        <v>30063.0935483871</v>
      </c>
      <c r="BY128">
        <v>1655411662.6</v>
      </c>
      <c r="BZ128" t="s">
        <v>682</v>
      </c>
      <c r="CA128">
        <v>1655411660.6</v>
      </c>
      <c r="CB128">
        <v>1655411662.6</v>
      </c>
      <c r="CC128">
        <v>123</v>
      </c>
      <c r="CD128">
        <v>-0.047</v>
      </c>
      <c r="CE128">
        <v>-0.049</v>
      </c>
      <c r="CF128">
        <v>0.597</v>
      </c>
      <c r="CG128">
        <v>0.168</v>
      </c>
      <c r="CH128">
        <v>100</v>
      </c>
      <c r="CI128">
        <v>39</v>
      </c>
      <c r="CJ128">
        <v>0.46</v>
      </c>
      <c r="CK128">
        <v>0.06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3.21757</v>
      </c>
      <c r="CX128">
        <v>2.78105</v>
      </c>
      <c r="CY128">
        <v>0.022714</v>
      </c>
      <c r="CZ128">
        <v>0.0232917</v>
      </c>
      <c r="DA128">
        <v>0.142649</v>
      </c>
      <c r="DB128">
        <v>0.140121</v>
      </c>
      <c r="DC128">
        <v>24105.8</v>
      </c>
      <c r="DD128">
        <v>23799.5</v>
      </c>
      <c r="DE128">
        <v>23768.5</v>
      </c>
      <c r="DF128">
        <v>21751.4</v>
      </c>
      <c r="DG128">
        <v>30181.3</v>
      </c>
      <c r="DH128">
        <v>23862.3</v>
      </c>
      <c r="DI128">
        <v>38890.4</v>
      </c>
      <c r="DJ128">
        <v>30099.6</v>
      </c>
      <c r="DK128">
        <v>2.01245</v>
      </c>
      <c r="DL128">
        <v>1.99875</v>
      </c>
      <c r="DM128">
        <v>-0.0453889</v>
      </c>
      <c r="DN128">
        <v>0</v>
      </c>
      <c r="DO128">
        <v>37.392</v>
      </c>
      <c r="DP128">
        <v>999.9</v>
      </c>
      <c r="DQ128">
        <v>55.5</v>
      </c>
      <c r="DR128">
        <v>38.9</v>
      </c>
      <c r="DS128">
        <v>45.5863</v>
      </c>
      <c r="DT128">
        <v>64.09529999999999</v>
      </c>
      <c r="DU128">
        <v>16.9231</v>
      </c>
      <c r="DV128">
        <v>2</v>
      </c>
      <c r="DW128">
        <v>1.204</v>
      </c>
      <c r="DX128">
        <v>5.61356</v>
      </c>
      <c r="DY128">
        <v>20.2485</v>
      </c>
      <c r="DZ128">
        <v>5.22343</v>
      </c>
      <c r="EA128">
        <v>11.9551</v>
      </c>
      <c r="EB128">
        <v>4.9735</v>
      </c>
      <c r="EC128">
        <v>3.28</v>
      </c>
      <c r="ED128">
        <v>2403.1</v>
      </c>
      <c r="EE128">
        <v>9988.4</v>
      </c>
      <c r="EF128">
        <v>9999</v>
      </c>
      <c r="EG128">
        <v>120.5</v>
      </c>
      <c r="EH128">
        <v>4.97182</v>
      </c>
      <c r="EI128">
        <v>1.86209</v>
      </c>
      <c r="EJ128">
        <v>1.86759</v>
      </c>
      <c r="EK128">
        <v>1.85913</v>
      </c>
      <c r="EL128">
        <v>1.8631</v>
      </c>
      <c r="EM128">
        <v>1.86371</v>
      </c>
      <c r="EN128">
        <v>1.86447</v>
      </c>
      <c r="EO128">
        <v>1.86064</v>
      </c>
      <c r="EP128">
        <v>0</v>
      </c>
      <c r="EQ128">
        <v>0</v>
      </c>
      <c r="ER128">
        <v>0</v>
      </c>
      <c r="ES128">
        <v>0</v>
      </c>
      <c r="ET128" t="s">
        <v>336</v>
      </c>
      <c r="EU128" t="s">
        <v>337</v>
      </c>
      <c r="EV128" t="s">
        <v>338</v>
      </c>
      <c r="EW128" t="s">
        <v>338</v>
      </c>
      <c r="EX128" t="s">
        <v>338</v>
      </c>
      <c r="EY128" t="s">
        <v>338</v>
      </c>
      <c r="EZ128">
        <v>0</v>
      </c>
      <c r="FA128">
        <v>100</v>
      </c>
      <c r="FB128">
        <v>100</v>
      </c>
      <c r="FC128">
        <v>0.597</v>
      </c>
      <c r="FD128">
        <v>0.168</v>
      </c>
      <c r="FE128">
        <v>0.5855138200500033</v>
      </c>
      <c r="FF128">
        <v>0.0006784385813721132</v>
      </c>
      <c r="FG128">
        <v>-9.114967239483524E-07</v>
      </c>
      <c r="FH128">
        <v>3.422039933275619E-10</v>
      </c>
      <c r="FI128">
        <v>0.2165952380952376</v>
      </c>
      <c r="FJ128">
        <v>0</v>
      </c>
      <c r="FK128">
        <v>0</v>
      </c>
      <c r="FL128">
        <v>0</v>
      </c>
      <c r="FM128">
        <v>1</v>
      </c>
      <c r="FN128">
        <v>2092</v>
      </c>
      <c r="FO128">
        <v>0</v>
      </c>
      <c r="FP128">
        <v>27</v>
      </c>
      <c r="FQ128">
        <v>1.5</v>
      </c>
      <c r="FR128">
        <v>11.3</v>
      </c>
      <c r="FS128">
        <v>0.460205</v>
      </c>
      <c r="FT128">
        <v>2.4646</v>
      </c>
      <c r="FU128">
        <v>2.14966</v>
      </c>
      <c r="FV128">
        <v>2.71973</v>
      </c>
      <c r="FW128">
        <v>2.15088</v>
      </c>
      <c r="FX128">
        <v>2.41821</v>
      </c>
      <c r="FY128">
        <v>45.2335</v>
      </c>
      <c r="FZ128">
        <v>13.6592</v>
      </c>
      <c r="GA128">
        <v>19</v>
      </c>
      <c r="GB128">
        <v>614.217</v>
      </c>
      <c r="GC128">
        <v>621.324</v>
      </c>
      <c r="GD128">
        <v>30.0013</v>
      </c>
      <c r="GE128">
        <v>41.2006</v>
      </c>
      <c r="GF128">
        <v>30.0022</v>
      </c>
      <c r="GG128">
        <v>40.6226</v>
      </c>
      <c r="GH128">
        <v>40.5338</v>
      </c>
      <c r="GI128">
        <v>9.26267</v>
      </c>
      <c r="GJ128">
        <v>16.9415</v>
      </c>
      <c r="GK128">
        <v>100</v>
      </c>
      <c r="GL128">
        <v>30</v>
      </c>
      <c r="GM128">
        <v>100</v>
      </c>
      <c r="GN128">
        <v>39.0491</v>
      </c>
      <c r="GO128">
        <v>98.3112</v>
      </c>
      <c r="GP128">
        <v>98.7615</v>
      </c>
    </row>
    <row r="129" spans="1:198">
      <c r="A129">
        <v>111</v>
      </c>
      <c r="B129">
        <v>1655411753.6</v>
      </c>
      <c r="C129">
        <v>17482.5</v>
      </c>
      <c r="D129" t="s">
        <v>683</v>
      </c>
      <c r="E129" t="s">
        <v>684</v>
      </c>
      <c r="F129">
        <v>15</v>
      </c>
      <c r="G129">
        <v>1655411749.35</v>
      </c>
      <c r="H129">
        <f>(I129)/1000</f>
        <v>0</v>
      </c>
      <c r="I129">
        <f>1000*AY129*AG129*(AU129-AV129)/(100*AN129*(1000-AG129*AU129))</f>
        <v>0</v>
      </c>
      <c r="J129">
        <f>AY129*AG129*(AT129-AS129*(1000-AG129*AV129)/(1000-AG129*AU129))/(100*AN129)</f>
        <v>0</v>
      </c>
      <c r="K129">
        <f>AS129 - IF(AG129&gt;1, J129*AN129*100.0/(AI129*BG129), 0)</f>
        <v>0</v>
      </c>
      <c r="L129">
        <f>((R129-H129/2)*K129-J129)/(R129+H129/2)</f>
        <v>0</v>
      </c>
      <c r="M129">
        <f>L129*(AZ129+BA129)/1000.0</f>
        <v>0</v>
      </c>
      <c r="N129">
        <f>(AS129 - IF(AG129&gt;1, J129*AN129*100.0/(AI129*BG129), 0))*(AZ129+BA129)/1000.0</f>
        <v>0</v>
      </c>
      <c r="O129">
        <f>2.0/((1/Q129-1/P129)+SIGN(Q129)*SQRT((1/Q129-1/P129)*(1/Q129-1/P129) + 4*AO129/((AO129+1)*(AO129+1))*(2*1/Q129*1/P129-1/P129*1/P129)))</f>
        <v>0</v>
      </c>
      <c r="P129">
        <f>IF(LEFT(AP129,1)&lt;&gt;"0",IF(LEFT(AP129,1)="1",3.0,AQ129),$D$5+$E$5*(BG129*AZ129/($K$5*1000))+$F$5*(BG129*AZ129/($K$5*1000))*MAX(MIN(AN129,$J$5),$I$5)*MAX(MIN(AN129,$J$5),$I$5)+$G$5*MAX(MIN(AN129,$J$5),$I$5)*(BG129*AZ129/($K$5*1000))+$H$5*(BG129*AZ129/($K$5*1000))*(BG129*AZ129/($K$5*1000)))</f>
        <v>0</v>
      </c>
      <c r="Q129">
        <f>H129*(1000-(1000*0.61365*exp(17.502*U129/(240.97+U129))/(AZ129+BA129)+AU129)/2)/(1000*0.61365*exp(17.502*U129/(240.97+U129))/(AZ129+BA129)-AU129)</f>
        <v>0</v>
      </c>
      <c r="R129">
        <f>1/((AO129+1)/(O129/1.6)+1/(P129/1.37)) + AO129/((AO129+1)/(O129/1.6) + AO129/(P129/1.37))</f>
        <v>0</v>
      </c>
      <c r="S129">
        <f>(AJ129*AM129)</f>
        <v>0</v>
      </c>
      <c r="T129">
        <f>(BB129+(S129+2*0.95*5.67E-8*(((BB129+$B$9)+273)^4-(BB129+273)^4)-44100*H129)/(1.84*29.3*P129+8*0.95*5.67E-8*(BB129+273)^3))</f>
        <v>0</v>
      </c>
      <c r="U129">
        <f>($C$9*BC129+$D$9*BD129+$E$9*T129)</f>
        <v>0</v>
      </c>
      <c r="V129">
        <f>0.61365*exp(17.502*U129/(240.97+U129))</f>
        <v>0</v>
      </c>
      <c r="W129">
        <f>(X129/Y129*100)</f>
        <v>0</v>
      </c>
      <c r="X129">
        <f>AU129*(AZ129+BA129)/1000</f>
        <v>0</v>
      </c>
      <c r="Y129">
        <f>0.61365*exp(17.502*BB129/(240.97+BB129))</f>
        <v>0</v>
      </c>
      <c r="Z129">
        <f>(V129-AU129*(AZ129+BA129)/1000)</f>
        <v>0</v>
      </c>
      <c r="AA129">
        <f>(-H129*44100)</f>
        <v>0</v>
      </c>
      <c r="AB129">
        <f>2*29.3*P129*0.92*(BB129-U129)</f>
        <v>0</v>
      </c>
      <c r="AC129">
        <f>2*0.95*5.67E-8*(((BB129+$B$9)+273)^4-(U129+273)^4)</f>
        <v>0</v>
      </c>
      <c r="AD129">
        <f>S129+AC129+AA129+AB129</f>
        <v>0</v>
      </c>
      <c r="AE129">
        <v>0</v>
      </c>
      <c r="AF129">
        <v>0</v>
      </c>
      <c r="AG129">
        <f>IF(AE129*$H$15&gt;=AI129,1.0,(AI129/(AI129-AE129*$H$15)))</f>
        <v>0</v>
      </c>
      <c r="AH129">
        <f>(AG129-1)*100</f>
        <v>0</v>
      </c>
      <c r="AI129">
        <f>MAX(0,($B$15+$C$15*BG129)/(1+$D$15*BG129)*AZ129/(BB129+273)*$E$15)</f>
        <v>0</v>
      </c>
      <c r="AJ129">
        <f>$B$13*BH129+$C$13*BI129+$D$13*BT129</f>
        <v>0</v>
      </c>
      <c r="AK129">
        <f>AJ129*AL129</f>
        <v>0</v>
      </c>
      <c r="AL129">
        <f>($B$13*$D$11+$C$13*$D$11+$D$13*(BU129*$E$11+BV129*$G$11))/($B$13+$C$13+$D$13)</f>
        <v>0</v>
      </c>
      <c r="AM129">
        <f>($B$13*$K$11+$C$13*$K$11+$D$13*(BU129*$L$11+BV129*$N$11))/($B$13+$C$13+$D$13)</f>
        <v>0</v>
      </c>
      <c r="AN129">
        <v>1.7</v>
      </c>
      <c r="AO129">
        <v>0.5</v>
      </c>
      <c r="AP129" t="s">
        <v>334</v>
      </c>
      <c r="AQ129">
        <v>2</v>
      </c>
      <c r="AR129">
        <v>1655411749.35</v>
      </c>
      <c r="AS129">
        <v>50.23698125</v>
      </c>
      <c r="AT129">
        <v>49.9764375</v>
      </c>
      <c r="AU129">
        <v>40.50398125</v>
      </c>
      <c r="AV129">
        <v>39.33901875</v>
      </c>
      <c r="AW129">
        <v>49.655175</v>
      </c>
      <c r="AX129">
        <v>40.3496</v>
      </c>
      <c r="AY129">
        <v>600.645</v>
      </c>
      <c r="AZ129">
        <v>85.09020624999999</v>
      </c>
      <c r="BA129">
        <v>0.09089353124999999</v>
      </c>
      <c r="BB129">
        <v>35.80030625</v>
      </c>
      <c r="BC129">
        <v>36.79525625</v>
      </c>
      <c r="BD129">
        <v>999.9</v>
      </c>
      <c r="BE129">
        <v>0</v>
      </c>
      <c r="BF129">
        <v>0</v>
      </c>
      <c r="BG129">
        <v>10000.03125</v>
      </c>
      <c r="BH129">
        <v>564.1065625000001</v>
      </c>
      <c r="BI129">
        <v>1568.3075</v>
      </c>
      <c r="BJ129">
        <v>0.260553579375</v>
      </c>
      <c r="BK129">
        <v>52.35794375</v>
      </c>
      <c r="BL129">
        <v>52.02296875</v>
      </c>
      <c r="BM129">
        <v>1.1649542525</v>
      </c>
      <c r="BN129">
        <v>49.9764375</v>
      </c>
      <c r="BO129">
        <v>39.33901875</v>
      </c>
      <c r="BP129">
        <v>3.44649</v>
      </c>
      <c r="BQ129">
        <v>3.347364375</v>
      </c>
      <c r="BR129">
        <v>26.35454375</v>
      </c>
      <c r="BS129">
        <v>25.8647875</v>
      </c>
      <c r="BT129">
        <v>1799.9775</v>
      </c>
      <c r="BU129">
        <v>0.6429994374999999</v>
      </c>
      <c r="BV129">
        <v>0.3570005</v>
      </c>
      <c r="BW129">
        <v>46</v>
      </c>
      <c r="BX129">
        <v>30063.025</v>
      </c>
      <c r="BY129">
        <v>1655411745.6</v>
      </c>
      <c r="BZ129" t="s">
        <v>685</v>
      </c>
      <c r="CA129">
        <v>1655411745.6</v>
      </c>
      <c r="CB129">
        <v>1655411743.6</v>
      </c>
      <c r="CC129">
        <v>124</v>
      </c>
      <c r="CD129">
        <v>0.015</v>
      </c>
      <c r="CE129">
        <v>-0.014</v>
      </c>
      <c r="CF129">
        <v>0.584</v>
      </c>
      <c r="CG129">
        <v>0.154</v>
      </c>
      <c r="CH129">
        <v>50</v>
      </c>
      <c r="CI129">
        <v>39</v>
      </c>
      <c r="CJ129">
        <v>0.42</v>
      </c>
      <c r="CK129">
        <v>0.1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3.21373</v>
      </c>
      <c r="CX129">
        <v>2.77575</v>
      </c>
      <c r="CY129">
        <v>0.0116191</v>
      </c>
      <c r="CZ129">
        <v>0.0118302</v>
      </c>
      <c r="DA129">
        <v>0.143861</v>
      </c>
      <c r="DB129">
        <v>0.140913</v>
      </c>
      <c r="DC129">
        <v>24356.8</v>
      </c>
      <c r="DD129">
        <v>24060.5</v>
      </c>
      <c r="DE129">
        <v>23749.5</v>
      </c>
      <c r="DF129">
        <v>21737.6</v>
      </c>
      <c r="DG129">
        <v>30119.2</v>
      </c>
      <c r="DH129">
        <v>23826</v>
      </c>
      <c r="DI129">
        <v>38862</v>
      </c>
      <c r="DJ129">
        <v>30080.7</v>
      </c>
      <c r="DK129">
        <v>2.00147</v>
      </c>
      <c r="DL129">
        <v>1.99013</v>
      </c>
      <c r="DM129">
        <v>-0.0512153</v>
      </c>
      <c r="DN129">
        <v>0</v>
      </c>
      <c r="DO129">
        <v>37.6385</v>
      </c>
      <c r="DP129">
        <v>999.9</v>
      </c>
      <c r="DQ129">
        <v>54.6</v>
      </c>
      <c r="DR129">
        <v>39.4</v>
      </c>
      <c r="DS129">
        <v>46.0672</v>
      </c>
      <c r="DT129">
        <v>64.0553</v>
      </c>
      <c r="DU129">
        <v>16.9111</v>
      </c>
      <c r="DV129">
        <v>2</v>
      </c>
      <c r="DW129">
        <v>1.24633</v>
      </c>
      <c r="DX129">
        <v>5.8692</v>
      </c>
      <c r="DY129">
        <v>20.2371</v>
      </c>
      <c r="DZ129">
        <v>5.22043</v>
      </c>
      <c r="EA129">
        <v>11.9557</v>
      </c>
      <c r="EB129">
        <v>4.9724</v>
      </c>
      <c r="EC129">
        <v>3.2795</v>
      </c>
      <c r="ED129">
        <v>2405.9</v>
      </c>
      <c r="EE129">
        <v>9999</v>
      </c>
      <c r="EF129">
        <v>9999</v>
      </c>
      <c r="EG129">
        <v>120.5</v>
      </c>
      <c r="EH129">
        <v>4.97182</v>
      </c>
      <c r="EI129">
        <v>1.86217</v>
      </c>
      <c r="EJ129">
        <v>1.86766</v>
      </c>
      <c r="EK129">
        <v>1.85916</v>
      </c>
      <c r="EL129">
        <v>1.8631</v>
      </c>
      <c r="EM129">
        <v>1.86371</v>
      </c>
      <c r="EN129">
        <v>1.86447</v>
      </c>
      <c r="EO129">
        <v>1.86066</v>
      </c>
      <c r="EP129">
        <v>0</v>
      </c>
      <c r="EQ129">
        <v>0</v>
      </c>
      <c r="ER129">
        <v>0</v>
      </c>
      <c r="ES129">
        <v>0</v>
      </c>
      <c r="ET129" t="s">
        <v>336</v>
      </c>
      <c r="EU129" t="s">
        <v>337</v>
      </c>
      <c r="EV129" t="s">
        <v>338</v>
      </c>
      <c r="EW129" t="s">
        <v>338</v>
      </c>
      <c r="EX129" t="s">
        <v>338</v>
      </c>
      <c r="EY129" t="s">
        <v>338</v>
      </c>
      <c r="EZ129">
        <v>0</v>
      </c>
      <c r="FA129">
        <v>100</v>
      </c>
      <c r="FB129">
        <v>100</v>
      </c>
      <c r="FC129">
        <v>0.585</v>
      </c>
      <c r="FD129">
        <v>0.1543</v>
      </c>
      <c r="FE129">
        <v>0.5531154603373577</v>
      </c>
      <c r="FF129">
        <v>0.0006784385813721132</v>
      </c>
      <c r="FG129">
        <v>-9.114967239483524E-07</v>
      </c>
      <c r="FH129">
        <v>3.422039933275619E-10</v>
      </c>
      <c r="FI129">
        <v>0.154360000000004</v>
      </c>
      <c r="FJ129">
        <v>0</v>
      </c>
      <c r="FK129">
        <v>0</v>
      </c>
      <c r="FL129">
        <v>0</v>
      </c>
      <c r="FM129">
        <v>1</v>
      </c>
      <c r="FN129">
        <v>2092</v>
      </c>
      <c r="FO129">
        <v>0</v>
      </c>
      <c r="FP129">
        <v>27</v>
      </c>
      <c r="FQ129">
        <v>0.1</v>
      </c>
      <c r="FR129">
        <v>0.2</v>
      </c>
      <c r="FS129">
        <v>0.301514</v>
      </c>
      <c r="FT129">
        <v>2.48291</v>
      </c>
      <c r="FU129">
        <v>2.14966</v>
      </c>
      <c r="FV129">
        <v>2.72095</v>
      </c>
      <c r="FW129">
        <v>2.15088</v>
      </c>
      <c r="FX129">
        <v>2.44019</v>
      </c>
      <c r="FY129">
        <v>45.9788</v>
      </c>
      <c r="FZ129">
        <v>13.6329</v>
      </c>
      <c r="GA129">
        <v>19</v>
      </c>
      <c r="GB129">
        <v>609.592</v>
      </c>
      <c r="GC129">
        <v>618.066</v>
      </c>
      <c r="GD129">
        <v>30.0003</v>
      </c>
      <c r="GE129">
        <v>41.674</v>
      </c>
      <c r="GF129">
        <v>30.0017</v>
      </c>
      <c r="GG129">
        <v>41.0896</v>
      </c>
      <c r="GH129">
        <v>40.9886</v>
      </c>
      <c r="GI129">
        <v>6.09586</v>
      </c>
      <c r="GJ129">
        <v>17.142</v>
      </c>
      <c r="GK129">
        <v>100</v>
      </c>
      <c r="GL129">
        <v>30</v>
      </c>
      <c r="GM129">
        <v>50</v>
      </c>
      <c r="GN129">
        <v>39.236</v>
      </c>
      <c r="GO129">
        <v>98.23690000000001</v>
      </c>
      <c r="GP129">
        <v>98.69929999999999</v>
      </c>
    </row>
    <row r="130" spans="1:198">
      <c r="A130">
        <v>112</v>
      </c>
      <c r="B130">
        <v>1655411844.1</v>
      </c>
      <c r="C130">
        <v>17573</v>
      </c>
      <c r="D130" t="s">
        <v>686</v>
      </c>
      <c r="E130" t="s">
        <v>687</v>
      </c>
      <c r="F130">
        <v>15</v>
      </c>
      <c r="G130">
        <v>1655411836.099999</v>
      </c>
      <c r="H130">
        <f>(I130)/1000</f>
        <v>0</v>
      </c>
      <c r="I130">
        <f>1000*AY130*AG130*(AU130-AV130)/(100*AN130*(1000-AG130*AU130))</f>
        <v>0</v>
      </c>
      <c r="J130">
        <f>AY130*AG130*(AT130-AS130*(1000-AG130*AV130)/(1000-AG130*AU130))/(100*AN130)</f>
        <v>0</v>
      </c>
      <c r="K130">
        <f>AS130 - IF(AG130&gt;1, J130*AN130*100.0/(AI130*BG130), 0)</f>
        <v>0</v>
      </c>
      <c r="L130">
        <f>((R130-H130/2)*K130-J130)/(R130+H130/2)</f>
        <v>0</v>
      </c>
      <c r="M130">
        <f>L130*(AZ130+BA130)/1000.0</f>
        <v>0</v>
      </c>
      <c r="N130">
        <f>(AS130 - IF(AG130&gt;1, J130*AN130*100.0/(AI130*BG130), 0))*(AZ130+BA130)/1000.0</f>
        <v>0</v>
      </c>
      <c r="O130">
        <f>2.0/((1/Q130-1/P130)+SIGN(Q130)*SQRT((1/Q130-1/P130)*(1/Q130-1/P130) + 4*AO130/((AO130+1)*(AO130+1))*(2*1/Q130*1/P130-1/P130*1/P130)))</f>
        <v>0</v>
      </c>
      <c r="P130">
        <f>IF(LEFT(AP130,1)&lt;&gt;"0",IF(LEFT(AP130,1)="1",3.0,AQ130),$D$5+$E$5*(BG130*AZ130/($K$5*1000))+$F$5*(BG130*AZ130/($K$5*1000))*MAX(MIN(AN130,$J$5),$I$5)*MAX(MIN(AN130,$J$5),$I$5)+$G$5*MAX(MIN(AN130,$J$5),$I$5)*(BG130*AZ130/($K$5*1000))+$H$5*(BG130*AZ130/($K$5*1000))*(BG130*AZ130/($K$5*1000)))</f>
        <v>0</v>
      </c>
      <c r="Q130">
        <f>H130*(1000-(1000*0.61365*exp(17.502*U130/(240.97+U130))/(AZ130+BA130)+AU130)/2)/(1000*0.61365*exp(17.502*U130/(240.97+U130))/(AZ130+BA130)-AU130)</f>
        <v>0</v>
      </c>
      <c r="R130">
        <f>1/((AO130+1)/(O130/1.6)+1/(P130/1.37)) + AO130/((AO130+1)/(O130/1.6) + AO130/(P130/1.37))</f>
        <v>0</v>
      </c>
      <c r="S130">
        <f>(AJ130*AM130)</f>
        <v>0</v>
      </c>
      <c r="T130">
        <f>(BB130+(S130+2*0.95*5.67E-8*(((BB130+$B$9)+273)^4-(BB130+273)^4)-44100*H130)/(1.84*29.3*P130+8*0.95*5.67E-8*(BB130+273)^3))</f>
        <v>0</v>
      </c>
      <c r="U130">
        <f>($C$9*BC130+$D$9*BD130+$E$9*T130)</f>
        <v>0</v>
      </c>
      <c r="V130">
        <f>0.61365*exp(17.502*U130/(240.97+U130))</f>
        <v>0</v>
      </c>
      <c r="W130">
        <f>(X130/Y130*100)</f>
        <v>0</v>
      </c>
      <c r="X130">
        <f>AU130*(AZ130+BA130)/1000</f>
        <v>0</v>
      </c>
      <c r="Y130">
        <f>0.61365*exp(17.502*BB130/(240.97+BB130))</f>
        <v>0</v>
      </c>
      <c r="Z130">
        <f>(V130-AU130*(AZ130+BA130)/1000)</f>
        <v>0</v>
      </c>
      <c r="AA130">
        <f>(-H130*44100)</f>
        <v>0</v>
      </c>
      <c r="AB130">
        <f>2*29.3*P130*0.92*(BB130-U130)</f>
        <v>0</v>
      </c>
      <c r="AC130">
        <f>2*0.95*5.67E-8*(((BB130+$B$9)+273)^4-(U130+273)^4)</f>
        <v>0</v>
      </c>
      <c r="AD130">
        <f>S130+AC130+AA130+AB130</f>
        <v>0</v>
      </c>
      <c r="AE130">
        <v>0</v>
      </c>
      <c r="AF130">
        <v>0</v>
      </c>
      <c r="AG130">
        <f>IF(AE130*$H$15&gt;=AI130,1.0,(AI130/(AI130-AE130*$H$15)))</f>
        <v>0</v>
      </c>
      <c r="AH130">
        <f>(AG130-1)*100</f>
        <v>0</v>
      </c>
      <c r="AI130">
        <f>MAX(0,($B$15+$C$15*BG130)/(1+$D$15*BG130)*AZ130/(BB130+273)*$E$15)</f>
        <v>0</v>
      </c>
      <c r="AJ130">
        <f>$B$13*BH130+$C$13*BI130+$D$13*BT130</f>
        <v>0</v>
      </c>
      <c r="AK130">
        <f>AJ130*AL130</f>
        <v>0</v>
      </c>
      <c r="AL130">
        <f>($B$13*$D$11+$C$13*$D$11+$D$13*(BU130*$E$11+BV130*$G$11))/($B$13+$C$13+$D$13)</f>
        <v>0</v>
      </c>
      <c r="AM130">
        <f>($B$13*$K$11+$C$13*$K$11+$D$13*(BU130*$L$11+BV130*$N$11))/($B$13+$C$13+$D$13)</f>
        <v>0</v>
      </c>
      <c r="AN130">
        <v>1.7</v>
      </c>
      <c r="AO130">
        <v>0.5</v>
      </c>
      <c r="AP130" t="s">
        <v>334</v>
      </c>
      <c r="AQ130">
        <v>2</v>
      </c>
      <c r="AR130">
        <v>1655411836.099999</v>
      </c>
      <c r="AS130">
        <v>0.9492917096774195</v>
      </c>
      <c r="AT130">
        <v>-0.5674107096774194</v>
      </c>
      <c r="AU130">
        <v>41.78552258064516</v>
      </c>
      <c r="AV130">
        <v>39.31026129032258</v>
      </c>
      <c r="AW130">
        <v>0.2460786451612904</v>
      </c>
      <c r="AX130">
        <v>41.64166129032258</v>
      </c>
      <c r="AY130">
        <v>599.9913870967742</v>
      </c>
      <c r="AZ130">
        <v>85.09414838709679</v>
      </c>
      <c r="BA130">
        <v>0.1000022677419355</v>
      </c>
      <c r="BB130">
        <v>35.90702258064516</v>
      </c>
      <c r="BC130">
        <v>36.85929354838709</v>
      </c>
      <c r="BD130">
        <v>999.9000000000003</v>
      </c>
      <c r="BE130">
        <v>0</v>
      </c>
      <c r="BF130">
        <v>0</v>
      </c>
      <c r="BG130">
        <v>9998.581612903225</v>
      </c>
      <c r="BH130">
        <v>564.3381935483872</v>
      </c>
      <c r="BI130">
        <v>1663.244516129032</v>
      </c>
      <c r="BJ130">
        <v>1.516702258064516</v>
      </c>
      <c r="BK130">
        <v>0.9906876451612904</v>
      </c>
      <c r="BL130">
        <v>-0.5906285806451613</v>
      </c>
      <c r="BM130">
        <v>2.475266774193548</v>
      </c>
      <c r="BN130">
        <v>-0.5674107096774194</v>
      </c>
      <c r="BO130">
        <v>39.31026129032258</v>
      </c>
      <c r="BP130">
        <v>3.555703225806451</v>
      </c>
      <c r="BQ130">
        <v>3.345071935483871</v>
      </c>
      <c r="BR130">
        <v>26.88809032258065</v>
      </c>
      <c r="BS130">
        <v>25.85326774193549</v>
      </c>
      <c r="BT130">
        <v>1799.987096774194</v>
      </c>
      <c r="BU130">
        <v>0.6429986451612905</v>
      </c>
      <c r="BV130">
        <v>0.3570013548387097</v>
      </c>
      <c r="BW130">
        <v>47</v>
      </c>
      <c r="BX130">
        <v>30063.16451612902</v>
      </c>
      <c r="BY130">
        <v>1655411810.6</v>
      </c>
      <c r="BZ130" t="s">
        <v>688</v>
      </c>
      <c r="CA130">
        <v>1655411810.6</v>
      </c>
      <c r="CB130">
        <v>1655411806.1</v>
      </c>
      <c r="CC130">
        <v>125</v>
      </c>
      <c r="CD130">
        <v>0.15</v>
      </c>
      <c r="CE130">
        <v>-0.01</v>
      </c>
      <c r="CF130">
        <v>0.702</v>
      </c>
      <c r="CG130">
        <v>0.144</v>
      </c>
      <c r="CH130">
        <v>-1</v>
      </c>
      <c r="CI130">
        <v>39</v>
      </c>
      <c r="CJ130">
        <v>0.36</v>
      </c>
      <c r="CK130">
        <v>0.05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3.21656</v>
      </c>
      <c r="CX130">
        <v>2.78099</v>
      </c>
      <c r="CY130">
        <v>5.78388E-05</v>
      </c>
      <c r="CZ130">
        <v>-0.000131233</v>
      </c>
      <c r="DA130">
        <v>0.144256</v>
      </c>
      <c r="DB130">
        <v>0.140719</v>
      </c>
      <c r="DC130">
        <v>24623.7</v>
      </c>
      <c r="DD130">
        <v>24336.1</v>
      </c>
      <c r="DE130">
        <v>23735.1</v>
      </c>
      <c r="DF130">
        <v>21726.3</v>
      </c>
      <c r="DG130">
        <v>30088.8</v>
      </c>
      <c r="DH130">
        <v>23819.2</v>
      </c>
      <c r="DI130">
        <v>38838.8</v>
      </c>
      <c r="DJ130">
        <v>30065</v>
      </c>
      <c r="DK130">
        <v>2.0048</v>
      </c>
      <c r="DL130">
        <v>1.98272</v>
      </c>
      <c r="DM130">
        <v>-0.0584833</v>
      </c>
      <c r="DN130">
        <v>0</v>
      </c>
      <c r="DO130">
        <v>37.7812</v>
      </c>
      <c r="DP130">
        <v>999.9</v>
      </c>
      <c r="DQ130">
        <v>53.9</v>
      </c>
      <c r="DR130">
        <v>39.9</v>
      </c>
      <c r="DS130">
        <v>46.7081</v>
      </c>
      <c r="DT130">
        <v>63.9853</v>
      </c>
      <c r="DU130">
        <v>17.2396</v>
      </c>
      <c r="DV130">
        <v>2</v>
      </c>
      <c r="DW130">
        <v>1.27751</v>
      </c>
      <c r="DX130">
        <v>6.04896</v>
      </c>
      <c r="DY130">
        <v>20.2299</v>
      </c>
      <c r="DZ130">
        <v>5.21924</v>
      </c>
      <c r="EA130">
        <v>11.9559</v>
      </c>
      <c r="EB130">
        <v>4.9715</v>
      </c>
      <c r="EC130">
        <v>3.2794</v>
      </c>
      <c r="ED130">
        <v>2408</v>
      </c>
      <c r="EE130">
        <v>9999</v>
      </c>
      <c r="EF130">
        <v>9999</v>
      </c>
      <c r="EG130">
        <v>120.5</v>
      </c>
      <c r="EH130">
        <v>4.97191</v>
      </c>
      <c r="EI130">
        <v>1.86218</v>
      </c>
      <c r="EJ130">
        <v>1.86768</v>
      </c>
      <c r="EK130">
        <v>1.85926</v>
      </c>
      <c r="EL130">
        <v>1.86315</v>
      </c>
      <c r="EM130">
        <v>1.86374</v>
      </c>
      <c r="EN130">
        <v>1.86448</v>
      </c>
      <c r="EO130">
        <v>1.86066</v>
      </c>
      <c r="EP130">
        <v>0</v>
      </c>
      <c r="EQ130">
        <v>0</v>
      </c>
      <c r="ER130">
        <v>0</v>
      </c>
      <c r="ES130">
        <v>0</v>
      </c>
      <c r="ET130" t="s">
        <v>336</v>
      </c>
      <c r="EU130" t="s">
        <v>337</v>
      </c>
      <c r="EV130" t="s">
        <v>338</v>
      </c>
      <c r="EW130" t="s">
        <v>338</v>
      </c>
      <c r="EX130" t="s">
        <v>338</v>
      </c>
      <c r="EY130" t="s">
        <v>338</v>
      </c>
      <c r="EZ130">
        <v>0</v>
      </c>
      <c r="FA130">
        <v>100</v>
      </c>
      <c r="FB130">
        <v>100</v>
      </c>
      <c r="FC130">
        <v>0.703</v>
      </c>
      <c r="FD130">
        <v>0.1439</v>
      </c>
      <c r="FE130">
        <v>0.7030461551453872</v>
      </c>
      <c r="FF130">
        <v>0.0006784385813721132</v>
      </c>
      <c r="FG130">
        <v>-9.114967239483524E-07</v>
      </c>
      <c r="FH130">
        <v>3.422039933275619E-10</v>
      </c>
      <c r="FI130">
        <v>0.1438599999999894</v>
      </c>
      <c r="FJ130">
        <v>0</v>
      </c>
      <c r="FK130">
        <v>0</v>
      </c>
      <c r="FL130">
        <v>0</v>
      </c>
      <c r="FM130">
        <v>1</v>
      </c>
      <c r="FN130">
        <v>2092</v>
      </c>
      <c r="FO130">
        <v>0</v>
      </c>
      <c r="FP130">
        <v>27</v>
      </c>
      <c r="FQ130">
        <v>0.6</v>
      </c>
      <c r="FR130">
        <v>0.6</v>
      </c>
      <c r="FS130">
        <v>0.032959</v>
      </c>
      <c r="FT130">
        <v>4.99878</v>
      </c>
      <c r="FU130">
        <v>2.14966</v>
      </c>
      <c r="FV130">
        <v>2.72095</v>
      </c>
      <c r="FW130">
        <v>2.15088</v>
      </c>
      <c r="FX130">
        <v>2.40479</v>
      </c>
      <c r="FY130">
        <v>46.6496</v>
      </c>
      <c r="FZ130">
        <v>13.5717</v>
      </c>
      <c r="GA130">
        <v>19</v>
      </c>
      <c r="GB130">
        <v>614.981</v>
      </c>
      <c r="GC130">
        <v>614.551</v>
      </c>
      <c r="GD130">
        <v>30.0014</v>
      </c>
      <c r="GE130">
        <v>42.0203</v>
      </c>
      <c r="GF130">
        <v>30.0016</v>
      </c>
      <c r="GG130">
        <v>41.4089</v>
      </c>
      <c r="GH130">
        <v>41.3041</v>
      </c>
      <c r="GI130">
        <v>0</v>
      </c>
      <c r="GJ130">
        <v>17.871</v>
      </c>
      <c r="GK130">
        <v>100</v>
      </c>
      <c r="GL130">
        <v>30</v>
      </c>
      <c r="GM130">
        <v>0</v>
      </c>
      <c r="GN130">
        <v>39.3168</v>
      </c>
      <c r="GO130">
        <v>98.17789999999999</v>
      </c>
      <c r="GP130">
        <v>98.64790000000001</v>
      </c>
    </row>
    <row r="131" spans="1:198">
      <c r="A131">
        <v>113</v>
      </c>
      <c r="B131">
        <v>1655411934.6</v>
      </c>
      <c r="C131">
        <v>17663.5</v>
      </c>
      <c r="D131" t="s">
        <v>689</v>
      </c>
      <c r="E131" t="s">
        <v>690</v>
      </c>
      <c r="F131">
        <v>15</v>
      </c>
      <c r="G131">
        <v>1655411926.849999</v>
      </c>
      <c r="H131">
        <f>(I131)/1000</f>
        <v>0</v>
      </c>
      <c r="I131">
        <f>1000*AY131*AG131*(AU131-AV131)/(100*AN131*(1000-AG131*AU131))</f>
        <v>0</v>
      </c>
      <c r="J131">
        <f>AY131*AG131*(AT131-AS131*(1000-AG131*AV131)/(1000-AG131*AU131))/(100*AN131)</f>
        <v>0</v>
      </c>
      <c r="K131">
        <f>AS131 - IF(AG131&gt;1, J131*AN131*100.0/(AI131*BG131), 0)</f>
        <v>0</v>
      </c>
      <c r="L131">
        <f>((R131-H131/2)*K131-J131)/(R131+H131/2)</f>
        <v>0</v>
      </c>
      <c r="M131">
        <f>L131*(AZ131+BA131)/1000.0</f>
        <v>0</v>
      </c>
      <c r="N131">
        <f>(AS131 - IF(AG131&gt;1, J131*AN131*100.0/(AI131*BG131), 0))*(AZ131+BA131)/1000.0</f>
        <v>0</v>
      </c>
      <c r="O131">
        <f>2.0/((1/Q131-1/P131)+SIGN(Q131)*SQRT((1/Q131-1/P131)*(1/Q131-1/P131) + 4*AO131/((AO131+1)*(AO131+1))*(2*1/Q131*1/P131-1/P131*1/P131)))</f>
        <v>0</v>
      </c>
      <c r="P131">
        <f>IF(LEFT(AP131,1)&lt;&gt;"0",IF(LEFT(AP131,1)="1",3.0,AQ131),$D$5+$E$5*(BG131*AZ131/($K$5*1000))+$F$5*(BG131*AZ131/($K$5*1000))*MAX(MIN(AN131,$J$5),$I$5)*MAX(MIN(AN131,$J$5),$I$5)+$G$5*MAX(MIN(AN131,$J$5),$I$5)*(BG131*AZ131/($K$5*1000))+$H$5*(BG131*AZ131/($K$5*1000))*(BG131*AZ131/($K$5*1000)))</f>
        <v>0</v>
      </c>
      <c r="Q131">
        <f>H131*(1000-(1000*0.61365*exp(17.502*U131/(240.97+U131))/(AZ131+BA131)+AU131)/2)/(1000*0.61365*exp(17.502*U131/(240.97+U131))/(AZ131+BA131)-AU131)</f>
        <v>0</v>
      </c>
      <c r="R131">
        <f>1/((AO131+1)/(O131/1.6)+1/(P131/1.37)) + AO131/((AO131+1)/(O131/1.6) + AO131/(P131/1.37))</f>
        <v>0</v>
      </c>
      <c r="S131">
        <f>(AJ131*AM131)</f>
        <v>0</v>
      </c>
      <c r="T131">
        <f>(BB131+(S131+2*0.95*5.67E-8*(((BB131+$B$9)+273)^4-(BB131+273)^4)-44100*H131)/(1.84*29.3*P131+8*0.95*5.67E-8*(BB131+273)^3))</f>
        <v>0</v>
      </c>
      <c r="U131">
        <f>($C$9*BC131+$D$9*BD131+$E$9*T131)</f>
        <v>0</v>
      </c>
      <c r="V131">
        <f>0.61365*exp(17.502*U131/(240.97+U131))</f>
        <v>0</v>
      </c>
      <c r="W131">
        <f>(X131/Y131*100)</f>
        <v>0</v>
      </c>
      <c r="X131">
        <f>AU131*(AZ131+BA131)/1000</f>
        <v>0</v>
      </c>
      <c r="Y131">
        <f>0.61365*exp(17.502*BB131/(240.97+BB131))</f>
        <v>0</v>
      </c>
      <c r="Z131">
        <f>(V131-AU131*(AZ131+BA131)/1000)</f>
        <v>0</v>
      </c>
      <c r="AA131">
        <f>(-H131*44100)</f>
        <v>0</v>
      </c>
      <c r="AB131">
        <f>2*29.3*P131*0.92*(BB131-U131)</f>
        <v>0</v>
      </c>
      <c r="AC131">
        <f>2*0.95*5.67E-8*(((BB131+$B$9)+273)^4-(U131+273)^4)</f>
        <v>0</v>
      </c>
      <c r="AD131">
        <f>S131+AC131+AA131+AB131</f>
        <v>0</v>
      </c>
      <c r="AE131">
        <v>0</v>
      </c>
      <c r="AF131">
        <v>0</v>
      </c>
      <c r="AG131">
        <f>IF(AE131*$H$15&gt;=AI131,1.0,(AI131/(AI131-AE131*$H$15)))</f>
        <v>0</v>
      </c>
      <c r="AH131">
        <f>(AG131-1)*100</f>
        <v>0</v>
      </c>
      <c r="AI131">
        <f>MAX(0,($B$15+$C$15*BG131)/(1+$D$15*BG131)*AZ131/(BB131+273)*$E$15)</f>
        <v>0</v>
      </c>
      <c r="AJ131">
        <f>$B$13*BH131+$C$13*BI131+$D$13*BT131</f>
        <v>0</v>
      </c>
      <c r="AK131">
        <f>AJ131*AL131</f>
        <v>0</v>
      </c>
      <c r="AL131">
        <f>($B$13*$D$11+$C$13*$D$11+$D$13*(BU131*$E$11+BV131*$G$11))/($B$13+$C$13+$D$13)</f>
        <v>0</v>
      </c>
      <c r="AM131">
        <f>($B$13*$K$11+$C$13*$K$11+$D$13*(BU131*$L$11+BV131*$N$11))/($B$13+$C$13+$D$13)</f>
        <v>0</v>
      </c>
      <c r="AN131">
        <v>1.7</v>
      </c>
      <c r="AO131">
        <v>0.5</v>
      </c>
      <c r="AP131" t="s">
        <v>334</v>
      </c>
      <c r="AQ131">
        <v>2</v>
      </c>
      <c r="AR131">
        <v>1655411926.849999</v>
      </c>
      <c r="AS131">
        <v>413.7343333333333</v>
      </c>
      <c r="AT131">
        <v>420.2086333333334</v>
      </c>
      <c r="AU131">
        <v>41.78065999999999</v>
      </c>
      <c r="AV131">
        <v>39.27616</v>
      </c>
      <c r="AW131">
        <v>412.8973333333333</v>
      </c>
      <c r="AX131">
        <v>41.6368</v>
      </c>
      <c r="AY131">
        <v>600.0018333333335</v>
      </c>
      <c r="AZ131">
        <v>85.09734</v>
      </c>
      <c r="BA131">
        <v>0.1000384</v>
      </c>
      <c r="BB131">
        <v>35.96112666666667</v>
      </c>
      <c r="BC131">
        <v>36.87221666666667</v>
      </c>
      <c r="BD131">
        <v>999.9000000000002</v>
      </c>
      <c r="BE131">
        <v>0</v>
      </c>
      <c r="BF131">
        <v>0</v>
      </c>
      <c r="BG131">
        <v>9999.935666666666</v>
      </c>
      <c r="BH131">
        <v>564.3468333333333</v>
      </c>
      <c r="BI131">
        <v>1698.937333333333</v>
      </c>
      <c r="BJ131">
        <v>-6.459415333333334</v>
      </c>
      <c r="BK131">
        <v>431.7896333333334</v>
      </c>
      <c r="BL131">
        <v>437.3875</v>
      </c>
      <c r="BM131">
        <v>2.504491333333333</v>
      </c>
      <c r="BN131">
        <v>420.2086333333334</v>
      </c>
      <c r="BO131">
        <v>39.27616</v>
      </c>
      <c r="BP131">
        <v>3.555423333333333</v>
      </c>
      <c r="BQ131">
        <v>3.342297333333333</v>
      </c>
      <c r="BR131">
        <v>26.88675666666667</v>
      </c>
      <c r="BS131">
        <v>25.83924</v>
      </c>
      <c r="BT131">
        <v>1799.988</v>
      </c>
      <c r="BU131">
        <v>0.6430000333333336</v>
      </c>
      <c r="BV131">
        <v>0.3569999666666666</v>
      </c>
      <c r="BW131">
        <v>47</v>
      </c>
      <c r="BX131">
        <v>30063.20666666667</v>
      </c>
      <c r="BY131">
        <v>1655411952.1</v>
      </c>
      <c r="BZ131" t="s">
        <v>691</v>
      </c>
      <c r="CA131">
        <v>1655411952.1</v>
      </c>
      <c r="CB131">
        <v>1655411806.1</v>
      </c>
      <c r="CC131">
        <v>126</v>
      </c>
      <c r="CD131">
        <v>-0.016</v>
      </c>
      <c r="CE131">
        <v>-0.01</v>
      </c>
      <c r="CF131">
        <v>0.837</v>
      </c>
      <c r="CG131">
        <v>0.144</v>
      </c>
      <c r="CH131">
        <v>420</v>
      </c>
      <c r="CI131">
        <v>39</v>
      </c>
      <c r="CJ131">
        <v>0.33</v>
      </c>
      <c r="CK131">
        <v>0.05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3.21642</v>
      </c>
      <c r="CX131">
        <v>2.78136</v>
      </c>
      <c r="CY131">
        <v>0.0792981</v>
      </c>
      <c r="CZ131">
        <v>0.08146100000000001</v>
      </c>
      <c r="DA131">
        <v>0.144156</v>
      </c>
      <c r="DB131">
        <v>0.140426</v>
      </c>
      <c r="DC131">
        <v>22666.6</v>
      </c>
      <c r="DD131">
        <v>22346.7</v>
      </c>
      <c r="DE131">
        <v>23722.9</v>
      </c>
      <c r="DF131">
        <v>21716.2</v>
      </c>
      <c r="DG131">
        <v>30081.2</v>
      </c>
      <c r="DH131">
        <v>23818.7</v>
      </c>
      <c r="DI131">
        <v>38820.3</v>
      </c>
      <c r="DJ131">
        <v>30051.4</v>
      </c>
      <c r="DK131">
        <v>2.00205</v>
      </c>
      <c r="DL131">
        <v>1.97785</v>
      </c>
      <c r="DM131">
        <v>-0.0599548</v>
      </c>
      <c r="DN131">
        <v>0</v>
      </c>
      <c r="DO131">
        <v>37.8531</v>
      </c>
      <c r="DP131">
        <v>999.9</v>
      </c>
      <c r="DQ131">
        <v>53.1</v>
      </c>
      <c r="DR131">
        <v>40.3</v>
      </c>
      <c r="DS131">
        <v>47.0048</v>
      </c>
      <c r="DT131">
        <v>63.8653</v>
      </c>
      <c r="DU131">
        <v>17.1955</v>
      </c>
      <c r="DV131">
        <v>2</v>
      </c>
      <c r="DW131">
        <v>1.30325</v>
      </c>
      <c r="DX131">
        <v>6.03241</v>
      </c>
      <c r="DY131">
        <v>20.23</v>
      </c>
      <c r="DZ131">
        <v>5.22223</v>
      </c>
      <c r="EA131">
        <v>11.956</v>
      </c>
      <c r="EB131">
        <v>4.97305</v>
      </c>
      <c r="EC131">
        <v>3.28003</v>
      </c>
      <c r="ED131">
        <v>2410.5</v>
      </c>
      <c r="EE131">
        <v>9999</v>
      </c>
      <c r="EF131">
        <v>9999</v>
      </c>
      <c r="EG131">
        <v>120.5</v>
      </c>
      <c r="EH131">
        <v>4.97179</v>
      </c>
      <c r="EI131">
        <v>1.86218</v>
      </c>
      <c r="EJ131">
        <v>1.86768</v>
      </c>
      <c r="EK131">
        <v>1.85925</v>
      </c>
      <c r="EL131">
        <v>1.8631</v>
      </c>
      <c r="EM131">
        <v>1.86371</v>
      </c>
      <c r="EN131">
        <v>1.86447</v>
      </c>
      <c r="EO131">
        <v>1.86066</v>
      </c>
      <c r="EP131">
        <v>0</v>
      </c>
      <c r="EQ131">
        <v>0</v>
      </c>
      <c r="ER131">
        <v>0</v>
      </c>
      <c r="ES131">
        <v>0</v>
      </c>
      <c r="ET131" t="s">
        <v>336</v>
      </c>
      <c r="EU131" t="s">
        <v>337</v>
      </c>
      <c r="EV131" t="s">
        <v>338</v>
      </c>
      <c r="EW131" t="s">
        <v>338</v>
      </c>
      <c r="EX131" t="s">
        <v>338</v>
      </c>
      <c r="EY131" t="s">
        <v>338</v>
      </c>
      <c r="EZ131">
        <v>0</v>
      </c>
      <c r="FA131">
        <v>100</v>
      </c>
      <c r="FB131">
        <v>100</v>
      </c>
      <c r="FC131">
        <v>0.837</v>
      </c>
      <c r="FD131">
        <v>0.1438</v>
      </c>
      <c r="FE131">
        <v>0.7030461551453872</v>
      </c>
      <c r="FF131">
        <v>0.0006784385813721132</v>
      </c>
      <c r="FG131">
        <v>-9.114967239483524E-07</v>
      </c>
      <c r="FH131">
        <v>3.422039933275619E-10</v>
      </c>
      <c r="FI131">
        <v>0.1438599999999894</v>
      </c>
      <c r="FJ131">
        <v>0</v>
      </c>
      <c r="FK131">
        <v>0</v>
      </c>
      <c r="FL131">
        <v>0</v>
      </c>
      <c r="FM131">
        <v>1</v>
      </c>
      <c r="FN131">
        <v>2092</v>
      </c>
      <c r="FO131">
        <v>0</v>
      </c>
      <c r="FP131">
        <v>27</v>
      </c>
      <c r="FQ131">
        <v>2.1</v>
      </c>
      <c r="FR131">
        <v>2.1</v>
      </c>
      <c r="FS131">
        <v>1.41357</v>
      </c>
      <c r="FT131">
        <v>2.44995</v>
      </c>
      <c r="FU131">
        <v>2.14966</v>
      </c>
      <c r="FV131">
        <v>2.72095</v>
      </c>
      <c r="FW131">
        <v>2.15088</v>
      </c>
      <c r="FX131">
        <v>2.43164</v>
      </c>
      <c r="FY131">
        <v>47.1825</v>
      </c>
      <c r="FZ131">
        <v>13.5629</v>
      </c>
      <c r="GA131">
        <v>19</v>
      </c>
      <c r="GB131">
        <v>615.4109999999999</v>
      </c>
      <c r="GC131">
        <v>613.063</v>
      </c>
      <c r="GD131">
        <v>29.9967</v>
      </c>
      <c r="GE131">
        <v>42.3249</v>
      </c>
      <c r="GF131">
        <v>30.0009</v>
      </c>
      <c r="GG131">
        <v>41.7123</v>
      </c>
      <c r="GH131">
        <v>41.6039</v>
      </c>
      <c r="GI131">
        <v>28.3227</v>
      </c>
      <c r="GJ131">
        <v>19.0007</v>
      </c>
      <c r="GK131">
        <v>100</v>
      </c>
      <c r="GL131">
        <v>30</v>
      </c>
      <c r="GM131">
        <v>420</v>
      </c>
      <c r="GN131">
        <v>39.1896</v>
      </c>
      <c r="GO131">
        <v>98.1297</v>
      </c>
      <c r="GP131">
        <v>98.6026</v>
      </c>
    </row>
    <row r="132" spans="1:198">
      <c r="A132">
        <v>114</v>
      </c>
      <c r="B132">
        <v>1655412043.1</v>
      </c>
      <c r="C132">
        <v>17772</v>
      </c>
      <c r="D132" t="s">
        <v>692</v>
      </c>
      <c r="E132" t="s">
        <v>693</v>
      </c>
      <c r="F132">
        <v>15</v>
      </c>
      <c r="G132">
        <v>1655412035.099999</v>
      </c>
      <c r="H132">
        <f>(I132)/1000</f>
        <v>0</v>
      </c>
      <c r="I132">
        <f>1000*AY132*AG132*(AU132-AV132)/(100*AN132*(1000-AG132*AU132))</f>
        <v>0</v>
      </c>
      <c r="J132">
        <f>AY132*AG132*(AT132-AS132*(1000-AG132*AV132)/(1000-AG132*AU132))/(100*AN132)</f>
        <v>0</v>
      </c>
      <c r="K132">
        <f>AS132 - IF(AG132&gt;1, J132*AN132*100.0/(AI132*BG132), 0)</f>
        <v>0</v>
      </c>
      <c r="L132">
        <f>((R132-H132/2)*K132-J132)/(R132+H132/2)</f>
        <v>0</v>
      </c>
      <c r="M132">
        <f>L132*(AZ132+BA132)/1000.0</f>
        <v>0</v>
      </c>
      <c r="N132">
        <f>(AS132 - IF(AG132&gt;1, J132*AN132*100.0/(AI132*BG132), 0))*(AZ132+BA132)/1000.0</f>
        <v>0</v>
      </c>
      <c r="O132">
        <f>2.0/((1/Q132-1/P132)+SIGN(Q132)*SQRT((1/Q132-1/P132)*(1/Q132-1/P132) + 4*AO132/((AO132+1)*(AO132+1))*(2*1/Q132*1/P132-1/P132*1/P132)))</f>
        <v>0</v>
      </c>
      <c r="P132">
        <f>IF(LEFT(AP132,1)&lt;&gt;"0",IF(LEFT(AP132,1)="1",3.0,AQ132),$D$5+$E$5*(BG132*AZ132/($K$5*1000))+$F$5*(BG132*AZ132/($K$5*1000))*MAX(MIN(AN132,$J$5),$I$5)*MAX(MIN(AN132,$J$5),$I$5)+$G$5*MAX(MIN(AN132,$J$5),$I$5)*(BG132*AZ132/($K$5*1000))+$H$5*(BG132*AZ132/($K$5*1000))*(BG132*AZ132/($K$5*1000)))</f>
        <v>0</v>
      </c>
      <c r="Q132">
        <f>H132*(1000-(1000*0.61365*exp(17.502*U132/(240.97+U132))/(AZ132+BA132)+AU132)/2)/(1000*0.61365*exp(17.502*U132/(240.97+U132))/(AZ132+BA132)-AU132)</f>
        <v>0</v>
      </c>
      <c r="R132">
        <f>1/((AO132+1)/(O132/1.6)+1/(P132/1.37)) + AO132/((AO132+1)/(O132/1.6) + AO132/(P132/1.37))</f>
        <v>0</v>
      </c>
      <c r="S132">
        <f>(AJ132*AM132)</f>
        <v>0</v>
      </c>
      <c r="T132">
        <f>(BB132+(S132+2*0.95*5.67E-8*(((BB132+$B$9)+273)^4-(BB132+273)^4)-44100*H132)/(1.84*29.3*P132+8*0.95*5.67E-8*(BB132+273)^3))</f>
        <v>0</v>
      </c>
      <c r="U132">
        <f>($C$9*BC132+$D$9*BD132+$E$9*T132)</f>
        <v>0</v>
      </c>
      <c r="V132">
        <f>0.61365*exp(17.502*U132/(240.97+U132))</f>
        <v>0</v>
      </c>
      <c r="W132">
        <f>(X132/Y132*100)</f>
        <v>0</v>
      </c>
      <c r="X132">
        <f>AU132*(AZ132+BA132)/1000</f>
        <v>0</v>
      </c>
      <c r="Y132">
        <f>0.61365*exp(17.502*BB132/(240.97+BB132))</f>
        <v>0</v>
      </c>
      <c r="Z132">
        <f>(V132-AU132*(AZ132+BA132)/1000)</f>
        <v>0</v>
      </c>
      <c r="AA132">
        <f>(-H132*44100)</f>
        <v>0</v>
      </c>
      <c r="AB132">
        <f>2*29.3*P132*0.92*(BB132-U132)</f>
        <v>0</v>
      </c>
      <c r="AC132">
        <f>2*0.95*5.67E-8*(((BB132+$B$9)+273)^4-(U132+273)^4)</f>
        <v>0</v>
      </c>
      <c r="AD132">
        <f>S132+AC132+AA132+AB132</f>
        <v>0</v>
      </c>
      <c r="AE132">
        <v>0</v>
      </c>
      <c r="AF132">
        <v>0</v>
      </c>
      <c r="AG132">
        <f>IF(AE132*$H$15&gt;=AI132,1.0,(AI132/(AI132-AE132*$H$15)))</f>
        <v>0</v>
      </c>
      <c r="AH132">
        <f>(AG132-1)*100</f>
        <v>0</v>
      </c>
      <c r="AI132">
        <f>MAX(0,($B$15+$C$15*BG132)/(1+$D$15*BG132)*AZ132/(BB132+273)*$E$15)</f>
        <v>0</v>
      </c>
      <c r="AJ132">
        <f>$B$13*BH132+$C$13*BI132+$D$13*BT132</f>
        <v>0</v>
      </c>
      <c r="AK132">
        <f>AJ132*AL132</f>
        <v>0</v>
      </c>
      <c r="AL132">
        <f>($B$13*$D$11+$C$13*$D$11+$D$13*(BU132*$E$11+BV132*$G$11))/($B$13+$C$13+$D$13)</f>
        <v>0</v>
      </c>
      <c r="AM132">
        <f>($B$13*$K$11+$C$13*$K$11+$D$13*(BU132*$L$11+BV132*$N$11))/($B$13+$C$13+$D$13)</f>
        <v>0</v>
      </c>
      <c r="AN132">
        <v>1.7</v>
      </c>
      <c r="AO132">
        <v>0.5</v>
      </c>
      <c r="AP132" t="s">
        <v>334</v>
      </c>
      <c r="AQ132">
        <v>2</v>
      </c>
      <c r="AR132">
        <v>1655412035.099999</v>
      </c>
      <c r="AS132">
        <v>640.2561612903226</v>
      </c>
      <c r="AT132">
        <v>650.0470967741936</v>
      </c>
      <c r="AU132">
        <v>41.88638387096774</v>
      </c>
      <c r="AV132">
        <v>39.6985064516129</v>
      </c>
      <c r="AW132">
        <v>639.3771612903225</v>
      </c>
      <c r="AX132">
        <v>41.74252580645162</v>
      </c>
      <c r="AY132">
        <v>600.0008387096775</v>
      </c>
      <c r="AZ132">
        <v>85.10046129032257</v>
      </c>
      <c r="BA132">
        <v>0.1000300709677419</v>
      </c>
      <c r="BB132">
        <v>35.97372903225807</v>
      </c>
      <c r="BC132">
        <v>36.94031290322581</v>
      </c>
      <c r="BD132">
        <v>999.9000000000003</v>
      </c>
      <c r="BE132">
        <v>0</v>
      </c>
      <c r="BF132">
        <v>0</v>
      </c>
      <c r="BG132">
        <v>10000.09870967742</v>
      </c>
      <c r="BH132">
        <v>564.4900967741935</v>
      </c>
      <c r="BI132">
        <v>1700.928387096774</v>
      </c>
      <c r="BJ132">
        <v>-9.832054838709679</v>
      </c>
      <c r="BK132">
        <v>668.203741935484</v>
      </c>
      <c r="BL132">
        <v>676.9198064516129</v>
      </c>
      <c r="BM132">
        <v>2.187871290322581</v>
      </c>
      <c r="BN132">
        <v>650.0470967741936</v>
      </c>
      <c r="BO132">
        <v>39.6985064516129</v>
      </c>
      <c r="BP132">
        <v>3.564549354838709</v>
      </c>
      <c r="BQ132">
        <v>3.37836064516129</v>
      </c>
      <c r="BR132">
        <v>26.9303806451613</v>
      </c>
      <c r="BS132">
        <v>26.02054193548387</v>
      </c>
      <c r="BT132">
        <v>1799.991612903226</v>
      </c>
      <c r="BU132">
        <v>0.6429998064516129</v>
      </c>
      <c r="BV132">
        <v>0.3570001935483872</v>
      </c>
      <c r="BW132">
        <v>47</v>
      </c>
      <c r="BX132">
        <v>30063.26774193548</v>
      </c>
      <c r="BY132">
        <v>1655412062.5</v>
      </c>
      <c r="BZ132" t="s">
        <v>694</v>
      </c>
      <c r="CA132">
        <v>1655412062.5</v>
      </c>
      <c r="CB132">
        <v>1655411806.1</v>
      </c>
      <c r="CC132">
        <v>127</v>
      </c>
      <c r="CD132">
        <v>0.042</v>
      </c>
      <c r="CE132">
        <v>-0.01</v>
      </c>
      <c r="CF132">
        <v>0.879</v>
      </c>
      <c r="CG132">
        <v>0.144</v>
      </c>
      <c r="CH132">
        <v>650</v>
      </c>
      <c r="CI132">
        <v>39</v>
      </c>
      <c r="CJ132">
        <v>0.27</v>
      </c>
      <c r="CK132">
        <v>0.05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3.21616</v>
      </c>
      <c r="CX132">
        <v>2.78139</v>
      </c>
      <c r="CY132">
        <v>0.109268</v>
      </c>
      <c r="CZ132">
        <v>0.112006</v>
      </c>
      <c r="DA132">
        <v>0.144374</v>
      </c>
      <c r="DB132">
        <v>0.141502</v>
      </c>
      <c r="DC132">
        <v>21922.5</v>
      </c>
      <c r="DD132">
        <v>21599.3</v>
      </c>
      <c r="DE132">
        <v>23716.3</v>
      </c>
      <c r="DF132">
        <v>21711.8</v>
      </c>
      <c r="DG132">
        <v>30067.6</v>
      </c>
      <c r="DH132">
        <v>23785.5</v>
      </c>
      <c r="DI132">
        <v>38810.1</v>
      </c>
      <c r="DJ132">
        <v>30045.8</v>
      </c>
      <c r="DK132">
        <v>1.999</v>
      </c>
      <c r="DL132">
        <v>1.97425</v>
      </c>
      <c r="DM132">
        <v>-0.0559166</v>
      </c>
      <c r="DN132">
        <v>0</v>
      </c>
      <c r="DO132">
        <v>37.8442</v>
      </c>
      <c r="DP132">
        <v>999.9</v>
      </c>
      <c r="DQ132">
        <v>52.3</v>
      </c>
      <c r="DR132">
        <v>40.8</v>
      </c>
      <c r="DS132">
        <v>47.5443</v>
      </c>
      <c r="DT132">
        <v>63.9153</v>
      </c>
      <c r="DU132">
        <v>17.2436</v>
      </c>
      <c r="DV132">
        <v>2</v>
      </c>
      <c r="DW132">
        <v>1.31723</v>
      </c>
      <c r="DX132">
        <v>5.88557</v>
      </c>
      <c r="DY132">
        <v>20.2355</v>
      </c>
      <c r="DZ132">
        <v>5.22268</v>
      </c>
      <c r="EA132">
        <v>11.956</v>
      </c>
      <c r="EB132">
        <v>4.9731</v>
      </c>
      <c r="EC132">
        <v>3.28</v>
      </c>
      <c r="ED132">
        <v>2413.1</v>
      </c>
      <c r="EE132">
        <v>9999</v>
      </c>
      <c r="EF132">
        <v>9999</v>
      </c>
      <c r="EG132">
        <v>120.6</v>
      </c>
      <c r="EH132">
        <v>4.97183</v>
      </c>
      <c r="EI132">
        <v>1.86218</v>
      </c>
      <c r="EJ132">
        <v>1.86768</v>
      </c>
      <c r="EK132">
        <v>1.85928</v>
      </c>
      <c r="EL132">
        <v>1.86313</v>
      </c>
      <c r="EM132">
        <v>1.86373</v>
      </c>
      <c r="EN132">
        <v>1.86447</v>
      </c>
      <c r="EO132">
        <v>1.86071</v>
      </c>
      <c r="EP132">
        <v>0</v>
      </c>
      <c r="EQ132">
        <v>0</v>
      </c>
      <c r="ER132">
        <v>0</v>
      </c>
      <c r="ES132">
        <v>0</v>
      </c>
      <c r="ET132" t="s">
        <v>336</v>
      </c>
      <c r="EU132" t="s">
        <v>337</v>
      </c>
      <c r="EV132" t="s">
        <v>338</v>
      </c>
      <c r="EW132" t="s">
        <v>338</v>
      </c>
      <c r="EX132" t="s">
        <v>338</v>
      </c>
      <c r="EY132" t="s">
        <v>338</v>
      </c>
      <c r="EZ132">
        <v>0</v>
      </c>
      <c r="FA132">
        <v>100</v>
      </c>
      <c r="FB132">
        <v>100</v>
      </c>
      <c r="FC132">
        <v>0.879</v>
      </c>
      <c r="FD132">
        <v>0.1439</v>
      </c>
      <c r="FE132">
        <v>0.6873014585159896</v>
      </c>
      <c r="FF132">
        <v>0.0006784385813721132</v>
      </c>
      <c r="FG132">
        <v>-9.114967239483524E-07</v>
      </c>
      <c r="FH132">
        <v>3.422039933275619E-10</v>
      </c>
      <c r="FI132">
        <v>0.1438599999999894</v>
      </c>
      <c r="FJ132">
        <v>0</v>
      </c>
      <c r="FK132">
        <v>0</v>
      </c>
      <c r="FL132">
        <v>0</v>
      </c>
      <c r="FM132">
        <v>1</v>
      </c>
      <c r="FN132">
        <v>2092</v>
      </c>
      <c r="FO132">
        <v>0</v>
      </c>
      <c r="FP132">
        <v>27</v>
      </c>
      <c r="FQ132">
        <v>1.5</v>
      </c>
      <c r="FR132">
        <v>4</v>
      </c>
      <c r="FS132">
        <v>2.00317</v>
      </c>
      <c r="FT132">
        <v>2.45605</v>
      </c>
      <c r="FU132">
        <v>2.14966</v>
      </c>
      <c r="FV132">
        <v>2.72095</v>
      </c>
      <c r="FW132">
        <v>2.15088</v>
      </c>
      <c r="FX132">
        <v>2.45972</v>
      </c>
      <c r="FY132">
        <v>47.7831</v>
      </c>
      <c r="FZ132">
        <v>13.5541</v>
      </c>
      <c r="GA132">
        <v>19</v>
      </c>
      <c r="GB132">
        <v>615.148</v>
      </c>
      <c r="GC132">
        <v>612.205</v>
      </c>
      <c r="GD132">
        <v>29.995</v>
      </c>
      <c r="GE132">
        <v>42.5402</v>
      </c>
      <c r="GF132">
        <v>30.0001</v>
      </c>
      <c r="GG132">
        <v>41.9646</v>
      </c>
      <c r="GH132">
        <v>41.8533</v>
      </c>
      <c r="GI132">
        <v>40.1086</v>
      </c>
      <c r="GJ132">
        <v>18.7144</v>
      </c>
      <c r="GK132">
        <v>100</v>
      </c>
      <c r="GL132">
        <v>30</v>
      </c>
      <c r="GM132">
        <v>650</v>
      </c>
      <c r="GN132">
        <v>39.7438</v>
      </c>
      <c r="GO132">
        <v>98.1035</v>
      </c>
      <c r="GP132">
        <v>98.5836</v>
      </c>
    </row>
    <row r="133" spans="1:198">
      <c r="A133">
        <v>115</v>
      </c>
      <c r="B133">
        <v>1655412153.5</v>
      </c>
      <c r="C133">
        <v>17882.40000009537</v>
      </c>
      <c r="D133" t="s">
        <v>695</v>
      </c>
      <c r="E133" t="s">
        <v>696</v>
      </c>
      <c r="F133">
        <v>15</v>
      </c>
      <c r="G133">
        <v>1655412145.5</v>
      </c>
      <c r="H133">
        <f>(I133)/1000</f>
        <v>0</v>
      </c>
      <c r="I133">
        <f>1000*AY133*AG133*(AU133-AV133)/(100*AN133*(1000-AG133*AU133))</f>
        <v>0</v>
      </c>
      <c r="J133">
        <f>AY133*AG133*(AT133-AS133*(1000-AG133*AV133)/(1000-AG133*AU133))/(100*AN133)</f>
        <v>0</v>
      </c>
      <c r="K133">
        <f>AS133 - IF(AG133&gt;1, J133*AN133*100.0/(AI133*BG133), 0)</f>
        <v>0</v>
      </c>
      <c r="L133">
        <f>((R133-H133/2)*K133-J133)/(R133+H133/2)</f>
        <v>0</v>
      </c>
      <c r="M133">
        <f>L133*(AZ133+BA133)/1000.0</f>
        <v>0</v>
      </c>
      <c r="N133">
        <f>(AS133 - IF(AG133&gt;1, J133*AN133*100.0/(AI133*BG133), 0))*(AZ133+BA133)/1000.0</f>
        <v>0</v>
      </c>
      <c r="O133">
        <f>2.0/((1/Q133-1/P133)+SIGN(Q133)*SQRT((1/Q133-1/P133)*(1/Q133-1/P133) + 4*AO133/((AO133+1)*(AO133+1))*(2*1/Q133*1/P133-1/P133*1/P133)))</f>
        <v>0</v>
      </c>
      <c r="P133">
        <f>IF(LEFT(AP133,1)&lt;&gt;"0",IF(LEFT(AP133,1)="1",3.0,AQ133),$D$5+$E$5*(BG133*AZ133/($K$5*1000))+$F$5*(BG133*AZ133/($K$5*1000))*MAX(MIN(AN133,$J$5),$I$5)*MAX(MIN(AN133,$J$5),$I$5)+$G$5*MAX(MIN(AN133,$J$5),$I$5)*(BG133*AZ133/($K$5*1000))+$H$5*(BG133*AZ133/($K$5*1000))*(BG133*AZ133/($K$5*1000)))</f>
        <v>0</v>
      </c>
      <c r="Q133">
        <f>H133*(1000-(1000*0.61365*exp(17.502*U133/(240.97+U133))/(AZ133+BA133)+AU133)/2)/(1000*0.61365*exp(17.502*U133/(240.97+U133))/(AZ133+BA133)-AU133)</f>
        <v>0</v>
      </c>
      <c r="R133">
        <f>1/((AO133+1)/(O133/1.6)+1/(P133/1.37)) + AO133/((AO133+1)/(O133/1.6) + AO133/(P133/1.37))</f>
        <v>0</v>
      </c>
      <c r="S133">
        <f>(AJ133*AM133)</f>
        <v>0</v>
      </c>
      <c r="T133">
        <f>(BB133+(S133+2*0.95*5.67E-8*(((BB133+$B$9)+273)^4-(BB133+273)^4)-44100*H133)/(1.84*29.3*P133+8*0.95*5.67E-8*(BB133+273)^3))</f>
        <v>0</v>
      </c>
      <c r="U133">
        <f>($C$9*BC133+$D$9*BD133+$E$9*T133)</f>
        <v>0</v>
      </c>
      <c r="V133">
        <f>0.61365*exp(17.502*U133/(240.97+U133))</f>
        <v>0</v>
      </c>
      <c r="W133">
        <f>(X133/Y133*100)</f>
        <v>0</v>
      </c>
      <c r="X133">
        <f>AU133*(AZ133+BA133)/1000</f>
        <v>0</v>
      </c>
      <c r="Y133">
        <f>0.61365*exp(17.502*BB133/(240.97+BB133))</f>
        <v>0</v>
      </c>
      <c r="Z133">
        <f>(V133-AU133*(AZ133+BA133)/1000)</f>
        <v>0</v>
      </c>
      <c r="AA133">
        <f>(-H133*44100)</f>
        <v>0</v>
      </c>
      <c r="AB133">
        <f>2*29.3*P133*0.92*(BB133-U133)</f>
        <v>0</v>
      </c>
      <c r="AC133">
        <f>2*0.95*5.67E-8*(((BB133+$B$9)+273)^4-(U133+273)^4)</f>
        <v>0</v>
      </c>
      <c r="AD133">
        <f>S133+AC133+AA133+AB133</f>
        <v>0</v>
      </c>
      <c r="AE133">
        <v>0</v>
      </c>
      <c r="AF133">
        <v>0</v>
      </c>
      <c r="AG133">
        <f>IF(AE133*$H$15&gt;=AI133,1.0,(AI133/(AI133-AE133*$H$15)))</f>
        <v>0</v>
      </c>
      <c r="AH133">
        <f>(AG133-1)*100</f>
        <v>0</v>
      </c>
      <c r="AI133">
        <f>MAX(0,($B$15+$C$15*BG133)/(1+$D$15*BG133)*AZ133/(BB133+273)*$E$15)</f>
        <v>0</v>
      </c>
      <c r="AJ133">
        <f>$B$13*BH133+$C$13*BI133+$D$13*BT133</f>
        <v>0</v>
      </c>
      <c r="AK133">
        <f>AJ133*AL133</f>
        <v>0</v>
      </c>
      <c r="AL133">
        <f>($B$13*$D$11+$C$13*$D$11+$D$13*(BU133*$E$11+BV133*$G$11))/($B$13+$C$13+$D$13)</f>
        <v>0</v>
      </c>
      <c r="AM133">
        <f>($B$13*$K$11+$C$13*$K$11+$D$13*(BU133*$L$11+BV133*$N$11))/($B$13+$C$13+$D$13)</f>
        <v>0</v>
      </c>
      <c r="AN133">
        <v>1.7</v>
      </c>
      <c r="AO133">
        <v>0.5</v>
      </c>
      <c r="AP133" t="s">
        <v>334</v>
      </c>
      <c r="AQ133">
        <v>2</v>
      </c>
      <c r="AR133">
        <v>1655412145.5</v>
      </c>
      <c r="AS133">
        <v>789.0743225806452</v>
      </c>
      <c r="AT133">
        <v>799.9799354838708</v>
      </c>
      <c r="AU133">
        <v>41.91735806451614</v>
      </c>
      <c r="AV133">
        <v>40.12963548387097</v>
      </c>
      <c r="AW133">
        <v>787.9139677419355</v>
      </c>
      <c r="AX133">
        <v>41.80168387096775</v>
      </c>
      <c r="AY133">
        <v>599.5559354838708</v>
      </c>
      <c r="AZ133">
        <v>85.0977193548387</v>
      </c>
      <c r="BA133">
        <v>0.09803888387096774</v>
      </c>
      <c r="BB133">
        <v>35.93374838709677</v>
      </c>
      <c r="BC133">
        <v>36.99214193548386</v>
      </c>
      <c r="BD133">
        <v>999.9000000000003</v>
      </c>
      <c r="BE133">
        <v>0</v>
      </c>
      <c r="BF133">
        <v>0</v>
      </c>
      <c r="BG133">
        <v>10001.24161290323</v>
      </c>
      <c r="BH133">
        <v>564.478741935484</v>
      </c>
      <c r="BI133">
        <v>1695.061935483871</v>
      </c>
      <c r="BJ133">
        <v>-10.90551290322581</v>
      </c>
      <c r="BK133">
        <v>823.5973870967742</v>
      </c>
      <c r="BL133">
        <v>833.4248709677421</v>
      </c>
      <c r="BM133">
        <v>1.787703225806452</v>
      </c>
      <c r="BN133">
        <v>799.9799354838708</v>
      </c>
      <c r="BO133">
        <v>40.12963548387097</v>
      </c>
      <c r="BP133">
        <v>3.567070967741936</v>
      </c>
      <c r="BQ133">
        <v>3.414941935483871</v>
      </c>
      <c r="BR133">
        <v>26.9424064516129</v>
      </c>
      <c r="BS133">
        <v>26.20268709677419</v>
      </c>
      <c r="BT133">
        <v>1800.001612903226</v>
      </c>
      <c r="BU133">
        <v>0.6430002258064519</v>
      </c>
      <c r="BV133">
        <v>0.3569997741935484</v>
      </c>
      <c r="BW133">
        <v>47</v>
      </c>
      <c r="BX133">
        <v>30063.45161290323</v>
      </c>
      <c r="BY133">
        <v>1655412132</v>
      </c>
      <c r="BZ133" t="s">
        <v>697</v>
      </c>
      <c r="CA133">
        <v>1655412132</v>
      </c>
      <c r="CB133">
        <v>1655412131.5</v>
      </c>
      <c r="CC133">
        <v>128</v>
      </c>
      <c r="CD133">
        <v>0.295</v>
      </c>
      <c r="CE133">
        <v>-0.028</v>
      </c>
      <c r="CF133">
        <v>1.159</v>
      </c>
      <c r="CG133">
        <v>0.116</v>
      </c>
      <c r="CH133">
        <v>800</v>
      </c>
      <c r="CI133">
        <v>40</v>
      </c>
      <c r="CJ133">
        <v>0.31</v>
      </c>
      <c r="CK133">
        <v>0.07000000000000001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3.216</v>
      </c>
      <c r="CX133">
        <v>2.78127</v>
      </c>
      <c r="CY133">
        <v>0.126079</v>
      </c>
      <c r="CZ133">
        <v>0.129055</v>
      </c>
      <c r="DA133">
        <v>0.144431</v>
      </c>
      <c r="DB133">
        <v>0.142342</v>
      </c>
      <c r="DC133">
        <v>21507.5</v>
      </c>
      <c r="DD133">
        <v>21183.4</v>
      </c>
      <c r="DE133">
        <v>23715.4</v>
      </c>
      <c r="DF133">
        <v>21710.9</v>
      </c>
      <c r="DG133">
        <v>30064.4</v>
      </c>
      <c r="DH133">
        <v>23761.7</v>
      </c>
      <c r="DI133">
        <v>38807.5</v>
      </c>
      <c r="DJ133">
        <v>30044.4</v>
      </c>
      <c r="DK133">
        <v>1.99708</v>
      </c>
      <c r="DL133">
        <v>1.97158</v>
      </c>
      <c r="DM133">
        <v>-0.0453517</v>
      </c>
      <c r="DN133">
        <v>0</v>
      </c>
      <c r="DO133">
        <v>37.7186</v>
      </c>
      <c r="DP133">
        <v>999.9</v>
      </c>
      <c r="DQ133">
        <v>51.3</v>
      </c>
      <c r="DR133">
        <v>41.4</v>
      </c>
      <c r="DS133">
        <v>48.1457</v>
      </c>
      <c r="DT133">
        <v>64.0753</v>
      </c>
      <c r="DU133">
        <v>17.2917</v>
      </c>
      <c r="DV133">
        <v>2</v>
      </c>
      <c r="DW133">
        <v>1.31988</v>
      </c>
      <c r="DX133">
        <v>5.80283</v>
      </c>
      <c r="DY133">
        <v>20.2385</v>
      </c>
      <c r="DZ133">
        <v>5.22253</v>
      </c>
      <c r="EA133">
        <v>11.956</v>
      </c>
      <c r="EB133">
        <v>4.9733</v>
      </c>
      <c r="EC133">
        <v>3.28</v>
      </c>
      <c r="ED133">
        <v>2416</v>
      </c>
      <c r="EE133">
        <v>9999</v>
      </c>
      <c r="EF133">
        <v>9999</v>
      </c>
      <c r="EG133">
        <v>120.6</v>
      </c>
      <c r="EH133">
        <v>4.97185</v>
      </c>
      <c r="EI133">
        <v>1.86218</v>
      </c>
      <c r="EJ133">
        <v>1.86768</v>
      </c>
      <c r="EK133">
        <v>1.85928</v>
      </c>
      <c r="EL133">
        <v>1.86316</v>
      </c>
      <c r="EM133">
        <v>1.86374</v>
      </c>
      <c r="EN133">
        <v>1.86447</v>
      </c>
      <c r="EO133">
        <v>1.86071</v>
      </c>
      <c r="EP133">
        <v>0</v>
      </c>
      <c r="EQ133">
        <v>0</v>
      </c>
      <c r="ER133">
        <v>0</v>
      </c>
      <c r="ES133">
        <v>0</v>
      </c>
      <c r="ET133" t="s">
        <v>336</v>
      </c>
      <c r="EU133" t="s">
        <v>337</v>
      </c>
      <c r="EV133" t="s">
        <v>338</v>
      </c>
      <c r="EW133" t="s">
        <v>338</v>
      </c>
      <c r="EX133" t="s">
        <v>338</v>
      </c>
      <c r="EY133" t="s">
        <v>338</v>
      </c>
      <c r="EZ133">
        <v>0</v>
      </c>
      <c r="FA133">
        <v>100</v>
      </c>
      <c r="FB133">
        <v>100</v>
      </c>
      <c r="FC133">
        <v>1.16</v>
      </c>
      <c r="FD133">
        <v>0.1157</v>
      </c>
      <c r="FE133">
        <v>1.024290087012728</v>
      </c>
      <c r="FF133">
        <v>0.0006784385813721132</v>
      </c>
      <c r="FG133">
        <v>-9.114967239483524E-07</v>
      </c>
      <c r="FH133">
        <v>3.422039933275619E-10</v>
      </c>
      <c r="FI133">
        <v>0.1156750000000031</v>
      </c>
      <c r="FJ133">
        <v>0</v>
      </c>
      <c r="FK133">
        <v>0</v>
      </c>
      <c r="FL133">
        <v>0</v>
      </c>
      <c r="FM133">
        <v>1</v>
      </c>
      <c r="FN133">
        <v>2092</v>
      </c>
      <c r="FO133">
        <v>0</v>
      </c>
      <c r="FP133">
        <v>27</v>
      </c>
      <c r="FQ133">
        <v>0.4</v>
      </c>
      <c r="FR133">
        <v>0.4</v>
      </c>
      <c r="FS133">
        <v>2.36206</v>
      </c>
      <c r="FT133">
        <v>2.44629</v>
      </c>
      <c r="FU133">
        <v>2.14966</v>
      </c>
      <c r="FV133">
        <v>2.72095</v>
      </c>
      <c r="FW133">
        <v>2.15088</v>
      </c>
      <c r="FX133">
        <v>2.44995</v>
      </c>
      <c r="FY133">
        <v>48.2703</v>
      </c>
      <c r="FZ133">
        <v>13.5366</v>
      </c>
      <c r="GA133">
        <v>19</v>
      </c>
      <c r="GB133">
        <v>614.76</v>
      </c>
      <c r="GC133">
        <v>611.145</v>
      </c>
      <c r="GD133">
        <v>29.9966</v>
      </c>
      <c r="GE133">
        <v>42.6061</v>
      </c>
      <c r="GF133">
        <v>30.0002</v>
      </c>
      <c r="GG133">
        <v>42.0985</v>
      </c>
      <c r="GH133">
        <v>41.992</v>
      </c>
      <c r="GI133">
        <v>47.2793</v>
      </c>
      <c r="GJ133">
        <v>18.919</v>
      </c>
      <c r="GK133">
        <v>100</v>
      </c>
      <c r="GL133">
        <v>30</v>
      </c>
      <c r="GM133">
        <v>800</v>
      </c>
      <c r="GN133">
        <v>40.014</v>
      </c>
      <c r="GO133">
        <v>98.098</v>
      </c>
      <c r="GP133">
        <v>98.57940000000001</v>
      </c>
    </row>
    <row r="134" spans="1:198">
      <c r="A134">
        <v>116</v>
      </c>
      <c r="B134">
        <v>1655412244</v>
      </c>
      <c r="C134">
        <v>17972.90000009537</v>
      </c>
      <c r="D134" t="s">
        <v>698</v>
      </c>
      <c r="E134" t="s">
        <v>699</v>
      </c>
      <c r="F134">
        <v>15</v>
      </c>
      <c r="G134">
        <v>1655412236.25</v>
      </c>
      <c r="H134">
        <f>(I134)/1000</f>
        <v>0</v>
      </c>
      <c r="I134">
        <f>1000*AY134*AG134*(AU134-AV134)/(100*AN134*(1000-AG134*AU134))</f>
        <v>0</v>
      </c>
      <c r="J134">
        <f>AY134*AG134*(AT134-AS134*(1000-AG134*AV134)/(1000-AG134*AU134))/(100*AN134)</f>
        <v>0</v>
      </c>
      <c r="K134">
        <f>AS134 - IF(AG134&gt;1, J134*AN134*100.0/(AI134*BG134), 0)</f>
        <v>0</v>
      </c>
      <c r="L134">
        <f>((R134-H134/2)*K134-J134)/(R134+H134/2)</f>
        <v>0</v>
      </c>
      <c r="M134">
        <f>L134*(AZ134+BA134)/1000.0</f>
        <v>0</v>
      </c>
      <c r="N134">
        <f>(AS134 - IF(AG134&gt;1, J134*AN134*100.0/(AI134*BG134), 0))*(AZ134+BA134)/1000.0</f>
        <v>0</v>
      </c>
      <c r="O134">
        <f>2.0/((1/Q134-1/P134)+SIGN(Q134)*SQRT((1/Q134-1/P134)*(1/Q134-1/P134) + 4*AO134/((AO134+1)*(AO134+1))*(2*1/Q134*1/P134-1/P134*1/P134)))</f>
        <v>0</v>
      </c>
      <c r="P134">
        <f>IF(LEFT(AP134,1)&lt;&gt;"0",IF(LEFT(AP134,1)="1",3.0,AQ134),$D$5+$E$5*(BG134*AZ134/($K$5*1000))+$F$5*(BG134*AZ134/($K$5*1000))*MAX(MIN(AN134,$J$5),$I$5)*MAX(MIN(AN134,$J$5),$I$5)+$G$5*MAX(MIN(AN134,$J$5),$I$5)*(BG134*AZ134/($K$5*1000))+$H$5*(BG134*AZ134/($K$5*1000))*(BG134*AZ134/($K$5*1000)))</f>
        <v>0</v>
      </c>
      <c r="Q134">
        <f>H134*(1000-(1000*0.61365*exp(17.502*U134/(240.97+U134))/(AZ134+BA134)+AU134)/2)/(1000*0.61365*exp(17.502*U134/(240.97+U134))/(AZ134+BA134)-AU134)</f>
        <v>0</v>
      </c>
      <c r="R134">
        <f>1/((AO134+1)/(O134/1.6)+1/(P134/1.37)) + AO134/((AO134+1)/(O134/1.6) + AO134/(P134/1.37))</f>
        <v>0</v>
      </c>
      <c r="S134">
        <f>(AJ134*AM134)</f>
        <v>0</v>
      </c>
      <c r="T134">
        <f>(BB134+(S134+2*0.95*5.67E-8*(((BB134+$B$9)+273)^4-(BB134+273)^4)-44100*H134)/(1.84*29.3*P134+8*0.95*5.67E-8*(BB134+273)^3))</f>
        <v>0</v>
      </c>
      <c r="U134">
        <f>($C$9*BC134+$D$9*BD134+$E$9*T134)</f>
        <v>0</v>
      </c>
      <c r="V134">
        <f>0.61365*exp(17.502*U134/(240.97+U134))</f>
        <v>0</v>
      </c>
      <c r="W134">
        <f>(X134/Y134*100)</f>
        <v>0</v>
      </c>
      <c r="X134">
        <f>AU134*(AZ134+BA134)/1000</f>
        <v>0</v>
      </c>
      <c r="Y134">
        <f>0.61365*exp(17.502*BB134/(240.97+BB134))</f>
        <v>0</v>
      </c>
      <c r="Z134">
        <f>(V134-AU134*(AZ134+BA134)/1000)</f>
        <v>0</v>
      </c>
      <c r="AA134">
        <f>(-H134*44100)</f>
        <v>0</v>
      </c>
      <c r="AB134">
        <f>2*29.3*P134*0.92*(BB134-U134)</f>
        <v>0</v>
      </c>
      <c r="AC134">
        <f>2*0.95*5.67E-8*(((BB134+$B$9)+273)^4-(U134+273)^4)</f>
        <v>0</v>
      </c>
      <c r="AD134">
        <f>S134+AC134+AA134+AB134</f>
        <v>0</v>
      </c>
      <c r="AE134">
        <v>0</v>
      </c>
      <c r="AF134">
        <v>0</v>
      </c>
      <c r="AG134">
        <f>IF(AE134*$H$15&gt;=AI134,1.0,(AI134/(AI134-AE134*$H$15)))</f>
        <v>0</v>
      </c>
      <c r="AH134">
        <f>(AG134-1)*100</f>
        <v>0</v>
      </c>
      <c r="AI134">
        <f>MAX(0,($B$15+$C$15*BG134)/(1+$D$15*BG134)*AZ134/(BB134+273)*$E$15)</f>
        <v>0</v>
      </c>
      <c r="AJ134">
        <f>$B$13*BH134+$C$13*BI134+$D$13*BT134</f>
        <v>0</v>
      </c>
      <c r="AK134">
        <f>AJ134*AL134</f>
        <v>0</v>
      </c>
      <c r="AL134">
        <f>($B$13*$D$11+$C$13*$D$11+$D$13*(BU134*$E$11+BV134*$G$11))/($B$13+$C$13+$D$13)</f>
        <v>0</v>
      </c>
      <c r="AM134">
        <f>($B$13*$K$11+$C$13*$K$11+$D$13*(BU134*$L$11+BV134*$N$11))/($B$13+$C$13+$D$13)</f>
        <v>0</v>
      </c>
      <c r="AN134">
        <v>1.7</v>
      </c>
      <c r="AO134">
        <v>0.5</v>
      </c>
      <c r="AP134" t="s">
        <v>334</v>
      </c>
      <c r="AQ134">
        <v>2</v>
      </c>
      <c r="AR134">
        <v>1655412236.25</v>
      </c>
      <c r="AS134">
        <v>987.9500000000002</v>
      </c>
      <c r="AT134">
        <v>999.9796999999999</v>
      </c>
      <c r="AU134">
        <v>41.81032333333334</v>
      </c>
      <c r="AV134">
        <v>40.30159666666666</v>
      </c>
      <c r="AW134">
        <v>987.1080000000002</v>
      </c>
      <c r="AX134">
        <v>41.69465</v>
      </c>
      <c r="AY134">
        <v>599.9993333333334</v>
      </c>
      <c r="AZ134">
        <v>85.09523666666665</v>
      </c>
      <c r="BA134">
        <v>0.1000310133333333</v>
      </c>
      <c r="BB134">
        <v>35.93545666666667</v>
      </c>
      <c r="BC134">
        <v>37.05419666666666</v>
      </c>
      <c r="BD134">
        <v>999.9000000000002</v>
      </c>
      <c r="BE134">
        <v>0</v>
      </c>
      <c r="BF134">
        <v>0</v>
      </c>
      <c r="BG134">
        <v>9998.058000000001</v>
      </c>
      <c r="BH134">
        <v>564.3438999999998</v>
      </c>
      <c r="BI134">
        <v>1470.751666666667</v>
      </c>
      <c r="BJ134">
        <v>-11.73696</v>
      </c>
      <c r="BK134">
        <v>1031.365</v>
      </c>
      <c r="BL134">
        <v>1041.973</v>
      </c>
      <c r="BM134">
        <v>1.508729333333334</v>
      </c>
      <c r="BN134">
        <v>999.9796999999999</v>
      </c>
      <c r="BO134">
        <v>40.30159666666666</v>
      </c>
      <c r="BP134">
        <v>3.557859</v>
      </c>
      <c r="BQ134">
        <v>3.429472666666667</v>
      </c>
      <c r="BR134">
        <v>26.89841333333333</v>
      </c>
      <c r="BS134">
        <v>26.27457666666667</v>
      </c>
      <c r="BT134">
        <v>1800.002666666667</v>
      </c>
      <c r="BU134">
        <v>0.6429999333333335</v>
      </c>
      <c r="BV134">
        <v>0.3570000666666667</v>
      </c>
      <c r="BW134">
        <v>47</v>
      </c>
      <c r="BX134">
        <v>30063.45666666666</v>
      </c>
      <c r="BY134">
        <v>1655412269</v>
      </c>
      <c r="BZ134" t="s">
        <v>700</v>
      </c>
      <c r="CA134">
        <v>1655412269</v>
      </c>
      <c r="CB134">
        <v>1655412131.5</v>
      </c>
      <c r="CC134">
        <v>129</v>
      </c>
      <c r="CD134">
        <v>-0.292</v>
      </c>
      <c r="CE134">
        <v>-0.028</v>
      </c>
      <c r="CF134">
        <v>0.842</v>
      </c>
      <c r="CG134">
        <v>0.116</v>
      </c>
      <c r="CH134">
        <v>1000</v>
      </c>
      <c r="CI134">
        <v>40</v>
      </c>
      <c r="CJ134">
        <v>0.18</v>
      </c>
      <c r="CK134">
        <v>0.07000000000000001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3.21598</v>
      </c>
      <c r="CX134">
        <v>2.78124</v>
      </c>
      <c r="CY134">
        <v>0.146253</v>
      </c>
      <c r="CZ134">
        <v>0.149421</v>
      </c>
      <c r="DA134">
        <v>0.144157</v>
      </c>
      <c r="DB134">
        <v>0.142825</v>
      </c>
      <c r="DC134">
        <v>21010.4</v>
      </c>
      <c r="DD134">
        <v>20687.4</v>
      </c>
      <c r="DE134">
        <v>23715.7</v>
      </c>
      <c r="DF134">
        <v>21711.1</v>
      </c>
      <c r="DG134">
        <v>30075.5</v>
      </c>
      <c r="DH134">
        <v>23749.4</v>
      </c>
      <c r="DI134">
        <v>38809</v>
      </c>
      <c r="DJ134">
        <v>30045.3</v>
      </c>
      <c r="DK134">
        <v>1.99715</v>
      </c>
      <c r="DL134">
        <v>1.97022</v>
      </c>
      <c r="DM134">
        <v>-0.0372939</v>
      </c>
      <c r="DN134">
        <v>0</v>
      </c>
      <c r="DO134">
        <v>37.6558</v>
      </c>
      <c r="DP134">
        <v>999.9</v>
      </c>
      <c r="DQ134">
        <v>50.6</v>
      </c>
      <c r="DR134">
        <v>41.8</v>
      </c>
      <c r="DS134">
        <v>48.5044</v>
      </c>
      <c r="DT134">
        <v>64.1253</v>
      </c>
      <c r="DU134">
        <v>17.4119</v>
      </c>
      <c r="DV134">
        <v>2</v>
      </c>
      <c r="DW134">
        <v>1.31993</v>
      </c>
      <c r="DX134">
        <v>5.81638</v>
      </c>
      <c r="DY134">
        <v>20.238</v>
      </c>
      <c r="DZ134">
        <v>5.22283</v>
      </c>
      <c r="EA134">
        <v>11.956</v>
      </c>
      <c r="EB134">
        <v>4.97335</v>
      </c>
      <c r="EC134">
        <v>3.2801</v>
      </c>
      <c r="ED134">
        <v>2418.2</v>
      </c>
      <c r="EE134">
        <v>9999</v>
      </c>
      <c r="EF134">
        <v>9999</v>
      </c>
      <c r="EG134">
        <v>120.6</v>
      </c>
      <c r="EH134">
        <v>4.97187</v>
      </c>
      <c r="EI134">
        <v>1.86223</v>
      </c>
      <c r="EJ134">
        <v>1.86769</v>
      </c>
      <c r="EK134">
        <v>1.85929</v>
      </c>
      <c r="EL134">
        <v>1.86316</v>
      </c>
      <c r="EM134">
        <v>1.8638</v>
      </c>
      <c r="EN134">
        <v>1.86456</v>
      </c>
      <c r="EO134">
        <v>1.86079</v>
      </c>
      <c r="EP134">
        <v>0</v>
      </c>
      <c r="EQ134">
        <v>0</v>
      </c>
      <c r="ER134">
        <v>0</v>
      </c>
      <c r="ES134">
        <v>0</v>
      </c>
      <c r="ET134" t="s">
        <v>336</v>
      </c>
      <c r="EU134" t="s">
        <v>337</v>
      </c>
      <c r="EV134" t="s">
        <v>338</v>
      </c>
      <c r="EW134" t="s">
        <v>338</v>
      </c>
      <c r="EX134" t="s">
        <v>338</v>
      </c>
      <c r="EY134" t="s">
        <v>338</v>
      </c>
      <c r="EZ134">
        <v>0</v>
      </c>
      <c r="FA134">
        <v>100</v>
      </c>
      <c r="FB134">
        <v>100</v>
      </c>
      <c r="FC134">
        <v>0.842</v>
      </c>
      <c r="FD134">
        <v>0.1157</v>
      </c>
      <c r="FE134">
        <v>1.024290087012728</v>
      </c>
      <c r="FF134">
        <v>0.0006784385813721132</v>
      </c>
      <c r="FG134">
        <v>-9.114967239483524E-07</v>
      </c>
      <c r="FH134">
        <v>3.422039933275619E-10</v>
      </c>
      <c r="FI134">
        <v>0.1156750000000031</v>
      </c>
      <c r="FJ134">
        <v>0</v>
      </c>
      <c r="FK134">
        <v>0</v>
      </c>
      <c r="FL134">
        <v>0</v>
      </c>
      <c r="FM134">
        <v>1</v>
      </c>
      <c r="FN134">
        <v>2092</v>
      </c>
      <c r="FO134">
        <v>0</v>
      </c>
      <c r="FP134">
        <v>27</v>
      </c>
      <c r="FQ134">
        <v>1.9</v>
      </c>
      <c r="FR134">
        <v>1.9</v>
      </c>
      <c r="FS134">
        <v>2.81738</v>
      </c>
      <c r="FT134">
        <v>2.44263</v>
      </c>
      <c r="FU134">
        <v>2.14966</v>
      </c>
      <c r="FV134">
        <v>2.71851</v>
      </c>
      <c r="FW134">
        <v>2.15088</v>
      </c>
      <c r="FX134">
        <v>2.45483</v>
      </c>
      <c r="FY134">
        <v>48.7326</v>
      </c>
      <c r="FZ134">
        <v>13.5016</v>
      </c>
      <c r="GA134">
        <v>19</v>
      </c>
      <c r="GB134">
        <v>615.314</v>
      </c>
      <c r="GC134">
        <v>610.593</v>
      </c>
      <c r="GD134">
        <v>30.0008</v>
      </c>
      <c r="GE134">
        <v>42.6193</v>
      </c>
      <c r="GF134">
        <v>30.0003</v>
      </c>
      <c r="GG134">
        <v>42.1562</v>
      </c>
      <c r="GH134">
        <v>42.0604</v>
      </c>
      <c r="GI134">
        <v>56.3828</v>
      </c>
      <c r="GJ134">
        <v>19.198</v>
      </c>
      <c r="GK134">
        <v>100</v>
      </c>
      <c r="GL134">
        <v>30</v>
      </c>
      <c r="GM134">
        <v>1000</v>
      </c>
      <c r="GN134">
        <v>40.3105</v>
      </c>
      <c r="GO134">
        <v>98.10080000000001</v>
      </c>
      <c r="GP134">
        <v>98.5813</v>
      </c>
    </row>
    <row r="135" spans="1:198">
      <c r="A135">
        <v>117</v>
      </c>
      <c r="B135">
        <v>1655412360</v>
      </c>
      <c r="C135">
        <v>18088.90000009537</v>
      </c>
      <c r="D135" t="s">
        <v>701</v>
      </c>
      <c r="E135" t="s">
        <v>702</v>
      </c>
      <c r="F135">
        <v>15</v>
      </c>
      <c r="G135">
        <v>1655412352</v>
      </c>
      <c r="H135">
        <f>(I135)/1000</f>
        <v>0</v>
      </c>
      <c r="I135">
        <f>1000*AY135*AG135*(AU135-AV135)/(100*AN135*(1000-AG135*AU135))</f>
        <v>0</v>
      </c>
      <c r="J135">
        <f>AY135*AG135*(AT135-AS135*(1000-AG135*AV135)/(1000-AG135*AU135))/(100*AN135)</f>
        <v>0</v>
      </c>
      <c r="K135">
        <f>AS135 - IF(AG135&gt;1, J135*AN135*100.0/(AI135*BG135), 0)</f>
        <v>0</v>
      </c>
      <c r="L135">
        <f>((R135-H135/2)*K135-J135)/(R135+H135/2)</f>
        <v>0</v>
      </c>
      <c r="M135">
        <f>L135*(AZ135+BA135)/1000.0</f>
        <v>0</v>
      </c>
      <c r="N135">
        <f>(AS135 - IF(AG135&gt;1, J135*AN135*100.0/(AI135*BG135), 0))*(AZ135+BA135)/1000.0</f>
        <v>0</v>
      </c>
      <c r="O135">
        <f>2.0/((1/Q135-1/P135)+SIGN(Q135)*SQRT((1/Q135-1/P135)*(1/Q135-1/P135) + 4*AO135/((AO135+1)*(AO135+1))*(2*1/Q135*1/P135-1/P135*1/P135)))</f>
        <v>0</v>
      </c>
      <c r="P135">
        <f>IF(LEFT(AP135,1)&lt;&gt;"0",IF(LEFT(AP135,1)="1",3.0,AQ135),$D$5+$E$5*(BG135*AZ135/($K$5*1000))+$F$5*(BG135*AZ135/($K$5*1000))*MAX(MIN(AN135,$J$5),$I$5)*MAX(MIN(AN135,$J$5),$I$5)+$G$5*MAX(MIN(AN135,$J$5),$I$5)*(BG135*AZ135/($K$5*1000))+$H$5*(BG135*AZ135/($K$5*1000))*(BG135*AZ135/($K$5*1000)))</f>
        <v>0</v>
      </c>
      <c r="Q135">
        <f>H135*(1000-(1000*0.61365*exp(17.502*U135/(240.97+U135))/(AZ135+BA135)+AU135)/2)/(1000*0.61365*exp(17.502*U135/(240.97+U135))/(AZ135+BA135)-AU135)</f>
        <v>0</v>
      </c>
      <c r="R135">
        <f>1/((AO135+1)/(O135/1.6)+1/(P135/1.37)) + AO135/((AO135+1)/(O135/1.6) + AO135/(P135/1.37))</f>
        <v>0</v>
      </c>
      <c r="S135">
        <f>(AJ135*AM135)</f>
        <v>0</v>
      </c>
      <c r="T135">
        <f>(BB135+(S135+2*0.95*5.67E-8*(((BB135+$B$9)+273)^4-(BB135+273)^4)-44100*H135)/(1.84*29.3*P135+8*0.95*5.67E-8*(BB135+273)^3))</f>
        <v>0</v>
      </c>
      <c r="U135">
        <f>($C$9*BC135+$D$9*BD135+$E$9*T135)</f>
        <v>0</v>
      </c>
      <c r="V135">
        <f>0.61365*exp(17.502*U135/(240.97+U135))</f>
        <v>0</v>
      </c>
      <c r="W135">
        <f>(X135/Y135*100)</f>
        <v>0</v>
      </c>
      <c r="X135">
        <f>AU135*(AZ135+BA135)/1000</f>
        <v>0</v>
      </c>
      <c r="Y135">
        <f>0.61365*exp(17.502*BB135/(240.97+BB135))</f>
        <v>0</v>
      </c>
      <c r="Z135">
        <f>(V135-AU135*(AZ135+BA135)/1000)</f>
        <v>0</v>
      </c>
      <c r="AA135">
        <f>(-H135*44100)</f>
        <v>0</v>
      </c>
      <c r="AB135">
        <f>2*29.3*P135*0.92*(BB135-U135)</f>
        <v>0</v>
      </c>
      <c r="AC135">
        <f>2*0.95*5.67E-8*(((BB135+$B$9)+273)^4-(U135+273)^4)</f>
        <v>0</v>
      </c>
      <c r="AD135">
        <f>S135+AC135+AA135+AB135</f>
        <v>0</v>
      </c>
      <c r="AE135">
        <v>0</v>
      </c>
      <c r="AF135">
        <v>0</v>
      </c>
      <c r="AG135">
        <f>IF(AE135*$H$15&gt;=AI135,1.0,(AI135/(AI135-AE135*$H$15)))</f>
        <v>0</v>
      </c>
      <c r="AH135">
        <f>(AG135-1)*100</f>
        <v>0</v>
      </c>
      <c r="AI135">
        <f>MAX(0,($B$15+$C$15*BG135)/(1+$D$15*BG135)*AZ135/(BB135+273)*$E$15)</f>
        <v>0</v>
      </c>
      <c r="AJ135">
        <f>$B$13*BH135+$C$13*BI135+$D$13*BT135</f>
        <v>0</v>
      </c>
      <c r="AK135">
        <f>AJ135*AL135</f>
        <v>0</v>
      </c>
      <c r="AL135">
        <f>($B$13*$D$11+$C$13*$D$11+$D$13*(BU135*$E$11+BV135*$G$11))/($B$13+$C$13+$D$13)</f>
        <v>0</v>
      </c>
      <c r="AM135">
        <f>($B$13*$K$11+$C$13*$K$11+$D$13*(BU135*$L$11+BV135*$N$11))/($B$13+$C$13+$D$13)</f>
        <v>0</v>
      </c>
      <c r="AN135">
        <v>1.7</v>
      </c>
      <c r="AO135">
        <v>0.5</v>
      </c>
      <c r="AP135" t="s">
        <v>334</v>
      </c>
      <c r="AQ135">
        <v>2</v>
      </c>
      <c r="AR135">
        <v>1655412352</v>
      </c>
      <c r="AS135">
        <v>1187.525258064516</v>
      </c>
      <c r="AT135">
        <v>1199.910967741935</v>
      </c>
      <c r="AU135">
        <v>41.71702258064516</v>
      </c>
      <c r="AV135">
        <v>40.56104193548388</v>
      </c>
      <c r="AW135">
        <v>1186.842258064516</v>
      </c>
      <c r="AX135">
        <v>41.60133870967743</v>
      </c>
      <c r="AY135">
        <v>600.0051935483871</v>
      </c>
      <c r="AZ135">
        <v>85.09202903225807</v>
      </c>
      <c r="BA135">
        <v>0.1000405225806452</v>
      </c>
      <c r="BB135">
        <v>35.86830967741935</v>
      </c>
      <c r="BC135">
        <v>37.06880645161291</v>
      </c>
      <c r="BD135">
        <v>999.9000000000003</v>
      </c>
      <c r="BE135">
        <v>0</v>
      </c>
      <c r="BF135">
        <v>0</v>
      </c>
      <c r="BG135">
        <v>9999.597419354839</v>
      </c>
      <c r="BH135">
        <v>564.3006451612904</v>
      </c>
      <c r="BI135">
        <v>1439.459677419355</v>
      </c>
      <c r="BJ135">
        <v>-12.24360645161291</v>
      </c>
      <c r="BK135">
        <v>1239.371612903226</v>
      </c>
      <c r="BL135">
        <v>1250.639032258064</v>
      </c>
      <c r="BM135">
        <v>1.155987096774193</v>
      </c>
      <c r="BN135">
        <v>1199.910967741935</v>
      </c>
      <c r="BO135">
        <v>40.56104193548388</v>
      </c>
      <c r="BP135">
        <v>3.549785806451613</v>
      </c>
      <c r="BQ135">
        <v>3.451421612903226</v>
      </c>
      <c r="BR135">
        <v>26.85976129032259</v>
      </c>
      <c r="BS135">
        <v>26.38263870967742</v>
      </c>
      <c r="BT135">
        <v>1800.001935483871</v>
      </c>
      <c r="BU135">
        <v>0.642999451612903</v>
      </c>
      <c r="BV135">
        <v>0.3570005161290322</v>
      </c>
      <c r="BW135">
        <v>47</v>
      </c>
      <c r="BX135">
        <v>30063.43870967743</v>
      </c>
      <c r="BY135">
        <v>1655412379</v>
      </c>
      <c r="BZ135" t="s">
        <v>703</v>
      </c>
      <c r="CA135">
        <v>1655412379</v>
      </c>
      <c r="CB135">
        <v>1655412131.5</v>
      </c>
      <c r="CC135">
        <v>130</v>
      </c>
      <c r="CD135">
        <v>-0.144</v>
      </c>
      <c r="CE135">
        <v>-0.028</v>
      </c>
      <c r="CF135">
        <v>0.6830000000000001</v>
      </c>
      <c r="CG135">
        <v>0.116</v>
      </c>
      <c r="CH135">
        <v>1200</v>
      </c>
      <c r="CI135">
        <v>40</v>
      </c>
      <c r="CJ135">
        <v>0.33</v>
      </c>
      <c r="CK135">
        <v>0.07000000000000001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3.21608</v>
      </c>
      <c r="CX135">
        <v>2.78129</v>
      </c>
      <c r="CY135">
        <v>0.164398</v>
      </c>
      <c r="CZ135">
        <v>0.167718</v>
      </c>
      <c r="DA135">
        <v>0.144079</v>
      </c>
      <c r="DB135">
        <v>0.143637</v>
      </c>
      <c r="DC135">
        <v>20562.1</v>
      </c>
      <c r="DD135">
        <v>20240.4</v>
      </c>
      <c r="DE135">
        <v>23715.2</v>
      </c>
      <c r="DF135">
        <v>21710.1</v>
      </c>
      <c r="DG135">
        <v>30078.6</v>
      </c>
      <c r="DH135">
        <v>23726.3</v>
      </c>
      <c r="DI135">
        <v>38808.9</v>
      </c>
      <c r="DJ135">
        <v>30043.9</v>
      </c>
      <c r="DK135">
        <v>1.99685</v>
      </c>
      <c r="DL135">
        <v>1.9685</v>
      </c>
      <c r="DM135">
        <v>-0.0333861</v>
      </c>
      <c r="DN135">
        <v>0</v>
      </c>
      <c r="DO135">
        <v>37.5786</v>
      </c>
      <c r="DP135">
        <v>999.9</v>
      </c>
      <c r="DQ135">
        <v>49.7</v>
      </c>
      <c r="DR135">
        <v>42.3</v>
      </c>
      <c r="DS135">
        <v>48.9147</v>
      </c>
      <c r="DT135">
        <v>64.1653</v>
      </c>
      <c r="DU135">
        <v>17.3277</v>
      </c>
      <c r="DV135">
        <v>2</v>
      </c>
      <c r="DW135">
        <v>1.31971</v>
      </c>
      <c r="DX135">
        <v>5.72608</v>
      </c>
      <c r="DY135">
        <v>20.2417</v>
      </c>
      <c r="DZ135">
        <v>5.22223</v>
      </c>
      <c r="EA135">
        <v>11.956</v>
      </c>
      <c r="EB135">
        <v>4.97275</v>
      </c>
      <c r="EC135">
        <v>3.28</v>
      </c>
      <c r="ED135">
        <v>2421.4</v>
      </c>
      <c r="EE135">
        <v>9999</v>
      </c>
      <c r="EF135">
        <v>9999</v>
      </c>
      <c r="EG135">
        <v>120.7</v>
      </c>
      <c r="EH135">
        <v>4.97189</v>
      </c>
      <c r="EI135">
        <v>1.86224</v>
      </c>
      <c r="EJ135">
        <v>1.8677</v>
      </c>
      <c r="EK135">
        <v>1.85932</v>
      </c>
      <c r="EL135">
        <v>1.86318</v>
      </c>
      <c r="EM135">
        <v>1.8638</v>
      </c>
      <c r="EN135">
        <v>1.86452</v>
      </c>
      <c r="EO135">
        <v>1.8608</v>
      </c>
      <c r="EP135">
        <v>0</v>
      </c>
      <c r="EQ135">
        <v>0</v>
      </c>
      <c r="ER135">
        <v>0</v>
      </c>
      <c r="ES135">
        <v>0</v>
      </c>
      <c r="ET135" t="s">
        <v>336</v>
      </c>
      <c r="EU135" t="s">
        <v>337</v>
      </c>
      <c r="EV135" t="s">
        <v>338</v>
      </c>
      <c r="EW135" t="s">
        <v>338</v>
      </c>
      <c r="EX135" t="s">
        <v>338</v>
      </c>
      <c r="EY135" t="s">
        <v>338</v>
      </c>
      <c r="EZ135">
        <v>0</v>
      </c>
      <c r="FA135">
        <v>100</v>
      </c>
      <c r="FB135">
        <v>100</v>
      </c>
      <c r="FC135">
        <v>0.6830000000000001</v>
      </c>
      <c r="FD135">
        <v>0.1157</v>
      </c>
      <c r="FE135">
        <v>0.7327921180691054</v>
      </c>
      <c r="FF135">
        <v>0.0006784385813721132</v>
      </c>
      <c r="FG135">
        <v>-9.114967239483524E-07</v>
      </c>
      <c r="FH135">
        <v>3.422039933275619E-10</v>
      </c>
      <c r="FI135">
        <v>0.1156750000000031</v>
      </c>
      <c r="FJ135">
        <v>0</v>
      </c>
      <c r="FK135">
        <v>0</v>
      </c>
      <c r="FL135">
        <v>0</v>
      </c>
      <c r="FM135">
        <v>1</v>
      </c>
      <c r="FN135">
        <v>2092</v>
      </c>
      <c r="FO135">
        <v>0</v>
      </c>
      <c r="FP135">
        <v>27</v>
      </c>
      <c r="FQ135">
        <v>1.5</v>
      </c>
      <c r="FR135">
        <v>3.8</v>
      </c>
      <c r="FS135">
        <v>3.24829</v>
      </c>
      <c r="FT135">
        <v>2.44629</v>
      </c>
      <c r="FU135">
        <v>2.14966</v>
      </c>
      <c r="FV135">
        <v>2.71729</v>
      </c>
      <c r="FW135">
        <v>2.15088</v>
      </c>
      <c r="FX135">
        <v>2.46094</v>
      </c>
      <c r="FY135">
        <v>49.232</v>
      </c>
      <c r="FZ135">
        <v>13.4666</v>
      </c>
      <c r="GA135">
        <v>19</v>
      </c>
      <c r="GB135">
        <v>615.456</v>
      </c>
      <c r="GC135">
        <v>609.567</v>
      </c>
      <c r="GD135">
        <v>30.0004</v>
      </c>
      <c r="GE135">
        <v>42.6281</v>
      </c>
      <c r="GF135">
        <v>30.0002</v>
      </c>
      <c r="GG135">
        <v>42.2008</v>
      </c>
      <c r="GH135">
        <v>42.1118</v>
      </c>
      <c r="GI135">
        <v>65.01519999999999</v>
      </c>
      <c r="GJ135">
        <v>19.1214</v>
      </c>
      <c r="GK135">
        <v>100</v>
      </c>
      <c r="GL135">
        <v>30</v>
      </c>
      <c r="GM135">
        <v>1200</v>
      </c>
      <c r="GN135">
        <v>40.6154</v>
      </c>
      <c r="GO135">
        <v>98.0998</v>
      </c>
      <c r="GP135">
        <v>98.577</v>
      </c>
    </row>
    <row r="136" spans="1:198">
      <c r="A136">
        <v>118</v>
      </c>
      <c r="B136">
        <v>1655412470</v>
      </c>
      <c r="C136">
        <v>18198.90000009537</v>
      </c>
      <c r="D136" t="s">
        <v>704</v>
      </c>
      <c r="E136" t="s">
        <v>705</v>
      </c>
      <c r="F136">
        <v>15</v>
      </c>
      <c r="G136">
        <v>1655412466.75</v>
      </c>
      <c r="H136">
        <f>(I136)/1000</f>
        <v>0</v>
      </c>
      <c r="I136">
        <f>1000*AY136*AG136*(AU136-AV136)/(100*AN136*(1000-AG136*AU136))</f>
        <v>0</v>
      </c>
      <c r="J136">
        <f>AY136*AG136*(AT136-AS136*(1000-AG136*AV136)/(1000-AG136*AU136))/(100*AN136)</f>
        <v>0</v>
      </c>
      <c r="K136">
        <f>AS136 - IF(AG136&gt;1, J136*AN136*100.0/(AI136*BG136), 0)</f>
        <v>0</v>
      </c>
      <c r="L136">
        <f>((R136-H136/2)*K136-J136)/(R136+H136/2)</f>
        <v>0</v>
      </c>
      <c r="M136">
        <f>L136*(AZ136+BA136)/1000.0</f>
        <v>0</v>
      </c>
      <c r="N136">
        <f>(AS136 - IF(AG136&gt;1, J136*AN136*100.0/(AI136*BG136), 0))*(AZ136+BA136)/1000.0</f>
        <v>0</v>
      </c>
      <c r="O136">
        <f>2.0/((1/Q136-1/P136)+SIGN(Q136)*SQRT((1/Q136-1/P136)*(1/Q136-1/P136) + 4*AO136/((AO136+1)*(AO136+1))*(2*1/Q136*1/P136-1/P136*1/P136)))</f>
        <v>0</v>
      </c>
      <c r="P136">
        <f>IF(LEFT(AP136,1)&lt;&gt;"0",IF(LEFT(AP136,1)="1",3.0,AQ136),$D$5+$E$5*(BG136*AZ136/($K$5*1000))+$F$5*(BG136*AZ136/($K$5*1000))*MAX(MIN(AN136,$J$5),$I$5)*MAX(MIN(AN136,$J$5),$I$5)+$G$5*MAX(MIN(AN136,$J$5),$I$5)*(BG136*AZ136/($K$5*1000))+$H$5*(BG136*AZ136/($K$5*1000))*(BG136*AZ136/($K$5*1000)))</f>
        <v>0</v>
      </c>
      <c r="Q136">
        <f>H136*(1000-(1000*0.61365*exp(17.502*U136/(240.97+U136))/(AZ136+BA136)+AU136)/2)/(1000*0.61365*exp(17.502*U136/(240.97+U136))/(AZ136+BA136)-AU136)</f>
        <v>0</v>
      </c>
      <c r="R136">
        <f>1/((AO136+1)/(O136/1.6)+1/(P136/1.37)) + AO136/((AO136+1)/(O136/1.6) + AO136/(P136/1.37))</f>
        <v>0</v>
      </c>
      <c r="S136">
        <f>(AJ136*AM136)</f>
        <v>0</v>
      </c>
      <c r="T136">
        <f>(BB136+(S136+2*0.95*5.67E-8*(((BB136+$B$9)+273)^4-(BB136+273)^4)-44100*H136)/(1.84*29.3*P136+8*0.95*5.67E-8*(BB136+273)^3))</f>
        <v>0</v>
      </c>
      <c r="U136">
        <f>($C$9*BC136+$D$9*BD136+$E$9*T136)</f>
        <v>0</v>
      </c>
      <c r="V136">
        <f>0.61365*exp(17.502*U136/(240.97+U136))</f>
        <v>0</v>
      </c>
      <c r="W136">
        <f>(X136/Y136*100)</f>
        <v>0</v>
      </c>
      <c r="X136">
        <f>AU136*(AZ136+BA136)/1000</f>
        <v>0</v>
      </c>
      <c r="Y136">
        <f>0.61365*exp(17.502*BB136/(240.97+BB136))</f>
        <v>0</v>
      </c>
      <c r="Z136">
        <f>(V136-AU136*(AZ136+BA136)/1000)</f>
        <v>0</v>
      </c>
      <c r="AA136">
        <f>(-H136*44100)</f>
        <v>0</v>
      </c>
      <c r="AB136">
        <f>2*29.3*P136*0.92*(BB136-U136)</f>
        <v>0</v>
      </c>
      <c r="AC136">
        <f>2*0.95*5.67E-8*(((BB136+$B$9)+273)^4-(U136+273)^4)</f>
        <v>0</v>
      </c>
      <c r="AD136">
        <f>S136+AC136+AA136+AB136</f>
        <v>0</v>
      </c>
      <c r="AE136">
        <v>3</v>
      </c>
      <c r="AF136">
        <v>1</v>
      </c>
      <c r="AG136">
        <f>IF(AE136*$H$15&gt;=AI136,1.0,(AI136/(AI136-AE136*$H$15)))</f>
        <v>0</v>
      </c>
      <c r="AH136">
        <f>(AG136-1)*100</f>
        <v>0</v>
      </c>
      <c r="AI136">
        <f>MAX(0,($B$15+$C$15*BG136)/(1+$D$15*BG136)*AZ136/(BB136+273)*$E$15)</f>
        <v>0</v>
      </c>
      <c r="AJ136">
        <f>$B$13*BH136+$C$13*BI136+$D$13*BT136</f>
        <v>0</v>
      </c>
      <c r="AK136">
        <f>AJ136*AL136</f>
        <v>0</v>
      </c>
      <c r="AL136">
        <f>($B$13*$D$11+$C$13*$D$11+$D$13*(BU136*$E$11+BV136*$G$11))/($B$13+$C$13+$D$13)</f>
        <v>0</v>
      </c>
      <c r="AM136">
        <f>($B$13*$K$11+$C$13*$K$11+$D$13*(BU136*$L$11+BV136*$N$11))/($B$13+$C$13+$D$13)</f>
        <v>0</v>
      </c>
      <c r="AN136">
        <v>1.7</v>
      </c>
      <c r="AO136">
        <v>0.5</v>
      </c>
      <c r="AP136" t="s">
        <v>334</v>
      </c>
      <c r="AQ136">
        <v>2</v>
      </c>
      <c r="AR136">
        <v>1655412466.75</v>
      </c>
      <c r="AS136">
        <v>1494.094166666667</v>
      </c>
      <c r="AT136">
        <v>1499.559166666667</v>
      </c>
      <c r="AU136">
        <v>41.08393333333333</v>
      </c>
      <c r="AV136">
        <v>40.72420833333334</v>
      </c>
      <c r="AW136">
        <v>1493.426666666667</v>
      </c>
      <c r="AX136">
        <v>40.96985</v>
      </c>
      <c r="AY136">
        <v>601.4740833333333</v>
      </c>
      <c r="AZ136">
        <v>85.08849166666667</v>
      </c>
      <c r="BA136">
        <v>0.09112378333333332</v>
      </c>
      <c r="BB136">
        <v>35.81057500000001</v>
      </c>
      <c r="BC136">
        <v>37.05791666666666</v>
      </c>
      <c r="BD136">
        <v>999.9</v>
      </c>
      <c r="BE136">
        <v>0</v>
      </c>
      <c r="BF136">
        <v>0</v>
      </c>
      <c r="BG136">
        <v>9988.898333333334</v>
      </c>
      <c r="BH136">
        <v>563.6602499999999</v>
      </c>
      <c r="BI136">
        <v>1630.4725</v>
      </c>
      <c r="BJ136">
        <v>-5.465386408333334</v>
      </c>
      <c r="BK136">
        <v>1558.103333333333</v>
      </c>
      <c r="BL136">
        <v>1563.22</v>
      </c>
      <c r="BM136">
        <v>0.359725245</v>
      </c>
      <c r="BN136">
        <v>1499.559166666667</v>
      </c>
      <c r="BO136">
        <v>40.72420833333334</v>
      </c>
      <c r="BP136">
        <v>3.495768333333334</v>
      </c>
      <c r="BQ136">
        <v>3.46516</v>
      </c>
      <c r="BR136">
        <v>26.59865</v>
      </c>
      <c r="BS136">
        <v>26.45</v>
      </c>
      <c r="BT136">
        <v>1799.990833333333</v>
      </c>
      <c r="BU136">
        <v>0.6430005</v>
      </c>
      <c r="BV136">
        <v>0.3569995833333333</v>
      </c>
      <c r="BW136">
        <v>47</v>
      </c>
      <c r="BX136">
        <v>30063.28333333333</v>
      </c>
      <c r="BY136">
        <v>1655412464</v>
      </c>
      <c r="BZ136" t="s">
        <v>706</v>
      </c>
      <c r="CA136">
        <v>1655412464</v>
      </c>
      <c r="CB136">
        <v>1655412454</v>
      </c>
      <c r="CC136">
        <v>131</v>
      </c>
      <c r="CD136">
        <v>-0.055</v>
      </c>
      <c r="CE136">
        <v>-0.002</v>
      </c>
      <c r="CF136">
        <v>0.655</v>
      </c>
      <c r="CG136">
        <v>0.114</v>
      </c>
      <c r="CH136">
        <v>1500</v>
      </c>
      <c r="CI136">
        <v>41</v>
      </c>
      <c r="CJ136">
        <v>0.26</v>
      </c>
      <c r="CK136">
        <v>0.12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3.21298</v>
      </c>
      <c r="CX136">
        <v>2.76769</v>
      </c>
      <c r="CY136">
        <v>0.188684</v>
      </c>
      <c r="CZ136">
        <v>0.192232</v>
      </c>
      <c r="DA136">
        <v>0.143879</v>
      </c>
      <c r="DB136">
        <v>0.143917</v>
      </c>
      <c r="DC136">
        <v>19964.7</v>
      </c>
      <c r="DD136">
        <v>19645</v>
      </c>
      <c r="DE136">
        <v>23718.2</v>
      </c>
      <c r="DF136">
        <v>21713.5</v>
      </c>
      <c r="DG136">
        <v>30090.1</v>
      </c>
      <c r="DH136">
        <v>23722.6</v>
      </c>
      <c r="DI136">
        <v>38814.2</v>
      </c>
      <c r="DJ136">
        <v>30048.5</v>
      </c>
      <c r="DK136">
        <v>1.98423</v>
      </c>
      <c r="DL136">
        <v>1.96555</v>
      </c>
      <c r="DM136">
        <v>-0.0276491</v>
      </c>
      <c r="DN136">
        <v>0</v>
      </c>
      <c r="DO136">
        <v>37.4972</v>
      </c>
      <c r="DP136">
        <v>999.9</v>
      </c>
      <c r="DQ136">
        <v>48.9</v>
      </c>
      <c r="DR136">
        <v>42.8</v>
      </c>
      <c r="DS136">
        <v>49.4065</v>
      </c>
      <c r="DT136">
        <v>63.9652</v>
      </c>
      <c r="DU136">
        <v>16.7147</v>
      </c>
      <c r="DV136">
        <v>2</v>
      </c>
      <c r="DW136">
        <v>1.31352</v>
      </c>
      <c r="DX136">
        <v>5.5921</v>
      </c>
      <c r="DY136">
        <v>20.2464</v>
      </c>
      <c r="DZ136">
        <v>5.21999</v>
      </c>
      <c r="EA136">
        <v>11.956</v>
      </c>
      <c r="EB136">
        <v>4.97255</v>
      </c>
      <c r="EC136">
        <v>3.27995</v>
      </c>
      <c r="ED136">
        <v>2423.8</v>
      </c>
      <c r="EE136">
        <v>9999</v>
      </c>
      <c r="EF136">
        <v>9999</v>
      </c>
      <c r="EG136">
        <v>120.7</v>
      </c>
      <c r="EH136">
        <v>4.97187</v>
      </c>
      <c r="EI136">
        <v>1.86231</v>
      </c>
      <c r="EJ136">
        <v>1.8677</v>
      </c>
      <c r="EK136">
        <v>1.85932</v>
      </c>
      <c r="EL136">
        <v>1.86324</v>
      </c>
      <c r="EM136">
        <v>1.86378</v>
      </c>
      <c r="EN136">
        <v>1.86453</v>
      </c>
      <c r="EO136">
        <v>1.86081</v>
      </c>
      <c r="EP136">
        <v>0</v>
      </c>
      <c r="EQ136">
        <v>0</v>
      </c>
      <c r="ER136">
        <v>0</v>
      </c>
      <c r="ES136">
        <v>0</v>
      </c>
      <c r="ET136" t="s">
        <v>336</v>
      </c>
      <c r="EU136" t="s">
        <v>337</v>
      </c>
      <c r="EV136" t="s">
        <v>338</v>
      </c>
      <c r="EW136" t="s">
        <v>338</v>
      </c>
      <c r="EX136" t="s">
        <v>338</v>
      </c>
      <c r="EY136" t="s">
        <v>338</v>
      </c>
      <c r="EZ136">
        <v>0</v>
      </c>
      <c r="FA136">
        <v>100</v>
      </c>
      <c r="FB136">
        <v>100</v>
      </c>
      <c r="FC136">
        <v>0.65</v>
      </c>
      <c r="FD136">
        <v>0.1141</v>
      </c>
      <c r="FE136">
        <v>0.5335347046679506</v>
      </c>
      <c r="FF136">
        <v>0.0006784385813721132</v>
      </c>
      <c r="FG136">
        <v>-9.114967239483524E-07</v>
      </c>
      <c r="FH136">
        <v>3.422039933275619E-10</v>
      </c>
      <c r="FI136">
        <v>0.1140800000000013</v>
      </c>
      <c r="FJ136">
        <v>0</v>
      </c>
      <c r="FK136">
        <v>0</v>
      </c>
      <c r="FL136">
        <v>0</v>
      </c>
      <c r="FM136">
        <v>1</v>
      </c>
      <c r="FN136">
        <v>2092</v>
      </c>
      <c r="FO136">
        <v>0</v>
      </c>
      <c r="FP136">
        <v>27</v>
      </c>
      <c r="FQ136">
        <v>0.1</v>
      </c>
      <c r="FR136">
        <v>0.3</v>
      </c>
      <c r="FS136">
        <v>3.8562</v>
      </c>
      <c r="FT136">
        <v>2.43286</v>
      </c>
      <c r="FU136">
        <v>2.14966</v>
      </c>
      <c r="FV136">
        <v>2.71729</v>
      </c>
      <c r="FW136">
        <v>2.15088</v>
      </c>
      <c r="FX136">
        <v>2.43652</v>
      </c>
      <c r="FY136">
        <v>49.738</v>
      </c>
      <c r="FZ136">
        <v>13.4491</v>
      </c>
      <c r="GA136">
        <v>19</v>
      </c>
      <c r="GB136">
        <v>605.641</v>
      </c>
      <c r="GC136">
        <v>607.319</v>
      </c>
      <c r="GD136">
        <v>29.9959</v>
      </c>
      <c r="GE136">
        <v>42.5943</v>
      </c>
      <c r="GF136">
        <v>29.9997</v>
      </c>
      <c r="GG136">
        <v>42.2257</v>
      </c>
      <c r="GH136">
        <v>42.1421</v>
      </c>
      <c r="GI136">
        <v>77.14700000000001</v>
      </c>
      <c r="GJ136">
        <v>19.6364</v>
      </c>
      <c r="GK136">
        <v>100</v>
      </c>
      <c r="GL136">
        <v>30</v>
      </c>
      <c r="GM136">
        <v>1500</v>
      </c>
      <c r="GN136">
        <v>40.6292</v>
      </c>
      <c r="GO136">
        <v>98.1129</v>
      </c>
      <c r="GP136">
        <v>98.5919</v>
      </c>
    </row>
    <row r="137" spans="1:198">
      <c r="A137">
        <v>119</v>
      </c>
      <c r="B137">
        <v>1655412709</v>
      </c>
      <c r="C137">
        <v>18437.90000009537</v>
      </c>
      <c r="D137" t="s">
        <v>707</v>
      </c>
      <c r="E137" t="s">
        <v>708</v>
      </c>
      <c r="F137">
        <v>15</v>
      </c>
      <c r="G137">
        <v>1655412701</v>
      </c>
      <c r="H137">
        <f>(I137)/1000</f>
        <v>0</v>
      </c>
      <c r="I137">
        <f>1000*AY137*AG137*(AU137-AV137)/(100*AN137*(1000-AG137*AU137))</f>
        <v>0</v>
      </c>
      <c r="J137">
        <f>AY137*AG137*(AT137-AS137*(1000-AG137*AV137)/(1000-AG137*AU137))/(100*AN137)</f>
        <v>0</v>
      </c>
      <c r="K137">
        <f>AS137 - IF(AG137&gt;1, J137*AN137*100.0/(AI137*BG137), 0)</f>
        <v>0</v>
      </c>
      <c r="L137">
        <f>((R137-H137/2)*K137-J137)/(R137+H137/2)</f>
        <v>0</v>
      </c>
      <c r="M137">
        <f>L137*(AZ137+BA137)/1000.0</f>
        <v>0</v>
      </c>
      <c r="N137">
        <f>(AS137 - IF(AG137&gt;1, J137*AN137*100.0/(AI137*BG137), 0))*(AZ137+BA137)/1000.0</f>
        <v>0</v>
      </c>
      <c r="O137">
        <f>2.0/((1/Q137-1/P137)+SIGN(Q137)*SQRT((1/Q137-1/P137)*(1/Q137-1/P137) + 4*AO137/((AO137+1)*(AO137+1))*(2*1/Q137*1/P137-1/P137*1/P137)))</f>
        <v>0</v>
      </c>
      <c r="P137">
        <f>IF(LEFT(AP137,1)&lt;&gt;"0",IF(LEFT(AP137,1)="1",3.0,AQ137),$D$5+$E$5*(BG137*AZ137/($K$5*1000))+$F$5*(BG137*AZ137/($K$5*1000))*MAX(MIN(AN137,$J$5),$I$5)*MAX(MIN(AN137,$J$5),$I$5)+$G$5*MAX(MIN(AN137,$J$5),$I$5)*(BG137*AZ137/($K$5*1000))+$H$5*(BG137*AZ137/($K$5*1000))*(BG137*AZ137/($K$5*1000)))</f>
        <v>0</v>
      </c>
      <c r="Q137">
        <f>H137*(1000-(1000*0.61365*exp(17.502*U137/(240.97+U137))/(AZ137+BA137)+AU137)/2)/(1000*0.61365*exp(17.502*U137/(240.97+U137))/(AZ137+BA137)-AU137)</f>
        <v>0</v>
      </c>
      <c r="R137">
        <f>1/((AO137+1)/(O137/1.6)+1/(P137/1.37)) + AO137/((AO137+1)/(O137/1.6) + AO137/(P137/1.37))</f>
        <v>0</v>
      </c>
      <c r="S137">
        <f>(AJ137*AM137)</f>
        <v>0</v>
      </c>
      <c r="T137">
        <f>(BB137+(S137+2*0.95*5.67E-8*(((BB137+$B$9)+273)^4-(BB137+273)^4)-44100*H137)/(1.84*29.3*P137+8*0.95*5.67E-8*(BB137+273)^3))</f>
        <v>0</v>
      </c>
      <c r="U137">
        <f>($C$9*BC137+$D$9*BD137+$E$9*T137)</f>
        <v>0</v>
      </c>
      <c r="V137">
        <f>0.61365*exp(17.502*U137/(240.97+U137))</f>
        <v>0</v>
      </c>
      <c r="W137">
        <f>(X137/Y137*100)</f>
        <v>0</v>
      </c>
      <c r="X137">
        <f>AU137*(AZ137+BA137)/1000</f>
        <v>0</v>
      </c>
      <c r="Y137">
        <f>0.61365*exp(17.502*BB137/(240.97+BB137))</f>
        <v>0</v>
      </c>
      <c r="Z137">
        <f>(V137-AU137*(AZ137+BA137)/1000)</f>
        <v>0</v>
      </c>
      <c r="AA137">
        <f>(-H137*44100)</f>
        <v>0</v>
      </c>
      <c r="AB137">
        <f>2*29.3*P137*0.92*(BB137-U137)</f>
        <v>0</v>
      </c>
      <c r="AC137">
        <f>2*0.95*5.67E-8*(((BB137+$B$9)+273)^4-(U137+273)^4)</f>
        <v>0</v>
      </c>
      <c r="AD137">
        <f>S137+AC137+AA137+AB137</f>
        <v>0</v>
      </c>
      <c r="AE137">
        <v>0</v>
      </c>
      <c r="AF137">
        <v>0</v>
      </c>
      <c r="AG137">
        <f>IF(AE137*$H$15&gt;=AI137,1.0,(AI137/(AI137-AE137*$H$15)))</f>
        <v>0</v>
      </c>
      <c r="AH137">
        <f>(AG137-1)*100</f>
        <v>0</v>
      </c>
      <c r="AI137">
        <f>MAX(0,($B$15+$C$15*BG137)/(1+$D$15*BG137)*AZ137/(BB137+273)*$E$15)</f>
        <v>0</v>
      </c>
      <c r="AJ137">
        <f>$B$13*BH137+$C$13*BI137+$D$13*BT137</f>
        <v>0</v>
      </c>
      <c r="AK137">
        <f>AJ137*AL137</f>
        <v>0</v>
      </c>
      <c r="AL137">
        <f>($B$13*$D$11+$C$13*$D$11+$D$13*(BU137*$E$11+BV137*$G$11))/($B$13+$C$13+$D$13)</f>
        <v>0</v>
      </c>
      <c r="AM137">
        <f>($B$13*$K$11+$C$13*$K$11+$D$13*(BU137*$L$11+BV137*$N$11))/($B$13+$C$13+$D$13)</f>
        <v>0</v>
      </c>
      <c r="AN137">
        <v>1.7</v>
      </c>
      <c r="AO137">
        <v>0.5</v>
      </c>
      <c r="AP137" t="s">
        <v>334</v>
      </c>
      <c r="AQ137">
        <v>2</v>
      </c>
      <c r="AR137">
        <v>1655412701</v>
      </c>
      <c r="AS137">
        <v>1773.858</v>
      </c>
      <c r="AT137">
        <v>1786.742903225806</v>
      </c>
      <c r="AU137">
        <v>41.65267741935484</v>
      </c>
      <c r="AV137">
        <v>40.91113870967743</v>
      </c>
      <c r="AW137">
        <v>1772.5</v>
      </c>
      <c r="AX137">
        <v>41.54067741935484</v>
      </c>
      <c r="AY137">
        <v>600.0045161290323</v>
      </c>
      <c r="AZ137">
        <v>85.08289032258062</v>
      </c>
      <c r="BA137">
        <v>0.1000264677419355</v>
      </c>
      <c r="BB137">
        <v>35.85661935483871</v>
      </c>
      <c r="BC137">
        <v>37.15816451612903</v>
      </c>
      <c r="BD137">
        <v>999.9000000000003</v>
      </c>
      <c r="BE137">
        <v>0</v>
      </c>
      <c r="BF137">
        <v>0</v>
      </c>
      <c r="BG137">
        <v>10002.30096774194</v>
      </c>
      <c r="BH137">
        <v>562.9861290322582</v>
      </c>
      <c r="BI137">
        <v>1471.731290322581</v>
      </c>
      <c r="BJ137">
        <v>-13.46517096774194</v>
      </c>
      <c r="BK137">
        <v>1850.354838709677</v>
      </c>
      <c r="BL137">
        <v>1862.958064516128</v>
      </c>
      <c r="BM137">
        <v>0.7436208709677419</v>
      </c>
      <c r="BN137">
        <v>1786.742903225806</v>
      </c>
      <c r="BO137">
        <v>40.91113870967743</v>
      </c>
      <c r="BP137">
        <v>3.544107741935484</v>
      </c>
      <c r="BQ137">
        <v>3.480837741935483</v>
      </c>
      <c r="BR137">
        <v>26.83253225806452</v>
      </c>
      <c r="BS137">
        <v>26.52655483870968</v>
      </c>
      <c r="BT137">
        <v>1799.997741935484</v>
      </c>
      <c r="BU137">
        <v>0.6430007096774196</v>
      </c>
      <c r="BV137">
        <v>0.356999258064516</v>
      </c>
      <c r="BW137">
        <v>47.27958064516129</v>
      </c>
      <c r="BX137">
        <v>30063.3870967742</v>
      </c>
      <c r="BY137">
        <v>1655412738.5</v>
      </c>
      <c r="BZ137" t="s">
        <v>709</v>
      </c>
      <c r="CA137">
        <v>1655412738.5</v>
      </c>
      <c r="CB137">
        <v>1655412725</v>
      </c>
      <c r="CC137">
        <v>132</v>
      </c>
      <c r="CD137">
        <v>0.574</v>
      </c>
      <c r="CE137">
        <v>-0.002</v>
      </c>
      <c r="CF137">
        <v>1.358</v>
      </c>
      <c r="CG137">
        <v>0.112</v>
      </c>
      <c r="CH137">
        <v>1783</v>
      </c>
      <c r="CI137">
        <v>41</v>
      </c>
      <c r="CJ137">
        <v>0.5600000000000001</v>
      </c>
      <c r="CK137">
        <v>0.15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3.21609</v>
      </c>
      <c r="CX137">
        <v>2.78143</v>
      </c>
      <c r="CY137">
        <v>0.209429</v>
      </c>
      <c r="CZ137">
        <v>0.21311</v>
      </c>
      <c r="DA137">
        <v>0.143735</v>
      </c>
      <c r="DB137">
        <v>0.144072</v>
      </c>
      <c r="DC137">
        <v>19452.5</v>
      </c>
      <c r="DD137">
        <v>19133.2</v>
      </c>
      <c r="DE137">
        <v>23719.5</v>
      </c>
      <c r="DF137">
        <v>21712.1</v>
      </c>
      <c r="DG137">
        <v>30095.9</v>
      </c>
      <c r="DH137">
        <v>23716.9</v>
      </c>
      <c r="DI137">
        <v>38814.7</v>
      </c>
      <c r="DJ137">
        <v>30046.1</v>
      </c>
      <c r="DK137">
        <v>1.99713</v>
      </c>
      <c r="DL137">
        <v>1.96362</v>
      </c>
      <c r="DM137">
        <v>-0.0227243</v>
      </c>
      <c r="DN137">
        <v>0</v>
      </c>
      <c r="DO137">
        <v>37.5327</v>
      </c>
      <c r="DP137">
        <v>999.9</v>
      </c>
      <c r="DQ137">
        <v>47.2</v>
      </c>
      <c r="DR137">
        <v>43.8</v>
      </c>
      <c r="DS137">
        <v>50.251</v>
      </c>
      <c r="DT137">
        <v>64.0352</v>
      </c>
      <c r="DU137">
        <v>17.6042</v>
      </c>
      <c r="DV137">
        <v>2</v>
      </c>
      <c r="DW137">
        <v>1.31428</v>
      </c>
      <c r="DX137">
        <v>5.90175</v>
      </c>
      <c r="DY137">
        <v>20.2364</v>
      </c>
      <c r="DZ137">
        <v>5.22163</v>
      </c>
      <c r="EA137">
        <v>11.956</v>
      </c>
      <c r="EB137">
        <v>4.9727</v>
      </c>
      <c r="EC137">
        <v>3.28005</v>
      </c>
      <c r="ED137">
        <v>2430.2</v>
      </c>
      <c r="EE137">
        <v>9999</v>
      </c>
      <c r="EF137">
        <v>9999</v>
      </c>
      <c r="EG137">
        <v>120.8</v>
      </c>
      <c r="EH137">
        <v>4.97186</v>
      </c>
      <c r="EI137">
        <v>1.86234</v>
      </c>
      <c r="EJ137">
        <v>1.86783</v>
      </c>
      <c r="EK137">
        <v>1.85945</v>
      </c>
      <c r="EL137">
        <v>1.86325</v>
      </c>
      <c r="EM137">
        <v>1.86386</v>
      </c>
      <c r="EN137">
        <v>1.86458</v>
      </c>
      <c r="EO137">
        <v>1.86081</v>
      </c>
      <c r="EP137">
        <v>0</v>
      </c>
      <c r="EQ137">
        <v>0</v>
      </c>
      <c r="ER137">
        <v>0</v>
      </c>
      <c r="ES137">
        <v>0</v>
      </c>
      <c r="ET137" t="s">
        <v>336</v>
      </c>
      <c r="EU137" t="s">
        <v>337</v>
      </c>
      <c r="EV137" t="s">
        <v>338</v>
      </c>
      <c r="EW137" t="s">
        <v>338</v>
      </c>
      <c r="EX137" t="s">
        <v>338</v>
      </c>
      <c r="EY137" t="s">
        <v>338</v>
      </c>
      <c r="EZ137">
        <v>0</v>
      </c>
      <c r="FA137">
        <v>100</v>
      </c>
      <c r="FB137">
        <v>100</v>
      </c>
      <c r="FC137">
        <v>1.358</v>
      </c>
      <c r="FD137">
        <v>0.112</v>
      </c>
      <c r="FE137">
        <v>0.5335347046679506</v>
      </c>
      <c r="FF137">
        <v>0.0006784385813721132</v>
      </c>
      <c r="FG137">
        <v>-9.114967239483524E-07</v>
      </c>
      <c r="FH137">
        <v>3.422039933275619E-10</v>
      </c>
      <c r="FI137">
        <v>0.1140800000000013</v>
      </c>
      <c r="FJ137">
        <v>0</v>
      </c>
      <c r="FK137">
        <v>0</v>
      </c>
      <c r="FL137">
        <v>0</v>
      </c>
      <c r="FM137">
        <v>1</v>
      </c>
      <c r="FN137">
        <v>2092</v>
      </c>
      <c r="FO137">
        <v>0</v>
      </c>
      <c r="FP137">
        <v>27</v>
      </c>
      <c r="FQ137">
        <v>4.1</v>
      </c>
      <c r="FR137">
        <v>4.2</v>
      </c>
      <c r="FS137">
        <v>4.39941</v>
      </c>
      <c r="FT137">
        <v>0</v>
      </c>
      <c r="FU137">
        <v>2.14966</v>
      </c>
      <c r="FV137">
        <v>2.71484</v>
      </c>
      <c r="FW137">
        <v>2.15088</v>
      </c>
      <c r="FX137">
        <v>2.4585</v>
      </c>
      <c r="FY137">
        <v>50.7382</v>
      </c>
      <c r="FZ137">
        <v>13.3878</v>
      </c>
      <c r="GA137">
        <v>19</v>
      </c>
      <c r="GB137">
        <v>615.64</v>
      </c>
      <c r="GC137">
        <v>605.424</v>
      </c>
      <c r="GD137">
        <v>30.001</v>
      </c>
      <c r="GE137">
        <v>42.5885</v>
      </c>
      <c r="GF137">
        <v>30.0001</v>
      </c>
      <c r="GG137">
        <v>42.1965</v>
      </c>
      <c r="GH137">
        <v>42.1158</v>
      </c>
      <c r="GI137">
        <v>98.35769999999999</v>
      </c>
      <c r="GJ137">
        <v>21.0684</v>
      </c>
      <c r="GK137">
        <v>98.47709999999999</v>
      </c>
      <c r="GL137">
        <v>30</v>
      </c>
      <c r="GM137">
        <v>1800</v>
      </c>
      <c r="GN137">
        <v>40.7927</v>
      </c>
      <c r="GO137">
        <v>98.1157</v>
      </c>
      <c r="GP137">
        <v>98.5847</v>
      </c>
    </row>
    <row r="138" spans="1:198">
      <c r="A138">
        <v>120</v>
      </c>
      <c r="B138">
        <v>1655412752</v>
      </c>
      <c r="C138">
        <v>18480.90000009537</v>
      </c>
      <c r="D138" t="s">
        <v>710</v>
      </c>
      <c r="E138" t="s">
        <v>711</v>
      </c>
      <c r="F138">
        <v>15</v>
      </c>
      <c r="G138">
        <v>1655412745.25</v>
      </c>
      <c r="H138">
        <f>(I138)/1000</f>
        <v>0</v>
      </c>
      <c r="I138">
        <f>1000*AY138*AG138*(AU138-AV138)/(100*AN138*(1000-AG138*AU138))</f>
        <v>0</v>
      </c>
      <c r="J138">
        <f>AY138*AG138*(AT138-AS138*(1000-AG138*AV138)/(1000-AG138*AU138))/(100*AN138)</f>
        <v>0</v>
      </c>
      <c r="K138">
        <f>AS138 - IF(AG138&gt;1, J138*AN138*100.0/(AI138*BG138), 0)</f>
        <v>0</v>
      </c>
      <c r="L138">
        <f>((R138-H138/2)*K138-J138)/(R138+H138/2)</f>
        <v>0</v>
      </c>
      <c r="M138">
        <f>L138*(AZ138+BA138)/1000.0</f>
        <v>0</v>
      </c>
      <c r="N138">
        <f>(AS138 - IF(AG138&gt;1, J138*AN138*100.0/(AI138*BG138), 0))*(AZ138+BA138)/1000.0</f>
        <v>0</v>
      </c>
      <c r="O138">
        <f>2.0/((1/Q138-1/P138)+SIGN(Q138)*SQRT((1/Q138-1/P138)*(1/Q138-1/P138) + 4*AO138/((AO138+1)*(AO138+1))*(2*1/Q138*1/P138-1/P138*1/P138)))</f>
        <v>0</v>
      </c>
      <c r="P138">
        <f>IF(LEFT(AP138,1)&lt;&gt;"0",IF(LEFT(AP138,1)="1",3.0,AQ138),$D$5+$E$5*(BG138*AZ138/($K$5*1000))+$F$5*(BG138*AZ138/($K$5*1000))*MAX(MIN(AN138,$J$5),$I$5)*MAX(MIN(AN138,$J$5),$I$5)+$G$5*MAX(MIN(AN138,$J$5),$I$5)*(BG138*AZ138/($K$5*1000))+$H$5*(BG138*AZ138/($K$5*1000))*(BG138*AZ138/($K$5*1000)))</f>
        <v>0</v>
      </c>
      <c r="Q138">
        <f>H138*(1000-(1000*0.61365*exp(17.502*U138/(240.97+U138))/(AZ138+BA138)+AU138)/2)/(1000*0.61365*exp(17.502*U138/(240.97+U138))/(AZ138+BA138)-AU138)</f>
        <v>0</v>
      </c>
      <c r="R138">
        <f>1/((AO138+1)/(O138/1.6)+1/(P138/1.37)) + AO138/((AO138+1)/(O138/1.6) + AO138/(P138/1.37))</f>
        <v>0</v>
      </c>
      <c r="S138">
        <f>(AJ138*AM138)</f>
        <v>0</v>
      </c>
      <c r="T138">
        <f>(BB138+(S138+2*0.95*5.67E-8*(((BB138+$B$9)+273)^4-(BB138+273)^4)-44100*H138)/(1.84*29.3*P138+8*0.95*5.67E-8*(BB138+273)^3))</f>
        <v>0</v>
      </c>
      <c r="U138">
        <f>($C$9*BC138+$D$9*BD138+$E$9*T138)</f>
        <v>0</v>
      </c>
      <c r="V138">
        <f>0.61365*exp(17.502*U138/(240.97+U138))</f>
        <v>0</v>
      </c>
      <c r="W138">
        <f>(X138/Y138*100)</f>
        <v>0</v>
      </c>
      <c r="X138">
        <f>AU138*(AZ138+BA138)/1000</f>
        <v>0</v>
      </c>
      <c r="Y138">
        <f>0.61365*exp(17.502*BB138/(240.97+BB138))</f>
        <v>0</v>
      </c>
      <c r="Z138">
        <f>(V138-AU138*(AZ138+BA138)/1000)</f>
        <v>0</v>
      </c>
      <c r="AA138">
        <f>(-H138*44100)</f>
        <v>0</v>
      </c>
      <c r="AB138">
        <f>2*29.3*P138*0.92*(BB138-U138)</f>
        <v>0</v>
      </c>
      <c r="AC138">
        <f>2*0.95*5.67E-8*(((BB138+$B$9)+273)^4-(U138+273)^4)</f>
        <v>0</v>
      </c>
      <c r="AD138">
        <f>S138+AC138+AA138+AB138</f>
        <v>0</v>
      </c>
      <c r="AE138">
        <v>0</v>
      </c>
      <c r="AF138">
        <v>0</v>
      </c>
      <c r="AG138">
        <f>IF(AE138*$H$15&gt;=AI138,1.0,(AI138/(AI138-AE138*$H$15)))</f>
        <v>0</v>
      </c>
      <c r="AH138">
        <f>(AG138-1)*100</f>
        <v>0</v>
      </c>
      <c r="AI138">
        <f>MAX(0,($B$15+$C$15*BG138)/(1+$D$15*BG138)*AZ138/(BB138+273)*$E$15)</f>
        <v>0</v>
      </c>
      <c r="AJ138">
        <f>$B$13*BH138+$C$13*BI138+$D$13*BT138</f>
        <v>0</v>
      </c>
      <c r="AK138">
        <f>AJ138*AL138</f>
        <v>0</v>
      </c>
      <c r="AL138">
        <f>($B$13*$D$11+$C$13*$D$11+$D$13*(BU138*$E$11+BV138*$G$11))/($B$13+$C$13+$D$13)</f>
        <v>0</v>
      </c>
      <c r="AM138">
        <f>($B$13*$K$11+$C$13*$K$11+$D$13*(BU138*$L$11+BV138*$N$11))/($B$13+$C$13+$D$13)</f>
        <v>0</v>
      </c>
      <c r="AN138">
        <v>1.7</v>
      </c>
      <c r="AO138">
        <v>0.5</v>
      </c>
      <c r="AP138" t="s">
        <v>334</v>
      </c>
      <c r="AQ138">
        <v>2</v>
      </c>
      <c r="AR138">
        <v>1655412745.25</v>
      </c>
      <c r="AS138">
        <v>1773.666538461538</v>
      </c>
      <c r="AT138">
        <v>1783.152692307692</v>
      </c>
      <c r="AU138">
        <v>41.46365000000001</v>
      </c>
      <c r="AV138">
        <v>40.92793846153846</v>
      </c>
      <c r="AW138">
        <v>1772.358461538462</v>
      </c>
      <c r="AX138">
        <v>41.35065000000001</v>
      </c>
      <c r="AY138">
        <v>600.1173846153847</v>
      </c>
      <c r="AZ138">
        <v>85.08078461538463</v>
      </c>
      <c r="BA138">
        <v>0.0930319</v>
      </c>
      <c r="BB138">
        <v>35.87316538461538</v>
      </c>
      <c r="BC138">
        <v>37.17807692307692</v>
      </c>
      <c r="BD138">
        <v>999.9000000000001</v>
      </c>
      <c r="BE138">
        <v>0</v>
      </c>
      <c r="BF138">
        <v>0</v>
      </c>
      <c r="BG138">
        <v>10009.35115384615</v>
      </c>
      <c r="BH138">
        <v>562.7967307692307</v>
      </c>
      <c r="BI138">
        <v>1563.278846153846</v>
      </c>
      <c r="BJ138">
        <v>-9.486724192307692</v>
      </c>
      <c r="BK138">
        <v>1850.388846153847</v>
      </c>
      <c r="BL138">
        <v>1859.248846153846</v>
      </c>
      <c r="BM138">
        <v>0.5351345192307692</v>
      </c>
      <c r="BN138">
        <v>1783.152692307692</v>
      </c>
      <c r="BO138">
        <v>40.92793846153846</v>
      </c>
      <c r="BP138">
        <v>3.527710384615385</v>
      </c>
      <c r="BQ138">
        <v>3.482181538461539</v>
      </c>
      <c r="BR138">
        <v>26.75343076923077</v>
      </c>
      <c r="BS138">
        <v>26.53310769230769</v>
      </c>
      <c r="BT138">
        <v>1799.997692307692</v>
      </c>
      <c r="BU138">
        <v>0.6429994615384617</v>
      </c>
      <c r="BV138">
        <v>0.3570005384615384</v>
      </c>
      <c r="BW138">
        <v>47.98235769230769</v>
      </c>
      <c r="BX138">
        <v>30063.36923076923</v>
      </c>
      <c r="BY138">
        <v>1655412768</v>
      </c>
      <c r="BZ138" t="s">
        <v>712</v>
      </c>
      <c r="CA138">
        <v>1655412738.5</v>
      </c>
      <c r="CB138">
        <v>1655412768</v>
      </c>
      <c r="CC138">
        <v>133</v>
      </c>
      <c r="CD138">
        <v>0.574</v>
      </c>
      <c r="CE138">
        <v>0.001</v>
      </c>
      <c r="CF138">
        <v>1.358</v>
      </c>
      <c r="CG138">
        <v>0.113</v>
      </c>
      <c r="CH138">
        <v>1783</v>
      </c>
      <c r="CI138">
        <v>41</v>
      </c>
      <c r="CJ138">
        <v>0.5600000000000001</v>
      </c>
      <c r="CK138">
        <v>0.23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3.21606</v>
      </c>
      <c r="CX138">
        <v>2.78134</v>
      </c>
      <c r="CY138">
        <v>0.209223</v>
      </c>
      <c r="CZ138">
        <v>0.212895</v>
      </c>
      <c r="DA138">
        <v>0.14367</v>
      </c>
      <c r="DB138">
        <v>0.144015</v>
      </c>
      <c r="DC138">
        <v>19457.5</v>
      </c>
      <c r="DD138">
        <v>19138.8</v>
      </c>
      <c r="DE138">
        <v>23719.4</v>
      </c>
      <c r="DF138">
        <v>21712.5</v>
      </c>
      <c r="DG138">
        <v>30099.8</v>
      </c>
      <c r="DH138">
        <v>23718.7</v>
      </c>
      <c r="DI138">
        <v>38816.7</v>
      </c>
      <c r="DJ138">
        <v>30046.4</v>
      </c>
      <c r="DK138">
        <v>1.99568</v>
      </c>
      <c r="DL138">
        <v>1.96113</v>
      </c>
      <c r="DM138">
        <v>-0.0249445</v>
      </c>
      <c r="DN138">
        <v>0</v>
      </c>
      <c r="DO138">
        <v>37.5768</v>
      </c>
      <c r="DP138">
        <v>999.9</v>
      </c>
      <c r="DQ138">
        <v>46.8</v>
      </c>
      <c r="DR138">
        <v>44</v>
      </c>
      <c r="DS138">
        <v>50.3438</v>
      </c>
      <c r="DT138">
        <v>64.0852</v>
      </c>
      <c r="DU138">
        <v>17.6643</v>
      </c>
      <c r="DV138">
        <v>2</v>
      </c>
      <c r="DW138">
        <v>1.31365</v>
      </c>
      <c r="DX138">
        <v>5.91831</v>
      </c>
      <c r="DY138">
        <v>20.2364</v>
      </c>
      <c r="DZ138">
        <v>5.22148</v>
      </c>
      <c r="EA138">
        <v>11.956</v>
      </c>
      <c r="EB138">
        <v>4.9729</v>
      </c>
      <c r="EC138">
        <v>3.28005</v>
      </c>
      <c r="ED138">
        <v>2431.1</v>
      </c>
      <c r="EE138">
        <v>9999</v>
      </c>
      <c r="EF138">
        <v>9999</v>
      </c>
      <c r="EG138">
        <v>120.8</v>
      </c>
      <c r="EH138">
        <v>4.97188</v>
      </c>
      <c r="EI138">
        <v>1.86234</v>
      </c>
      <c r="EJ138">
        <v>1.86783</v>
      </c>
      <c r="EK138">
        <v>1.85944</v>
      </c>
      <c r="EL138">
        <v>1.86325</v>
      </c>
      <c r="EM138">
        <v>1.86386</v>
      </c>
      <c r="EN138">
        <v>1.86455</v>
      </c>
      <c r="EO138">
        <v>1.86082</v>
      </c>
      <c r="EP138">
        <v>0</v>
      </c>
      <c r="EQ138">
        <v>0</v>
      </c>
      <c r="ER138">
        <v>0</v>
      </c>
      <c r="ES138">
        <v>0</v>
      </c>
      <c r="ET138" t="s">
        <v>336</v>
      </c>
      <c r="EU138" t="s">
        <v>337</v>
      </c>
      <c r="EV138" t="s">
        <v>338</v>
      </c>
      <c r="EW138" t="s">
        <v>338</v>
      </c>
      <c r="EX138" t="s">
        <v>338</v>
      </c>
      <c r="EY138" t="s">
        <v>338</v>
      </c>
      <c r="EZ138">
        <v>0</v>
      </c>
      <c r="FA138">
        <v>100</v>
      </c>
      <c r="FB138">
        <v>100</v>
      </c>
      <c r="FC138">
        <v>1.35</v>
      </c>
      <c r="FD138">
        <v>0.113</v>
      </c>
      <c r="FE138">
        <v>1.10676290501481</v>
      </c>
      <c r="FF138">
        <v>0.0006784385813721132</v>
      </c>
      <c r="FG138">
        <v>-9.114967239483524E-07</v>
      </c>
      <c r="FH138">
        <v>3.422039933275619E-10</v>
      </c>
      <c r="FI138">
        <v>0.1124350000000049</v>
      </c>
      <c r="FJ138">
        <v>0</v>
      </c>
      <c r="FK138">
        <v>0</v>
      </c>
      <c r="FL138">
        <v>0</v>
      </c>
      <c r="FM138">
        <v>1</v>
      </c>
      <c r="FN138">
        <v>2092</v>
      </c>
      <c r="FO138">
        <v>0</v>
      </c>
      <c r="FP138">
        <v>27</v>
      </c>
      <c r="FQ138">
        <v>0.2</v>
      </c>
      <c r="FR138">
        <v>0.5</v>
      </c>
      <c r="FS138">
        <v>4.39453</v>
      </c>
      <c r="FT138">
        <v>0</v>
      </c>
      <c r="FU138">
        <v>2.14966</v>
      </c>
      <c r="FV138">
        <v>2.71362</v>
      </c>
      <c r="FW138">
        <v>2.15088</v>
      </c>
      <c r="FX138">
        <v>2.45361</v>
      </c>
      <c r="FY138">
        <v>50.8037</v>
      </c>
      <c r="FZ138">
        <v>13.3703</v>
      </c>
      <c r="GA138">
        <v>19</v>
      </c>
      <c r="GB138">
        <v>614.561</v>
      </c>
      <c r="GC138">
        <v>603.319</v>
      </c>
      <c r="GD138">
        <v>30.0006</v>
      </c>
      <c r="GE138">
        <v>42.5973</v>
      </c>
      <c r="GF138">
        <v>30.0001</v>
      </c>
      <c r="GG138">
        <v>42.2058</v>
      </c>
      <c r="GH138">
        <v>42.1191</v>
      </c>
      <c r="GI138">
        <v>100</v>
      </c>
      <c r="GJ138">
        <v>20.7983</v>
      </c>
      <c r="GK138">
        <v>98.0663</v>
      </c>
      <c r="GL138">
        <v>30</v>
      </c>
      <c r="GM138">
        <v>1800</v>
      </c>
      <c r="GN138">
        <v>40.9863</v>
      </c>
      <c r="GO138">
        <v>98.1187</v>
      </c>
      <c r="GP138">
        <v>98.586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37</v>
      </c>
    </row>
    <row r="21" spans="1:2">
      <c r="A21" t="s">
        <v>372</v>
      </c>
      <c r="B21" t="s">
        <v>373</v>
      </c>
    </row>
    <row r="22" spans="1:2">
      <c r="A22" t="s">
        <v>410</v>
      </c>
      <c r="B22" t="s">
        <v>411</v>
      </c>
    </row>
    <row r="23" spans="1:2">
      <c r="A23" t="s">
        <v>448</v>
      </c>
      <c r="B23" t="s">
        <v>449</v>
      </c>
    </row>
    <row r="24" spans="1:2">
      <c r="A24" t="s">
        <v>527</v>
      </c>
      <c r="B24" t="s">
        <v>528</v>
      </c>
    </row>
    <row r="25" spans="1:2">
      <c r="A25" t="s">
        <v>565</v>
      </c>
      <c r="B25" t="s">
        <v>566</v>
      </c>
    </row>
    <row r="26" spans="1:2">
      <c r="A26" t="s">
        <v>603</v>
      </c>
      <c r="B26" t="s">
        <v>604</v>
      </c>
    </row>
    <row r="27" spans="1:2">
      <c r="A27" t="s">
        <v>629</v>
      </c>
      <c r="B27" t="s">
        <v>604</v>
      </c>
    </row>
    <row r="28" spans="1:2">
      <c r="A28" t="s">
        <v>630</v>
      </c>
      <c r="B28" t="s">
        <v>631</v>
      </c>
    </row>
    <row r="29" spans="1:2">
      <c r="A29" t="s">
        <v>668</v>
      </c>
      <c r="B29" t="s">
        <v>631</v>
      </c>
    </row>
    <row r="30" spans="1:2">
      <c r="A30" t="s">
        <v>669</v>
      </c>
      <c r="B30" t="s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2022-06-16T20:53:30Z</dcterms:created>
  <dcterms:modified xsi:type="dcterms:W3CDTF">2022-06-16T20:53:30Z</dcterms:modified>
</cp:coreProperties>
</file>