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<sst xmlns="http://schemas.openxmlformats.org/spreadsheetml/2006/main" count="2315" uniqueCount="608">
  <si>
    <t>File opened</t>
  </si>
  <si>
    <t>2022-07-19 10:21:10</t>
  </si>
  <si>
    <t>Console s/n</t>
  </si>
  <si>
    <t>68C-022620</t>
  </si>
  <si>
    <t>Console ver</t>
  </si>
  <si>
    <t>Bluestem v.2.0.04</t>
  </si>
  <si>
    <t>Scripts ver</t>
  </si>
  <si>
    <t>2021.08  2.0.04, Aug 2021</t>
  </si>
  <si>
    <t>Head s/n</t>
  </si>
  <si>
    <t>68H-422610</t>
  </si>
  <si>
    <t>Head ver</t>
  </si>
  <si>
    <t>1.4.7</t>
  </si>
  <si>
    <t>Head cal</t>
  </si>
  <si>
    <t>{"oxygen": "21", "co2azero": "0.956879", "co2aspan1": "0.999976", "co2aspan2": "-0.0281778", "co2aspan2a": "0.291716", "co2aspan2b": "0.289311", "co2aspanconc1": "2491", "co2aspanconc2": "303.6", "co2bzero": "0.887018", "co2bspan1": "0.999922", "co2bspan2": "-0.0284838", "co2bspan2a": "0.295406", "co2bspan2b": "0.292897", "co2bspanconc1": "2491", "co2bspanconc2": "303.6", "h2oazero": "1.10485", "h2oaspan1": "1.01043", "h2oaspan2": "0", "h2oaspan2a": "0.0714665", "h2oaspan2b": "0.0722118", "h2oaspanconc1": "12.28", "h2oaspanconc2": "0", "h2obzero": "1.0837", "h2obspan1": "0.997499", "h2obspan2": "0", "h2obspan2a": "0.0728508", "h2obspan2b": "0.0726686", "h2obspanconc1": "12.28", "h2obspanconc2": "0", "tazero": "0.00463867", "tbzero": "0.12225", "flowmeterzero": "0.985692", "flowazero": "0.30292", "flowbzero": "0.30501", "chamberpressurezero": "2.64692", "ssa_ref": "31867.6", "ssb_ref": "26250.6"}</t>
  </si>
  <si>
    <t>CO2 rangematch</t>
  </si>
  <si>
    <t>Mon Mar 21 11:13</t>
  </si>
  <si>
    <t>H2O rangematch</t>
  </si>
  <si>
    <t>Mon Mar 21 08:51</t>
  </si>
  <si>
    <t>Chamber type</t>
  </si>
  <si>
    <t>6800-12A</t>
  </si>
  <si>
    <t>Chamber s/n</t>
  </si>
  <si>
    <t>CHM-11202</t>
  </si>
  <si>
    <t>Chamber rev</t>
  </si>
  <si>
    <t>0</t>
  </si>
  <si>
    <t>Chamber cal</t>
  </si>
  <si>
    <t>8.33</t>
  </si>
  <si>
    <t>HeadLS type</t>
  </si>
  <si>
    <t>6800-02</t>
  </si>
  <si>
    <t>HeadLS s/n</t>
  </si>
  <si>
    <t>411619</t>
  </si>
  <si>
    <t>HeadLS f</t>
  </si>
  <si>
    <t>0.0502 0.0917</t>
  </si>
  <si>
    <t>HeadLS u0</t>
  </si>
  <si>
    <t>552 1399</t>
  </si>
  <si>
    <t>10:21:10</t>
  </si>
  <si>
    <t>Stability Definition:	A (GasEx): Slp&lt;4 Per=15	gsw (GasEx): Slp&lt;0.05 Per=15</t>
  </si>
  <si>
    <t>10:21:19</t>
  </si>
  <si>
    <t>n1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</si>
  <si>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</si>
  <si>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</si>
  <si>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</si>
  <si>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</si>
  <si>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</si>
  <si>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</si>
  <si>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</si>
  <si>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</si>
  <si>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3x3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</si>
  <si>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</si>
  <si>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</si>
  <si>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</si>
  <si>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</si>
  <si>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</si>
  <si>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</si>
  <si>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</si>
  <si>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</si>
  <si>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</si>
  <si>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Plot</t>
  </si>
  <si>
    <t>N1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</si>
  <si>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</si>
  <si>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</si>
  <si>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</si>
  <si>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</si>
  <si>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</si>
  <si>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</si>
  <si>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</si>
  <si>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</si>
  <si>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</si>
  <si>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</si>
  <si>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</si>
  <si>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</si>
  <si>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</si>
  <si>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</si>
  <si>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</si>
  <si>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</si>
  <si>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</si>
  <si>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</si>
  <si>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</si>
  <si>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</si>
  <si>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</si>
  <si>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</si>
  <si>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</si>
  <si>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</si>
  <si>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</si>
  <si>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</si>
  <si>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</si>
  <si>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</si>
  <si>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</si>
  <si>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</si>
  <si>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</si>
  <si>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</si>
  <si>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</si>
  <si>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</si>
  <si>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</si>
  <si>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</si>
  <si>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0.43244 72.0985 366.225 615.79 853.871 1063.44 1201.07 1317.52</t>
  </si>
  <si>
    <t>Fs_true</t>
  </si>
  <si>
    <t>0.0435204 101.318 401.95 603.841 801.539 1003.27 1201.1 1402.32</t>
  </si>
  <si>
    <t>leak_wt</t>
  </si>
  <si>
    <t>SysObs</t>
  </si>
  <si>
    <t>GasEx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</si>
  <si>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</si>
  <si>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</si>
  <si>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</si>
  <si>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</si>
  <si>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</si>
  <si>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</si>
  <si>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</si>
  <si>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</si>
  <si>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</si>
  <si>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</si>
  <si>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</si>
  <si>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</si>
  <si>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</si>
  <si>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</si>
  <si>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</si>
  <si>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</si>
  <si>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</si>
  <si>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</si>
  <si>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</si>
  <si>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</si>
  <si>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</si>
  <si>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</si>
  <si>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</si>
  <si>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</si>
  <si>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</si>
  <si>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</si>
  <si>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</si>
  <si>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</si>
  <si>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</si>
  <si>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</si>
  <si>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</si>
  <si>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</si>
  <si>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</si>
  <si>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</si>
  <si>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</si>
  <si>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</si>
  <si>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</si>
  <si>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</si>
  <si>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</si>
  <si>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</si>
  <si>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</si>
  <si>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</si>
  <si>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</si>
  <si>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</si>
  <si>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</si>
  <si>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</si>
  <si>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</si>
  <si>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</si>
  <si>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</si>
  <si>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</si>
  <si>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</si>
  <si>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</si>
  <si>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</si>
  <si>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</si>
  <si>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</si>
  <si>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</si>
  <si>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</si>
  <si>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</si>
  <si>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</si>
  <si>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</si>
  <si>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</si>
  <si>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</si>
  <si>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</si>
  <si>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</si>
  <si>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</si>
  <si>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</si>
  <si>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</si>
  <si>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</si>
  <si>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</si>
  <si>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</si>
  <si>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</si>
  <si>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</si>
  <si>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</si>
  <si>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</si>
  <si>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</si>
  <si>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</si>
  <si>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</si>
  <si>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</si>
  <si>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</si>
  <si>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</si>
  <si>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</si>
  <si>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</si>
  <si>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</si>
  <si>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</si>
  <si>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</si>
  <si>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</si>
  <si>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</si>
  <si>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</si>
  <si>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</si>
  <si>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</si>
  <si>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</si>
  <si>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</si>
  <si>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</si>
  <si>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</si>
  <si>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</si>
  <si>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</si>
  <si>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</si>
  <si>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</si>
  <si>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</si>
  <si>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</si>
  <si>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</si>
  <si>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</si>
  <si>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</si>
  <si>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</si>
  <si>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</si>
  <si>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</si>
  <si>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</si>
  <si>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</si>
  <si>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</si>
  <si>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</si>
  <si>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</si>
  <si>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</si>
  <si>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</si>
  <si>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</si>
  <si>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</si>
  <si>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</si>
  <si>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</si>
  <si>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</si>
  <si>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</si>
  <si>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</si>
  <si>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</si>
  <si>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</si>
  <si>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</si>
  <si>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</si>
  <si>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</si>
  <si>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</si>
  <si>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</si>
  <si>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</si>
  <si>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</si>
  <si>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</si>
  <si>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</si>
  <si>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</si>
  <si>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</si>
  <si>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</si>
  <si>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</si>
  <si>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</si>
  <si>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</si>
  <si>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</si>
  <si>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</si>
  <si>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</si>
  <si>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</si>
  <si>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</si>
  <si>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</si>
  <si>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</si>
  <si>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</si>
  <si>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</si>
  <si>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</si>
  <si>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</si>
  <si>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</si>
  <si>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</si>
  <si>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</si>
  <si>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</si>
  <si>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</si>
  <si>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</si>
  <si>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</si>
  <si>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</si>
  <si>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</si>
  <si>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</si>
  <si>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</si>
  <si>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</si>
  <si>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</si>
  <si>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</si>
  <si>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</si>
  <si>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</si>
  <si>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</si>
  <si>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</si>
  <si>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</si>
  <si>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</si>
  <si>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</si>
  <si>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</si>
  <si>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</si>
  <si>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</si>
  <si>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</si>
  <si>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</si>
  <si>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</si>
  <si>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</si>
  <si>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</si>
  <si>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</si>
  <si>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</si>
  <si>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</si>
  <si>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</si>
  <si>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</si>
  <si>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</si>
  <si>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</si>
  <si>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</si>
  <si>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</si>
  <si>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</si>
  <si>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</si>
  <si>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</si>
  <si>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</si>
  <si>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</si>
  <si>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</si>
  <si>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</si>
  <si>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</si>
  <si>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</si>
  <si>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</si>
  <si>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</si>
  <si>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</si>
  <si>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</si>
  <si>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</si>
  <si>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</si>
  <si>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</si>
  <si>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</si>
  <si>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</si>
  <si>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</si>
  <si>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</si>
  <si>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</si>
  <si>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</si>
  <si>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</si>
  <si>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</si>
  <si>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</si>
  <si>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</si>
  <si>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</si>
  <si>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</si>
  <si>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</si>
  <si>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</si>
  <si>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</si>
  <si>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</si>
  <si>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</si>
  <si>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</si>
  <si>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</si>
  <si>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</si>
  <si>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</si>
  <si>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</si>
  <si>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</si>
  <si>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</si>
  <si>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</si>
  <si>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</si>
  <si>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</si>
  <si>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</si>
  <si>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</si>
  <si>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</si>
  <si>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20220719 10:34:55</t>
  </si>
  <si>
    <t>10:34:55</t>
  </si>
  <si>
    <t>0: Broadleaf</t>
  </si>
  <si>
    <t>10:34:20</t>
  </si>
  <si>
    <t>11111111</t>
  </si>
  <si>
    <t>oooooooo</t>
  </si>
  <si>
    <t>on</t>
  </si>
  <si>
    <t>20220719 10:36:26</t>
  </si>
  <si>
    <t>10:36:26</t>
  </si>
  <si>
    <t>10:36:18</t>
  </si>
  <si>
    <t>20220719 10:37:56</t>
  </si>
  <si>
    <t>10:37:56</t>
  </si>
  <si>
    <t>10:38:15</t>
  </si>
  <si>
    <t>20220719 10:39:46</t>
  </si>
  <si>
    <t>10:39:46</t>
  </si>
  <si>
    <t>10:40:01</t>
  </si>
  <si>
    <t>20220719 10:41:32</t>
  </si>
  <si>
    <t>10:41:32</t>
  </si>
  <si>
    <t>10:41:51</t>
  </si>
  <si>
    <t>20220719 10:43:22</t>
  </si>
  <si>
    <t>10:43:22</t>
  </si>
  <si>
    <t>10:43:00</t>
  </si>
  <si>
    <t>20220719 10:44:52</t>
  </si>
  <si>
    <t>10:44:52</t>
  </si>
  <si>
    <t>10:45:13</t>
  </si>
  <si>
    <t>20220719 10:46:44</t>
  </si>
  <si>
    <t>10:46:44</t>
  </si>
  <si>
    <t>10:46:25</t>
  </si>
  <si>
    <t>20220719 10:48:14</t>
  </si>
  <si>
    <t>10:48:14</t>
  </si>
  <si>
    <t>10:47:57</t>
  </si>
  <si>
    <t>20220719 10:49:45</t>
  </si>
  <si>
    <t>10:49:45</t>
  </si>
  <si>
    <t>10:49:24</t>
  </si>
  <si>
    <t>20220719 10:51:17</t>
  </si>
  <si>
    <t>10:51:17</t>
  </si>
  <si>
    <t>10:51:12</t>
  </si>
  <si>
    <t>20220719 10:52:48</t>
  </si>
  <si>
    <t>10:52:48</t>
  </si>
  <si>
    <t>10:52:30</t>
  </si>
  <si>
    <t>10:55:07</t>
  </si>
  <si>
    <t>n2</t>
  </si>
  <si>
    <t>20220719 11:04:48</t>
  </si>
  <si>
    <t>11:04:48</t>
  </si>
  <si>
    <t>11:04:30</t>
  </si>
  <si>
    <t>20220719 11:06:19</t>
  </si>
  <si>
    <t>11:06:19</t>
  </si>
  <si>
    <t>11:06:35</t>
  </si>
  <si>
    <t>20220719 11:08:06</t>
  </si>
  <si>
    <t>11:08:06</t>
  </si>
  <si>
    <t>11:08:22</t>
  </si>
  <si>
    <t>20220719 11:09:53</t>
  </si>
  <si>
    <t>11:09:53</t>
  </si>
  <si>
    <t>11:10:10</t>
  </si>
  <si>
    <t>20220719 11:11:41</t>
  </si>
  <si>
    <t>11:11:41</t>
  </si>
  <si>
    <t>11:12:00</t>
  </si>
  <si>
    <t>20220719 11:13:31</t>
  </si>
  <si>
    <t>11:13:31</t>
  </si>
  <si>
    <t>11:13:49</t>
  </si>
  <si>
    <t>20220719 11:15:20</t>
  </si>
  <si>
    <t>11:15:20</t>
  </si>
  <si>
    <t>11:15:42</t>
  </si>
  <si>
    <t>20220719 11:17:13</t>
  </si>
  <si>
    <t>11:17:13</t>
  </si>
  <si>
    <t>11:17:04</t>
  </si>
  <si>
    <t>20220719 11:18:44</t>
  </si>
  <si>
    <t>11:18:44</t>
  </si>
  <si>
    <t>11:18:34</t>
  </si>
  <si>
    <t>20220719 11:20:14</t>
  </si>
  <si>
    <t>11:20:14</t>
  </si>
  <si>
    <t>11:19:57</t>
  </si>
  <si>
    <t>20220719 11:21:45</t>
  </si>
  <si>
    <t>11:21:45</t>
  </si>
  <si>
    <t>11:21:39</t>
  </si>
  <si>
    <t>20220719 11:23:15</t>
  </si>
  <si>
    <t>11:23:15</t>
  </si>
  <si>
    <t>11:22:47</t>
  </si>
  <si>
    <t>11:25:16</t>
  </si>
  <si>
    <t>n3</t>
  </si>
  <si>
    <t>20220719 11:35:39</t>
  </si>
  <si>
    <t>11:35:39</t>
  </si>
  <si>
    <t>11:35:02</t>
  </si>
  <si>
    <t>20220719 11:37:10</t>
  </si>
  <si>
    <t>11:37:10</t>
  </si>
  <si>
    <t>11:37:31</t>
  </si>
  <si>
    <t>20220719 11:39:02</t>
  </si>
  <si>
    <t>11:39:02</t>
  </si>
  <si>
    <t>11:39:24</t>
  </si>
  <si>
    <t>20220719 11:40:55</t>
  </si>
  <si>
    <t>11:40:55</t>
  </si>
  <si>
    <t>11:41:20</t>
  </si>
  <si>
    <t>20220719 11:42:54</t>
  </si>
  <si>
    <t>11:42:54</t>
  </si>
  <si>
    <t>11:42:49</t>
  </si>
  <si>
    <t>20220719 11:44:25</t>
  </si>
  <si>
    <t>11:44:25</t>
  </si>
  <si>
    <t>11:44:48</t>
  </si>
  <si>
    <t>20220719 11:46:19</t>
  </si>
  <si>
    <t>11:46:19</t>
  </si>
  <si>
    <t>11:46:41</t>
  </si>
  <si>
    <t>20220719 11:48:12</t>
  </si>
  <si>
    <t>11:48:12</t>
  </si>
  <si>
    <t>11:48:05</t>
  </si>
  <si>
    <t>20220719 11:49:43</t>
  </si>
  <si>
    <t>11:49:43</t>
  </si>
  <si>
    <t>11:49:32</t>
  </si>
  <si>
    <t>20220719 11:51:27</t>
  </si>
  <si>
    <t>11:51:27</t>
  </si>
  <si>
    <t>11:51:22</t>
  </si>
  <si>
    <t>20220719 11:52:58</t>
  </si>
  <si>
    <t>11:52:58</t>
  </si>
  <si>
    <t>11:52:44</t>
  </si>
  <si>
    <t>20220719 11:54:28</t>
  </si>
  <si>
    <t>11:54:28</t>
  </si>
  <si>
    <t>11:54:10</t>
  </si>
  <si>
    <t>11:56:34</t>
  </si>
  <si>
    <t>n4</t>
  </si>
  <si>
    <t>20220719 12:02:59</t>
  </si>
  <si>
    <t>12:02:59</t>
  </si>
  <si>
    <t>12:02:23</t>
  </si>
  <si>
    <t>20220719 12:04:30</t>
  </si>
  <si>
    <t>12:04:30</t>
  </si>
  <si>
    <t>12:04:46</t>
  </si>
  <si>
    <t>20220719 12:06:17</t>
  </si>
  <si>
    <t>12:06:17</t>
  </si>
  <si>
    <t>12:06:01</t>
  </si>
  <si>
    <t>20220719 12:07:48</t>
  </si>
  <si>
    <t>12:07:48</t>
  </si>
  <si>
    <t>12:07:41</t>
  </si>
  <si>
    <t>20220719 12:09:18</t>
  </si>
  <si>
    <t>12:09:18</t>
  </si>
  <si>
    <t>12:09:03</t>
  </si>
  <si>
    <t>20220719 12:10:49</t>
  </si>
  <si>
    <t>12:10:49</t>
  </si>
  <si>
    <t>12:10:11</t>
  </si>
  <si>
    <t>20220719 12:12:19</t>
  </si>
  <si>
    <t>12:12:19</t>
  </si>
  <si>
    <t>12:12:39</t>
  </si>
  <si>
    <t>20220719 12:14:10</t>
  </si>
  <si>
    <t>12:14:10</t>
  </si>
  <si>
    <t>12:14:31</t>
  </si>
  <si>
    <t>20220719 12:16:02</t>
  </si>
  <si>
    <t>12:16:02</t>
  </si>
  <si>
    <t>12:15:49</t>
  </si>
  <si>
    <t>20220719 12:17:33</t>
  </si>
  <si>
    <t>12:17:33</t>
  </si>
  <si>
    <t>12:17:19</t>
  </si>
  <si>
    <t>20220719 12:19:03</t>
  </si>
  <si>
    <t>12:19:03</t>
  </si>
  <si>
    <t>12:18:48</t>
  </si>
  <si>
    <t>20220719 12:20:44</t>
  </si>
  <si>
    <t>12:20:44</t>
  </si>
  <si>
    <t>12:20:39</t>
  </si>
  <si>
    <t>12:23:21</t>
  </si>
  <si>
    <t>control</t>
  </si>
  <si>
    <t>20220719 12:28:43</t>
  </si>
  <si>
    <t>12:28:43</t>
  </si>
  <si>
    <t>12:28:08</t>
  </si>
  <si>
    <t>20220719 12:30:14</t>
  </si>
  <si>
    <t>12:30:14</t>
  </si>
  <si>
    <t>12:30:33</t>
  </si>
  <si>
    <t>20220719 12:32:04</t>
  </si>
  <si>
    <t>12:32:04</t>
  </si>
  <si>
    <t>12:32:23</t>
  </si>
  <si>
    <t>20220719 12:33:54</t>
  </si>
  <si>
    <t>12:33:54</t>
  </si>
  <si>
    <t>12:34:15</t>
  </si>
  <si>
    <t>20220719 12:35:46</t>
  </si>
  <si>
    <t>12:35:46</t>
  </si>
  <si>
    <t>12:35:31</t>
  </si>
  <si>
    <t>20220719 12:37:17</t>
  </si>
  <si>
    <t>12:37:17</t>
  </si>
  <si>
    <t>12:37:00</t>
  </si>
  <si>
    <t>20220719 12:38:47</t>
  </si>
  <si>
    <t>12:38:47</t>
  </si>
  <si>
    <t>12:39:03</t>
  </si>
  <si>
    <t>20220719 12:40:34</t>
  </si>
  <si>
    <t>12:40:34</t>
  </si>
  <si>
    <t>12:40:51</t>
  </si>
  <si>
    <t>20220719 12:42:22</t>
  </si>
  <si>
    <t>12:42:22</t>
  </si>
  <si>
    <t>12:42:45</t>
  </si>
  <si>
    <t>20220719 12:44:16</t>
  </si>
  <si>
    <t>12:44:16</t>
  </si>
  <si>
    <t>12:44:34</t>
  </si>
  <si>
    <t>20220719 12:46:05</t>
  </si>
  <si>
    <t>12:46:05</t>
  </si>
  <si>
    <t>12:46:36</t>
  </si>
  <si>
    <t>20220719 12:48:07</t>
  </si>
  <si>
    <t>12:48:07</t>
  </si>
  <si>
    <t>12:47:51</t>
  </si>
  <si>
    <t>20220719 12:48:28</t>
  </si>
  <si>
    <t>12:48:28</t>
  </si>
  <si>
    <t>12:48:53</t>
  </si>
  <si>
    <t>12:49:52</t>
  </si>
  <si>
    <t>control2</t>
  </si>
  <si>
    <t>20220719 13:01:43</t>
  </si>
  <si>
    <t>13:01:43</t>
  </si>
  <si>
    <t>13:01:03</t>
  </si>
  <si>
    <t>20220719 13:03:13</t>
  </si>
  <si>
    <t>13:03:13</t>
  </si>
  <si>
    <t>13:02:57</t>
  </si>
  <si>
    <t>20220719 13:04:44</t>
  </si>
  <si>
    <t>13:04:44</t>
  </si>
  <si>
    <t>13:04:29</t>
  </si>
  <si>
    <t>20220719 13:06:14</t>
  </si>
  <si>
    <t>13:06:14</t>
  </si>
  <si>
    <t>13:06:01</t>
  </si>
  <si>
    <t>20220719 13:07:45</t>
  </si>
  <si>
    <t>13:07:45</t>
  </si>
  <si>
    <t>13:07:30</t>
  </si>
  <si>
    <t>20220719 13:09:15</t>
  </si>
  <si>
    <t>13:09:15</t>
  </si>
  <si>
    <t>13:08:57</t>
  </si>
  <si>
    <t>20220719 13:10:46</t>
  </si>
  <si>
    <t>13:10:46</t>
  </si>
  <si>
    <t>13:11:05</t>
  </si>
  <si>
    <t>20220719 13:12:36</t>
  </si>
  <si>
    <t>13:12:36</t>
  </si>
  <si>
    <t>13:12:23</t>
  </si>
  <si>
    <t>20220719 13:14:06</t>
  </si>
  <si>
    <t>13:14:06</t>
  </si>
  <si>
    <t>13:13:47</t>
  </si>
  <si>
    <t>20220719 13:15:37</t>
  </si>
  <si>
    <t>13:15:37</t>
  </si>
  <si>
    <t>13:15:11</t>
  </si>
  <si>
    <t>20220719 13:17:07</t>
  </si>
  <si>
    <t>13:17:07</t>
  </si>
  <si>
    <t>13:16:54</t>
  </si>
  <si>
    <t>20220719 13:18:38</t>
  </si>
  <si>
    <t>13:18:38</t>
  </si>
  <si>
    <t>13:18:11</t>
  </si>
  <si>
    <t>13:24:27</t>
  </si>
  <si>
    <t>c3</t>
  </si>
  <si>
    <t>20220719 13:29:38</t>
  </si>
  <si>
    <t>13:29:38</t>
  </si>
  <si>
    <t>13:28:56</t>
  </si>
  <si>
    <t>20220719 13:31:08</t>
  </si>
  <si>
    <t>13:31:08</t>
  </si>
  <si>
    <t>13:31:25</t>
  </si>
  <si>
    <t>20220719 13:32:56</t>
  </si>
  <si>
    <t>13:32:56</t>
  </si>
  <si>
    <t>13:33:19</t>
  </si>
  <si>
    <t>20220719 13:34:50</t>
  </si>
  <si>
    <t>13:34:50</t>
  </si>
  <si>
    <t>13:35:09</t>
  </si>
  <si>
    <t>20220719 13:36:40</t>
  </si>
  <si>
    <t>13:36:40</t>
  </si>
  <si>
    <t>13:37:05</t>
  </si>
  <si>
    <t>20220719 13:38:36</t>
  </si>
  <si>
    <t>13:38:36</t>
  </si>
  <si>
    <t>13:39:01</t>
  </si>
  <si>
    <t>20220719 13:40:32</t>
  </si>
  <si>
    <t>13:40:32</t>
  </si>
  <si>
    <t>13:40:55</t>
  </si>
  <si>
    <t>20220719 13:42:26</t>
  </si>
  <si>
    <t>13:42:26</t>
  </si>
  <si>
    <t>13:42:15</t>
  </si>
  <si>
    <t>20220719 13:43:57</t>
  </si>
  <si>
    <t>13:43:57</t>
  </si>
  <si>
    <t>13:43:47</t>
  </si>
  <si>
    <t>20220719 13:45:27</t>
  </si>
  <si>
    <t>13:45:27</t>
  </si>
  <si>
    <t>13:45:10</t>
  </si>
  <si>
    <t>20220719 13:46:58</t>
  </si>
  <si>
    <t>13:46:58</t>
  </si>
  <si>
    <t>13:46:50</t>
  </si>
  <si>
    <t>20220719 13:48:28</t>
  </si>
  <si>
    <t>13:48:28</t>
  </si>
  <si>
    <t>13:48:10</t>
  </si>
  <si>
    <t>20220719 13:55:13</t>
  </si>
  <si>
    <t>13:55:13</t>
  </si>
  <si>
    <t>13:54:56</t>
  </si>
  <si>
    <t>20220719 13:55:31</t>
  </si>
  <si>
    <t>13:55:31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</si>
</sst>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P105"/>
  <sheetViews>
    <sheetView tabSelected="1" workbookViewId="0"/>
  </sheetViews>
  <sheetFormatPr defaultRowHeight="15"/>
  <sheetData>
    <row r="2" spans="1:198">
      <c r="A2" t="s">
        <v>38</v>
      </c>
      <c r="B2" t="s">
        <v>39</v>
      </c>
      <c r="C2" t="s">
        <v>41</v>
      </c>
    </row>
    <row r="3" spans="1:198">
      <c r="B3" t="s">
        <v>40</v>
      </c>
      <c r="C3" t="s">
        <v>42</v>
      </c>
    </row>
    <row r="4" spans="1:198">
      <c r="A4" t="s">
        <v>43</v>
      </c>
      <c r="B4" t="s">
        <v>44</v>
      </c>
      <c r="C4" t="s">
        <v>45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</row>
    <row r="5" spans="1:198">
      <c r="B5" t="s">
        <v>19</v>
      </c>
      <c r="C5" t="s">
        <v>46</v>
      </c>
      <c r="D5">
        <v>0.579</v>
      </c>
      <c r="E5">
        <v>0.3210639</v>
      </c>
      <c r="F5">
        <v>-0.001109987</v>
      </c>
      <c r="G5">
        <v>0.005106816</v>
      </c>
      <c r="H5">
        <v>-0.003283688</v>
      </c>
      <c r="I5">
        <v>2</v>
      </c>
      <c r="J5">
        <v>9</v>
      </c>
      <c r="K5">
        <v>96.7</v>
      </c>
    </row>
    <row r="6" spans="1:198">
      <c r="A6" t="s">
        <v>55</v>
      </c>
      <c r="B6" t="s">
        <v>56</v>
      </c>
    </row>
    <row r="7" spans="1:198">
      <c r="B7" t="s">
        <v>57</v>
      </c>
    </row>
    <row r="8" spans="1:198">
      <c r="A8" t="s">
        <v>58</v>
      </c>
      <c r="B8" t="s">
        <v>59</v>
      </c>
      <c r="C8" t="s">
        <v>60</v>
      </c>
      <c r="D8" t="s">
        <v>61</v>
      </c>
      <c r="E8" t="s">
        <v>62</v>
      </c>
    </row>
    <row r="9" spans="1:198">
      <c r="B9">
        <v>0</v>
      </c>
      <c r="C9">
        <v>1</v>
      </c>
      <c r="D9">
        <v>0</v>
      </c>
      <c r="E9">
        <v>0</v>
      </c>
    </row>
    <row r="10" spans="1:198">
      <c r="A10" t="s">
        <v>63</v>
      </c>
      <c r="B10" t="s">
        <v>64</v>
      </c>
      <c r="C10" t="s">
        <v>66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73</v>
      </c>
      <c r="J10" t="s">
        <v>74</v>
      </c>
      <c r="K10" t="s">
        <v>75</v>
      </c>
      <c r="L10" t="s">
        <v>76</v>
      </c>
      <c r="M10" t="s">
        <v>77</v>
      </c>
      <c r="N10" t="s">
        <v>78</v>
      </c>
      <c r="O10" t="s">
        <v>79</v>
      </c>
      <c r="P10" t="s">
        <v>80</v>
      </c>
      <c r="Q10" t="s">
        <v>81</v>
      </c>
    </row>
    <row r="11" spans="1:198">
      <c r="B11" t="s">
        <v>65</v>
      </c>
      <c r="C11" t="s">
        <v>67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198">
      <c r="A12" t="s">
        <v>82</v>
      </c>
      <c r="B12" t="s">
        <v>83</v>
      </c>
      <c r="C12" t="s">
        <v>84</v>
      </c>
      <c r="D12" t="s">
        <v>85</v>
      </c>
      <c r="E12" t="s">
        <v>86</v>
      </c>
      <c r="F12" t="s">
        <v>87</v>
      </c>
    </row>
    <row r="13" spans="1:198">
      <c r="B13">
        <v>0</v>
      </c>
      <c r="C13">
        <v>0</v>
      </c>
      <c r="D13">
        <v>1</v>
      </c>
      <c r="E13">
        <v>0</v>
      </c>
      <c r="F13">
        <v>0</v>
      </c>
    </row>
    <row r="14" spans="1:198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95</v>
      </c>
      <c r="H14" t="s">
        <v>97</v>
      </c>
    </row>
    <row r="15" spans="1:198">
      <c r="B15">
        <v>-6276</v>
      </c>
      <c r="C15">
        <v>6.6</v>
      </c>
      <c r="D15">
        <v>1.709E-05</v>
      </c>
      <c r="E15">
        <v>3.11</v>
      </c>
      <c r="F15" t="s">
        <v>94</v>
      </c>
      <c r="G15" t="s">
        <v>96</v>
      </c>
      <c r="H15">
        <v>0</v>
      </c>
    </row>
    <row r="16" spans="1:198">
      <c r="A16" t="s">
        <v>98</v>
      </c>
      <c r="B16" t="s">
        <v>98</v>
      </c>
      <c r="C16" t="s">
        <v>98</v>
      </c>
      <c r="D16" t="s">
        <v>98</v>
      </c>
      <c r="E16" t="s">
        <v>98</v>
      </c>
      <c r="F16" t="s">
        <v>98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100</v>
      </c>
      <c r="AF16" t="s">
        <v>100</v>
      </c>
      <c r="AG16" t="s">
        <v>100</v>
      </c>
      <c r="AH16" t="s">
        <v>100</v>
      </c>
      <c r="AI16" t="s">
        <v>100</v>
      </c>
      <c r="AJ16" t="s">
        <v>101</v>
      </c>
      <c r="AK16" t="s">
        <v>101</v>
      </c>
      <c r="AL16" t="s">
        <v>101</v>
      </c>
      <c r="AM16" t="s">
        <v>101</v>
      </c>
      <c r="AN16" t="s">
        <v>102</v>
      </c>
      <c r="AO16" t="s">
        <v>102</v>
      </c>
      <c r="AP16" t="s">
        <v>102</v>
      </c>
      <c r="AQ16" t="s">
        <v>102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104</v>
      </c>
      <c r="BK16" t="s">
        <v>104</v>
      </c>
      <c r="BL16" t="s">
        <v>104</v>
      </c>
      <c r="BM16" t="s">
        <v>104</v>
      </c>
      <c r="BN16" t="s">
        <v>104</v>
      </c>
      <c r="BO16" t="s">
        <v>104</v>
      </c>
      <c r="BP16" t="s">
        <v>104</v>
      </c>
      <c r="BQ16" t="s">
        <v>104</v>
      </c>
      <c r="BR16" t="s">
        <v>104</v>
      </c>
      <c r="BS16" t="s">
        <v>104</v>
      </c>
      <c r="BT16" t="s">
        <v>105</v>
      </c>
      <c r="BU16" t="s">
        <v>105</v>
      </c>
      <c r="BV16" t="s">
        <v>105</v>
      </c>
      <c r="BW16" t="s">
        <v>105</v>
      </c>
      <c r="BX16" t="s">
        <v>105</v>
      </c>
      <c r="BY16" t="s">
        <v>106</v>
      </c>
      <c r="BZ16" t="s">
        <v>106</v>
      </c>
      <c r="CA16" t="s">
        <v>106</v>
      </c>
      <c r="CB16" t="s">
        <v>106</v>
      </c>
      <c r="CC16" t="s">
        <v>106</v>
      </c>
      <c r="CD16" t="s">
        <v>106</v>
      </c>
      <c r="CE16" t="s">
        <v>106</v>
      </c>
      <c r="CF16" t="s">
        <v>106</v>
      </c>
      <c r="CG16" t="s">
        <v>106</v>
      </c>
      <c r="CH16" t="s">
        <v>106</v>
      </c>
      <c r="CI16" t="s">
        <v>106</v>
      </c>
      <c r="CJ16" t="s">
        <v>106</v>
      </c>
      <c r="CK16" t="s">
        <v>106</v>
      </c>
      <c r="CL16" t="s">
        <v>107</v>
      </c>
      <c r="CM16" t="s">
        <v>107</v>
      </c>
      <c r="CN16" t="s">
        <v>107</v>
      </c>
      <c r="CO16" t="s">
        <v>107</v>
      </c>
      <c r="CP16" t="s">
        <v>107</v>
      </c>
      <c r="CQ16" t="s">
        <v>107</v>
      </c>
      <c r="CR16" t="s">
        <v>107</v>
      </c>
      <c r="CS16" t="s">
        <v>107</v>
      </c>
      <c r="CT16" t="s">
        <v>107</v>
      </c>
      <c r="CU16" t="s">
        <v>107</v>
      </c>
      <c r="CV16" t="s">
        <v>107</v>
      </c>
      <c r="CW16" t="s">
        <v>108</v>
      </c>
      <c r="CX16" t="s">
        <v>108</v>
      </c>
      <c r="CY16" t="s">
        <v>108</v>
      </c>
      <c r="CZ16" t="s">
        <v>108</v>
      </c>
      <c r="DA16" t="s">
        <v>108</v>
      </c>
      <c r="DB16" t="s">
        <v>108</v>
      </c>
      <c r="DC16" t="s">
        <v>108</v>
      </c>
      <c r="DD16" t="s">
        <v>108</v>
      </c>
      <c r="DE16" t="s">
        <v>108</v>
      </c>
      <c r="DF16" t="s">
        <v>108</v>
      </c>
      <c r="DG16" t="s">
        <v>108</v>
      </c>
      <c r="DH16" t="s">
        <v>108</v>
      </c>
      <c r="DI16" t="s">
        <v>108</v>
      </c>
      <c r="DJ16" t="s">
        <v>108</v>
      </c>
      <c r="DK16" t="s">
        <v>108</v>
      </c>
      <c r="DL16" t="s">
        <v>108</v>
      </c>
      <c r="DM16" t="s">
        <v>108</v>
      </c>
      <c r="DN16" t="s">
        <v>108</v>
      </c>
      <c r="DO16" t="s">
        <v>109</v>
      </c>
      <c r="DP16" t="s">
        <v>109</v>
      </c>
      <c r="DQ16" t="s">
        <v>109</v>
      </c>
      <c r="DR16" t="s">
        <v>109</v>
      </c>
      <c r="DS16" t="s">
        <v>109</v>
      </c>
      <c r="DT16" t="s">
        <v>109</v>
      </c>
      <c r="DU16" t="s">
        <v>109</v>
      </c>
      <c r="DV16" t="s">
        <v>109</v>
      </c>
      <c r="DW16" t="s">
        <v>109</v>
      </c>
      <c r="DX16" t="s">
        <v>109</v>
      </c>
      <c r="DY16" t="s">
        <v>109</v>
      </c>
      <c r="DZ16" t="s">
        <v>109</v>
      </c>
      <c r="EA16" t="s">
        <v>109</v>
      </c>
      <c r="EB16" t="s">
        <v>109</v>
      </c>
      <c r="EC16" t="s">
        <v>109</v>
      </c>
      <c r="ED16" t="s">
        <v>109</v>
      </c>
      <c r="EE16" t="s">
        <v>109</v>
      </c>
      <c r="EF16" t="s">
        <v>109</v>
      </c>
      <c r="EG16" t="s">
        <v>109</v>
      </c>
      <c r="EH16" t="s">
        <v>110</v>
      </c>
      <c r="EI16" t="s">
        <v>110</v>
      </c>
      <c r="EJ16" t="s">
        <v>110</v>
      </c>
      <c r="EK16" t="s">
        <v>110</v>
      </c>
      <c r="EL16" t="s">
        <v>110</v>
      </c>
      <c r="EM16" t="s">
        <v>110</v>
      </c>
      <c r="EN16" t="s">
        <v>110</v>
      </c>
      <c r="EO16" t="s">
        <v>110</v>
      </c>
      <c r="EP16" t="s">
        <v>110</v>
      </c>
      <c r="EQ16" t="s">
        <v>110</v>
      </c>
      <c r="ER16" t="s">
        <v>110</v>
      </c>
      <c r="ES16" t="s">
        <v>110</v>
      </c>
      <c r="ET16" t="s">
        <v>110</v>
      </c>
      <c r="EU16" t="s">
        <v>110</v>
      </c>
      <c r="EV16" t="s">
        <v>110</v>
      </c>
      <c r="EW16" t="s">
        <v>110</v>
      </c>
      <c r="EX16" t="s">
        <v>110</v>
      </c>
      <c r="EY16" t="s">
        <v>110</v>
      </c>
      <c r="EZ16" t="s">
        <v>110</v>
      </c>
      <c r="FA16" t="s">
        <v>111</v>
      </c>
      <c r="FB16" t="s">
        <v>111</v>
      </c>
      <c r="FC16" t="s">
        <v>111</v>
      </c>
      <c r="FD16" t="s">
        <v>111</v>
      </c>
      <c r="FE16" t="s">
        <v>111</v>
      </c>
      <c r="FF16" t="s">
        <v>111</v>
      </c>
      <c r="FG16" t="s">
        <v>111</v>
      </c>
      <c r="FH16" t="s">
        <v>111</v>
      </c>
      <c r="FI16" t="s">
        <v>111</v>
      </c>
      <c r="FJ16" t="s">
        <v>111</v>
      </c>
      <c r="FK16" t="s">
        <v>111</v>
      </c>
      <c r="FL16" t="s">
        <v>111</v>
      </c>
      <c r="FM16" t="s">
        <v>111</v>
      </c>
      <c r="FN16" t="s">
        <v>111</v>
      </c>
      <c r="FO16" t="s">
        <v>111</v>
      </c>
      <c r="FP16" t="s">
        <v>111</v>
      </c>
      <c r="FQ16" t="s">
        <v>111</v>
      </c>
      <c r="FR16" t="s">
        <v>111</v>
      </c>
      <c r="FS16" t="s">
        <v>112</v>
      </c>
      <c r="FT16" t="s">
        <v>112</v>
      </c>
      <c r="FU16" t="s">
        <v>112</v>
      </c>
      <c r="FV16" t="s">
        <v>112</v>
      </c>
      <c r="FW16" t="s">
        <v>112</v>
      </c>
      <c r="FX16" t="s">
        <v>112</v>
      </c>
      <c r="FY16" t="s">
        <v>112</v>
      </c>
      <c r="FZ16" t="s">
        <v>112</v>
      </c>
      <c r="GA16" t="s">
        <v>113</v>
      </c>
      <c r="GB16" t="s">
        <v>113</v>
      </c>
      <c r="GC16" t="s">
        <v>113</v>
      </c>
      <c r="GD16" t="s">
        <v>113</v>
      </c>
      <c r="GE16" t="s">
        <v>113</v>
      </c>
      <c r="GF16" t="s">
        <v>113</v>
      </c>
      <c r="GG16" t="s">
        <v>113</v>
      </c>
      <c r="GH16" t="s">
        <v>113</v>
      </c>
      <c r="GI16" t="s">
        <v>113</v>
      </c>
      <c r="GJ16" t="s">
        <v>113</v>
      </c>
      <c r="GK16" t="s">
        <v>113</v>
      </c>
      <c r="GL16" t="s">
        <v>113</v>
      </c>
      <c r="GM16" t="s">
        <v>113</v>
      </c>
      <c r="GN16" t="s">
        <v>113</v>
      </c>
      <c r="GO16" t="s">
        <v>113</v>
      </c>
      <c r="GP16" t="s">
        <v>113</v>
      </c>
    </row>
    <row r="17" spans="1:198">
      <c r="A17" t="s">
        <v>114</v>
      </c>
      <c r="B17" t="s">
        <v>115</v>
      </c>
      <c r="C17" t="s">
        <v>116</v>
      </c>
      <c r="D17" t="s">
        <v>117</v>
      </c>
      <c r="E17" t="s">
        <v>118</v>
      </c>
      <c r="F17" t="s">
        <v>119</v>
      </c>
      <c r="G17" t="s">
        <v>120</v>
      </c>
      <c r="H17" t="s">
        <v>121</v>
      </c>
      <c r="I17" t="s">
        <v>122</v>
      </c>
      <c r="J17" t="s">
        <v>123</v>
      </c>
      <c r="K17" t="s">
        <v>124</v>
      </c>
      <c r="L17" t="s">
        <v>125</v>
      </c>
      <c r="M17" t="s">
        <v>126</v>
      </c>
      <c r="N17" t="s">
        <v>127</v>
      </c>
      <c r="O17" t="s">
        <v>128</v>
      </c>
      <c r="P17" t="s">
        <v>129</v>
      </c>
      <c r="Q17" t="s">
        <v>130</v>
      </c>
      <c r="R17" t="s">
        <v>131</v>
      </c>
      <c r="S17" t="s">
        <v>132</v>
      </c>
      <c r="T17" t="s">
        <v>133</v>
      </c>
      <c r="U17" t="s">
        <v>134</v>
      </c>
      <c r="V17" t="s">
        <v>135</v>
      </c>
      <c r="W17" t="s">
        <v>136</v>
      </c>
      <c r="X17" t="s">
        <v>137</v>
      </c>
      <c r="Y17" t="s">
        <v>138</v>
      </c>
      <c r="Z17" t="s">
        <v>139</v>
      </c>
      <c r="AA17" t="s">
        <v>140</v>
      </c>
      <c r="AB17" t="s">
        <v>141</v>
      </c>
      <c r="AC17" t="s">
        <v>142</v>
      </c>
      <c r="AD17" t="s">
        <v>143</v>
      </c>
      <c r="AE17" t="s">
        <v>100</v>
      </c>
      <c r="AF17" t="s">
        <v>144</v>
      </c>
      <c r="AG17" t="s">
        <v>145</v>
      </c>
      <c r="AH17" t="s">
        <v>146</v>
      </c>
      <c r="AI17" t="s">
        <v>147</v>
      </c>
      <c r="AJ17" t="s">
        <v>148</v>
      </c>
      <c r="AK17" t="s">
        <v>149</v>
      </c>
      <c r="AL17" t="s">
        <v>150</v>
      </c>
      <c r="AM17" t="s">
        <v>151</v>
      </c>
      <c r="AN17" t="s">
        <v>152</v>
      </c>
      <c r="AO17" t="s">
        <v>153</v>
      </c>
      <c r="AP17" t="s">
        <v>154</v>
      </c>
      <c r="AQ17" t="s">
        <v>155</v>
      </c>
      <c r="AR17" t="s">
        <v>120</v>
      </c>
      <c r="AS17" t="s">
        <v>156</v>
      </c>
      <c r="AT17" t="s">
        <v>157</v>
      </c>
      <c r="AU17" t="s">
        <v>158</v>
      </c>
      <c r="AV17" t="s">
        <v>159</v>
      </c>
      <c r="AW17" t="s">
        <v>160</v>
      </c>
      <c r="AX17" t="s">
        <v>161</v>
      </c>
      <c r="AY17" t="s">
        <v>162</v>
      </c>
      <c r="AZ17" t="s">
        <v>163</v>
      </c>
      <c r="BA17" t="s">
        <v>164</v>
      </c>
      <c r="BB17" t="s">
        <v>165</v>
      </c>
      <c r="BC17" t="s">
        <v>166</v>
      </c>
      <c r="BD17" t="s">
        <v>167</v>
      </c>
      <c r="BE17" t="s">
        <v>168</v>
      </c>
      <c r="BF17" t="s">
        <v>169</v>
      </c>
      <c r="BG17" t="s">
        <v>170</v>
      </c>
      <c r="BH17" t="s">
        <v>171</v>
      </c>
      <c r="BI17" t="s">
        <v>172</v>
      </c>
      <c r="BJ17" t="s">
        <v>173</v>
      </c>
      <c r="BK17" t="s">
        <v>174</v>
      </c>
      <c r="BL17" t="s">
        <v>175</v>
      </c>
      <c r="BM17" t="s">
        <v>176</v>
      </c>
      <c r="BN17" t="s">
        <v>177</v>
      </c>
      <c r="BO17" t="s">
        <v>178</v>
      </c>
      <c r="BP17" t="s">
        <v>179</v>
      </c>
      <c r="BQ17" t="s">
        <v>180</v>
      </c>
      <c r="BR17" t="s">
        <v>181</v>
      </c>
      <c r="BS17" t="s">
        <v>182</v>
      </c>
      <c r="BT17" t="s">
        <v>183</v>
      </c>
      <c r="BU17" t="s">
        <v>184</v>
      </c>
      <c r="BV17" t="s">
        <v>185</v>
      </c>
      <c r="BW17" t="s">
        <v>186</v>
      </c>
      <c r="BX17" t="s">
        <v>187</v>
      </c>
      <c r="BY17" t="s">
        <v>115</v>
      </c>
      <c r="BZ17" t="s">
        <v>118</v>
      </c>
      <c r="CA17" t="s">
        <v>188</v>
      </c>
      <c r="CB17" t="s">
        <v>189</v>
      </c>
      <c r="CC17" t="s">
        <v>190</v>
      </c>
      <c r="CD17" t="s">
        <v>191</v>
      </c>
      <c r="CE17" t="s">
        <v>192</v>
      </c>
      <c r="CF17" t="s">
        <v>193</v>
      </c>
      <c r="CG17" t="s">
        <v>194</v>
      </c>
      <c r="CH17" t="s">
        <v>195</v>
      </c>
      <c r="CI17" t="s">
        <v>196</v>
      </c>
      <c r="CJ17" t="s">
        <v>197</v>
      </c>
      <c r="CK17" t="s">
        <v>198</v>
      </c>
      <c r="CL17" t="s">
        <v>199</v>
      </c>
      <c r="CM17" t="s">
        <v>200</v>
      </c>
      <c r="CN17" t="s">
        <v>201</v>
      </c>
      <c r="CO17" t="s">
        <v>202</v>
      </c>
      <c r="CP17" t="s">
        <v>203</v>
      </c>
      <c r="CQ17" t="s">
        <v>204</v>
      </c>
      <c r="CR17" t="s">
        <v>205</v>
      </c>
      <c r="CS17" t="s">
        <v>206</v>
      </c>
      <c r="CT17" t="s">
        <v>207</v>
      </c>
      <c r="CU17" t="s">
        <v>208</v>
      </c>
      <c r="CV17" t="s">
        <v>209</v>
      </c>
      <c r="CW17" t="s">
        <v>210</v>
      </c>
      <c r="CX17" t="s">
        <v>211</v>
      </c>
      <c r="CY17" t="s">
        <v>212</v>
      </c>
      <c r="CZ17" t="s">
        <v>213</v>
      </c>
      <c r="DA17" t="s">
        <v>214</v>
      </c>
      <c r="DB17" t="s">
        <v>215</v>
      </c>
      <c r="DC17" t="s">
        <v>216</v>
      </c>
      <c r="DD17" t="s">
        <v>217</v>
      </c>
      <c r="DE17" t="s">
        <v>218</v>
      </c>
      <c r="DF17" t="s">
        <v>219</v>
      </c>
      <c r="DG17" t="s">
        <v>220</v>
      </c>
      <c r="DH17" t="s">
        <v>221</v>
      </c>
      <c r="DI17" t="s">
        <v>222</v>
      </c>
      <c r="DJ17" t="s">
        <v>223</v>
      </c>
      <c r="DK17" t="s">
        <v>224</v>
      </c>
      <c r="DL17" t="s">
        <v>225</v>
      </c>
      <c r="DM17" t="s">
        <v>226</v>
      </c>
      <c r="DN17" t="s">
        <v>227</v>
      </c>
      <c r="DO17" t="s">
        <v>228</v>
      </c>
      <c r="DP17" t="s">
        <v>229</v>
      </c>
      <c r="DQ17" t="s">
        <v>230</v>
      </c>
      <c r="DR17" t="s">
        <v>231</v>
      </c>
      <c r="DS17" t="s">
        <v>232</v>
      </c>
      <c r="DT17" t="s">
        <v>233</v>
      </c>
      <c r="DU17" t="s">
        <v>234</v>
      </c>
      <c r="DV17" t="s">
        <v>235</v>
      </c>
      <c r="DW17" t="s">
        <v>236</v>
      </c>
      <c r="DX17" t="s">
        <v>237</v>
      </c>
      <c r="DY17" t="s">
        <v>238</v>
      </c>
      <c r="DZ17" t="s">
        <v>239</v>
      </c>
      <c r="EA17" t="s">
        <v>240</v>
      </c>
      <c r="EB17" t="s">
        <v>241</v>
      </c>
      <c r="EC17" t="s">
        <v>242</v>
      </c>
      <c r="ED17" t="s">
        <v>243</v>
      </c>
      <c r="EE17" t="s">
        <v>244</v>
      </c>
      <c r="EF17" t="s">
        <v>245</v>
      </c>
      <c r="EG17" t="s">
        <v>246</v>
      </c>
      <c r="EH17" t="s">
        <v>247</v>
      </c>
      <c r="EI17" t="s">
        <v>248</v>
      </c>
      <c r="EJ17" t="s">
        <v>249</v>
      </c>
      <c r="EK17" t="s">
        <v>250</v>
      </c>
      <c r="EL17" t="s">
        <v>251</v>
      </c>
      <c r="EM17" t="s">
        <v>252</v>
      </c>
      <c r="EN17" t="s">
        <v>253</v>
      </c>
      <c r="EO17" t="s">
        <v>254</v>
      </c>
      <c r="EP17" t="s">
        <v>255</v>
      </c>
      <c r="EQ17" t="s">
        <v>256</v>
      </c>
      <c r="ER17" t="s">
        <v>257</v>
      </c>
      <c r="ES17" t="s">
        <v>258</v>
      </c>
      <c r="ET17" t="s">
        <v>259</v>
      </c>
      <c r="EU17" t="s">
        <v>260</v>
      </c>
      <c r="EV17" t="s">
        <v>261</v>
      </c>
      <c r="EW17" t="s">
        <v>262</v>
      </c>
      <c r="EX17" t="s">
        <v>263</v>
      </c>
      <c r="EY17" t="s">
        <v>264</v>
      </c>
      <c r="EZ17" t="s">
        <v>265</v>
      </c>
      <c r="FA17" t="s">
        <v>266</v>
      </c>
      <c r="FB17" t="s">
        <v>267</v>
      </c>
      <c r="FC17" t="s">
        <v>268</v>
      </c>
      <c r="FD17" t="s">
        <v>269</v>
      </c>
      <c r="FE17" t="s">
        <v>270</v>
      </c>
      <c r="FF17" t="s">
        <v>271</v>
      </c>
      <c r="FG17" t="s">
        <v>272</v>
      </c>
      <c r="FH17" t="s">
        <v>273</v>
      </c>
      <c r="FI17" t="s">
        <v>274</v>
      </c>
      <c r="FJ17" t="s">
        <v>275</v>
      </c>
      <c r="FK17" t="s">
        <v>276</v>
      </c>
      <c r="FL17" t="s">
        <v>277</v>
      </c>
      <c r="FM17" t="s">
        <v>278</v>
      </c>
      <c r="FN17" t="s">
        <v>279</v>
      </c>
      <c r="FO17" t="s">
        <v>280</v>
      </c>
      <c r="FP17" t="s">
        <v>281</v>
      </c>
      <c r="FQ17" t="s">
        <v>282</v>
      </c>
      <c r="FR17" t="s">
        <v>283</v>
      </c>
      <c r="FS17" t="s">
        <v>284</v>
      </c>
      <c r="FT17" t="s">
        <v>285</v>
      </c>
      <c r="FU17" t="s">
        <v>286</v>
      </c>
      <c r="FV17" t="s">
        <v>287</v>
      </c>
      <c r="FW17" t="s">
        <v>288</v>
      </c>
      <c r="FX17" t="s">
        <v>289</v>
      </c>
      <c r="FY17" t="s">
        <v>290</v>
      </c>
      <c r="FZ17" t="s">
        <v>291</v>
      </c>
      <c r="GA17" t="s">
        <v>292</v>
      </c>
      <c r="GB17" t="s">
        <v>293</v>
      </c>
      <c r="GC17" t="s">
        <v>294</v>
      </c>
      <c r="GD17" t="s">
        <v>295</v>
      </c>
      <c r="GE17" t="s">
        <v>296</v>
      </c>
      <c r="GF17" t="s">
        <v>297</v>
      </c>
      <c r="GG17" t="s">
        <v>298</v>
      </c>
      <c r="GH17" t="s">
        <v>299</v>
      </c>
      <c r="GI17" t="s">
        <v>300</v>
      </c>
      <c r="GJ17" t="s">
        <v>301</v>
      </c>
      <c r="GK17" t="s">
        <v>302</v>
      </c>
      <c r="GL17" t="s">
        <v>303</v>
      </c>
      <c r="GM17" t="s">
        <v>304</v>
      </c>
      <c r="GN17" t="s">
        <v>305</v>
      </c>
      <c r="GO17" t="s">
        <v>306</v>
      </c>
      <c r="GP17" t="s">
        <v>307</v>
      </c>
    </row>
    <row r="18" spans="1:198">
      <c r="B18" t="s">
        <v>308</v>
      </c>
      <c r="C18" t="s">
        <v>308</v>
      </c>
      <c r="F18" t="s">
        <v>308</v>
      </c>
      <c r="G18" t="s">
        <v>308</v>
      </c>
      <c r="H18" t="s">
        <v>309</v>
      </c>
      <c r="I18" t="s">
        <v>310</v>
      </c>
      <c r="J18" t="s">
        <v>311</v>
      </c>
      <c r="K18" t="s">
        <v>312</v>
      </c>
      <c r="L18" t="s">
        <v>312</v>
      </c>
      <c r="M18" t="s">
        <v>163</v>
      </c>
      <c r="N18" t="s">
        <v>163</v>
      </c>
      <c r="O18" t="s">
        <v>309</v>
      </c>
      <c r="P18" t="s">
        <v>309</v>
      </c>
      <c r="Q18" t="s">
        <v>309</v>
      </c>
      <c r="R18" t="s">
        <v>309</v>
      </c>
      <c r="S18" t="s">
        <v>313</v>
      </c>
      <c r="T18" t="s">
        <v>314</v>
      </c>
      <c r="U18" t="s">
        <v>314</v>
      </c>
      <c r="V18" t="s">
        <v>315</v>
      </c>
      <c r="W18" t="s">
        <v>316</v>
      </c>
      <c r="X18" t="s">
        <v>315</v>
      </c>
      <c r="Y18" t="s">
        <v>315</v>
      </c>
      <c r="Z18" t="s">
        <v>315</v>
      </c>
      <c r="AA18" t="s">
        <v>313</v>
      </c>
      <c r="AB18" t="s">
        <v>313</v>
      </c>
      <c r="AC18" t="s">
        <v>313</v>
      </c>
      <c r="AD18" t="s">
        <v>313</v>
      </c>
      <c r="AE18" t="s">
        <v>317</v>
      </c>
      <c r="AF18" t="s">
        <v>316</v>
      </c>
      <c r="AH18" t="s">
        <v>316</v>
      </c>
      <c r="AI18" t="s">
        <v>317</v>
      </c>
      <c r="AJ18" t="s">
        <v>311</v>
      </c>
      <c r="AK18" t="s">
        <v>311</v>
      </c>
      <c r="AM18" t="s">
        <v>318</v>
      </c>
      <c r="AN18" t="s">
        <v>319</v>
      </c>
      <c r="AQ18" t="s">
        <v>309</v>
      </c>
      <c r="AR18" t="s">
        <v>308</v>
      </c>
      <c r="AS18" t="s">
        <v>312</v>
      </c>
      <c r="AT18" t="s">
        <v>312</v>
      </c>
      <c r="AU18" t="s">
        <v>320</v>
      </c>
      <c r="AV18" t="s">
        <v>320</v>
      </c>
      <c r="AW18" t="s">
        <v>312</v>
      </c>
      <c r="AX18" t="s">
        <v>320</v>
      </c>
      <c r="AY18" t="s">
        <v>317</v>
      </c>
      <c r="AZ18" t="s">
        <v>315</v>
      </c>
      <c r="BA18" t="s">
        <v>315</v>
      </c>
      <c r="BB18" t="s">
        <v>314</v>
      </c>
      <c r="BC18" t="s">
        <v>314</v>
      </c>
      <c r="BD18" t="s">
        <v>314</v>
      </c>
      <c r="BE18" t="s">
        <v>314</v>
      </c>
      <c r="BF18" t="s">
        <v>314</v>
      </c>
      <c r="BG18" t="s">
        <v>321</v>
      </c>
      <c r="BH18" t="s">
        <v>311</v>
      </c>
      <c r="BI18" t="s">
        <v>311</v>
      </c>
      <c r="BJ18" t="s">
        <v>312</v>
      </c>
      <c r="BK18" t="s">
        <v>312</v>
      </c>
      <c r="BL18" t="s">
        <v>312</v>
      </c>
      <c r="BM18" t="s">
        <v>320</v>
      </c>
      <c r="BN18" t="s">
        <v>312</v>
      </c>
      <c r="BO18" t="s">
        <v>320</v>
      </c>
      <c r="BP18" t="s">
        <v>315</v>
      </c>
      <c r="BQ18" t="s">
        <v>315</v>
      </c>
      <c r="BR18" t="s">
        <v>314</v>
      </c>
      <c r="BS18" t="s">
        <v>314</v>
      </c>
      <c r="BT18" t="s">
        <v>311</v>
      </c>
      <c r="BW18" t="s">
        <v>314</v>
      </c>
      <c r="BY18" t="s">
        <v>322</v>
      </c>
      <c r="CA18" t="s">
        <v>308</v>
      </c>
      <c r="CB18" t="s">
        <v>308</v>
      </c>
      <c r="CD18" t="s">
        <v>323</v>
      </c>
      <c r="CE18" t="s">
        <v>324</v>
      </c>
      <c r="CF18" t="s">
        <v>323</v>
      </c>
      <c r="CG18" t="s">
        <v>324</v>
      </c>
      <c r="CH18" t="s">
        <v>323</v>
      </c>
      <c r="CI18" t="s">
        <v>324</v>
      </c>
      <c r="CJ18" t="s">
        <v>316</v>
      </c>
      <c r="CK18" t="s">
        <v>316</v>
      </c>
      <c r="CL18" t="s">
        <v>311</v>
      </c>
      <c r="CM18" t="s">
        <v>325</v>
      </c>
      <c r="CN18" t="s">
        <v>311</v>
      </c>
      <c r="CP18" t="s">
        <v>309</v>
      </c>
      <c r="CQ18" t="s">
        <v>326</v>
      </c>
      <c r="CR18" t="s">
        <v>309</v>
      </c>
      <c r="CW18" t="s">
        <v>327</v>
      </c>
      <c r="CX18" t="s">
        <v>327</v>
      </c>
      <c r="DK18" t="s">
        <v>327</v>
      </c>
      <c r="DL18" t="s">
        <v>327</v>
      </c>
      <c r="DM18" t="s">
        <v>328</v>
      </c>
      <c r="DN18" t="s">
        <v>328</v>
      </c>
      <c r="DO18" t="s">
        <v>314</v>
      </c>
      <c r="DP18" t="s">
        <v>314</v>
      </c>
      <c r="DQ18" t="s">
        <v>316</v>
      </c>
      <c r="DR18" t="s">
        <v>314</v>
      </c>
      <c r="DS18" t="s">
        <v>320</v>
      </c>
      <c r="DT18" t="s">
        <v>316</v>
      </c>
      <c r="DU18" t="s">
        <v>316</v>
      </c>
      <c r="DW18" t="s">
        <v>327</v>
      </c>
      <c r="DX18" t="s">
        <v>327</v>
      </c>
      <c r="DY18" t="s">
        <v>327</v>
      </c>
      <c r="DZ18" t="s">
        <v>327</v>
      </c>
      <c r="EA18" t="s">
        <v>327</v>
      </c>
      <c r="EB18" t="s">
        <v>327</v>
      </c>
      <c r="EC18" t="s">
        <v>327</v>
      </c>
      <c r="ED18" t="s">
        <v>329</v>
      </c>
      <c r="EE18" t="s">
        <v>329</v>
      </c>
      <c r="EF18" t="s">
        <v>329</v>
      </c>
      <c r="EG18" t="s">
        <v>330</v>
      </c>
      <c r="EH18" t="s">
        <v>327</v>
      </c>
      <c r="EI18" t="s">
        <v>327</v>
      </c>
      <c r="EJ18" t="s">
        <v>327</v>
      </c>
      <c r="EK18" t="s">
        <v>327</v>
      </c>
      <c r="EL18" t="s">
        <v>327</v>
      </c>
      <c r="EM18" t="s">
        <v>327</v>
      </c>
      <c r="EN18" t="s">
        <v>327</v>
      </c>
      <c r="EO18" t="s">
        <v>327</v>
      </c>
      <c r="EP18" t="s">
        <v>327</v>
      </c>
      <c r="EQ18" t="s">
        <v>327</v>
      </c>
      <c r="ER18" t="s">
        <v>327</v>
      </c>
      <c r="ES18" t="s">
        <v>327</v>
      </c>
      <c r="EZ18" t="s">
        <v>327</v>
      </c>
      <c r="FA18" t="s">
        <v>316</v>
      </c>
      <c r="FB18" t="s">
        <v>316</v>
      </c>
      <c r="FC18" t="s">
        <v>323</v>
      </c>
      <c r="FD18" t="s">
        <v>324</v>
      </c>
      <c r="FE18" t="s">
        <v>324</v>
      </c>
      <c r="FI18" t="s">
        <v>324</v>
      </c>
      <c r="FM18" t="s">
        <v>312</v>
      </c>
      <c r="FN18" t="s">
        <v>312</v>
      </c>
      <c r="FO18" t="s">
        <v>320</v>
      </c>
      <c r="FP18" t="s">
        <v>320</v>
      </c>
      <c r="FQ18" t="s">
        <v>331</v>
      </c>
      <c r="FR18" t="s">
        <v>331</v>
      </c>
      <c r="FS18" t="s">
        <v>327</v>
      </c>
      <c r="FT18" t="s">
        <v>327</v>
      </c>
      <c r="FU18" t="s">
        <v>327</v>
      </c>
      <c r="FV18" t="s">
        <v>327</v>
      </c>
      <c r="FW18" t="s">
        <v>327</v>
      </c>
      <c r="FX18" t="s">
        <v>327</v>
      </c>
      <c r="FY18" t="s">
        <v>314</v>
      </c>
      <c r="FZ18" t="s">
        <v>327</v>
      </c>
      <c r="GB18" t="s">
        <v>317</v>
      </c>
      <c r="GC18" t="s">
        <v>317</v>
      </c>
      <c r="GD18" t="s">
        <v>314</v>
      </c>
      <c r="GE18" t="s">
        <v>314</v>
      </c>
      <c r="GF18" t="s">
        <v>314</v>
      </c>
      <c r="GG18" t="s">
        <v>314</v>
      </c>
      <c r="GH18" t="s">
        <v>314</v>
      </c>
      <c r="GI18" t="s">
        <v>316</v>
      </c>
      <c r="GJ18" t="s">
        <v>316</v>
      </c>
      <c r="GK18" t="s">
        <v>316</v>
      </c>
      <c r="GL18" t="s">
        <v>314</v>
      </c>
      <c r="GM18" t="s">
        <v>312</v>
      </c>
      <c r="GN18" t="s">
        <v>320</v>
      </c>
      <c r="GO18" t="s">
        <v>316</v>
      </c>
      <c r="GP18" t="s">
        <v>316</v>
      </c>
    </row>
    <row r="19" spans="1:198">
      <c r="A19">
        <v>1</v>
      </c>
      <c r="B19">
        <v>1658248495.6</v>
      </c>
      <c r="C19">
        <v>0</v>
      </c>
      <c r="D19" t="s">
        <v>332</v>
      </c>
      <c r="E19" t="s">
        <v>333</v>
      </c>
      <c r="F19">
        <v>15</v>
      </c>
      <c r="G19">
        <v>1658248487.849999</v>
      </c>
      <c r="H19">
        <f>(I19)/1000</f>
        <v>0</v>
      </c>
      <c r="I19">
        <f>1000*AY19*AG19*(AU19-AV19)/(100*AN19*(1000-AG19*AU19))</f>
        <v>0</v>
      </c>
      <c r="J19">
        <f>AY19*AG19*(AT19-AS19*(1000-AG19*AV19)/(1000-AG19*AU19))/(100*AN19)</f>
        <v>0</v>
      </c>
      <c r="K19">
        <f>AS19 - IF(AG19&gt;1, J19*AN19*100.0/(AI19*BG19), 0)</f>
        <v>0</v>
      </c>
      <c r="L19">
        <f>((R19-H19/2)*K19-J19)/(R19+H19/2)</f>
        <v>0</v>
      </c>
      <c r="M19">
        <f>L19*(AZ19+BA19)/1000.0</f>
        <v>0</v>
      </c>
      <c r="N19">
        <f>(AS19 - IF(AG19&gt;1, J19*AN19*100.0/(AI19*BG19), 0))*(AZ19+BA19)/1000.0</f>
        <v>0</v>
      </c>
      <c r="O19">
        <f>2.0/((1/Q19-1/P19)+SIGN(Q19)*SQRT((1/Q19-1/P19)*(1/Q19-1/P19) + 4*AO19/((AO19+1)*(AO19+1))*(2*1/Q19*1/P19-1/P19*1/P19)))</f>
        <v>0</v>
      </c>
      <c r="P19">
        <f>IF(LEFT(AP19,1)&lt;&gt;"0",IF(LEFT(AP19,1)="1",3.0,AQ19),$D$5+$E$5*(BG19*AZ19/($K$5*1000))+$F$5*(BG19*AZ19/($K$5*1000))*MAX(MIN(AN19,$J$5),$I$5)*MAX(MIN(AN19,$J$5),$I$5)+$G$5*MAX(MIN(AN19,$J$5),$I$5)*(BG19*AZ19/($K$5*1000))+$H$5*(BG19*AZ19/($K$5*1000))*(BG19*AZ19/($K$5*1000)))</f>
        <v>0</v>
      </c>
      <c r="Q19">
        <f>H19*(1000-(1000*0.61365*exp(17.502*U19/(240.97+U19))/(AZ19+BA19)+AU19)/2)/(1000*0.61365*exp(17.502*U19/(240.97+U19))/(AZ19+BA19)-AU19)</f>
        <v>0</v>
      </c>
      <c r="R19">
        <f>1/((AO19+1)/(O19/1.6)+1/(P19/1.37)) + AO19/((AO19+1)/(O19/1.6) + AO19/(P19/1.37))</f>
        <v>0</v>
      </c>
      <c r="S19">
        <f>(AJ19*AM19)</f>
        <v>0</v>
      </c>
      <c r="T19">
        <f>(BB19+(S19+2*0.95*5.67E-8*(((BB19+$B$9)+273)^4-(BB19+273)^4)-44100*H19)/(1.84*29.3*P19+8*0.95*5.67E-8*(BB19+273)^3))</f>
        <v>0</v>
      </c>
      <c r="U19">
        <f>($C$9*BC19+$D$9*BD19+$E$9*T19)</f>
        <v>0</v>
      </c>
      <c r="V19">
        <f>0.61365*exp(17.502*U19/(240.97+U19))</f>
        <v>0</v>
      </c>
      <c r="W19">
        <f>(X19/Y19*100)</f>
        <v>0</v>
      </c>
      <c r="X19">
        <f>AU19*(AZ19+BA19)/1000</f>
        <v>0</v>
      </c>
      <c r="Y19">
        <f>0.61365*exp(17.502*BB19/(240.97+BB19))</f>
        <v>0</v>
      </c>
      <c r="Z19">
        <f>(V19-AU19*(AZ19+BA19)/1000)</f>
        <v>0</v>
      </c>
      <c r="AA19">
        <f>(-H19*44100)</f>
        <v>0</v>
      </c>
      <c r="AB19">
        <f>2*29.3*P19*0.92*(BB19-U19)</f>
        <v>0</v>
      </c>
      <c r="AC19">
        <f>2*0.95*5.67E-8*(((BB19+$B$9)+273)^4-(U19+273)^4)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MAX(0,($B$15+$C$15*BG19)/(1+$D$15*BG19)*AZ19/(BB19+273)*$E$15)</f>
        <v>0</v>
      </c>
      <c r="AJ19">
        <f>$B$13*BH19+$C$13*BI19+$D$13*BT19</f>
        <v>0</v>
      </c>
      <c r="AK19">
        <f>AJ19*AL19</f>
        <v>0</v>
      </c>
      <c r="AL19">
        <f>($B$13*$D$11+$C$13*$D$11+$D$13*(BU19*$E$11+BV19*$G$11))/($B$13+$C$13+$D$13)</f>
        <v>0</v>
      </c>
      <c r="AM19">
        <f>($B$13*$K$11+$C$13*$K$11+$D$13*(BU19*$L$11+BV19*$N$11))/($B$13+$C$13+$D$13)</f>
        <v>0</v>
      </c>
      <c r="AN19">
        <v>1.8</v>
      </c>
      <c r="AO19">
        <v>0.5</v>
      </c>
      <c r="AP19" t="s">
        <v>334</v>
      </c>
      <c r="AQ19">
        <v>2</v>
      </c>
      <c r="AR19">
        <v>1658248487.849999</v>
      </c>
      <c r="AS19">
        <v>414.9546333333333</v>
      </c>
      <c r="AT19">
        <v>419.9568</v>
      </c>
      <c r="AU19">
        <v>28.31571</v>
      </c>
      <c r="AV19">
        <v>26.90770666666667</v>
      </c>
      <c r="AW19">
        <v>411.4276</v>
      </c>
      <c r="AX19">
        <v>27.95673</v>
      </c>
      <c r="AY19">
        <v>599.9745333333334</v>
      </c>
      <c r="AZ19">
        <v>84.98165999999999</v>
      </c>
      <c r="BA19">
        <v>0.09991232</v>
      </c>
      <c r="BB19">
        <v>28.90763</v>
      </c>
      <c r="BC19">
        <v>29.94370666666666</v>
      </c>
      <c r="BD19">
        <v>999.9000000000002</v>
      </c>
      <c r="BE19">
        <v>0</v>
      </c>
      <c r="BF19">
        <v>0</v>
      </c>
      <c r="BG19">
        <v>10002.99666666667</v>
      </c>
      <c r="BH19">
        <v>545.1943</v>
      </c>
      <c r="BI19">
        <v>1717.057</v>
      </c>
      <c r="BJ19">
        <v>-5.002199333333334</v>
      </c>
      <c r="BK19">
        <v>427.0467666666666</v>
      </c>
      <c r="BL19">
        <v>431.5694333333333</v>
      </c>
      <c r="BM19">
        <v>1.407999</v>
      </c>
      <c r="BN19">
        <v>419.9568</v>
      </c>
      <c r="BO19">
        <v>26.90770666666667</v>
      </c>
      <c r="BP19">
        <v>2.406315999999999</v>
      </c>
      <c r="BQ19">
        <v>2.286661333333333</v>
      </c>
      <c r="BR19">
        <v>20.40632333333333</v>
      </c>
      <c r="BS19">
        <v>19.58274666666667</v>
      </c>
      <c r="BT19">
        <v>1800.011333333333</v>
      </c>
      <c r="BU19">
        <v>0.6429992999999999</v>
      </c>
      <c r="BV19">
        <v>0.3570007</v>
      </c>
      <c r="BW19">
        <v>35</v>
      </c>
      <c r="BX19">
        <v>30063.59333333333</v>
      </c>
      <c r="BY19">
        <v>1658248460.6</v>
      </c>
      <c r="BZ19" t="s">
        <v>335</v>
      </c>
      <c r="CA19">
        <v>1658248460.6</v>
      </c>
      <c r="CB19">
        <v>1658248460.6</v>
      </c>
      <c r="CC19">
        <v>1</v>
      </c>
      <c r="CD19">
        <v>2.462</v>
      </c>
      <c r="CE19">
        <v>0.133</v>
      </c>
      <c r="CF19">
        <v>3.528</v>
      </c>
      <c r="CG19">
        <v>0.314</v>
      </c>
      <c r="CH19">
        <v>420</v>
      </c>
      <c r="CI19">
        <v>27</v>
      </c>
      <c r="CJ19">
        <v>0.33</v>
      </c>
      <c r="CK19">
        <v>0.07000000000000001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3.2236</v>
      </c>
      <c r="CX19">
        <v>2.781</v>
      </c>
      <c r="CY19">
        <v>0.080068</v>
      </c>
      <c r="CZ19">
        <v>0.08241030000000001</v>
      </c>
      <c r="DA19">
        <v>0.111409</v>
      </c>
      <c r="DB19">
        <v>0.110004</v>
      </c>
      <c r="DC19">
        <v>22930</v>
      </c>
      <c r="DD19">
        <v>22673.3</v>
      </c>
      <c r="DE19">
        <v>23994.6</v>
      </c>
      <c r="DF19">
        <v>22036.7</v>
      </c>
      <c r="DG19">
        <v>31532.4</v>
      </c>
      <c r="DH19">
        <v>25051.9</v>
      </c>
      <c r="DI19">
        <v>39237</v>
      </c>
      <c r="DJ19">
        <v>30541</v>
      </c>
      <c r="DK19">
        <v>2.08302</v>
      </c>
      <c r="DL19">
        <v>2.08098</v>
      </c>
      <c r="DM19">
        <v>0.0411496</v>
      </c>
      <c r="DN19">
        <v>0</v>
      </c>
      <c r="DO19">
        <v>29.273</v>
      </c>
      <c r="DP19">
        <v>999.9</v>
      </c>
      <c r="DQ19">
        <v>82.5</v>
      </c>
      <c r="DR19">
        <v>31.2</v>
      </c>
      <c r="DS19">
        <v>44.2962</v>
      </c>
      <c r="DT19">
        <v>64.389</v>
      </c>
      <c r="DU19">
        <v>13.6298</v>
      </c>
      <c r="DV19">
        <v>2</v>
      </c>
      <c r="DW19">
        <v>0.7134200000000001</v>
      </c>
      <c r="DX19">
        <v>2.743</v>
      </c>
      <c r="DY19">
        <v>20.3346</v>
      </c>
      <c r="DZ19">
        <v>5.22238</v>
      </c>
      <c r="EA19">
        <v>11.9501</v>
      </c>
      <c r="EB19">
        <v>4.9744</v>
      </c>
      <c r="EC19">
        <v>3.28015</v>
      </c>
      <c r="ED19">
        <v>6941.4</v>
      </c>
      <c r="EE19">
        <v>9999</v>
      </c>
      <c r="EF19">
        <v>9999</v>
      </c>
      <c r="EG19">
        <v>164.8</v>
      </c>
      <c r="EH19">
        <v>4.97176</v>
      </c>
      <c r="EI19">
        <v>1.86163</v>
      </c>
      <c r="EJ19">
        <v>1.86712</v>
      </c>
      <c r="EK19">
        <v>1.85852</v>
      </c>
      <c r="EL19">
        <v>1.86275</v>
      </c>
      <c r="EM19">
        <v>1.86328</v>
      </c>
      <c r="EN19">
        <v>1.86404</v>
      </c>
      <c r="EO19">
        <v>1.8602</v>
      </c>
      <c r="EP19">
        <v>0</v>
      </c>
      <c r="EQ19">
        <v>0</v>
      </c>
      <c r="ER19">
        <v>0</v>
      </c>
      <c r="ES19">
        <v>0</v>
      </c>
      <c r="ET19" t="s">
        <v>336</v>
      </c>
      <c r="EU19" t="s">
        <v>337</v>
      </c>
      <c r="EV19" t="s">
        <v>338</v>
      </c>
      <c r="EW19" t="s">
        <v>338</v>
      </c>
      <c r="EX19" t="s">
        <v>338</v>
      </c>
      <c r="EY19" t="s">
        <v>338</v>
      </c>
      <c r="EZ19">
        <v>0</v>
      </c>
      <c r="FA19">
        <v>100</v>
      </c>
      <c r="FB19">
        <v>100</v>
      </c>
      <c r="FC19">
        <v>3.527</v>
      </c>
      <c r="FD19">
        <v>0.3588</v>
      </c>
      <c r="FE19">
        <v>3.378435079294901</v>
      </c>
      <c r="FF19">
        <v>0.0006784385813721132</v>
      </c>
      <c r="FG19">
        <v>-9.114967239483524E-07</v>
      </c>
      <c r="FH19">
        <v>3.422039933275619E-10</v>
      </c>
      <c r="FI19">
        <v>-0.01205684033537802</v>
      </c>
      <c r="FJ19">
        <v>-0.01029449659765723</v>
      </c>
      <c r="FK19">
        <v>0.0009324137930095463</v>
      </c>
      <c r="FL19">
        <v>-3.199825925107234E-06</v>
      </c>
      <c r="FM19">
        <v>1</v>
      </c>
      <c r="FN19">
        <v>2092</v>
      </c>
      <c r="FO19">
        <v>0</v>
      </c>
      <c r="FP19">
        <v>27</v>
      </c>
      <c r="FQ19">
        <v>0.6</v>
      </c>
      <c r="FR19">
        <v>0.6</v>
      </c>
      <c r="FS19">
        <v>1.3562</v>
      </c>
      <c r="FT19">
        <v>2.39624</v>
      </c>
      <c r="FU19">
        <v>2.14966</v>
      </c>
      <c r="FV19">
        <v>2.71729</v>
      </c>
      <c r="FW19">
        <v>2.15088</v>
      </c>
      <c r="FX19">
        <v>2.38037</v>
      </c>
      <c r="FY19">
        <v>37.5781</v>
      </c>
      <c r="FZ19">
        <v>16.1021</v>
      </c>
      <c r="GA19">
        <v>19</v>
      </c>
      <c r="GB19">
        <v>624.54</v>
      </c>
      <c r="GC19">
        <v>644.854</v>
      </c>
      <c r="GD19">
        <v>26.189</v>
      </c>
      <c r="GE19">
        <v>35.7538</v>
      </c>
      <c r="GF19">
        <v>30.0002</v>
      </c>
      <c r="GG19">
        <v>35.6777</v>
      </c>
      <c r="GH19">
        <v>35.6549</v>
      </c>
      <c r="GI19">
        <v>27.1692</v>
      </c>
      <c r="GJ19">
        <v>39.3647</v>
      </c>
      <c r="GK19">
        <v>40.8386</v>
      </c>
      <c r="GL19">
        <v>26.2083</v>
      </c>
      <c r="GM19">
        <v>420</v>
      </c>
      <c r="GN19">
        <v>26.961</v>
      </c>
      <c r="GO19">
        <v>99.2098</v>
      </c>
      <c r="GP19">
        <v>100.146</v>
      </c>
    </row>
    <row r="20" spans="1:198">
      <c r="A20">
        <v>2</v>
      </c>
      <c r="B20">
        <v>1658248586.1</v>
      </c>
      <c r="C20">
        <v>90.5</v>
      </c>
      <c r="D20" t="s">
        <v>339</v>
      </c>
      <c r="E20" t="s">
        <v>340</v>
      </c>
      <c r="F20">
        <v>15</v>
      </c>
      <c r="G20">
        <v>1658248581.85</v>
      </c>
      <c r="H20">
        <f>(I20)/1000</f>
        <v>0</v>
      </c>
      <c r="I20">
        <f>1000*AY20*AG20*(AU20-AV20)/(100*AN20*(1000-AG20*AU20))</f>
        <v>0</v>
      </c>
      <c r="J20">
        <f>AY20*AG20*(AT20-AS20*(1000-AG20*AV20)/(1000-AG20*AU20))/(100*AN20)</f>
        <v>0</v>
      </c>
      <c r="K20">
        <f>AS20 - IF(AG20&gt;1, J20*AN20*100.0/(AI20*BG20), 0)</f>
        <v>0</v>
      </c>
      <c r="L20">
        <f>((R20-H20/2)*K20-J20)/(R20+H20/2)</f>
        <v>0</v>
      </c>
      <c r="M20">
        <f>L20*(AZ20+BA20)/1000.0</f>
        <v>0</v>
      </c>
      <c r="N20">
        <f>(AS20 - IF(AG20&gt;1, J20*AN20*100.0/(AI20*BG20), 0))*(AZ20+BA20)/1000.0</f>
        <v>0</v>
      </c>
      <c r="O20">
        <f>2.0/((1/Q20-1/P20)+SIGN(Q20)*SQRT((1/Q20-1/P20)*(1/Q20-1/P20) + 4*AO20/((AO20+1)*(AO20+1))*(2*1/Q20*1/P20-1/P20*1/P20)))</f>
        <v>0</v>
      </c>
      <c r="P20">
        <f>IF(LEFT(AP20,1)&lt;&gt;"0",IF(LEFT(AP20,1)="1",3.0,AQ20),$D$5+$E$5*(BG20*AZ20/($K$5*1000))+$F$5*(BG20*AZ20/($K$5*1000))*MAX(MIN(AN20,$J$5),$I$5)*MAX(MIN(AN20,$J$5),$I$5)+$G$5*MAX(MIN(AN20,$J$5),$I$5)*(BG20*AZ20/($K$5*1000))+$H$5*(BG20*AZ20/($K$5*1000))*(BG20*AZ20/($K$5*1000)))</f>
        <v>0</v>
      </c>
      <c r="Q20">
        <f>H20*(1000-(1000*0.61365*exp(17.502*U20/(240.97+U20))/(AZ20+BA20)+AU20)/2)/(1000*0.61365*exp(17.502*U20/(240.97+U20))/(AZ20+BA20)-AU20)</f>
        <v>0</v>
      </c>
      <c r="R20">
        <f>1/((AO20+1)/(O20/1.6)+1/(P20/1.37)) + AO20/((AO20+1)/(O20/1.6) + AO20/(P20/1.37))</f>
        <v>0</v>
      </c>
      <c r="S20">
        <f>(AJ20*AM20)</f>
        <v>0</v>
      </c>
      <c r="T20">
        <f>(BB20+(S20+2*0.95*5.67E-8*(((BB20+$B$9)+273)^4-(BB20+273)^4)-44100*H20)/(1.84*29.3*P20+8*0.95*5.67E-8*(BB20+273)^3))</f>
        <v>0</v>
      </c>
      <c r="U20">
        <f>($C$9*BC20+$D$9*BD20+$E$9*T20)</f>
        <v>0</v>
      </c>
      <c r="V20">
        <f>0.61365*exp(17.502*U20/(240.97+U20))</f>
        <v>0</v>
      </c>
      <c r="W20">
        <f>(X20/Y20*100)</f>
        <v>0</v>
      </c>
      <c r="X20">
        <f>AU20*(AZ20+BA20)/1000</f>
        <v>0</v>
      </c>
      <c r="Y20">
        <f>0.61365*exp(17.502*BB20/(240.97+BB20))</f>
        <v>0</v>
      </c>
      <c r="Z20">
        <f>(V20-AU20*(AZ20+BA20)/1000)</f>
        <v>0</v>
      </c>
      <c r="AA20">
        <f>(-H20*44100)</f>
        <v>0</v>
      </c>
      <c r="AB20">
        <f>2*29.3*P20*0.92*(BB20-U20)</f>
        <v>0</v>
      </c>
      <c r="AC20">
        <f>2*0.95*5.67E-8*(((BB20+$B$9)+273)^4-(U20+273)^4)</f>
        <v>0</v>
      </c>
      <c r="AD20">
        <f>S20+AC20+AA20+AB20</f>
        <v>0</v>
      </c>
      <c r="AE20">
        <v>0</v>
      </c>
      <c r="AF20">
        <v>0</v>
      </c>
      <c r="AG20">
        <f>IF(AE20*$H$15&gt;=AI20,1.0,(AI20/(AI20-AE20*$H$15)))</f>
        <v>0</v>
      </c>
      <c r="AH20">
        <f>(AG20-1)*100</f>
        <v>0</v>
      </c>
      <c r="AI20">
        <f>MAX(0,($B$15+$C$15*BG20)/(1+$D$15*BG20)*AZ20/(BB20+273)*$E$15)</f>
        <v>0</v>
      </c>
      <c r="AJ20">
        <f>$B$13*BH20+$C$13*BI20+$D$13*BT20</f>
        <v>0</v>
      </c>
      <c r="AK20">
        <f>AJ20*AL20</f>
        <v>0</v>
      </c>
      <c r="AL20">
        <f>($B$13*$D$11+$C$13*$D$11+$D$13*(BU20*$E$11+BV20*$G$11))/($B$13+$C$13+$D$13)</f>
        <v>0</v>
      </c>
      <c r="AM20">
        <f>($B$13*$K$11+$C$13*$K$11+$D$13*(BU20*$L$11+BV20*$N$11))/($B$13+$C$13+$D$13)</f>
        <v>0</v>
      </c>
      <c r="AN20">
        <v>1.8</v>
      </c>
      <c r="AO20">
        <v>0.5</v>
      </c>
      <c r="AP20" t="s">
        <v>334</v>
      </c>
      <c r="AQ20">
        <v>2</v>
      </c>
      <c r="AR20">
        <v>1658248581.85</v>
      </c>
      <c r="AS20">
        <v>297.9269375</v>
      </c>
      <c r="AT20">
        <v>299.814625</v>
      </c>
      <c r="AU20">
        <v>27.6591375</v>
      </c>
      <c r="AV20">
        <v>26.96701875</v>
      </c>
      <c r="AW20">
        <v>294.7849375</v>
      </c>
      <c r="AX20">
        <v>27.32075625</v>
      </c>
      <c r="AY20">
        <v>600.5910000000001</v>
      </c>
      <c r="AZ20">
        <v>84.98443125</v>
      </c>
      <c r="BA20">
        <v>0.0943283875</v>
      </c>
      <c r="BB20">
        <v>28.99320625</v>
      </c>
      <c r="BC20">
        <v>30.0261875</v>
      </c>
      <c r="BD20">
        <v>999.9</v>
      </c>
      <c r="BE20">
        <v>0</v>
      </c>
      <c r="BF20">
        <v>0</v>
      </c>
      <c r="BG20">
        <v>10003.13125</v>
      </c>
      <c r="BH20">
        <v>544.7953749999999</v>
      </c>
      <c r="BI20">
        <v>1755.26875</v>
      </c>
      <c r="BJ20">
        <v>-1.8876657125</v>
      </c>
      <c r="BK20">
        <v>306.401</v>
      </c>
      <c r="BL20">
        <v>308.1236875</v>
      </c>
      <c r="BM20">
        <v>0.69212141206875</v>
      </c>
      <c r="BN20">
        <v>299.814625</v>
      </c>
      <c r="BO20">
        <v>26.96701875</v>
      </c>
      <c r="BP20">
        <v>2.350596875</v>
      </c>
      <c r="BQ20">
        <v>2.291776875</v>
      </c>
      <c r="BR20">
        <v>20.0237875</v>
      </c>
      <c r="BS20">
        <v>19.6185125</v>
      </c>
      <c r="BT20">
        <v>1800.001875</v>
      </c>
      <c r="BU20">
        <v>0.6429996874999999</v>
      </c>
      <c r="BV20">
        <v>0.357000125</v>
      </c>
      <c r="BW20">
        <v>35</v>
      </c>
      <c r="BX20">
        <v>30063.4375</v>
      </c>
      <c r="BY20">
        <v>1658248578.1</v>
      </c>
      <c r="BZ20" t="s">
        <v>341</v>
      </c>
      <c r="CA20">
        <v>1658248570.1</v>
      </c>
      <c r="CB20">
        <v>1658248578.1</v>
      </c>
      <c r="CC20">
        <v>2</v>
      </c>
      <c r="CD20">
        <v>-0.366</v>
      </c>
      <c r="CE20">
        <v>0.001</v>
      </c>
      <c r="CF20">
        <v>3.143</v>
      </c>
      <c r="CG20">
        <v>0.312</v>
      </c>
      <c r="CH20">
        <v>300</v>
      </c>
      <c r="CI20">
        <v>27</v>
      </c>
      <c r="CJ20">
        <v>0.49</v>
      </c>
      <c r="CK20">
        <v>0.11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3.22165</v>
      </c>
      <c r="CX20">
        <v>2.77692</v>
      </c>
      <c r="CY20">
        <v>0.0611731</v>
      </c>
      <c r="CZ20">
        <v>0.063134</v>
      </c>
      <c r="DA20">
        <v>0.111644</v>
      </c>
      <c r="DB20">
        <v>0.110524</v>
      </c>
      <c r="DC20">
        <v>23394</v>
      </c>
      <c r="DD20">
        <v>23140.5</v>
      </c>
      <c r="DE20">
        <v>23988.4</v>
      </c>
      <c r="DF20">
        <v>22029</v>
      </c>
      <c r="DG20">
        <v>31516.3</v>
      </c>
      <c r="DH20">
        <v>25028</v>
      </c>
      <c r="DI20">
        <v>39227.7</v>
      </c>
      <c r="DJ20">
        <v>30530</v>
      </c>
      <c r="DK20">
        <v>2.07527</v>
      </c>
      <c r="DL20">
        <v>2.0753</v>
      </c>
      <c r="DM20">
        <v>0.0471659</v>
      </c>
      <c r="DN20">
        <v>0</v>
      </c>
      <c r="DO20">
        <v>29.2673</v>
      </c>
      <c r="DP20">
        <v>999.9</v>
      </c>
      <c r="DQ20">
        <v>80.7</v>
      </c>
      <c r="DR20">
        <v>31.4</v>
      </c>
      <c r="DS20">
        <v>43.8281</v>
      </c>
      <c r="DT20">
        <v>64.169</v>
      </c>
      <c r="DU20">
        <v>13.5216</v>
      </c>
      <c r="DV20">
        <v>2</v>
      </c>
      <c r="DW20">
        <v>0.72781</v>
      </c>
      <c r="DX20">
        <v>3.26245</v>
      </c>
      <c r="DY20">
        <v>20.3237</v>
      </c>
      <c r="DZ20">
        <v>5.22373</v>
      </c>
      <c r="EA20">
        <v>11.9501</v>
      </c>
      <c r="EB20">
        <v>4.97445</v>
      </c>
      <c r="EC20">
        <v>3.28013</v>
      </c>
      <c r="ED20">
        <v>6943.8</v>
      </c>
      <c r="EE20">
        <v>9999</v>
      </c>
      <c r="EF20">
        <v>9999</v>
      </c>
      <c r="EG20">
        <v>164.8</v>
      </c>
      <c r="EH20">
        <v>4.97175</v>
      </c>
      <c r="EI20">
        <v>1.86159</v>
      </c>
      <c r="EJ20">
        <v>1.86716</v>
      </c>
      <c r="EK20">
        <v>1.85852</v>
      </c>
      <c r="EL20">
        <v>1.86278</v>
      </c>
      <c r="EM20">
        <v>1.86329</v>
      </c>
      <c r="EN20">
        <v>1.86409</v>
      </c>
      <c r="EO20">
        <v>1.8602</v>
      </c>
      <c r="EP20">
        <v>0</v>
      </c>
      <c r="EQ20">
        <v>0</v>
      </c>
      <c r="ER20">
        <v>0</v>
      </c>
      <c r="ES20">
        <v>0</v>
      </c>
      <c r="ET20" t="s">
        <v>336</v>
      </c>
      <c r="EU20" t="s">
        <v>337</v>
      </c>
      <c r="EV20" t="s">
        <v>338</v>
      </c>
      <c r="EW20" t="s">
        <v>338</v>
      </c>
      <c r="EX20" t="s">
        <v>338</v>
      </c>
      <c r="EY20" t="s">
        <v>338</v>
      </c>
      <c r="EZ20">
        <v>0</v>
      </c>
      <c r="FA20">
        <v>100</v>
      </c>
      <c r="FB20">
        <v>100</v>
      </c>
      <c r="FC20">
        <v>3.142</v>
      </c>
      <c r="FD20">
        <v>0.363</v>
      </c>
      <c r="FE20">
        <v>3.012601605647019</v>
      </c>
      <c r="FF20">
        <v>0.0006784385813721132</v>
      </c>
      <c r="FG20">
        <v>-9.114967239483524E-07</v>
      </c>
      <c r="FH20">
        <v>3.422039933275619E-10</v>
      </c>
      <c r="FI20">
        <v>-0.0111504021522903</v>
      </c>
      <c r="FJ20">
        <v>-0.01029449659765723</v>
      </c>
      <c r="FK20">
        <v>0.0009324137930095463</v>
      </c>
      <c r="FL20">
        <v>-3.199825925107234E-06</v>
      </c>
      <c r="FM20">
        <v>1</v>
      </c>
      <c r="FN20">
        <v>2092</v>
      </c>
      <c r="FO20">
        <v>0</v>
      </c>
      <c r="FP20">
        <v>27</v>
      </c>
      <c r="FQ20">
        <v>0.3</v>
      </c>
      <c r="FR20">
        <v>0.1</v>
      </c>
      <c r="FS20">
        <v>1.03394</v>
      </c>
      <c r="FT20">
        <v>2.38647</v>
      </c>
      <c r="FU20">
        <v>2.14966</v>
      </c>
      <c r="FV20">
        <v>2.71606</v>
      </c>
      <c r="FW20">
        <v>2.15088</v>
      </c>
      <c r="FX20">
        <v>2.38281</v>
      </c>
      <c r="FY20">
        <v>37.7228</v>
      </c>
      <c r="FZ20">
        <v>16.0934</v>
      </c>
      <c r="GA20">
        <v>19</v>
      </c>
      <c r="GB20">
        <v>619.848</v>
      </c>
      <c r="GC20">
        <v>641.526</v>
      </c>
      <c r="GD20">
        <v>26.0333</v>
      </c>
      <c r="GE20">
        <v>35.8665</v>
      </c>
      <c r="GF20">
        <v>30.0012</v>
      </c>
      <c r="GG20">
        <v>35.8217</v>
      </c>
      <c r="GH20">
        <v>35.8112</v>
      </c>
      <c r="GI20">
        <v>20.7419</v>
      </c>
      <c r="GJ20">
        <v>38.2149</v>
      </c>
      <c r="GK20">
        <v>34.8373</v>
      </c>
      <c r="GL20">
        <v>26.0065</v>
      </c>
      <c r="GM20">
        <v>300</v>
      </c>
      <c r="GN20">
        <v>26.928</v>
      </c>
      <c r="GO20">
        <v>99.1855</v>
      </c>
      <c r="GP20">
        <v>100.11</v>
      </c>
    </row>
    <row r="21" spans="1:198">
      <c r="A21">
        <v>3</v>
      </c>
      <c r="B21">
        <v>1658248676.6</v>
      </c>
      <c r="C21">
        <v>181</v>
      </c>
      <c r="D21" t="s">
        <v>342</v>
      </c>
      <c r="E21" t="s">
        <v>343</v>
      </c>
      <c r="F21">
        <v>15</v>
      </c>
      <c r="G21">
        <v>1658248668.849999</v>
      </c>
      <c r="H21">
        <f>(I21)/1000</f>
        <v>0</v>
      </c>
      <c r="I21">
        <f>1000*AY21*AG21*(AU21-AV21)/(100*AN21*(1000-AG21*AU21))</f>
        <v>0</v>
      </c>
      <c r="J21">
        <f>AY21*AG21*(AT21-AS21*(1000-AG21*AV21)/(1000-AG21*AU21))/(100*AN21)</f>
        <v>0</v>
      </c>
      <c r="K21">
        <f>AS21 - IF(AG21&gt;1, J21*AN21*100.0/(AI21*BG21), 0)</f>
        <v>0</v>
      </c>
      <c r="L21">
        <f>((R21-H21/2)*K21-J21)/(R21+H21/2)</f>
        <v>0</v>
      </c>
      <c r="M21">
        <f>L21*(AZ21+BA21)/1000.0</f>
        <v>0</v>
      </c>
      <c r="N21">
        <f>(AS21 - IF(AG21&gt;1, J21*AN21*100.0/(AI21*BG21), 0))*(AZ21+BA21)/1000.0</f>
        <v>0</v>
      </c>
      <c r="O21">
        <f>2.0/((1/Q21-1/P21)+SIGN(Q21)*SQRT((1/Q21-1/P21)*(1/Q21-1/P21) + 4*AO21/((AO21+1)*(AO21+1))*(2*1/Q21*1/P21-1/P21*1/P21)))</f>
        <v>0</v>
      </c>
      <c r="P21">
        <f>IF(LEFT(AP21,1)&lt;&gt;"0",IF(LEFT(AP21,1)="1",3.0,AQ21),$D$5+$E$5*(BG21*AZ21/($K$5*1000))+$F$5*(BG21*AZ21/($K$5*1000))*MAX(MIN(AN21,$J$5),$I$5)*MAX(MIN(AN21,$J$5),$I$5)+$G$5*MAX(MIN(AN21,$J$5),$I$5)*(BG21*AZ21/($K$5*1000))+$H$5*(BG21*AZ21/($K$5*1000))*(BG21*AZ21/($K$5*1000)))</f>
        <v>0</v>
      </c>
      <c r="Q21">
        <f>H21*(1000-(1000*0.61365*exp(17.502*U21/(240.97+U21))/(AZ21+BA21)+AU21)/2)/(1000*0.61365*exp(17.502*U21/(240.97+U21))/(AZ21+BA21)-AU21)</f>
        <v>0</v>
      </c>
      <c r="R21">
        <f>1/((AO21+1)/(O21/1.6)+1/(P21/1.37)) + AO21/((AO21+1)/(O21/1.6) + AO21/(P21/1.37))</f>
        <v>0</v>
      </c>
      <c r="S21">
        <f>(AJ21*AM21)</f>
        <v>0</v>
      </c>
      <c r="T21">
        <f>(BB21+(S21+2*0.95*5.67E-8*(((BB21+$B$9)+273)^4-(BB21+273)^4)-44100*H21)/(1.84*29.3*P21+8*0.95*5.67E-8*(BB21+273)^3))</f>
        <v>0</v>
      </c>
      <c r="U21">
        <f>($C$9*BC21+$D$9*BD21+$E$9*T21)</f>
        <v>0</v>
      </c>
      <c r="V21">
        <f>0.61365*exp(17.502*U21/(240.97+U21))</f>
        <v>0</v>
      </c>
      <c r="W21">
        <f>(X21/Y21*100)</f>
        <v>0</v>
      </c>
      <c r="X21">
        <f>AU21*(AZ21+BA21)/1000</f>
        <v>0</v>
      </c>
      <c r="Y21">
        <f>0.61365*exp(17.502*BB21/(240.97+BB21))</f>
        <v>0</v>
      </c>
      <c r="Z21">
        <f>(V21-AU21*(AZ21+BA21)/1000)</f>
        <v>0</v>
      </c>
      <c r="AA21">
        <f>(-H21*44100)</f>
        <v>0</v>
      </c>
      <c r="AB21">
        <f>2*29.3*P21*0.92*(BB21-U21)</f>
        <v>0</v>
      </c>
      <c r="AC21">
        <f>2*0.95*5.67E-8*(((BB21+$B$9)+273)^4-(U21+273)^4)</f>
        <v>0</v>
      </c>
      <c r="AD21">
        <f>S21+AC21+AA21+AB21</f>
        <v>0</v>
      </c>
      <c r="AE21">
        <v>0</v>
      </c>
      <c r="AF21">
        <v>0</v>
      </c>
      <c r="AG21">
        <f>IF(AE21*$H$15&gt;=AI21,1.0,(AI21/(AI21-AE21*$H$15)))</f>
        <v>0</v>
      </c>
      <c r="AH21">
        <f>(AG21-1)*100</f>
        <v>0</v>
      </c>
      <c r="AI21">
        <f>MAX(0,($B$15+$C$15*BG21)/(1+$D$15*BG21)*AZ21/(BB21+273)*$E$15)</f>
        <v>0</v>
      </c>
      <c r="AJ21">
        <f>$B$13*BH21+$C$13*BI21+$D$13*BT21</f>
        <v>0</v>
      </c>
      <c r="AK21">
        <f>AJ21*AL21</f>
        <v>0</v>
      </c>
      <c r="AL21">
        <f>($B$13*$D$11+$C$13*$D$11+$D$13*(BU21*$E$11+BV21*$G$11))/($B$13+$C$13+$D$13)</f>
        <v>0</v>
      </c>
      <c r="AM21">
        <f>($B$13*$K$11+$C$13*$K$11+$D$13*(BU21*$L$11+BV21*$N$11))/($B$13+$C$13+$D$13)</f>
        <v>0</v>
      </c>
      <c r="AN21">
        <v>1.8</v>
      </c>
      <c r="AO21">
        <v>0.5</v>
      </c>
      <c r="AP21" t="s">
        <v>334</v>
      </c>
      <c r="AQ21">
        <v>2</v>
      </c>
      <c r="AR21">
        <v>1658248668.849999</v>
      </c>
      <c r="AS21">
        <v>197.9287666666666</v>
      </c>
      <c r="AT21">
        <v>199.9759333333333</v>
      </c>
      <c r="AU21">
        <v>28.45045</v>
      </c>
      <c r="AV21">
        <v>26.88450666666667</v>
      </c>
      <c r="AW21">
        <v>195.2577666666666</v>
      </c>
      <c r="AX21">
        <v>28.08611</v>
      </c>
      <c r="AY21">
        <v>599.9936333333334</v>
      </c>
      <c r="AZ21">
        <v>84.98720666666668</v>
      </c>
      <c r="BA21">
        <v>0.09993506999999997</v>
      </c>
      <c r="BB21">
        <v>29.01428666666667</v>
      </c>
      <c r="BC21">
        <v>30.03599333333334</v>
      </c>
      <c r="BD21">
        <v>999.9000000000002</v>
      </c>
      <c r="BE21">
        <v>0</v>
      </c>
      <c r="BF21">
        <v>0</v>
      </c>
      <c r="BG21">
        <v>10003.706</v>
      </c>
      <c r="BH21">
        <v>544.5268333333333</v>
      </c>
      <c r="BI21">
        <v>1802.085</v>
      </c>
      <c r="BJ21">
        <v>-1.605293</v>
      </c>
      <c r="BK21">
        <v>204.1796</v>
      </c>
      <c r="BL21">
        <v>205.5007333333333</v>
      </c>
      <c r="BM21">
        <v>1.565946333333333</v>
      </c>
      <c r="BN21">
        <v>199.9759333333333</v>
      </c>
      <c r="BO21">
        <v>26.88450666666667</v>
      </c>
      <c r="BP21">
        <v>2.417924333333333</v>
      </c>
      <c r="BQ21">
        <v>2.284839333333333</v>
      </c>
      <c r="BR21">
        <v>20.48432666666667</v>
      </c>
      <c r="BS21">
        <v>19.56987666666667</v>
      </c>
      <c r="BT21">
        <v>1800.003</v>
      </c>
      <c r="BU21">
        <v>0.6429999666666667</v>
      </c>
      <c r="BV21">
        <v>0.3569999666666666</v>
      </c>
      <c r="BW21">
        <v>35.45971666666667</v>
      </c>
      <c r="BX21">
        <v>30063.45</v>
      </c>
      <c r="BY21">
        <v>1658248695.6</v>
      </c>
      <c r="BZ21" t="s">
        <v>344</v>
      </c>
      <c r="CA21">
        <v>1658248695.6</v>
      </c>
      <c r="CB21">
        <v>1658248578.1</v>
      </c>
      <c r="CC21">
        <v>3</v>
      </c>
      <c r="CD21">
        <v>-0.442</v>
      </c>
      <c r="CE21">
        <v>0.001</v>
      </c>
      <c r="CF21">
        <v>2.671</v>
      </c>
      <c r="CG21">
        <v>0.312</v>
      </c>
      <c r="CH21">
        <v>200</v>
      </c>
      <c r="CI21">
        <v>27</v>
      </c>
      <c r="CJ21">
        <v>0.51</v>
      </c>
      <c r="CK21">
        <v>0.11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3.22339</v>
      </c>
      <c r="CX21">
        <v>2.78123</v>
      </c>
      <c r="CY21">
        <v>0.0431737</v>
      </c>
      <c r="CZ21">
        <v>0.0447016</v>
      </c>
      <c r="DA21">
        <v>0.1116</v>
      </c>
      <c r="DB21">
        <v>0.109693</v>
      </c>
      <c r="DC21">
        <v>23834.4</v>
      </c>
      <c r="DD21">
        <v>23586.2</v>
      </c>
      <c r="DE21">
        <v>23981.8</v>
      </c>
      <c r="DF21">
        <v>22021.5</v>
      </c>
      <c r="DG21">
        <v>31510</v>
      </c>
      <c r="DH21">
        <v>25042.6</v>
      </c>
      <c r="DI21">
        <v>39217.9</v>
      </c>
      <c r="DJ21">
        <v>30519.4</v>
      </c>
      <c r="DK21">
        <v>2.0797</v>
      </c>
      <c r="DL21">
        <v>2.07145</v>
      </c>
      <c r="DM21">
        <v>0.0445694</v>
      </c>
      <c r="DN21">
        <v>0</v>
      </c>
      <c r="DO21">
        <v>29.297</v>
      </c>
      <c r="DP21">
        <v>999.9</v>
      </c>
      <c r="DQ21">
        <v>78.90000000000001</v>
      </c>
      <c r="DR21">
        <v>31.6</v>
      </c>
      <c r="DS21">
        <v>43.3362</v>
      </c>
      <c r="DT21">
        <v>64.2891</v>
      </c>
      <c r="DU21">
        <v>13.8301</v>
      </c>
      <c r="DV21">
        <v>2</v>
      </c>
      <c r="DW21">
        <v>0.747099</v>
      </c>
      <c r="DX21">
        <v>3.97814</v>
      </c>
      <c r="DY21">
        <v>20.3066</v>
      </c>
      <c r="DZ21">
        <v>5.22373</v>
      </c>
      <c r="EA21">
        <v>11.9501</v>
      </c>
      <c r="EB21">
        <v>4.9756</v>
      </c>
      <c r="EC21">
        <v>3.28078</v>
      </c>
      <c r="ED21">
        <v>6946.1</v>
      </c>
      <c r="EE21">
        <v>9999</v>
      </c>
      <c r="EF21">
        <v>9999</v>
      </c>
      <c r="EG21">
        <v>164.8</v>
      </c>
      <c r="EH21">
        <v>4.97176</v>
      </c>
      <c r="EI21">
        <v>1.86161</v>
      </c>
      <c r="EJ21">
        <v>1.86718</v>
      </c>
      <c r="EK21">
        <v>1.85852</v>
      </c>
      <c r="EL21">
        <v>1.86274</v>
      </c>
      <c r="EM21">
        <v>1.8633</v>
      </c>
      <c r="EN21">
        <v>1.86408</v>
      </c>
      <c r="EO21">
        <v>1.8602</v>
      </c>
      <c r="EP21">
        <v>0</v>
      </c>
      <c r="EQ21">
        <v>0</v>
      </c>
      <c r="ER21">
        <v>0</v>
      </c>
      <c r="ES21">
        <v>0</v>
      </c>
      <c r="ET21" t="s">
        <v>336</v>
      </c>
      <c r="EU21" t="s">
        <v>337</v>
      </c>
      <c r="EV21" t="s">
        <v>338</v>
      </c>
      <c r="EW21" t="s">
        <v>338</v>
      </c>
      <c r="EX21" t="s">
        <v>338</v>
      </c>
      <c r="EY21" t="s">
        <v>338</v>
      </c>
      <c r="EZ21">
        <v>0</v>
      </c>
      <c r="FA21">
        <v>100</v>
      </c>
      <c r="FB21">
        <v>100</v>
      </c>
      <c r="FC21">
        <v>2.671</v>
      </c>
      <c r="FD21">
        <v>0.3629</v>
      </c>
      <c r="FE21">
        <v>3.012601605647019</v>
      </c>
      <c r="FF21">
        <v>0.0006784385813721132</v>
      </c>
      <c r="FG21">
        <v>-9.114967239483524E-07</v>
      </c>
      <c r="FH21">
        <v>3.422039933275619E-10</v>
      </c>
      <c r="FI21">
        <v>-0.0111504021522903</v>
      </c>
      <c r="FJ21">
        <v>-0.01029449659765723</v>
      </c>
      <c r="FK21">
        <v>0.0009324137930095463</v>
      </c>
      <c r="FL21">
        <v>-3.199825925107234E-06</v>
      </c>
      <c r="FM21">
        <v>1</v>
      </c>
      <c r="FN21">
        <v>2092</v>
      </c>
      <c r="FO21">
        <v>0</v>
      </c>
      <c r="FP21">
        <v>27</v>
      </c>
      <c r="FQ21">
        <v>1.8</v>
      </c>
      <c r="FR21">
        <v>1.6</v>
      </c>
      <c r="FS21">
        <v>0.749512</v>
      </c>
      <c r="FT21">
        <v>2.40356</v>
      </c>
      <c r="FU21">
        <v>2.14966</v>
      </c>
      <c r="FV21">
        <v>2.71484</v>
      </c>
      <c r="FW21">
        <v>2.15088</v>
      </c>
      <c r="FX21">
        <v>2.39624</v>
      </c>
      <c r="FY21">
        <v>37.8921</v>
      </c>
      <c r="FZ21">
        <v>16.0758</v>
      </c>
      <c r="GA21">
        <v>19</v>
      </c>
      <c r="GB21">
        <v>624.836</v>
      </c>
      <c r="GC21">
        <v>639.812</v>
      </c>
      <c r="GD21">
        <v>25.4053</v>
      </c>
      <c r="GE21">
        <v>36.0498</v>
      </c>
      <c r="GF21">
        <v>30.001</v>
      </c>
      <c r="GG21">
        <v>35.9809</v>
      </c>
      <c r="GH21">
        <v>35.9702</v>
      </c>
      <c r="GI21">
        <v>15.0508</v>
      </c>
      <c r="GJ21">
        <v>37.6607</v>
      </c>
      <c r="GK21">
        <v>27.0275</v>
      </c>
      <c r="GL21">
        <v>25.3944</v>
      </c>
      <c r="GM21">
        <v>200</v>
      </c>
      <c r="GN21">
        <v>26.8337</v>
      </c>
      <c r="GO21">
        <v>99.1598</v>
      </c>
      <c r="GP21">
        <v>100.076</v>
      </c>
    </row>
    <row r="22" spans="1:198">
      <c r="A22">
        <v>4</v>
      </c>
      <c r="B22">
        <v>1658248786.6</v>
      </c>
      <c r="C22">
        <v>291</v>
      </c>
      <c r="D22" t="s">
        <v>345</v>
      </c>
      <c r="E22" t="s">
        <v>346</v>
      </c>
      <c r="F22">
        <v>15</v>
      </c>
      <c r="G22">
        <v>1658248778.599999</v>
      </c>
      <c r="H22">
        <f>(I22)/1000</f>
        <v>0</v>
      </c>
      <c r="I22">
        <f>1000*AY22*AG22*(AU22-AV22)/(100*AN22*(1000-AG22*AU22))</f>
        <v>0</v>
      </c>
      <c r="J22">
        <f>AY22*AG22*(AT22-AS22*(1000-AG22*AV22)/(1000-AG22*AU22))/(100*AN22)</f>
        <v>0</v>
      </c>
      <c r="K22">
        <f>AS22 - IF(AG22&gt;1, J22*AN22*100.0/(AI22*BG22), 0)</f>
        <v>0</v>
      </c>
      <c r="L22">
        <f>((R22-H22/2)*K22-J22)/(R22+H22/2)</f>
        <v>0</v>
      </c>
      <c r="M22">
        <f>L22*(AZ22+BA22)/1000.0</f>
        <v>0</v>
      </c>
      <c r="N22">
        <f>(AS22 - IF(AG22&gt;1, J22*AN22*100.0/(AI22*BG22), 0))*(AZ22+BA22)/1000.0</f>
        <v>0</v>
      </c>
      <c r="O22">
        <f>2.0/((1/Q22-1/P22)+SIGN(Q22)*SQRT((1/Q22-1/P22)*(1/Q22-1/P22) + 4*AO22/((AO22+1)*(AO22+1))*(2*1/Q22*1/P22-1/P22*1/P22)))</f>
        <v>0</v>
      </c>
      <c r="P22">
        <f>IF(LEFT(AP22,1)&lt;&gt;"0",IF(LEFT(AP22,1)="1",3.0,AQ22),$D$5+$E$5*(BG22*AZ22/($K$5*1000))+$F$5*(BG22*AZ22/($K$5*1000))*MAX(MIN(AN22,$J$5),$I$5)*MAX(MIN(AN22,$J$5),$I$5)+$G$5*MAX(MIN(AN22,$J$5),$I$5)*(BG22*AZ22/($K$5*1000))+$H$5*(BG22*AZ22/($K$5*1000))*(BG22*AZ22/($K$5*1000)))</f>
        <v>0</v>
      </c>
      <c r="Q22">
        <f>H22*(1000-(1000*0.61365*exp(17.502*U22/(240.97+U22))/(AZ22+BA22)+AU22)/2)/(1000*0.61365*exp(17.502*U22/(240.97+U22))/(AZ22+BA22)-AU22)</f>
        <v>0</v>
      </c>
      <c r="R22">
        <f>1/((AO22+1)/(O22/1.6)+1/(P22/1.37)) + AO22/((AO22+1)/(O22/1.6) + AO22/(P22/1.37))</f>
        <v>0</v>
      </c>
      <c r="S22">
        <f>(AJ22*AM22)</f>
        <v>0</v>
      </c>
      <c r="T22">
        <f>(BB22+(S22+2*0.95*5.67E-8*(((BB22+$B$9)+273)^4-(BB22+273)^4)-44100*H22)/(1.84*29.3*P22+8*0.95*5.67E-8*(BB22+273)^3))</f>
        <v>0</v>
      </c>
      <c r="U22">
        <f>($C$9*BC22+$D$9*BD22+$E$9*T22)</f>
        <v>0</v>
      </c>
      <c r="V22">
        <f>0.61365*exp(17.502*U22/(240.97+U22))</f>
        <v>0</v>
      </c>
      <c r="W22">
        <f>(X22/Y22*100)</f>
        <v>0</v>
      </c>
      <c r="X22">
        <f>AU22*(AZ22+BA22)/1000</f>
        <v>0</v>
      </c>
      <c r="Y22">
        <f>0.61365*exp(17.502*BB22/(240.97+BB22))</f>
        <v>0</v>
      </c>
      <c r="Z22">
        <f>(V22-AU22*(AZ22+BA22)/1000)</f>
        <v>0</v>
      </c>
      <c r="AA22">
        <f>(-H22*44100)</f>
        <v>0</v>
      </c>
      <c r="AB22">
        <f>2*29.3*P22*0.92*(BB22-U22)</f>
        <v>0</v>
      </c>
      <c r="AC22">
        <f>2*0.95*5.67E-8*(((BB22+$B$9)+273)^4-(U22+273)^4)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MAX(0,($B$15+$C$15*BG22)/(1+$D$15*BG22)*AZ22/(BB22+273)*$E$15)</f>
        <v>0</v>
      </c>
      <c r="AJ22">
        <f>$B$13*BH22+$C$13*BI22+$D$13*BT22</f>
        <v>0</v>
      </c>
      <c r="AK22">
        <f>AJ22*AL22</f>
        <v>0</v>
      </c>
      <c r="AL22">
        <f>($B$13*$D$11+$C$13*$D$11+$D$13*(BU22*$E$11+BV22*$G$11))/($B$13+$C$13+$D$13)</f>
        <v>0</v>
      </c>
      <c r="AM22">
        <f>($B$13*$K$11+$C$13*$K$11+$D$13*(BU22*$L$11+BV22*$N$11))/($B$13+$C$13+$D$13)</f>
        <v>0</v>
      </c>
      <c r="AN22">
        <v>1.8</v>
      </c>
      <c r="AO22">
        <v>0.5</v>
      </c>
      <c r="AP22" t="s">
        <v>334</v>
      </c>
      <c r="AQ22">
        <v>2</v>
      </c>
      <c r="AR22">
        <v>1658248778.599999</v>
      </c>
      <c r="AS22">
        <v>99.34011612903227</v>
      </c>
      <c r="AT22">
        <v>99.97320967741935</v>
      </c>
      <c r="AU22">
        <v>28.35603870967741</v>
      </c>
      <c r="AV22">
        <v>26.6780870967742</v>
      </c>
      <c r="AW22">
        <v>97.04611612903227</v>
      </c>
      <c r="AX22">
        <v>27.99484838709677</v>
      </c>
      <c r="AY22">
        <v>599.9965483870969</v>
      </c>
      <c r="AZ22">
        <v>84.99104516129032</v>
      </c>
      <c r="BA22">
        <v>0.1000372258064516</v>
      </c>
      <c r="BB22">
        <v>29.0328935483871</v>
      </c>
      <c r="BC22">
        <v>30.03140322580645</v>
      </c>
      <c r="BD22">
        <v>999.9000000000003</v>
      </c>
      <c r="BE22">
        <v>0</v>
      </c>
      <c r="BF22">
        <v>0</v>
      </c>
      <c r="BG22">
        <v>9992.699032258064</v>
      </c>
      <c r="BH22">
        <v>543.4477419354839</v>
      </c>
      <c r="BI22">
        <v>1852.653870967742</v>
      </c>
      <c r="BJ22">
        <v>-0.2990633548387096</v>
      </c>
      <c r="BK22">
        <v>102.583</v>
      </c>
      <c r="BL22">
        <v>102.7134516129032</v>
      </c>
      <c r="BM22">
        <v>1.677963870967742</v>
      </c>
      <c r="BN22">
        <v>99.97320967741935</v>
      </c>
      <c r="BO22">
        <v>26.6780870967742</v>
      </c>
      <c r="BP22">
        <v>2.410009677419354</v>
      </c>
      <c r="BQ22">
        <v>2.267396451612903</v>
      </c>
      <c r="BR22">
        <v>20.43119032258064</v>
      </c>
      <c r="BS22">
        <v>19.44663225806451</v>
      </c>
      <c r="BT22">
        <v>1799.999677419355</v>
      </c>
      <c r="BU22">
        <v>0.6429985161290324</v>
      </c>
      <c r="BV22">
        <v>0.3570015161290322</v>
      </c>
      <c r="BW22">
        <v>36</v>
      </c>
      <c r="BX22">
        <v>30063.35483870969</v>
      </c>
      <c r="BY22">
        <v>1658248801.6</v>
      </c>
      <c r="BZ22" t="s">
        <v>347</v>
      </c>
      <c r="CA22">
        <v>1658248801.6</v>
      </c>
      <c r="CB22">
        <v>1658248578.1</v>
      </c>
      <c r="CC22">
        <v>4</v>
      </c>
      <c r="CD22">
        <v>-0.334</v>
      </c>
      <c r="CE22">
        <v>0.001</v>
      </c>
      <c r="CF22">
        <v>2.294</v>
      </c>
      <c r="CG22">
        <v>0.312</v>
      </c>
      <c r="CH22">
        <v>100</v>
      </c>
      <c r="CI22">
        <v>27</v>
      </c>
      <c r="CJ22">
        <v>0.29</v>
      </c>
      <c r="CK22">
        <v>0.11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3.22327</v>
      </c>
      <c r="CX22">
        <v>2.78154</v>
      </c>
      <c r="CY22">
        <v>0.0225625</v>
      </c>
      <c r="CZ22">
        <v>0.0235465</v>
      </c>
      <c r="DA22">
        <v>0.111312</v>
      </c>
      <c r="DB22">
        <v>0.109348</v>
      </c>
      <c r="DC22">
        <v>24336.8</v>
      </c>
      <c r="DD22">
        <v>24095.9</v>
      </c>
      <c r="DE22">
        <v>23973.2</v>
      </c>
      <c r="DF22">
        <v>22012.1</v>
      </c>
      <c r="DG22">
        <v>31509.6</v>
      </c>
      <c r="DH22">
        <v>25041.2</v>
      </c>
      <c r="DI22">
        <v>39204.7</v>
      </c>
      <c r="DJ22">
        <v>30506</v>
      </c>
      <c r="DK22">
        <v>2.07655</v>
      </c>
      <c r="DL22">
        <v>2.06508</v>
      </c>
      <c r="DM22">
        <v>0.0393763</v>
      </c>
      <c r="DN22">
        <v>0</v>
      </c>
      <c r="DO22">
        <v>29.3702</v>
      </c>
      <c r="DP22">
        <v>999.9</v>
      </c>
      <c r="DQ22">
        <v>76</v>
      </c>
      <c r="DR22">
        <v>31.8</v>
      </c>
      <c r="DS22">
        <v>42.2201</v>
      </c>
      <c r="DT22">
        <v>64.29900000000001</v>
      </c>
      <c r="DU22">
        <v>13.9183</v>
      </c>
      <c r="DV22">
        <v>2</v>
      </c>
      <c r="DW22">
        <v>0.769614</v>
      </c>
      <c r="DX22">
        <v>4.52528</v>
      </c>
      <c r="DY22">
        <v>20.291</v>
      </c>
      <c r="DZ22">
        <v>5.22583</v>
      </c>
      <c r="EA22">
        <v>11.9501</v>
      </c>
      <c r="EB22">
        <v>4.97415</v>
      </c>
      <c r="EC22">
        <v>3.28068</v>
      </c>
      <c r="ED22">
        <v>6949.1</v>
      </c>
      <c r="EE22">
        <v>9999</v>
      </c>
      <c r="EF22">
        <v>9999</v>
      </c>
      <c r="EG22">
        <v>164.9</v>
      </c>
      <c r="EH22">
        <v>4.97174</v>
      </c>
      <c r="EI22">
        <v>1.86169</v>
      </c>
      <c r="EJ22">
        <v>1.86718</v>
      </c>
      <c r="EK22">
        <v>1.85852</v>
      </c>
      <c r="EL22">
        <v>1.86274</v>
      </c>
      <c r="EM22">
        <v>1.86335</v>
      </c>
      <c r="EN22">
        <v>1.86409</v>
      </c>
      <c r="EO22">
        <v>1.8602</v>
      </c>
      <c r="EP22">
        <v>0</v>
      </c>
      <c r="EQ22">
        <v>0</v>
      </c>
      <c r="ER22">
        <v>0</v>
      </c>
      <c r="ES22">
        <v>0</v>
      </c>
      <c r="ET22" t="s">
        <v>336</v>
      </c>
      <c r="EU22" t="s">
        <v>337</v>
      </c>
      <c r="EV22" t="s">
        <v>338</v>
      </c>
      <c r="EW22" t="s">
        <v>338</v>
      </c>
      <c r="EX22" t="s">
        <v>338</v>
      </c>
      <c r="EY22" t="s">
        <v>338</v>
      </c>
      <c r="EZ22">
        <v>0</v>
      </c>
      <c r="FA22">
        <v>100</v>
      </c>
      <c r="FB22">
        <v>100</v>
      </c>
      <c r="FC22">
        <v>2.294</v>
      </c>
      <c r="FD22">
        <v>0.36</v>
      </c>
      <c r="FE22">
        <v>2.570460617045347</v>
      </c>
      <c r="FF22">
        <v>0.0006784385813721132</v>
      </c>
      <c r="FG22">
        <v>-9.114967239483524E-07</v>
      </c>
      <c r="FH22">
        <v>3.422039933275619E-10</v>
      </c>
      <c r="FI22">
        <v>-0.0111504021522903</v>
      </c>
      <c r="FJ22">
        <v>-0.01029449659765723</v>
      </c>
      <c r="FK22">
        <v>0.0009324137930095463</v>
      </c>
      <c r="FL22">
        <v>-3.199825925107234E-06</v>
      </c>
      <c r="FM22">
        <v>1</v>
      </c>
      <c r="FN22">
        <v>2092</v>
      </c>
      <c r="FO22">
        <v>0</v>
      </c>
      <c r="FP22">
        <v>27</v>
      </c>
      <c r="FQ22">
        <v>1.5</v>
      </c>
      <c r="FR22">
        <v>3.5</v>
      </c>
      <c r="FS22">
        <v>0.450439</v>
      </c>
      <c r="FT22">
        <v>2.43042</v>
      </c>
      <c r="FU22">
        <v>2.14966</v>
      </c>
      <c r="FV22">
        <v>2.71362</v>
      </c>
      <c r="FW22">
        <v>2.15088</v>
      </c>
      <c r="FX22">
        <v>2.38403</v>
      </c>
      <c r="FY22">
        <v>38.1106</v>
      </c>
      <c r="FZ22">
        <v>16.0583</v>
      </c>
      <c r="GA22">
        <v>19</v>
      </c>
      <c r="GB22">
        <v>624.535</v>
      </c>
      <c r="GC22">
        <v>636.586</v>
      </c>
      <c r="GD22">
        <v>24.991</v>
      </c>
      <c r="GE22">
        <v>36.3105</v>
      </c>
      <c r="GF22">
        <v>30.0011</v>
      </c>
      <c r="GG22">
        <v>36.2088</v>
      </c>
      <c r="GH22">
        <v>36.1958</v>
      </c>
      <c r="GI22">
        <v>9.07504</v>
      </c>
      <c r="GJ22">
        <v>36.6262</v>
      </c>
      <c r="GK22">
        <v>19.6054</v>
      </c>
      <c r="GL22">
        <v>24.9737</v>
      </c>
      <c r="GM22">
        <v>100</v>
      </c>
      <c r="GN22">
        <v>26.7552</v>
      </c>
      <c r="GO22">
        <v>99.12560000000001</v>
      </c>
      <c r="GP22">
        <v>100.032</v>
      </c>
    </row>
    <row r="23" spans="1:198">
      <c r="A23">
        <v>5</v>
      </c>
      <c r="B23">
        <v>1658248892.6</v>
      </c>
      <c r="C23">
        <v>397</v>
      </c>
      <c r="D23" t="s">
        <v>348</v>
      </c>
      <c r="E23" t="s">
        <v>349</v>
      </c>
      <c r="F23">
        <v>15</v>
      </c>
      <c r="G23">
        <v>1658248884.599999</v>
      </c>
      <c r="H23">
        <f>(I23)/1000</f>
        <v>0</v>
      </c>
      <c r="I23">
        <f>1000*AY23*AG23*(AU23-AV23)/(100*AN23*(1000-AG23*AU23))</f>
        <v>0</v>
      </c>
      <c r="J23">
        <f>AY23*AG23*(AT23-AS23*(1000-AG23*AV23)/(1000-AG23*AU23))/(100*AN23)</f>
        <v>0</v>
      </c>
      <c r="K23">
        <f>AS23 - IF(AG23&gt;1, J23*AN23*100.0/(AI23*BG23), 0)</f>
        <v>0</v>
      </c>
      <c r="L23">
        <f>((R23-H23/2)*K23-J23)/(R23+H23/2)</f>
        <v>0</v>
      </c>
      <c r="M23">
        <f>L23*(AZ23+BA23)/1000.0</f>
        <v>0</v>
      </c>
      <c r="N23">
        <f>(AS23 - IF(AG23&gt;1, J23*AN23*100.0/(AI23*BG23), 0))*(AZ23+BA23)/1000.0</f>
        <v>0</v>
      </c>
      <c r="O23">
        <f>2.0/((1/Q23-1/P23)+SIGN(Q23)*SQRT((1/Q23-1/P23)*(1/Q23-1/P23) + 4*AO23/((AO23+1)*(AO23+1))*(2*1/Q23*1/P23-1/P23*1/P23)))</f>
        <v>0</v>
      </c>
      <c r="P23">
        <f>IF(LEFT(AP23,1)&lt;&gt;"0",IF(LEFT(AP23,1)="1",3.0,AQ23),$D$5+$E$5*(BG23*AZ23/($K$5*1000))+$F$5*(BG23*AZ23/($K$5*1000))*MAX(MIN(AN23,$J$5),$I$5)*MAX(MIN(AN23,$J$5),$I$5)+$G$5*MAX(MIN(AN23,$J$5),$I$5)*(BG23*AZ23/($K$5*1000))+$H$5*(BG23*AZ23/($K$5*1000))*(BG23*AZ23/($K$5*1000)))</f>
        <v>0</v>
      </c>
      <c r="Q23">
        <f>H23*(1000-(1000*0.61365*exp(17.502*U23/(240.97+U23))/(AZ23+BA23)+AU23)/2)/(1000*0.61365*exp(17.502*U23/(240.97+U23))/(AZ23+BA23)-AU23)</f>
        <v>0</v>
      </c>
      <c r="R23">
        <f>1/((AO23+1)/(O23/1.6)+1/(P23/1.37)) + AO23/((AO23+1)/(O23/1.6) + AO23/(P23/1.37))</f>
        <v>0</v>
      </c>
      <c r="S23">
        <f>(AJ23*AM23)</f>
        <v>0</v>
      </c>
      <c r="T23">
        <f>(BB23+(S23+2*0.95*5.67E-8*(((BB23+$B$9)+273)^4-(BB23+273)^4)-44100*H23)/(1.84*29.3*P23+8*0.95*5.67E-8*(BB23+273)^3))</f>
        <v>0</v>
      </c>
      <c r="U23">
        <f>($C$9*BC23+$D$9*BD23+$E$9*T23)</f>
        <v>0</v>
      </c>
      <c r="V23">
        <f>0.61365*exp(17.502*U23/(240.97+U23))</f>
        <v>0</v>
      </c>
      <c r="W23">
        <f>(X23/Y23*100)</f>
        <v>0</v>
      </c>
      <c r="X23">
        <f>AU23*(AZ23+BA23)/1000</f>
        <v>0</v>
      </c>
      <c r="Y23">
        <f>0.61365*exp(17.502*BB23/(240.97+BB23))</f>
        <v>0</v>
      </c>
      <c r="Z23">
        <f>(V23-AU23*(AZ23+BA23)/1000)</f>
        <v>0</v>
      </c>
      <c r="AA23">
        <f>(-H23*44100)</f>
        <v>0</v>
      </c>
      <c r="AB23">
        <f>2*29.3*P23*0.92*(BB23-U23)</f>
        <v>0</v>
      </c>
      <c r="AC23">
        <f>2*0.95*5.67E-8*(((BB23+$B$9)+273)^4-(U23+273)^4)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MAX(0,($B$15+$C$15*BG23)/(1+$D$15*BG23)*AZ23/(BB23+273)*$E$15)</f>
        <v>0</v>
      </c>
      <c r="AJ23">
        <f>$B$13*BH23+$C$13*BI23+$D$13*BT23</f>
        <v>0</v>
      </c>
      <c r="AK23">
        <f>AJ23*AL23</f>
        <v>0</v>
      </c>
      <c r="AL23">
        <f>($B$13*$D$11+$C$13*$D$11+$D$13*(BU23*$E$11+BV23*$G$11))/($B$13+$C$13+$D$13)</f>
        <v>0</v>
      </c>
      <c r="AM23">
        <f>($B$13*$K$11+$C$13*$K$11+$D$13*(BU23*$L$11+BV23*$N$11))/($B$13+$C$13+$D$13)</f>
        <v>0</v>
      </c>
      <c r="AN23">
        <v>1.8</v>
      </c>
      <c r="AO23">
        <v>0.5</v>
      </c>
      <c r="AP23" t="s">
        <v>334</v>
      </c>
      <c r="AQ23">
        <v>2</v>
      </c>
      <c r="AR23">
        <v>1658248884.599999</v>
      </c>
      <c r="AS23">
        <v>50.14900967741934</v>
      </c>
      <c r="AT23">
        <v>49.99148387096775</v>
      </c>
      <c r="AU23">
        <v>28.44290967741936</v>
      </c>
      <c r="AV23">
        <v>26.81579032258064</v>
      </c>
      <c r="AW23">
        <v>47.93200967741934</v>
      </c>
      <c r="AX23">
        <v>28.07880967741936</v>
      </c>
      <c r="AY23">
        <v>599.9762580645162</v>
      </c>
      <c r="AZ23">
        <v>84.99383870967739</v>
      </c>
      <c r="BA23">
        <v>0.09999021290322584</v>
      </c>
      <c r="BB23">
        <v>29.08360645161291</v>
      </c>
      <c r="BC23">
        <v>30.08683870967742</v>
      </c>
      <c r="BD23">
        <v>999.9000000000003</v>
      </c>
      <c r="BE23">
        <v>0</v>
      </c>
      <c r="BF23">
        <v>0</v>
      </c>
      <c r="BG23">
        <v>9987.820967741936</v>
      </c>
      <c r="BH23">
        <v>542.0892258064516</v>
      </c>
      <c r="BI23">
        <v>1890.013548387097</v>
      </c>
      <c r="BJ23">
        <v>0.2072553548387097</v>
      </c>
      <c r="BK23">
        <v>51.66834193548387</v>
      </c>
      <c r="BL23">
        <v>51.36898709677419</v>
      </c>
      <c r="BM23">
        <v>1.627117419354839</v>
      </c>
      <c r="BN23">
        <v>49.99148387096775</v>
      </c>
      <c r="BO23">
        <v>26.81579032258064</v>
      </c>
      <c r="BP23">
        <v>2.417471935483871</v>
      </c>
      <c r="BQ23">
        <v>2.279176774193548</v>
      </c>
      <c r="BR23">
        <v>20.48128064516129</v>
      </c>
      <c r="BS23">
        <v>19.52997096774194</v>
      </c>
      <c r="BT23">
        <v>1799.992580645161</v>
      </c>
      <c r="BU23">
        <v>0.6430004516129032</v>
      </c>
      <c r="BV23">
        <v>0.3569995483870968</v>
      </c>
      <c r="BW23">
        <v>37</v>
      </c>
      <c r="BX23">
        <v>30063.29032258064</v>
      </c>
      <c r="BY23">
        <v>1658248911.1</v>
      </c>
      <c r="BZ23" t="s">
        <v>350</v>
      </c>
      <c r="CA23">
        <v>1658248911.1</v>
      </c>
      <c r="CB23">
        <v>1658248578.1</v>
      </c>
      <c r="CC23">
        <v>5</v>
      </c>
      <c r="CD23">
        <v>-0.049</v>
      </c>
      <c r="CE23">
        <v>0.001</v>
      </c>
      <c r="CF23">
        <v>2.217</v>
      </c>
      <c r="CG23">
        <v>0.312</v>
      </c>
      <c r="CH23">
        <v>50</v>
      </c>
      <c r="CI23">
        <v>27</v>
      </c>
      <c r="CJ23">
        <v>0.19</v>
      </c>
      <c r="CK23">
        <v>0.11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3.22285</v>
      </c>
      <c r="CX23">
        <v>2.78136</v>
      </c>
      <c r="CY23">
        <v>0.0113331</v>
      </c>
      <c r="CZ23">
        <v>0.0119924</v>
      </c>
      <c r="DA23">
        <v>0.111614</v>
      </c>
      <c r="DB23">
        <v>0.10949</v>
      </c>
      <c r="DC23">
        <v>24602.2</v>
      </c>
      <c r="DD23">
        <v>24367.2</v>
      </c>
      <c r="DE23">
        <v>23961.5</v>
      </c>
      <c r="DF23">
        <v>22001.5</v>
      </c>
      <c r="DG23">
        <v>31485.2</v>
      </c>
      <c r="DH23">
        <v>25025.1</v>
      </c>
      <c r="DI23">
        <v>39187</v>
      </c>
      <c r="DJ23">
        <v>30491</v>
      </c>
      <c r="DK23">
        <v>2.07277</v>
      </c>
      <c r="DL23">
        <v>2.05813</v>
      </c>
      <c r="DM23">
        <v>0.0415668</v>
      </c>
      <c r="DN23">
        <v>0</v>
      </c>
      <c r="DO23">
        <v>29.4176</v>
      </c>
      <c r="DP23">
        <v>999.9</v>
      </c>
      <c r="DQ23">
        <v>73.8</v>
      </c>
      <c r="DR23">
        <v>32.1</v>
      </c>
      <c r="DS23">
        <v>41.6976</v>
      </c>
      <c r="DT23">
        <v>64.589</v>
      </c>
      <c r="DU23">
        <v>14.0825</v>
      </c>
      <c r="DV23">
        <v>2</v>
      </c>
      <c r="DW23">
        <v>0.79872</v>
      </c>
      <c r="DX23">
        <v>5.08471</v>
      </c>
      <c r="DY23">
        <v>20.2713</v>
      </c>
      <c r="DZ23">
        <v>5.22777</v>
      </c>
      <c r="EA23">
        <v>11.9501</v>
      </c>
      <c r="EB23">
        <v>4.97515</v>
      </c>
      <c r="EC23">
        <v>3.2806</v>
      </c>
      <c r="ED23">
        <v>6951.9</v>
      </c>
      <c r="EE23">
        <v>9999</v>
      </c>
      <c r="EF23">
        <v>9999</v>
      </c>
      <c r="EG23">
        <v>164.9</v>
      </c>
      <c r="EH23">
        <v>4.97176</v>
      </c>
      <c r="EI23">
        <v>1.86166</v>
      </c>
      <c r="EJ23">
        <v>1.86719</v>
      </c>
      <c r="EK23">
        <v>1.85852</v>
      </c>
      <c r="EL23">
        <v>1.86276</v>
      </c>
      <c r="EM23">
        <v>1.86336</v>
      </c>
      <c r="EN23">
        <v>1.86409</v>
      </c>
      <c r="EO23">
        <v>1.8602</v>
      </c>
      <c r="EP23">
        <v>0</v>
      </c>
      <c r="EQ23">
        <v>0</v>
      </c>
      <c r="ER23">
        <v>0</v>
      </c>
      <c r="ES23">
        <v>0</v>
      </c>
      <c r="ET23" t="s">
        <v>336</v>
      </c>
      <c r="EU23" t="s">
        <v>337</v>
      </c>
      <c r="EV23" t="s">
        <v>338</v>
      </c>
      <c r="EW23" t="s">
        <v>338</v>
      </c>
      <c r="EX23" t="s">
        <v>338</v>
      </c>
      <c r="EY23" t="s">
        <v>338</v>
      </c>
      <c r="EZ23">
        <v>0</v>
      </c>
      <c r="FA23">
        <v>100</v>
      </c>
      <c r="FB23">
        <v>100</v>
      </c>
      <c r="FC23">
        <v>2.217</v>
      </c>
      <c r="FD23">
        <v>0.3646</v>
      </c>
      <c r="FE23">
        <v>2.236280138445218</v>
      </c>
      <c r="FF23">
        <v>0.0006784385813721132</v>
      </c>
      <c r="FG23">
        <v>-9.114967239483524E-07</v>
      </c>
      <c r="FH23">
        <v>3.422039933275619E-10</v>
      </c>
      <c r="FI23">
        <v>-0.0111504021522903</v>
      </c>
      <c r="FJ23">
        <v>-0.01029449659765723</v>
      </c>
      <c r="FK23">
        <v>0.0009324137930095463</v>
      </c>
      <c r="FL23">
        <v>-3.199825925107234E-06</v>
      </c>
      <c r="FM23">
        <v>1</v>
      </c>
      <c r="FN23">
        <v>2092</v>
      </c>
      <c r="FO23">
        <v>0</v>
      </c>
      <c r="FP23">
        <v>27</v>
      </c>
      <c r="FQ23">
        <v>1.5</v>
      </c>
      <c r="FR23">
        <v>5.2</v>
      </c>
      <c r="FS23">
        <v>0.299072</v>
      </c>
      <c r="FT23">
        <v>2.44995</v>
      </c>
      <c r="FU23">
        <v>2.14966</v>
      </c>
      <c r="FV23">
        <v>2.71362</v>
      </c>
      <c r="FW23">
        <v>2.15088</v>
      </c>
      <c r="FX23">
        <v>2.39136</v>
      </c>
      <c r="FY23">
        <v>38.3301</v>
      </c>
      <c r="FZ23">
        <v>16.0408</v>
      </c>
      <c r="GA23">
        <v>19</v>
      </c>
      <c r="GB23">
        <v>624.155</v>
      </c>
      <c r="GC23">
        <v>633.307</v>
      </c>
      <c r="GD23">
        <v>25.0397</v>
      </c>
      <c r="GE23">
        <v>36.6303</v>
      </c>
      <c r="GF23">
        <v>30.0034</v>
      </c>
      <c r="GG23">
        <v>36.4813</v>
      </c>
      <c r="GH23">
        <v>36.4659</v>
      </c>
      <c r="GI23">
        <v>6.03501</v>
      </c>
      <c r="GJ23">
        <v>36.0499</v>
      </c>
      <c r="GK23">
        <v>12.6935</v>
      </c>
      <c r="GL23">
        <v>24.9724</v>
      </c>
      <c r="GM23">
        <v>50</v>
      </c>
      <c r="GN23">
        <v>26.7088</v>
      </c>
      <c r="GO23">
        <v>99.0795</v>
      </c>
      <c r="GP23">
        <v>99.9834</v>
      </c>
    </row>
    <row r="24" spans="1:198">
      <c r="A24">
        <v>6</v>
      </c>
      <c r="B24">
        <v>1658249002.1</v>
      </c>
      <c r="C24">
        <v>506.5</v>
      </c>
      <c r="D24" t="s">
        <v>351</v>
      </c>
      <c r="E24" t="s">
        <v>352</v>
      </c>
      <c r="F24">
        <v>15</v>
      </c>
      <c r="G24">
        <v>1658248994.099999</v>
      </c>
      <c r="H24">
        <f>(I24)/1000</f>
        <v>0</v>
      </c>
      <c r="I24">
        <f>1000*AY24*AG24*(AU24-AV24)/(100*AN24*(1000-AG24*AU24))</f>
        <v>0</v>
      </c>
      <c r="J24">
        <f>AY24*AG24*(AT24-AS24*(1000-AG24*AV24)/(1000-AG24*AU24))/(100*AN24)</f>
        <v>0</v>
      </c>
      <c r="K24">
        <f>AS24 - IF(AG24&gt;1, J24*AN24*100.0/(AI24*BG24), 0)</f>
        <v>0</v>
      </c>
      <c r="L24">
        <f>((R24-H24/2)*K24-J24)/(R24+H24/2)</f>
        <v>0</v>
      </c>
      <c r="M24">
        <f>L24*(AZ24+BA24)/1000.0</f>
        <v>0</v>
      </c>
      <c r="N24">
        <f>(AS24 - IF(AG24&gt;1, J24*AN24*100.0/(AI24*BG24), 0))*(AZ24+BA24)/1000.0</f>
        <v>0</v>
      </c>
      <c r="O24">
        <f>2.0/((1/Q24-1/P24)+SIGN(Q24)*SQRT((1/Q24-1/P24)*(1/Q24-1/P24) + 4*AO24/((AO24+1)*(AO24+1))*(2*1/Q24*1/P24-1/P24*1/P24)))</f>
        <v>0</v>
      </c>
      <c r="P24">
        <f>IF(LEFT(AP24,1)&lt;&gt;"0",IF(LEFT(AP24,1)="1",3.0,AQ24),$D$5+$E$5*(BG24*AZ24/($K$5*1000))+$F$5*(BG24*AZ24/($K$5*1000))*MAX(MIN(AN24,$J$5),$I$5)*MAX(MIN(AN24,$J$5),$I$5)+$G$5*MAX(MIN(AN24,$J$5),$I$5)*(BG24*AZ24/($K$5*1000))+$H$5*(BG24*AZ24/($K$5*1000))*(BG24*AZ24/($K$5*1000)))</f>
        <v>0</v>
      </c>
      <c r="Q24">
        <f>H24*(1000-(1000*0.61365*exp(17.502*U24/(240.97+U24))/(AZ24+BA24)+AU24)/2)/(1000*0.61365*exp(17.502*U24/(240.97+U24))/(AZ24+BA24)-AU24)</f>
        <v>0</v>
      </c>
      <c r="R24">
        <f>1/((AO24+1)/(O24/1.6)+1/(P24/1.37)) + AO24/((AO24+1)/(O24/1.6) + AO24/(P24/1.37))</f>
        <v>0</v>
      </c>
      <c r="S24">
        <f>(AJ24*AM24)</f>
        <v>0</v>
      </c>
      <c r="T24">
        <f>(BB24+(S24+2*0.95*5.67E-8*(((BB24+$B$9)+273)^4-(BB24+273)^4)-44100*H24)/(1.84*29.3*P24+8*0.95*5.67E-8*(BB24+273)^3))</f>
        <v>0</v>
      </c>
      <c r="U24">
        <f>($C$9*BC24+$D$9*BD24+$E$9*T24)</f>
        <v>0</v>
      </c>
      <c r="V24">
        <f>0.61365*exp(17.502*U24/(240.97+U24))</f>
        <v>0</v>
      </c>
      <c r="W24">
        <f>(X24/Y24*100)</f>
        <v>0</v>
      </c>
      <c r="X24">
        <f>AU24*(AZ24+BA24)/1000</f>
        <v>0</v>
      </c>
      <c r="Y24">
        <f>0.61365*exp(17.502*BB24/(240.97+BB24))</f>
        <v>0</v>
      </c>
      <c r="Z24">
        <f>(V24-AU24*(AZ24+BA24)/1000)</f>
        <v>0</v>
      </c>
      <c r="AA24">
        <f>(-H24*44100)</f>
        <v>0</v>
      </c>
      <c r="AB24">
        <f>2*29.3*P24*0.92*(BB24-U24)</f>
        <v>0</v>
      </c>
      <c r="AC24">
        <f>2*0.95*5.67E-8*(((BB24+$B$9)+273)^4-(U24+273)^4)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MAX(0,($B$15+$C$15*BG24)/(1+$D$15*BG24)*AZ24/(BB24+273)*$E$15)</f>
        <v>0</v>
      </c>
      <c r="AJ24">
        <f>$B$13*BH24+$C$13*BI24+$D$13*BT24</f>
        <v>0</v>
      </c>
      <c r="AK24">
        <f>AJ24*AL24</f>
        <v>0</v>
      </c>
      <c r="AL24">
        <f>($B$13*$D$11+$C$13*$D$11+$D$13*(BU24*$E$11+BV24*$G$11))/($B$13+$C$13+$D$13)</f>
        <v>0</v>
      </c>
      <c r="AM24">
        <f>($B$13*$K$11+$C$13*$K$11+$D$13*(BU24*$L$11+BV24*$N$11))/($B$13+$C$13+$D$13)</f>
        <v>0</v>
      </c>
      <c r="AN24">
        <v>1.8</v>
      </c>
      <c r="AO24">
        <v>0.5</v>
      </c>
      <c r="AP24" t="s">
        <v>334</v>
      </c>
      <c r="AQ24">
        <v>2</v>
      </c>
      <c r="AR24">
        <v>1658248994.099999</v>
      </c>
      <c r="AS24">
        <v>1.875399032258064</v>
      </c>
      <c r="AT24">
        <v>0.9270304838709679</v>
      </c>
      <c r="AU24">
        <v>28.61012580645162</v>
      </c>
      <c r="AV24">
        <v>26.92625483870967</v>
      </c>
      <c r="AW24">
        <v>-0.3398724838709678</v>
      </c>
      <c r="AX24">
        <v>28.2496870967742</v>
      </c>
      <c r="AY24">
        <v>599.6644838709677</v>
      </c>
      <c r="AZ24">
        <v>84.9846935483871</v>
      </c>
      <c r="BA24">
        <v>0.09825948387096775</v>
      </c>
      <c r="BB24">
        <v>29.06895161290323</v>
      </c>
      <c r="BC24">
        <v>30.05944516129032</v>
      </c>
      <c r="BD24">
        <v>999.9000000000003</v>
      </c>
      <c r="BE24">
        <v>0</v>
      </c>
      <c r="BF24">
        <v>0</v>
      </c>
      <c r="BG24">
        <v>9998.220967741934</v>
      </c>
      <c r="BH24">
        <v>540.8572903225806</v>
      </c>
      <c r="BI24">
        <v>1919.474838709677</v>
      </c>
      <c r="BJ24">
        <v>0.9483681612903225</v>
      </c>
      <c r="BK24">
        <v>1.930634193548387</v>
      </c>
      <c r="BL24">
        <v>0.9526841935483871</v>
      </c>
      <c r="BM24">
        <v>1.683873870967742</v>
      </c>
      <c r="BN24">
        <v>0.9270304838709679</v>
      </c>
      <c r="BO24">
        <v>26.92625483870967</v>
      </c>
      <c r="BP24">
        <v>2.431422580645161</v>
      </c>
      <c r="BQ24">
        <v>2.288318064516129</v>
      </c>
      <c r="BR24">
        <v>20.57456774193548</v>
      </c>
      <c r="BS24">
        <v>19.59419677419355</v>
      </c>
      <c r="BT24">
        <v>1799.994838709677</v>
      </c>
      <c r="BU24">
        <v>0.6430009999999998</v>
      </c>
      <c r="BV24">
        <v>0.3569990000000002</v>
      </c>
      <c r="BW24">
        <v>37.9784935483871</v>
      </c>
      <c r="BX24">
        <v>30063.33548387097</v>
      </c>
      <c r="BY24">
        <v>1658248980.6</v>
      </c>
      <c r="BZ24" t="s">
        <v>353</v>
      </c>
      <c r="CA24">
        <v>1658248978.1</v>
      </c>
      <c r="CB24">
        <v>1658248980.6</v>
      </c>
      <c r="CC24">
        <v>6</v>
      </c>
      <c r="CD24">
        <v>0.028</v>
      </c>
      <c r="CE24">
        <v>-0.01</v>
      </c>
      <c r="CF24">
        <v>2.215</v>
      </c>
      <c r="CG24">
        <v>0.304</v>
      </c>
      <c r="CH24">
        <v>1</v>
      </c>
      <c r="CI24">
        <v>27</v>
      </c>
      <c r="CJ24">
        <v>0.21</v>
      </c>
      <c r="CK24">
        <v>0.08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3.22252</v>
      </c>
      <c r="CX24">
        <v>2.78119</v>
      </c>
      <c r="CY24">
        <v>-8.63365E-05</v>
      </c>
      <c r="CZ24">
        <v>0.000226777</v>
      </c>
      <c r="DA24">
        <v>0.111645</v>
      </c>
      <c r="DB24">
        <v>0.109449</v>
      </c>
      <c r="DC24">
        <v>24864.3</v>
      </c>
      <c r="DD24">
        <v>24636.6</v>
      </c>
      <c r="DE24">
        <v>23943</v>
      </c>
      <c r="DF24">
        <v>21985.4</v>
      </c>
      <c r="DG24">
        <v>31461.8</v>
      </c>
      <c r="DH24">
        <v>25007.5</v>
      </c>
      <c r="DI24">
        <v>39158.4</v>
      </c>
      <c r="DJ24">
        <v>30467.7</v>
      </c>
      <c r="DK24">
        <v>2.0673</v>
      </c>
      <c r="DL24">
        <v>2.04883</v>
      </c>
      <c r="DM24">
        <v>0.0344142</v>
      </c>
      <c r="DN24">
        <v>0</v>
      </c>
      <c r="DO24">
        <v>29.4934</v>
      </c>
      <c r="DP24">
        <v>999.9</v>
      </c>
      <c r="DQ24">
        <v>72</v>
      </c>
      <c r="DR24">
        <v>32.4</v>
      </c>
      <c r="DS24">
        <v>41.3821</v>
      </c>
      <c r="DT24">
        <v>64.569</v>
      </c>
      <c r="DU24">
        <v>14.1226</v>
      </c>
      <c r="DV24">
        <v>2</v>
      </c>
      <c r="DW24">
        <v>0.841207</v>
      </c>
      <c r="DX24">
        <v>5.62964</v>
      </c>
      <c r="DY24">
        <v>20.2515</v>
      </c>
      <c r="DZ24">
        <v>5.22328</v>
      </c>
      <c r="EA24">
        <v>11.9501</v>
      </c>
      <c r="EB24">
        <v>4.9753</v>
      </c>
      <c r="EC24">
        <v>3.2805</v>
      </c>
      <c r="ED24">
        <v>6954.4</v>
      </c>
      <c r="EE24">
        <v>9999</v>
      </c>
      <c r="EF24">
        <v>9999</v>
      </c>
      <c r="EG24">
        <v>164.9</v>
      </c>
      <c r="EH24">
        <v>4.97182</v>
      </c>
      <c r="EI24">
        <v>1.86172</v>
      </c>
      <c r="EJ24">
        <v>1.86722</v>
      </c>
      <c r="EK24">
        <v>1.85858</v>
      </c>
      <c r="EL24">
        <v>1.86279</v>
      </c>
      <c r="EM24">
        <v>1.86339</v>
      </c>
      <c r="EN24">
        <v>1.86413</v>
      </c>
      <c r="EO24">
        <v>1.86026</v>
      </c>
      <c r="EP24">
        <v>0</v>
      </c>
      <c r="EQ24">
        <v>0</v>
      </c>
      <c r="ER24">
        <v>0</v>
      </c>
      <c r="ES24">
        <v>0</v>
      </c>
      <c r="ET24" t="s">
        <v>336</v>
      </c>
      <c r="EU24" t="s">
        <v>337</v>
      </c>
      <c r="EV24" t="s">
        <v>338</v>
      </c>
      <c r="EW24" t="s">
        <v>338</v>
      </c>
      <c r="EX24" t="s">
        <v>338</v>
      </c>
      <c r="EY24" t="s">
        <v>338</v>
      </c>
      <c r="EZ24">
        <v>0</v>
      </c>
      <c r="FA24">
        <v>100</v>
      </c>
      <c r="FB24">
        <v>100</v>
      </c>
      <c r="FC24">
        <v>2.215</v>
      </c>
      <c r="FD24">
        <v>0.3567</v>
      </c>
      <c r="FE24">
        <v>2.215501701811802</v>
      </c>
      <c r="FF24">
        <v>0.0006784385813721132</v>
      </c>
      <c r="FG24">
        <v>-9.114967239483524E-07</v>
      </c>
      <c r="FH24">
        <v>3.422039933275619E-10</v>
      </c>
      <c r="FI24">
        <v>-0.02071821690794346</v>
      </c>
      <c r="FJ24">
        <v>-0.01029449659765723</v>
      </c>
      <c r="FK24">
        <v>0.0009324137930095463</v>
      </c>
      <c r="FL24">
        <v>-3.199825925107234E-06</v>
      </c>
      <c r="FM24">
        <v>1</v>
      </c>
      <c r="FN24">
        <v>2092</v>
      </c>
      <c r="FO24">
        <v>0</v>
      </c>
      <c r="FP24">
        <v>27</v>
      </c>
      <c r="FQ24">
        <v>0.4</v>
      </c>
      <c r="FR24">
        <v>0.4</v>
      </c>
      <c r="FS24">
        <v>0.032959</v>
      </c>
      <c r="FT24">
        <v>4.99878</v>
      </c>
      <c r="FU24">
        <v>2.14966</v>
      </c>
      <c r="FV24">
        <v>2.71118</v>
      </c>
      <c r="FW24">
        <v>2.15088</v>
      </c>
      <c r="FX24">
        <v>2.40845</v>
      </c>
      <c r="FY24">
        <v>38.5995</v>
      </c>
      <c r="FZ24">
        <v>16.0146</v>
      </c>
      <c r="GA24">
        <v>19</v>
      </c>
      <c r="GB24">
        <v>623.36</v>
      </c>
      <c r="GC24">
        <v>628.925</v>
      </c>
      <c r="GD24">
        <v>24.4049</v>
      </c>
      <c r="GE24">
        <v>37.0552</v>
      </c>
      <c r="GF24">
        <v>30.002</v>
      </c>
      <c r="GG24">
        <v>36.8535</v>
      </c>
      <c r="GH24">
        <v>36.8291</v>
      </c>
      <c r="GI24">
        <v>0</v>
      </c>
      <c r="GJ24">
        <v>35.3182</v>
      </c>
      <c r="GK24">
        <v>7.25315</v>
      </c>
      <c r="GL24">
        <v>24.3741</v>
      </c>
      <c r="GM24">
        <v>0</v>
      </c>
      <c r="GN24">
        <v>26.8785</v>
      </c>
      <c r="GO24">
        <v>99.0057</v>
      </c>
      <c r="GP24">
        <v>99.9084</v>
      </c>
    </row>
    <row r="25" spans="1:198">
      <c r="A25">
        <v>7</v>
      </c>
      <c r="B25">
        <v>1658249092.6</v>
      </c>
      <c r="C25">
        <v>597</v>
      </c>
      <c r="D25" t="s">
        <v>354</v>
      </c>
      <c r="E25" t="s">
        <v>355</v>
      </c>
      <c r="F25">
        <v>15</v>
      </c>
      <c r="G25">
        <v>1658249084.849999</v>
      </c>
      <c r="H25">
        <f>(I25)/1000</f>
        <v>0</v>
      </c>
      <c r="I25">
        <f>1000*AY25*AG25*(AU25-AV25)/(100*AN25*(1000-AG25*AU25))</f>
        <v>0</v>
      </c>
      <c r="J25">
        <f>AY25*AG25*(AT25-AS25*(1000-AG25*AV25)/(1000-AG25*AU25))/(100*AN25)</f>
        <v>0</v>
      </c>
      <c r="K25">
        <f>AS25 - IF(AG25&gt;1, J25*AN25*100.0/(AI25*BG25), 0)</f>
        <v>0</v>
      </c>
      <c r="L25">
        <f>((R25-H25/2)*K25-J25)/(R25+H25/2)</f>
        <v>0</v>
      </c>
      <c r="M25">
        <f>L25*(AZ25+BA25)/1000.0</f>
        <v>0</v>
      </c>
      <c r="N25">
        <f>(AS25 - IF(AG25&gt;1, J25*AN25*100.0/(AI25*BG25), 0))*(AZ25+BA25)/1000.0</f>
        <v>0</v>
      </c>
      <c r="O25">
        <f>2.0/((1/Q25-1/P25)+SIGN(Q25)*SQRT((1/Q25-1/P25)*(1/Q25-1/P25) + 4*AO25/((AO25+1)*(AO25+1))*(2*1/Q25*1/P25-1/P25*1/P25)))</f>
        <v>0</v>
      </c>
      <c r="P25">
        <f>IF(LEFT(AP25,1)&lt;&gt;"0",IF(LEFT(AP25,1)="1",3.0,AQ25),$D$5+$E$5*(BG25*AZ25/($K$5*1000))+$F$5*(BG25*AZ25/($K$5*1000))*MAX(MIN(AN25,$J$5),$I$5)*MAX(MIN(AN25,$J$5),$I$5)+$G$5*MAX(MIN(AN25,$J$5),$I$5)*(BG25*AZ25/($K$5*1000))+$H$5*(BG25*AZ25/($K$5*1000))*(BG25*AZ25/($K$5*1000)))</f>
        <v>0</v>
      </c>
      <c r="Q25">
        <f>H25*(1000-(1000*0.61365*exp(17.502*U25/(240.97+U25))/(AZ25+BA25)+AU25)/2)/(1000*0.61365*exp(17.502*U25/(240.97+U25))/(AZ25+BA25)-AU25)</f>
        <v>0</v>
      </c>
      <c r="R25">
        <f>1/((AO25+1)/(O25/1.6)+1/(P25/1.37)) + AO25/((AO25+1)/(O25/1.6) + AO25/(P25/1.37))</f>
        <v>0</v>
      </c>
      <c r="S25">
        <f>(AJ25*AM25)</f>
        <v>0</v>
      </c>
      <c r="T25">
        <f>(BB25+(S25+2*0.95*5.67E-8*(((BB25+$B$9)+273)^4-(BB25+273)^4)-44100*H25)/(1.84*29.3*P25+8*0.95*5.67E-8*(BB25+273)^3))</f>
        <v>0</v>
      </c>
      <c r="U25">
        <f>($C$9*BC25+$D$9*BD25+$E$9*T25)</f>
        <v>0</v>
      </c>
      <c r="V25">
        <f>0.61365*exp(17.502*U25/(240.97+U25))</f>
        <v>0</v>
      </c>
      <c r="W25">
        <f>(X25/Y25*100)</f>
        <v>0</v>
      </c>
      <c r="X25">
        <f>AU25*(AZ25+BA25)/1000</f>
        <v>0</v>
      </c>
      <c r="Y25">
        <f>0.61365*exp(17.502*BB25/(240.97+BB25))</f>
        <v>0</v>
      </c>
      <c r="Z25">
        <f>(V25-AU25*(AZ25+BA25)/1000)</f>
        <v>0</v>
      </c>
      <c r="AA25">
        <f>(-H25*44100)</f>
        <v>0</v>
      </c>
      <c r="AB25">
        <f>2*29.3*P25*0.92*(BB25-U25)</f>
        <v>0</v>
      </c>
      <c r="AC25">
        <f>2*0.95*5.67E-8*(((BB25+$B$9)+273)^4-(U25+273)^4)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MAX(0,($B$15+$C$15*BG25)/(1+$D$15*BG25)*AZ25/(BB25+273)*$E$15)</f>
        <v>0</v>
      </c>
      <c r="AJ25">
        <f>$B$13*BH25+$C$13*BI25+$D$13*BT25</f>
        <v>0</v>
      </c>
      <c r="AK25">
        <f>AJ25*AL25</f>
        <v>0</v>
      </c>
      <c r="AL25">
        <f>($B$13*$D$11+$C$13*$D$11+$D$13*(BU25*$E$11+BV25*$G$11))/($B$13+$C$13+$D$13)</f>
        <v>0</v>
      </c>
      <c r="AM25">
        <f>($B$13*$K$11+$C$13*$K$11+$D$13*(BU25*$L$11+BV25*$N$11))/($B$13+$C$13+$D$13)</f>
        <v>0</v>
      </c>
      <c r="AN25">
        <v>1.8</v>
      </c>
      <c r="AO25">
        <v>0.5</v>
      </c>
      <c r="AP25" t="s">
        <v>334</v>
      </c>
      <c r="AQ25">
        <v>2</v>
      </c>
      <c r="AR25">
        <v>1658249084.849999</v>
      </c>
      <c r="AS25">
        <v>415.8861</v>
      </c>
      <c r="AT25">
        <v>420.2144666666667</v>
      </c>
      <c r="AU25">
        <v>28.53990666666667</v>
      </c>
      <c r="AV25">
        <v>26.91813</v>
      </c>
      <c r="AW25">
        <v>412.5791</v>
      </c>
      <c r="AX25">
        <v>28.18182333333333</v>
      </c>
      <c r="AY25">
        <v>599.9849</v>
      </c>
      <c r="AZ25">
        <v>84.97745333333336</v>
      </c>
      <c r="BA25">
        <v>0.09993767666666666</v>
      </c>
      <c r="BB25">
        <v>29.06848666666667</v>
      </c>
      <c r="BC25">
        <v>30.04708</v>
      </c>
      <c r="BD25">
        <v>999.9000000000002</v>
      </c>
      <c r="BE25">
        <v>0</v>
      </c>
      <c r="BF25">
        <v>0</v>
      </c>
      <c r="BG25">
        <v>10002.83366666667</v>
      </c>
      <c r="BH25">
        <v>540.0527333333333</v>
      </c>
      <c r="BI25">
        <v>1947.030333333334</v>
      </c>
      <c r="BJ25">
        <v>-5.271157999999999</v>
      </c>
      <c r="BK25">
        <v>427.1336666666667</v>
      </c>
      <c r="BL25">
        <v>431.8389333333333</v>
      </c>
      <c r="BM25">
        <v>1.621787333333333</v>
      </c>
      <c r="BN25">
        <v>420.2144666666667</v>
      </c>
      <c r="BO25">
        <v>26.91813</v>
      </c>
      <c r="BP25">
        <v>2.425248666666667</v>
      </c>
      <c r="BQ25">
        <v>2.287432333333333</v>
      </c>
      <c r="BR25">
        <v>20.53334</v>
      </c>
      <c r="BS25">
        <v>19.58816666666667</v>
      </c>
      <c r="BT25">
        <v>1799.988</v>
      </c>
      <c r="BU25">
        <v>0.6429993666666668</v>
      </c>
      <c r="BV25">
        <v>0.3570005333333333</v>
      </c>
      <c r="BW25">
        <v>38</v>
      </c>
      <c r="BX25">
        <v>30063.18666666666</v>
      </c>
      <c r="BY25">
        <v>1658249113.1</v>
      </c>
      <c r="BZ25" t="s">
        <v>356</v>
      </c>
      <c r="CA25">
        <v>1658249113.1</v>
      </c>
      <c r="CB25">
        <v>1658248980.6</v>
      </c>
      <c r="CC25">
        <v>7</v>
      </c>
      <c r="CD25">
        <v>0.9429999999999999</v>
      </c>
      <c r="CE25">
        <v>-0.01</v>
      </c>
      <c r="CF25">
        <v>3.307</v>
      </c>
      <c r="CG25">
        <v>0.304</v>
      </c>
      <c r="CH25">
        <v>421</v>
      </c>
      <c r="CI25">
        <v>27</v>
      </c>
      <c r="CJ25">
        <v>0.35</v>
      </c>
      <c r="CK25">
        <v>0.08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3.22193</v>
      </c>
      <c r="CX25">
        <v>2.78109</v>
      </c>
      <c r="CY25">
        <v>0.0799323</v>
      </c>
      <c r="CZ25">
        <v>0.08212220000000001</v>
      </c>
      <c r="DA25">
        <v>0.111745</v>
      </c>
      <c r="DB25">
        <v>0.109911</v>
      </c>
      <c r="DC25">
        <v>22868.7</v>
      </c>
      <c r="DD25">
        <v>22612.1</v>
      </c>
      <c r="DE25">
        <v>23932.8</v>
      </c>
      <c r="DF25">
        <v>21975.2</v>
      </c>
      <c r="DG25">
        <v>31448.3</v>
      </c>
      <c r="DH25">
        <v>24985.9</v>
      </c>
      <c r="DI25">
        <v>39142.5</v>
      </c>
      <c r="DJ25">
        <v>30454.5</v>
      </c>
      <c r="DK25">
        <v>2.06393</v>
      </c>
      <c r="DL25">
        <v>2.045</v>
      </c>
      <c r="DM25">
        <v>0.0282302</v>
      </c>
      <c r="DN25">
        <v>0</v>
      </c>
      <c r="DO25">
        <v>29.5982</v>
      </c>
      <c r="DP25">
        <v>999.9</v>
      </c>
      <c r="DQ25">
        <v>71</v>
      </c>
      <c r="DR25">
        <v>32.7</v>
      </c>
      <c r="DS25">
        <v>41.5038</v>
      </c>
      <c r="DT25">
        <v>64.509</v>
      </c>
      <c r="DU25">
        <v>14.2388</v>
      </c>
      <c r="DV25">
        <v>2</v>
      </c>
      <c r="DW25">
        <v>0.867965</v>
      </c>
      <c r="DX25">
        <v>6.03468</v>
      </c>
      <c r="DY25">
        <v>20.2365</v>
      </c>
      <c r="DZ25">
        <v>5.22822</v>
      </c>
      <c r="EA25">
        <v>11.9501</v>
      </c>
      <c r="EB25">
        <v>4.9751</v>
      </c>
      <c r="EC25">
        <v>3.28025</v>
      </c>
      <c r="ED25">
        <v>6957</v>
      </c>
      <c r="EE25">
        <v>9999</v>
      </c>
      <c r="EF25">
        <v>9999</v>
      </c>
      <c r="EG25">
        <v>165</v>
      </c>
      <c r="EH25">
        <v>4.97173</v>
      </c>
      <c r="EI25">
        <v>1.86169</v>
      </c>
      <c r="EJ25">
        <v>1.86722</v>
      </c>
      <c r="EK25">
        <v>1.85854</v>
      </c>
      <c r="EL25">
        <v>1.86279</v>
      </c>
      <c r="EM25">
        <v>1.8634</v>
      </c>
      <c r="EN25">
        <v>1.86414</v>
      </c>
      <c r="EO25">
        <v>1.86023</v>
      </c>
      <c r="EP25">
        <v>0</v>
      </c>
      <c r="EQ25">
        <v>0</v>
      </c>
      <c r="ER25">
        <v>0</v>
      </c>
      <c r="ES25">
        <v>0</v>
      </c>
      <c r="ET25" t="s">
        <v>336</v>
      </c>
      <c r="EU25" t="s">
        <v>337</v>
      </c>
      <c r="EV25" t="s">
        <v>338</v>
      </c>
      <c r="EW25" t="s">
        <v>338</v>
      </c>
      <c r="EX25" t="s">
        <v>338</v>
      </c>
      <c r="EY25" t="s">
        <v>338</v>
      </c>
      <c r="EZ25">
        <v>0</v>
      </c>
      <c r="FA25">
        <v>100</v>
      </c>
      <c r="FB25">
        <v>100</v>
      </c>
      <c r="FC25">
        <v>3.307</v>
      </c>
      <c r="FD25">
        <v>0.359</v>
      </c>
      <c r="FE25">
        <v>2.215501701811802</v>
      </c>
      <c r="FF25">
        <v>0.0006784385813721132</v>
      </c>
      <c r="FG25">
        <v>-9.114967239483524E-07</v>
      </c>
      <c r="FH25">
        <v>3.422039933275619E-10</v>
      </c>
      <c r="FI25">
        <v>-0.02071821690794346</v>
      </c>
      <c r="FJ25">
        <v>-0.01029449659765723</v>
      </c>
      <c r="FK25">
        <v>0.0009324137930095463</v>
      </c>
      <c r="FL25">
        <v>-3.199825925107234E-06</v>
      </c>
      <c r="FM25">
        <v>1</v>
      </c>
      <c r="FN25">
        <v>2092</v>
      </c>
      <c r="FO25">
        <v>0</v>
      </c>
      <c r="FP25">
        <v>27</v>
      </c>
      <c r="FQ25">
        <v>1.9</v>
      </c>
      <c r="FR25">
        <v>1.9</v>
      </c>
      <c r="FS25">
        <v>1.37085</v>
      </c>
      <c r="FT25">
        <v>2.41089</v>
      </c>
      <c r="FU25">
        <v>2.14966</v>
      </c>
      <c r="FV25">
        <v>2.71118</v>
      </c>
      <c r="FW25">
        <v>2.15088</v>
      </c>
      <c r="FX25">
        <v>2.3938</v>
      </c>
      <c r="FY25">
        <v>38.8211</v>
      </c>
      <c r="FZ25">
        <v>15.997</v>
      </c>
      <c r="GA25">
        <v>19</v>
      </c>
      <c r="GB25">
        <v>623.337</v>
      </c>
      <c r="GC25">
        <v>628.345</v>
      </c>
      <c r="GD25">
        <v>24.1073</v>
      </c>
      <c r="GE25">
        <v>37.3784</v>
      </c>
      <c r="GF25">
        <v>30.0016</v>
      </c>
      <c r="GG25">
        <v>37.1341</v>
      </c>
      <c r="GH25">
        <v>37.1022</v>
      </c>
      <c r="GI25">
        <v>27.4702</v>
      </c>
      <c r="GJ25">
        <v>35.603</v>
      </c>
      <c r="GK25">
        <v>0.979758</v>
      </c>
      <c r="GL25">
        <v>24.0836</v>
      </c>
      <c r="GM25">
        <v>420</v>
      </c>
      <c r="GN25">
        <v>26.808</v>
      </c>
      <c r="GO25">
        <v>98.9646</v>
      </c>
      <c r="GP25">
        <v>99.8639</v>
      </c>
    </row>
    <row r="26" spans="1:198">
      <c r="A26">
        <v>8</v>
      </c>
      <c r="B26">
        <v>1658249204.1</v>
      </c>
      <c r="C26">
        <v>708.5</v>
      </c>
      <c r="D26" t="s">
        <v>357</v>
      </c>
      <c r="E26" t="s">
        <v>358</v>
      </c>
      <c r="F26">
        <v>15</v>
      </c>
      <c r="G26">
        <v>1658249196.349999</v>
      </c>
      <c r="H26">
        <f>(I26)/1000</f>
        <v>0</v>
      </c>
      <c r="I26">
        <f>1000*AY26*AG26*(AU26-AV26)/(100*AN26*(1000-AG26*AU26))</f>
        <v>0</v>
      </c>
      <c r="J26">
        <f>AY26*AG26*(AT26-AS26*(1000-AG26*AV26)/(1000-AG26*AU26))/(100*AN26)</f>
        <v>0</v>
      </c>
      <c r="K26">
        <f>AS26 - IF(AG26&gt;1, J26*AN26*100.0/(AI26*BG26), 0)</f>
        <v>0</v>
      </c>
      <c r="L26">
        <f>((R26-H26/2)*K26-J26)/(R26+H26/2)</f>
        <v>0</v>
      </c>
      <c r="M26">
        <f>L26*(AZ26+BA26)/1000.0</f>
        <v>0</v>
      </c>
      <c r="N26">
        <f>(AS26 - IF(AG26&gt;1, J26*AN26*100.0/(AI26*BG26), 0))*(AZ26+BA26)/1000.0</f>
        <v>0</v>
      </c>
      <c r="O26">
        <f>2.0/((1/Q26-1/P26)+SIGN(Q26)*SQRT((1/Q26-1/P26)*(1/Q26-1/P26) + 4*AO26/((AO26+1)*(AO26+1))*(2*1/Q26*1/P26-1/P26*1/P26)))</f>
        <v>0</v>
      </c>
      <c r="P26">
        <f>IF(LEFT(AP26,1)&lt;&gt;"0",IF(LEFT(AP26,1)="1",3.0,AQ26),$D$5+$E$5*(BG26*AZ26/($K$5*1000))+$F$5*(BG26*AZ26/($K$5*1000))*MAX(MIN(AN26,$J$5),$I$5)*MAX(MIN(AN26,$J$5),$I$5)+$G$5*MAX(MIN(AN26,$J$5),$I$5)*(BG26*AZ26/($K$5*1000))+$H$5*(BG26*AZ26/($K$5*1000))*(BG26*AZ26/($K$5*1000)))</f>
        <v>0</v>
      </c>
      <c r="Q26">
        <f>H26*(1000-(1000*0.61365*exp(17.502*U26/(240.97+U26))/(AZ26+BA26)+AU26)/2)/(1000*0.61365*exp(17.502*U26/(240.97+U26))/(AZ26+BA26)-AU26)</f>
        <v>0</v>
      </c>
      <c r="R26">
        <f>1/((AO26+1)/(O26/1.6)+1/(P26/1.37)) + AO26/((AO26+1)/(O26/1.6) + AO26/(P26/1.37))</f>
        <v>0</v>
      </c>
      <c r="S26">
        <f>(AJ26*AM26)</f>
        <v>0</v>
      </c>
      <c r="T26">
        <f>(BB26+(S26+2*0.95*5.67E-8*(((BB26+$B$9)+273)^4-(BB26+273)^4)-44100*H26)/(1.84*29.3*P26+8*0.95*5.67E-8*(BB26+273)^3))</f>
        <v>0</v>
      </c>
      <c r="U26">
        <f>($C$9*BC26+$D$9*BD26+$E$9*T26)</f>
        <v>0</v>
      </c>
      <c r="V26">
        <f>0.61365*exp(17.502*U26/(240.97+U26))</f>
        <v>0</v>
      </c>
      <c r="W26">
        <f>(X26/Y26*100)</f>
        <v>0</v>
      </c>
      <c r="X26">
        <f>AU26*(AZ26+BA26)/1000</f>
        <v>0</v>
      </c>
      <c r="Y26">
        <f>0.61365*exp(17.502*BB26/(240.97+BB26))</f>
        <v>0</v>
      </c>
      <c r="Z26">
        <f>(V26-AU26*(AZ26+BA26)/1000)</f>
        <v>0</v>
      </c>
      <c r="AA26">
        <f>(-H26*44100)</f>
        <v>0</v>
      </c>
      <c r="AB26">
        <f>2*29.3*P26*0.92*(BB26-U26)</f>
        <v>0</v>
      </c>
      <c r="AC26">
        <f>2*0.95*5.67E-8*(((BB26+$B$9)+273)^4-(U26+273)^4)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MAX(0,($B$15+$C$15*BG26)/(1+$D$15*BG26)*AZ26/(BB26+273)*$E$15)</f>
        <v>0</v>
      </c>
      <c r="AJ26">
        <f>$B$13*BH26+$C$13*BI26+$D$13*BT26</f>
        <v>0</v>
      </c>
      <c r="AK26">
        <f>AJ26*AL26</f>
        <v>0</v>
      </c>
      <c r="AL26">
        <f>($B$13*$D$11+$C$13*$D$11+$D$13*(BU26*$E$11+BV26*$G$11))/($B$13+$C$13+$D$13)</f>
        <v>0</v>
      </c>
      <c r="AM26">
        <f>($B$13*$K$11+$C$13*$K$11+$D$13*(BU26*$L$11+BV26*$N$11))/($B$13+$C$13+$D$13)</f>
        <v>0</v>
      </c>
      <c r="AN26">
        <v>1.8</v>
      </c>
      <c r="AO26">
        <v>0.5</v>
      </c>
      <c r="AP26" t="s">
        <v>334</v>
      </c>
      <c r="AQ26">
        <v>2</v>
      </c>
      <c r="AR26">
        <v>1658249196.349999</v>
      </c>
      <c r="AS26">
        <v>643.3451666666667</v>
      </c>
      <c r="AT26">
        <v>650.0071333333333</v>
      </c>
      <c r="AU26">
        <v>28.53272666666667</v>
      </c>
      <c r="AV26">
        <v>27.03634666666666</v>
      </c>
      <c r="AW26">
        <v>639.4777666666666</v>
      </c>
      <c r="AX26">
        <v>28.18214333333334</v>
      </c>
      <c r="AY26">
        <v>599.8101666666668</v>
      </c>
      <c r="AZ26">
        <v>84.97359333333334</v>
      </c>
      <c r="BA26">
        <v>0.09676943333333334</v>
      </c>
      <c r="BB26">
        <v>29.06036</v>
      </c>
      <c r="BC26">
        <v>30.02025</v>
      </c>
      <c r="BD26">
        <v>999.9000000000002</v>
      </c>
      <c r="BE26">
        <v>0</v>
      </c>
      <c r="BF26">
        <v>0</v>
      </c>
      <c r="BG26">
        <v>10002.59166666667</v>
      </c>
      <c r="BH26">
        <v>539.4612333333333</v>
      </c>
      <c r="BI26">
        <v>1971.286333333333</v>
      </c>
      <c r="BJ26">
        <v>-6.661885666666667</v>
      </c>
      <c r="BK26">
        <v>662.2407333333334</v>
      </c>
      <c r="BL26">
        <v>668.0693333333334</v>
      </c>
      <c r="BM26">
        <v>1.496381666666667</v>
      </c>
      <c r="BN26">
        <v>650.0071333333333</v>
      </c>
      <c r="BO26">
        <v>27.03634666666666</v>
      </c>
      <c r="BP26">
        <v>2.424528333333333</v>
      </c>
      <c r="BQ26">
        <v>2.297375333333334</v>
      </c>
      <c r="BR26">
        <v>20.52839666666667</v>
      </c>
      <c r="BS26">
        <v>19.65795</v>
      </c>
      <c r="BT26">
        <v>1799.991333333333</v>
      </c>
      <c r="BU26">
        <v>0.6430001000000002</v>
      </c>
      <c r="BV26">
        <v>0.3569998999999999</v>
      </c>
      <c r="BW26">
        <v>39</v>
      </c>
      <c r="BX26">
        <v>30063.23999999999</v>
      </c>
      <c r="BY26">
        <v>1658249185.1</v>
      </c>
      <c r="BZ26" t="s">
        <v>359</v>
      </c>
      <c r="CA26">
        <v>1658249182.1</v>
      </c>
      <c r="CB26">
        <v>1658249185.1</v>
      </c>
      <c r="CC26">
        <v>8</v>
      </c>
      <c r="CD26">
        <v>0.5590000000000001</v>
      </c>
      <c r="CE26">
        <v>-0.008</v>
      </c>
      <c r="CF26">
        <v>3.867</v>
      </c>
      <c r="CG26">
        <v>0.297</v>
      </c>
      <c r="CH26">
        <v>650</v>
      </c>
      <c r="CI26">
        <v>27</v>
      </c>
      <c r="CJ26">
        <v>0.61</v>
      </c>
      <c r="CK26">
        <v>0.07000000000000001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3.22156</v>
      </c>
      <c r="CX26">
        <v>2.78146</v>
      </c>
      <c r="CY26">
        <v>0.110004</v>
      </c>
      <c r="CZ26">
        <v>0.112767</v>
      </c>
      <c r="DA26">
        <v>0.111663</v>
      </c>
      <c r="DB26">
        <v>0.10997</v>
      </c>
      <c r="DC26">
        <v>22107</v>
      </c>
      <c r="DD26">
        <v>21843.8</v>
      </c>
      <c r="DE26">
        <v>23918.6</v>
      </c>
      <c r="DF26">
        <v>21962.6</v>
      </c>
      <c r="DG26">
        <v>31436</v>
      </c>
      <c r="DH26">
        <v>24970.7</v>
      </c>
      <c r="DI26">
        <v>39121.5</v>
      </c>
      <c r="DJ26">
        <v>30436.4</v>
      </c>
      <c r="DK26">
        <v>2.0585</v>
      </c>
      <c r="DL26">
        <v>2.03725</v>
      </c>
      <c r="DM26">
        <v>0.0192784</v>
      </c>
      <c r="DN26">
        <v>0</v>
      </c>
      <c r="DO26">
        <v>29.73</v>
      </c>
      <c r="DP26">
        <v>999.9</v>
      </c>
      <c r="DQ26">
        <v>70</v>
      </c>
      <c r="DR26">
        <v>33</v>
      </c>
      <c r="DS26">
        <v>41.6203</v>
      </c>
      <c r="DT26">
        <v>64.529</v>
      </c>
      <c r="DU26">
        <v>14.2668</v>
      </c>
      <c r="DV26">
        <v>2</v>
      </c>
      <c r="DW26">
        <v>0.909721</v>
      </c>
      <c r="DX26">
        <v>7.21097</v>
      </c>
      <c r="DY26">
        <v>20.1863</v>
      </c>
      <c r="DZ26">
        <v>5.22732</v>
      </c>
      <c r="EA26">
        <v>11.9501</v>
      </c>
      <c r="EB26">
        <v>4.97525</v>
      </c>
      <c r="EC26">
        <v>3.28033</v>
      </c>
      <c r="ED26">
        <v>6959.5</v>
      </c>
      <c r="EE26">
        <v>9999</v>
      </c>
      <c r="EF26">
        <v>9999</v>
      </c>
      <c r="EG26">
        <v>165</v>
      </c>
      <c r="EH26">
        <v>4.97171</v>
      </c>
      <c r="EI26">
        <v>1.86164</v>
      </c>
      <c r="EJ26">
        <v>1.86722</v>
      </c>
      <c r="EK26">
        <v>1.85855</v>
      </c>
      <c r="EL26">
        <v>1.86273</v>
      </c>
      <c r="EM26">
        <v>1.86332</v>
      </c>
      <c r="EN26">
        <v>1.86405</v>
      </c>
      <c r="EO26">
        <v>1.86025</v>
      </c>
      <c r="EP26">
        <v>0</v>
      </c>
      <c r="EQ26">
        <v>0</v>
      </c>
      <c r="ER26">
        <v>0</v>
      </c>
      <c r="ES26">
        <v>0</v>
      </c>
      <c r="ET26" t="s">
        <v>336</v>
      </c>
      <c r="EU26" t="s">
        <v>337</v>
      </c>
      <c r="EV26" t="s">
        <v>338</v>
      </c>
      <c r="EW26" t="s">
        <v>338</v>
      </c>
      <c r="EX26" t="s">
        <v>338</v>
      </c>
      <c r="EY26" t="s">
        <v>338</v>
      </c>
      <c r="EZ26">
        <v>0</v>
      </c>
      <c r="FA26">
        <v>100</v>
      </c>
      <c r="FB26">
        <v>100</v>
      </c>
      <c r="FC26">
        <v>3.868</v>
      </c>
      <c r="FD26">
        <v>0.3516</v>
      </c>
      <c r="FE26">
        <v>3.71692627511801</v>
      </c>
      <c r="FF26">
        <v>0.0006784385813721132</v>
      </c>
      <c r="FG26">
        <v>-9.114967239483524E-07</v>
      </c>
      <c r="FH26">
        <v>3.422039933275619E-10</v>
      </c>
      <c r="FI26">
        <v>-0.02824291278128366</v>
      </c>
      <c r="FJ26">
        <v>-0.01029449659765723</v>
      </c>
      <c r="FK26">
        <v>0.0009324137930095463</v>
      </c>
      <c r="FL26">
        <v>-3.199825925107234E-06</v>
      </c>
      <c r="FM26">
        <v>1</v>
      </c>
      <c r="FN26">
        <v>2092</v>
      </c>
      <c r="FO26">
        <v>0</v>
      </c>
      <c r="FP26">
        <v>27</v>
      </c>
      <c r="FQ26">
        <v>0.4</v>
      </c>
      <c r="FR26">
        <v>0.3</v>
      </c>
      <c r="FS26">
        <v>1.94092</v>
      </c>
      <c r="FT26">
        <v>2.41455</v>
      </c>
      <c r="FU26">
        <v>2.14966</v>
      </c>
      <c r="FV26">
        <v>2.70996</v>
      </c>
      <c r="FW26">
        <v>2.15088</v>
      </c>
      <c r="FX26">
        <v>2.41699</v>
      </c>
      <c r="FY26">
        <v>39.0931</v>
      </c>
      <c r="FZ26">
        <v>15.962</v>
      </c>
      <c r="GA26">
        <v>19</v>
      </c>
      <c r="GB26">
        <v>622.423</v>
      </c>
      <c r="GC26">
        <v>625.129</v>
      </c>
      <c r="GD26">
        <v>23.2274</v>
      </c>
      <c r="GE26">
        <v>37.7866</v>
      </c>
      <c r="GF26">
        <v>30.0018</v>
      </c>
      <c r="GG26">
        <v>37.4947</v>
      </c>
      <c r="GH26">
        <v>37.4523</v>
      </c>
      <c r="GI26">
        <v>38.8764</v>
      </c>
      <c r="GJ26">
        <v>35.9336</v>
      </c>
      <c r="GK26">
        <v>0</v>
      </c>
      <c r="GL26">
        <v>23.1921</v>
      </c>
      <c r="GM26">
        <v>650</v>
      </c>
      <c r="GN26">
        <v>26.8579</v>
      </c>
      <c r="GO26">
        <v>98.9093</v>
      </c>
      <c r="GP26">
        <v>99.80540000000001</v>
      </c>
    </row>
    <row r="27" spans="1:198">
      <c r="A27">
        <v>9</v>
      </c>
      <c r="B27">
        <v>1658249294.6</v>
      </c>
      <c r="C27">
        <v>799</v>
      </c>
      <c r="D27" t="s">
        <v>360</v>
      </c>
      <c r="E27" t="s">
        <v>361</v>
      </c>
      <c r="F27">
        <v>15</v>
      </c>
      <c r="G27">
        <v>1658249286.849999</v>
      </c>
      <c r="H27">
        <f>(I27)/1000</f>
        <v>0</v>
      </c>
      <c r="I27">
        <f>1000*AY27*AG27*(AU27-AV27)/(100*AN27*(1000-AG27*AU27))</f>
        <v>0</v>
      </c>
      <c r="J27">
        <f>AY27*AG27*(AT27-AS27*(1000-AG27*AV27)/(1000-AG27*AU27))/(100*AN27)</f>
        <v>0</v>
      </c>
      <c r="K27">
        <f>AS27 - IF(AG27&gt;1, J27*AN27*100.0/(AI27*BG27), 0)</f>
        <v>0</v>
      </c>
      <c r="L27">
        <f>((R27-H27/2)*K27-J27)/(R27+H27/2)</f>
        <v>0</v>
      </c>
      <c r="M27">
        <f>L27*(AZ27+BA27)/1000.0</f>
        <v>0</v>
      </c>
      <c r="N27">
        <f>(AS27 - IF(AG27&gt;1, J27*AN27*100.0/(AI27*BG27), 0))*(AZ27+BA27)/1000.0</f>
        <v>0</v>
      </c>
      <c r="O27">
        <f>2.0/((1/Q27-1/P27)+SIGN(Q27)*SQRT((1/Q27-1/P27)*(1/Q27-1/P27) + 4*AO27/((AO27+1)*(AO27+1))*(2*1/Q27*1/P27-1/P27*1/P27)))</f>
        <v>0</v>
      </c>
      <c r="P27">
        <f>IF(LEFT(AP27,1)&lt;&gt;"0",IF(LEFT(AP27,1)="1",3.0,AQ27),$D$5+$E$5*(BG27*AZ27/($K$5*1000))+$F$5*(BG27*AZ27/($K$5*1000))*MAX(MIN(AN27,$J$5),$I$5)*MAX(MIN(AN27,$J$5),$I$5)+$G$5*MAX(MIN(AN27,$J$5),$I$5)*(BG27*AZ27/($K$5*1000))+$H$5*(BG27*AZ27/($K$5*1000))*(BG27*AZ27/($K$5*1000)))</f>
        <v>0</v>
      </c>
      <c r="Q27">
        <f>H27*(1000-(1000*0.61365*exp(17.502*U27/(240.97+U27))/(AZ27+BA27)+AU27)/2)/(1000*0.61365*exp(17.502*U27/(240.97+U27))/(AZ27+BA27)-AU27)</f>
        <v>0</v>
      </c>
      <c r="R27">
        <f>1/((AO27+1)/(O27/1.6)+1/(P27/1.37)) + AO27/((AO27+1)/(O27/1.6) + AO27/(P27/1.37))</f>
        <v>0</v>
      </c>
      <c r="S27">
        <f>(AJ27*AM27)</f>
        <v>0</v>
      </c>
      <c r="T27">
        <f>(BB27+(S27+2*0.95*5.67E-8*(((BB27+$B$9)+273)^4-(BB27+273)^4)-44100*H27)/(1.84*29.3*P27+8*0.95*5.67E-8*(BB27+273)^3))</f>
        <v>0</v>
      </c>
      <c r="U27">
        <f>($C$9*BC27+$D$9*BD27+$E$9*T27)</f>
        <v>0</v>
      </c>
      <c r="V27">
        <f>0.61365*exp(17.502*U27/(240.97+U27))</f>
        <v>0</v>
      </c>
      <c r="W27">
        <f>(X27/Y27*100)</f>
        <v>0</v>
      </c>
      <c r="X27">
        <f>AU27*(AZ27+BA27)/1000</f>
        <v>0</v>
      </c>
      <c r="Y27">
        <f>0.61365*exp(17.502*BB27/(240.97+BB27))</f>
        <v>0</v>
      </c>
      <c r="Z27">
        <f>(V27-AU27*(AZ27+BA27)/1000)</f>
        <v>0</v>
      </c>
      <c r="AA27">
        <f>(-H27*44100)</f>
        <v>0</v>
      </c>
      <c r="AB27">
        <f>2*29.3*P27*0.92*(BB27-U27)</f>
        <v>0</v>
      </c>
      <c r="AC27">
        <f>2*0.95*5.67E-8*(((BB27+$B$9)+273)^4-(U27+273)^4)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MAX(0,($B$15+$C$15*BG27)/(1+$D$15*BG27)*AZ27/(BB27+273)*$E$15)</f>
        <v>0</v>
      </c>
      <c r="AJ27">
        <f>$B$13*BH27+$C$13*BI27+$D$13*BT27</f>
        <v>0</v>
      </c>
      <c r="AK27">
        <f>AJ27*AL27</f>
        <v>0</v>
      </c>
      <c r="AL27">
        <f>($B$13*$D$11+$C$13*$D$11+$D$13*(BU27*$E$11+BV27*$G$11))/($B$13+$C$13+$D$13)</f>
        <v>0</v>
      </c>
      <c r="AM27">
        <f>($B$13*$K$11+$C$13*$K$11+$D$13*(BU27*$L$11+BV27*$N$11))/($B$13+$C$13+$D$13)</f>
        <v>0</v>
      </c>
      <c r="AN27">
        <v>1.8</v>
      </c>
      <c r="AO27">
        <v>0.5</v>
      </c>
      <c r="AP27" t="s">
        <v>334</v>
      </c>
      <c r="AQ27">
        <v>2</v>
      </c>
      <c r="AR27">
        <v>1658249286.849999</v>
      </c>
      <c r="AS27">
        <v>792.9163000000001</v>
      </c>
      <c r="AT27">
        <v>799.8289</v>
      </c>
      <c r="AU27">
        <v>28.34001</v>
      </c>
      <c r="AV27">
        <v>27.16108666666667</v>
      </c>
      <c r="AW27">
        <v>788.8046333333333</v>
      </c>
      <c r="AX27">
        <v>28.00128</v>
      </c>
      <c r="AY27">
        <v>600.1172</v>
      </c>
      <c r="AZ27">
        <v>84.98123000000001</v>
      </c>
      <c r="BA27">
        <v>0.09554425666666667</v>
      </c>
      <c r="BB27">
        <v>29.06891</v>
      </c>
      <c r="BC27">
        <v>30.06948333333334</v>
      </c>
      <c r="BD27">
        <v>999.9000000000002</v>
      </c>
      <c r="BE27">
        <v>0</v>
      </c>
      <c r="BF27">
        <v>0</v>
      </c>
      <c r="BG27">
        <v>9993.641333333335</v>
      </c>
      <c r="BH27">
        <v>538.399</v>
      </c>
      <c r="BI27">
        <v>1999.761333333333</v>
      </c>
      <c r="BJ27">
        <v>-6.912612666666666</v>
      </c>
      <c r="BK27">
        <v>816.0421666666666</v>
      </c>
      <c r="BL27">
        <v>822.1596333333333</v>
      </c>
      <c r="BM27">
        <v>1.178922766666667</v>
      </c>
      <c r="BN27">
        <v>799.8289</v>
      </c>
      <c r="BO27">
        <v>27.16108666666667</v>
      </c>
      <c r="BP27">
        <v>2.408368333333334</v>
      </c>
      <c r="BQ27">
        <v>2.308181666666667</v>
      </c>
      <c r="BR27">
        <v>20.41847</v>
      </c>
      <c r="BS27">
        <v>19.73339666666667</v>
      </c>
      <c r="BT27">
        <v>1799.986666666666</v>
      </c>
      <c r="BU27">
        <v>0.6430005000000002</v>
      </c>
      <c r="BV27">
        <v>0.3569994</v>
      </c>
      <c r="BW27">
        <v>39</v>
      </c>
      <c r="BX27">
        <v>30063.19</v>
      </c>
      <c r="BY27">
        <v>1658249277.6</v>
      </c>
      <c r="BZ27" t="s">
        <v>362</v>
      </c>
      <c r="CA27">
        <v>1658249277.6</v>
      </c>
      <c r="CB27">
        <v>1658249276.6</v>
      </c>
      <c r="CC27">
        <v>9</v>
      </c>
      <c r="CD27">
        <v>0.259</v>
      </c>
      <c r="CE27">
        <v>-0.006</v>
      </c>
      <c r="CF27">
        <v>4.111</v>
      </c>
      <c r="CG27">
        <v>0.292</v>
      </c>
      <c r="CH27">
        <v>800</v>
      </c>
      <c r="CI27">
        <v>27</v>
      </c>
      <c r="CJ27">
        <v>0.53</v>
      </c>
      <c r="CK27">
        <v>0.08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3.2211</v>
      </c>
      <c r="CX27">
        <v>2.78119</v>
      </c>
      <c r="CY27">
        <v>0.126848</v>
      </c>
      <c r="CZ27">
        <v>0.129836</v>
      </c>
      <c r="DA27">
        <v>0.111514</v>
      </c>
      <c r="DB27">
        <v>0.109995</v>
      </c>
      <c r="DC27">
        <v>21676.1</v>
      </c>
      <c r="DD27">
        <v>21410.5</v>
      </c>
      <c r="DE27">
        <v>23906.3</v>
      </c>
      <c r="DF27">
        <v>21950.3</v>
      </c>
      <c r="DG27">
        <v>31427.3</v>
      </c>
      <c r="DH27">
        <v>24957.2</v>
      </c>
      <c r="DI27">
        <v>39102.6</v>
      </c>
      <c r="DJ27">
        <v>30419.7</v>
      </c>
      <c r="DK27">
        <v>2.05408</v>
      </c>
      <c r="DL27">
        <v>2.03108</v>
      </c>
      <c r="DM27">
        <v>0.0130832</v>
      </c>
      <c r="DN27">
        <v>0</v>
      </c>
      <c r="DO27">
        <v>29.8678</v>
      </c>
      <c r="DP27">
        <v>999.9</v>
      </c>
      <c r="DQ27">
        <v>69.2</v>
      </c>
      <c r="DR27">
        <v>33.3</v>
      </c>
      <c r="DS27">
        <v>41.836</v>
      </c>
      <c r="DT27">
        <v>64.559</v>
      </c>
      <c r="DU27">
        <v>14.399</v>
      </c>
      <c r="DV27">
        <v>2</v>
      </c>
      <c r="DW27">
        <v>0.943011</v>
      </c>
      <c r="DX27">
        <v>7.78975</v>
      </c>
      <c r="DY27">
        <v>20.156</v>
      </c>
      <c r="DZ27">
        <v>5.22463</v>
      </c>
      <c r="EA27">
        <v>11.9514</v>
      </c>
      <c r="EB27">
        <v>4.97495</v>
      </c>
      <c r="EC27">
        <v>3.28013</v>
      </c>
      <c r="ED27">
        <v>6961.9</v>
      </c>
      <c r="EE27">
        <v>9999</v>
      </c>
      <c r="EF27">
        <v>9999</v>
      </c>
      <c r="EG27">
        <v>165</v>
      </c>
      <c r="EH27">
        <v>4.97171</v>
      </c>
      <c r="EI27">
        <v>1.8617</v>
      </c>
      <c r="EJ27">
        <v>1.86722</v>
      </c>
      <c r="EK27">
        <v>1.85858</v>
      </c>
      <c r="EL27">
        <v>1.86278</v>
      </c>
      <c r="EM27">
        <v>1.86338</v>
      </c>
      <c r="EN27">
        <v>1.86413</v>
      </c>
      <c r="EO27">
        <v>1.86029</v>
      </c>
      <c r="EP27">
        <v>0</v>
      </c>
      <c r="EQ27">
        <v>0</v>
      </c>
      <c r="ER27">
        <v>0</v>
      </c>
      <c r="ES27">
        <v>0</v>
      </c>
      <c r="ET27" t="s">
        <v>336</v>
      </c>
      <c r="EU27" t="s">
        <v>337</v>
      </c>
      <c r="EV27" t="s">
        <v>338</v>
      </c>
      <c r="EW27" t="s">
        <v>338</v>
      </c>
      <c r="EX27" t="s">
        <v>338</v>
      </c>
      <c r="EY27" t="s">
        <v>338</v>
      </c>
      <c r="EZ27">
        <v>0</v>
      </c>
      <c r="FA27">
        <v>100</v>
      </c>
      <c r="FB27">
        <v>100</v>
      </c>
      <c r="FC27">
        <v>4.111</v>
      </c>
      <c r="FD27">
        <v>0.3449</v>
      </c>
      <c r="FE27">
        <v>3.975828907161588</v>
      </c>
      <c r="FF27">
        <v>0.0006784385813721132</v>
      </c>
      <c r="FG27">
        <v>-9.114967239483524E-07</v>
      </c>
      <c r="FH27">
        <v>3.422039933275619E-10</v>
      </c>
      <c r="FI27">
        <v>-0.03396898705491031</v>
      </c>
      <c r="FJ27">
        <v>-0.01029449659765723</v>
      </c>
      <c r="FK27">
        <v>0.0009324137930095463</v>
      </c>
      <c r="FL27">
        <v>-3.199825925107234E-06</v>
      </c>
      <c r="FM27">
        <v>1</v>
      </c>
      <c r="FN27">
        <v>2092</v>
      </c>
      <c r="FO27">
        <v>0</v>
      </c>
      <c r="FP27">
        <v>27</v>
      </c>
      <c r="FQ27">
        <v>0.3</v>
      </c>
      <c r="FR27">
        <v>0.3</v>
      </c>
      <c r="FS27">
        <v>2.29126</v>
      </c>
      <c r="FT27">
        <v>2.40723</v>
      </c>
      <c r="FU27">
        <v>2.14966</v>
      </c>
      <c r="FV27">
        <v>2.70874</v>
      </c>
      <c r="FW27">
        <v>2.15088</v>
      </c>
      <c r="FX27">
        <v>2.41211</v>
      </c>
      <c r="FY27">
        <v>39.292</v>
      </c>
      <c r="FZ27">
        <v>15.9182</v>
      </c>
      <c r="GA27">
        <v>19</v>
      </c>
      <c r="GB27">
        <v>621.798</v>
      </c>
      <c r="GC27">
        <v>622.79</v>
      </c>
      <c r="GD27">
        <v>23.3865</v>
      </c>
      <c r="GE27">
        <v>38.1565</v>
      </c>
      <c r="GF27">
        <v>30.0053</v>
      </c>
      <c r="GG27">
        <v>37.8039</v>
      </c>
      <c r="GH27">
        <v>37.7558</v>
      </c>
      <c r="GI27">
        <v>45.8627</v>
      </c>
      <c r="GJ27">
        <v>35.8117</v>
      </c>
      <c r="GK27">
        <v>0</v>
      </c>
      <c r="GL27">
        <v>23.247</v>
      </c>
      <c r="GM27">
        <v>800</v>
      </c>
      <c r="GN27">
        <v>26.9663</v>
      </c>
      <c r="GO27">
        <v>98.8605</v>
      </c>
      <c r="GP27">
        <v>99.75020000000001</v>
      </c>
    </row>
    <row r="28" spans="1:198">
      <c r="A28">
        <v>10</v>
      </c>
      <c r="B28">
        <v>1658249385.1</v>
      </c>
      <c r="C28">
        <v>889.5</v>
      </c>
      <c r="D28" t="s">
        <v>363</v>
      </c>
      <c r="E28" t="s">
        <v>364</v>
      </c>
      <c r="F28">
        <v>15</v>
      </c>
      <c r="G28">
        <v>1658249377.349999</v>
      </c>
      <c r="H28">
        <f>(I28)/1000</f>
        <v>0</v>
      </c>
      <c r="I28">
        <f>1000*AY28*AG28*(AU28-AV28)/(100*AN28*(1000-AG28*AU28))</f>
        <v>0</v>
      </c>
      <c r="J28">
        <f>AY28*AG28*(AT28-AS28*(1000-AG28*AV28)/(1000-AG28*AU28))/(100*AN28)</f>
        <v>0</v>
      </c>
      <c r="K28">
        <f>AS28 - IF(AG28&gt;1, J28*AN28*100.0/(AI28*BG28), 0)</f>
        <v>0</v>
      </c>
      <c r="L28">
        <f>((R28-H28/2)*K28-J28)/(R28+H28/2)</f>
        <v>0</v>
      </c>
      <c r="M28">
        <f>L28*(AZ28+BA28)/1000.0</f>
        <v>0</v>
      </c>
      <c r="N28">
        <f>(AS28 - IF(AG28&gt;1, J28*AN28*100.0/(AI28*BG28), 0))*(AZ28+BA28)/1000.0</f>
        <v>0</v>
      </c>
      <c r="O28">
        <f>2.0/((1/Q28-1/P28)+SIGN(Q28)*SQRT((1/Q28-1/P28)*(1/Q28-1/P28) + 4*AO28/((AO28+1)*(AO28+1))*(2*1/Q28*1/P28-1/P28*1/P28)))</f>
        <v>0</v>
      </c>
      <c r="P28">
        <f>IF(LEFT(AP28,1)&lt;&gt;"0",IF(LEFT(AP28,1)="1",3.0,AQ28),$D$5+$E$5*(BG28*AZ28/($K$5*1000))+$F$5*(BG28*AZ28/($K$5*1000))*MAX(MIN(AN28,$J$5),$I$5)*MAX(MIN(AN28,$J$5),$I$5)+$G$5*MAX(MIN(AN28,$J$5),$I$5)*(BG28*AZ28/($K$5*1000))+$H$5*(BG28*AZ28/($K$5*1000))*(BG28*AZ28/($K$5*1000)))</f>
        <v>0</v>
      </c>
      <c r="Q28">
        <f>H28*(1000-(1000*0.61365*exp(17.502*U28/(240.97+U28))/(AZ28+BA28)+AU28)/2)/(1000*0.61365*exp(17.502*U28/(240.97+U28))/(AZ28+BA28)-AU28)</f>
        <v>0</v>
      </c>
      <c r="R28">
        <f>1/((AO28+1)/(O28/1.6)+1/(P28/1.37)) + AO28/((AO28+1)/(O28/1.6) + AO28/(P28/1.37))</f>
        <v>0</v>
      </c>
      <c r="S28">
        <f>(AJ28*AM28)</f>
        <v>0</v>
      </c>
      <c r="T28">
        <f>(BB28+(S28+2*0.95*5.67E-8*(((BB28+$B$9)+273)^4-(BB28+273)^4)-44100*H28)/(1.84*29.3*P28+8*0.95*5.67E-8*(BB28+273)^3))</f>
        <v>0</v>
      </c>
      <c r="U28">
        <f>($C$9*BC28+$D$9*BD28+$E$9*T28)</f>
        <v>0</v>
      </c>
      <c r="V28">
        <f>0.61365*exp(17.502*U28/(240.97+U28))</f>
        <v>0</v>
      </c>
      <c r="W28">
        <f>(X28/Y28*100)</f>
        <v>0</v>
      </c>
      <c r="X28">
        <f>AU28*(AZ28+BA28)/1000</f>
        <v>0</v>
      </c>
      <c r="Y28">
        <f>0.61365*exp(17.502*BB28/(240.97+BB28))</f>
        <v>0</v>
      </c>
      <c r="Z28">
        <f>(V28-AU28*(AZ28+BA28)/1000)</f>
        <v>0</v>
      </c>
      <c r="AA28">
        <f>(-H28*44100)</f>
        <v>0</v>
      </c>
      <c r="AB28">
        <f>2*29.3*P28*0.92*(BB28-U28)</f>
        <v>0</v>
      </c>
      <c r="AC28">
        <f>2*0.95*5.67E-8*(((BB28+$B$9)+273)^4-(U28+273)^4)</f>
        <v>0</v>
      </c>
      <c r="AD28">
        <f>S28+AC28+AA28+AB28</f>
        <v>0</v>
      </c>
      <c r="AE28">
        <v>0</v>
      </c>
      <c r="AF28">
        <v>0</v>
      </c>
      <c r="AG28">
        <f>IF(AE28*$H$15&gt;=AI28,1.0,(AI28/(AI28-AE28*$H$15)))</f>
        <v>0</v>
      </c>
      <c r="AH28">
        <f>(AG28-1)*100</f>
        <v>0</v>
      </c>
      <c r="AI28">
        <f>MAX(0,($B$15+$C$15*BG28)/(1+$D$15*BG28)*AZ28/(BB28+273)*$E$15)</f>
        <v>0</v>
      </c>
      <c r="AJ28">
        <f>$B$13*BH28+$C$13*BI28+$D$13*BT28</f>
        <v>0</v>
      </c>
      <c r="AK28">
        <f>AJ28*AL28</f>
        <v>0</v>
      </c>
      <c r="AL28">
        <f>($B$13*$D$11+$C$13*$D$11+$D$13*(BU28*$E$11+BV28*$G$11))/($B$13+$C$13+$D$13)</f>
        <v>0</v>
      </c>
      <c r="AM28">
        <f>($B$13*$K$11+$C$13*$K$11+$D$13*(BU28*$L$11+BV28*$N$11))/($B$13+$C$13+$D$13)</f>
        <v>0</v>
      </c>
      <c r="AN28">
        <v>1.8</v>
      </c>
      <c r="AO28">
        <v>0.5</v>
      </c>
      <c r="AP28" t="s">
        <v>334</v>
      </c>
      <c r="AQ28">
        <v>2</v>
      </c>
      <c r="AR28">
        <v>1658249377.349999</v>
      </c>
      <c r="AS28">
        <v>991.3192666666666</v>
      </c>
      <c r="AT28">
        <v>999.9313</v>
      </c>
      <c r="AU28">
        <v>28.39771666666666</v>
      </c>
      <c r="AV28">
        <v>27.17648</v>
      </c>
      <c r="AW28">
        <v>986.9955999999999</v>
      </c>
      <c r="AX28">
        <v>28.06495666666667</v>
      </c>
      <c r="AY28">
        <v>599.6311333333334</v>
      </c>
      <c r="AZ28">
        <v>84.98646000000001</v>
      </c>
      <c r="BA28">
        <v>0.09799504333333335</v>
      </c>
      <c r="BB28">
        <v>29.03818333333334</v>
      </c>
      <c r="BC28">
        <v>30.04127</v>
      </c>
      <c r="BD28">
        <v>999.9000000000002</v>
      </c>
      <c r="BE28">
        <v>0</v>
      </c>
      <c r="BF28">
        <v>0</v>
      </c>
      <c r="BG28">
        <v>10001.62166666667</v>
      </c>
      <c r="BH28">
        <v>537.6564333333333</v>
      </c>
      <c r="BI28">
        <v>1972.211666666666</v>
      </c>
      <c r="BJ28">
        <v>-8.612099666666667</v>
      </c>
      <c r="BK28">
        <v>1020.293666666666</v>
      </c>
      <c r="BL28">
        <v>1027.866</v>
      </c>
      <c r="BM28">
        <v>1.221242333333334</v>
      </c>
      <c r="BN28">
        <v>999.9313</v>
      </c>
      <c r="BO28">
        <v>27.17648</v>
      </c>
      <c r="BP28">
        <v>2.413421666666666</v>
      </c>
      <c r="BQ28">
        <v>2.309632333333333</v>
      </c>
      <c r="BR28">
        <v>20.45411333333333</v>
      </c>
      <c r="BS28">
        <v>19.74372333333334</v>
      </c>
      <c r="BT28">
        <v>1799.99</v>
      </c>
      <c r="BU28">
        <v>0.6430003000000001</v>
      </c>
      <c r="BV28">
        <v>0.3569997333333333</v>
      </c>
      <c r="BW28">
        <v>39.93888666666667</v>
      </c>
      <c r="BX28">
        <v>30063.23333333333</v>
      </c>
      <c r="BY28">
        <v>1658249364.1</v>
      </c>
      <c r="BZ28" t="s">
        <v>365</v>
      </c>
      <c r="CA28">
        <v>1658249364.1</v>
      </c>
      <c r="CB28">
        <v>1658249358.6</v>
      </c>
      <c r="CC28">
        <v>10</v>
      </c>
      <c r="CD28">
        <v>0.237</v>
      </c>
      <c r="CE28">
        <v>-0.008</v>
      </c>
      <c r="CF28">
        <v>4.323</v>
      </c>
      <c r="CG28">
        <v>0.289</v>
      </c>
      <c r="CH28">
        <v>1000</v>
      </c>
      <c r="CI28">
        <v>27</v>
      </c>
      <c r="CJ28">
        <v>0.23</v>
      </c>
      <c r="CK28">
        <v>0.06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3.22064</v>
      </c>
      <c r="CX28">
        <v>2.78136</v>
      </c>
      <c r="CY28">
        <v>0.146981</v>
      </c>
      <c r="CZ28">
        <v>0.150175</v>
      </c>
      <c r="DA28">
        <v>0.111095</v>
      </c>
      <c r="DB28">
        <v>0.110224</v>
      </c>
      <c r="DC28">
        <v>21160.4</v>
      </c>
      <c r="DD28">
        <v>20895.9</v>
      </c>
      <c r="DE28">
        <v>23890.6</v>
      </c>
      <c r="DF28">
        <v>21937.3</v>
      </c>
      <c r="DG28">
        <v>31424.1</v>
      </c>
      <c r="DH28">
        <v>24936.5</v>
      </c>
      <c r="DI28">
        <v>39078.5</v>
      </c>
      <c r="DJ28">
        <v>30401.1</v>
      </c>
      <c r="DK28">
        <v>2.04997</v>
      </c>
      <c r="DL28">
        <v>2.02443</v>
      </c>
      <c r="DM28">
        <v>0.00568479</v>
      </c>
      <c r="DN28">
        <v>0</v>
      </c>
      <c r="DO28">
        <v>29.9745</v>
      </c>
      <c r="DP28">
        <v>999.9</v>
      </c>
      <c r="DQ28">
        <v>68.5</v>
      </c>
      <c r="DR28">
        <v>33.5</v>
      </c>
      <c r="DS28">
        <v>41.8813</v>
      </c>
      <c r="DT28">
        <v>64.5789</v>
      </c>
      <c r="DU28">
        <v>14.4631</v>
      </c>
      <c r="DV28">
        <v>2</v>
      </c>
      <c r="DW28">
        <v>0.978915</v>
      </c>
      <c r="DX28">
        <v>8.069889999999999</v>
      </c>
      <c r="DY28">
        <v>20.1427</v>
      </c>
      <c r="DZ28">
        <v>5.22717</v>
      </c>
      <c r="EA28">
        <v>11.9548</v>
      </c>
      <c r="EB28">
        <v>4.9754</v>
      </c>
      <c r="EC28">
        <v>3.28005</v>
      </c>
      <c r="ED28">
        <v>6964.3</v>
      </c>
      <c r="EE28">
        <v>9999</v>
      </c>
      <c r="EF28">
        <v>9999</v>
      </c>
      <c r="EG28">
        <v>165</v>
      </c>
      <c r="EH28">
        <v>4.9717</v>
      </c>
      <c r="EI28">
        <v>1.86171</v>
      </c>
      <c r="EJ28">
        <v>1.86721</v>
      </c>
      <c r="EK28">
        <v>1.85865</v>
      </c>
      <c r="EL28">
        <v>1.86278</v>
      </c>
      <c r="EM28">
        <v>1.86338</v>
      </c>
      <c r="EN28">
        <v>1.86413</v>
      </c>
      <c r="EO28">
        <v>1.86026</v>
      </c>
      <c r="EP28">
        <v>0</v>
      </c>
      <c r="EQ28">
        <v>0</v>
      </c>
      <c r="ER28">
        <v>0</v>
      </c>
      <c r="ES28">
        <v>0</v>
      </c>
      <c r="ET28" t="s">
        <v>336</v>
      </c>
      <c r="EU28" t="s">
        <v>337</v>
      </c>
      <c r="EV28" t="s">
        <v>338</v>
      </c>
      <c r="EW28" t="s">
        <v>338</v>
      </c>
      <c r="EX28" t="s">
        <v>338</v>
      </c>
      <c r="EY28" t="s">
        <v>338</v>
      </c>
      <c r="EZ28">
        <v>0</v>
      </c>
      <c r="FA28">
        <v>100</v>
      </c>
      <c r="FB28">
        <v>100</v>
      </c>
      <c r="FC28">
        <v>4.324</v>
      </c>
      <c r="FD28">
        <v>0.3325</v>
      </c>
      <c r="FE28">
        <v>4.212931055866692</v>
      </c>
      <c r="FF28">
        <v>0.0006784385813721132</v>
      </c>
      <c r="FG28">
        <v>-9.114967239483524E-07</v>
      </c>
      <c r="FH28">
        <v>3.422039933275619E-10</v>
      </c>
      <c r="FI28">
        <v>-0.04199830250366849</v>
      </c>
      <c r="FJ28">
        <v>-0.01029449659765723</v>
      </c>
      <c r="FK28">
        <v>0.0009324137930095463</v>
      </c>
      <c r="FL28">
        <v>-3.199825925107234E-06</v>
      </c>
      <c r="FM28">
        <v>1</v>
      </c>
      <c r="FN28">
        <v>2092</v>
      </c>
      <c r="FO28">
        <v>0</v>
      </c>
      <c r="FP28">
        <v>27</v>
      </c>
      <c r="FQ28">
        <v>0.3</v>
      </c>
      <c r="FR28">
        <v>0.4</v>
      </c>
      <c r="FS28">
        <v>2.73315</v>
      </c>
      <c r="FT28">
        <v>2.40723</v>
      </c>
      <c r="FU28">
        <v>2.14966</v>
      </c>
      <c r="FV28">
        <v>2.70874</v>
      </c>
      <c r="FW28">
        <v>2.15088</v>
      </c>
      <c r="FX28">
        <v>2.39868</v>
      </c>
      <c r="FY28">
        <v>39.5166</v>
      </c>
      <c r="FZ28">
        <v>15.9007</v>
      </c>
      <c r="GA28">
        <v>19</v>
      </c>
      <c r="GB28">
        <v>621.784</v>
      </c>
      <c r="GC28">
        <v>620.379</v>
      </c>
      <c r="GD28">
        <v>23.1078</v>
      </c>
      <c r="GE28">
        <v>38.5611</v>
      </c>
      <c r="GF28">
        <v>30.0042</v>
      </c>
      <c r="GG28">
        <v>38.1536</v>
      </c>
      <c r="GH28">
        <v>38.0959</v>
      </c>
      <c r="GI28">
        <v>54.6954</v>
      </c>
      <c r="GJ28">
        <v>35.8965</v>
      </c>
      <c r="GK28">
        <v>0</v>
      </c>
      <c r="GL28">
        <v>23.0146</v>
      </c>
      <c r="GM28">
        <v>1000</v>
      </c>
      <c r="GN28">
        <v>27.0888</v>
      </c>
      <c r="GO28">
        <v>98.798</v>
      </c>
      <c r="GP28">
        <v>99.68980000000001</v>
      </c>
    </row>
    <row r="29" spans="1:198">
      <c r="A29">
        <v>11</v>
      </c>
      <c r="B29">
        <v>1658249477.6</v>
      </c>
      <c r="C29">
        <v>982</v>
      </c>
      <c r="D29" t="s">
        <v>366</v>
      </c>
      <c r="E29" t="s">
        <v>367</v>
      </c>
      <c r="F29">
        <v>15</v>
      </c>
      <c r="G29">
        <v>1658249474.6</v>
      </c>
      <c r="H29">
        <f>(I29)/1000</f>
        <v>0</v>
      </c>
      <c r="I29">
        <f>1000*AY29*AG29*(AU29-AV29)/(100*AN29*(1000-AG29*AU29))</f>
        <v>0</v>
      </c>
      <c r="J29">
        <f>AY29*AG29*(AT29-AS29*(1000-AG29*AV29)/(1000-AG29*AU29))/(100*AN29)</f>
        <v>0</v>
      </c>
      <c r="K29">
        <f>AS29 - IF(AG29&gt;1, J29*AN29*100.0/(AI29*BG29), 0)</f>
        <v>0</v>
      </c>
      <c r="L29">
        <f>((R29-H29/2)*K29-J29)/(R29+H29/2)</f>
        <v>0</v>
      </c>
      <c r="M29">
        <f>L29*(AZ29+BA29)/1000.0</f>
        <v>0</v>
      </c>
      <c r="N29">
        <f>(AS29 - IF(AG29&gt;1, J29*AN29*100.0/(AI29*BG29), 0))*(AZ29+BA29)/1000.0</f>
        <v>0</v>
      </c>
      <c r="O29">
        <f>2.0/((1/Q29-1/P29)+SIGN(Q29)*SQRT((1/Q29-1/P29)*(1/Q29-1/P29) + 4*AO29/((AO29+1)*(AO29+1))*(2*1/Q29*1/P29-1/P29*1/P29)))</f>
        <v>0</v>
      </c>
      <c r="P29">
        <f>IF(LEFT(AP29,1)&lt;&gt;"0",IF(LEFT(AP29,1)="1",3.0,AQ29),$D$5+$E$5*(BG29*AZ29/($K$5*1000))+$F$5*(BG29*AZ29/($K$5*1000))*MAX(MIN(AN29,$J$5),$I$5)*MAX(MIN(AN29,$J$5),$I$5)+$G$5*MAX(MIN(AN29,$J$5),$I$5)*(BG29*AZ29/($K$5*1000))+$H$5*(BG29*AZ29/($K$5*1000))*(BG29*AZ29/($K$5*1000)))</f>
        <v>0</v>
      </c>
      <c r="Q29">
        <f>H29*(1000-(1000*0.61365*exp(17.502*U29/(240.97+U29))/(AZ29+BA29)+AU29)/2)/(1000*0.61365*exp(17.502*U29/(240.97+U29))/(AZ29+BA29)-AU29)</f>
        <v>0</v>
      </c>
      <c r="R29">
        <f>1/((AO29+1)/(O29/1.6)+1/(P29/1.37)) + AO29/((AO29+1)/(O29/1.6) + AO29/(P29/1.37))</f>
        <v>0</v>
      </c>
      <c r="S29">
        <f>(AJ29*AM29)</f>
        <v>0</v>
      </c>
      <c r="T29">
        <f>(BB29+(S29+2*0.95*5.67E-8*(((BB29+$B$9)+273)^4-(BB29+273)^4)-44100*H29)/(1.84*29.3*P29+8*0.95*5.67E-8*(BB29+273)^3))</f>
        <v>0</v>
      </c>
      <c r="U29">
        <f>($C$9*BC29+$D$9*BD29+$E$9*T29)</f>
        <v>0</v>
      </c>
      <c r="V29">
        <f>0.61365*exp(17.502*U29/(240.97+U29))</f>
        <v>0</v>
      </c>
      <c r="W29">
        <f>(X29/Y29*100)</f>
        <v>0</v>
      </c>
      <c r="X29">
        <f>AU29*(AZ29+BA29)/1000</f>
        <v>0</v>
      </c>
      <c r="Y29">
        <f>0.61365*exp(17.502*BB29/(240.97+BB29))</f>
        <v>0</v>
      </c>
      <c r="Z29">
        <f>(V29-AU29*(AZ29+BA29)/1000)</f>
        <v>0</v>
      </c>
      <c r="AA29">
        <f>(-H29*44100)</f>
        <v>0</v>
      </c>
      <c r="AB29">
        <f>2*29.3*P29*0.92*(BB29-U29)</f>
        <v>0</v>
      </c>
      <c r="AC29">
        <f>2*0.95*5.67E-8*(((BB29+$B$9)+273)^4-(U29+273)^4)</f>
        <v>0</v>
      </c>
      <c r="AD29">
        <f>S29+AC29+AA29+AB29</f>
        <v>0</v>
      </c>
      <c r="AE29">
        <v>0</v>
      </c>
      <c r="AF29">
        <v>0</v>
      </c>
      <c r="AG29">
        <f>IF(AE29*$H$15&gt;=AI29,1.0,(AI29/(AI29-AE29*$H$15)))</f>
        <v>0</v>
      </c>
      <c r="AH29">
        <f>(AG29-1)*100</f>
        <v>0</v>
      </c>
      <c r="AI29">
        <f>MAX(0,($B$15+$C$15*BG29)/(1+$D$15*BG29)*AZ29/(BB29+273)*$E$15)</f>
        <v>0</v>
      </c>
      <c r="AJ29">
        <f>$B$13*BH29+$C$13*BI29+$D$13*BT29</f>
        <v>0</v>
      </c>
      <c r="AK29">
        <f>AJ29*AL29</f>
        <v>0</v>
      </c>
      <c r="AL29">
        <f>($B$13*$D$11+$C$13*$D$11+$D$13*(BU29*$E$11+BV29*$G$11))/($B$13+$C$13+$D$13)</f>
        <v>0</v>
      </c>
      <c r="AM29">
        <f>($B$13*$K$11+$C$13*$K$11+$D$13*(BU29*$L$11+BV29*$N$11))/($B$13+$C$13+$D$13)</f>
        <v>0</v>
      </c>
      <c r="AN29">
        <v>1.8</v>
      </c>
      <c r="AO29">
        <v>0.5</v>
      </c>
      <c r="AP29" t="s">
        <v>334</v>
      </c>
      <c r="AQ29">
        <v>2</v>
      </c>
      <c r="AR29">
        <v>1658249474.6</v>
      </c>
      <c r="AS29">
        <v>1196.483636363636</v>
      </c>
      <c r="AT29">
        <v>1199.550909090909</v>
      </c>
      <c r="AU29">
        <v>27.61999090909092</v>
      </c>
      <c r="AV29">
        <v>27.30869090909091</v>
      </c>
      <c r="AW29">
        <v>1192.03</v>
      </c>
      <c r="AX29">
        <v>27.31792727272727</v>
      </c>
      <c r="AY29">
        <v>601.393</v>
      </c>
      <c r="AZ29">
        <v>84.97784545454545</v>
      </c>
      <c r="BA29">
        <v>0.09329371818181818</v>
      </c>
      <c r="BB29">
        <v>28.99316363636364</v>
      </c>
      <c r="BC29">
        <v>30.005</v>
      </c>
      <c r="BD29">
        <v>999.9</v>
      </c>
      <c r="BE29">
        <v>0</v>
      </c>
      <c r="BF29">
        <v>0</v>
      </c>
      <c r="BG29">
        <v>10005.61818181818</v>
      </c>
      <c r="BH29">
        <v>537.0005454545454</v>
      </c>
      <c r="BI29">
        <v>1945.033636363636</v>
      </c>
      <c r="BJ29">
        <v>-3.069547181818182</v>
      </c>
      <c r="BK29">
        <v>1230.467272727273</v>
      </c>
      <c r="BL29">
        <v>1233.230909090909</v>
      </c>
      <c r="BM29">
        <v>0.3112804796363636</v>
      </c>
      <c r="BN29">
        <v>1199.550909090909</v>
      </c>
      <c r="BO29">
        <v>27.30869090909091</v>
      </c>
      <c r="BP29">
        <v>2.347086363636364</v>
      </c>
      <c r="BQ29">
        <v>2.320633636363636</v>
      </c>
      <c r="BR29">
        <v>20.00211818181818</v>
      </c>
      <c r="BS29">
        <v>19.82026363636363</v>
      </c>
      <c r="BT29">
        <v>1799.971818181818</v>
      </c>
      <c r="BU29">
        <v>0.642998818181818</v>
      </c>
      <c r="BV29">
        <v>0.3570011818181818</v>
      </c>
      <c r="BW29">
        <v>40</v>
      </c>
      <c r="BX29">
        <v>30062.90909090909</v>
      </c>
      <c r="BY29">
        <v>1658249472.1</v>
      </c>
      <c r="BZ29" t="s">
        <v>368</v>
      </c>
      <c r="CA29">
        <v>1658249472.1</v>
      </c>
      <c r="CB29">
        <v>1658249456.6</v>
      </c>
      <c r="CC29">
        <v>11</v>
      </c>
      <c r="CD29">
        <v>0.203</v>
      </c>
      <c r="CE29">
        <v>-0.005</v>
      </c>
      <c r="CF29">
        <v>4.508</v>
      </c>
      <c r="CG29">
        <v>0.289</v>
      </c>
      <c r="CH29">
        <v>1200</v>
      </c>
      <c r="CI29">
        <v>27</v>
      </c>
      <c r="CJ29">
        <v>0.23</v>
      </c>
      <c r="CK29">
        <v>0.12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3.21957</v>
      </c>
      <c r="CX29">
        <v>2.76926</v>
      </c>
      <c r="CY29">
        <v>0.165022</v>
      </c>
      <c r="CZ29">
        <v>0.168337</v>
      </c>
      <c r="DA29">
        <v>0.110773</v>
      </c>
      <c r="DB29">
        <v>0.111091</v>
      </c>
      <c r="DC29">
        <v>20694.7</v>
      </c>
      <c r="DD29">
        <v>20432.5</v>
      </c>
      <c r="DE29">
        <v>23872.4</v>
      </c>
      <c r="DF29">
        <v>21921.5</v>
      </c>
      <c r="DG29">
        <v>31414.4</v>
      </c>
      <c r="DH29">
        <v>24895.5</v>
      </c>
      <c r="DI29">
        <v>39050.6</v>
      </c>
      <c r="DJ29">
        <v>30379.4</v>
      </c>
      <c r="DK29">
        <v>2.03262</v>
      </c>
      <c r="DL29">
        <v>2.01338</v>
      </c>
      <c r="DM29">
        <v>-0.00371784</v>
      </c>
      <c r="DN29">
        <v>0</v>
      </c>
      <c r="DO29">
        <v>30.0622</v>
      </c>
      <c r="DP29">
        <v>999.9</v>
      </c>
      <c r="DQ29">
        <v>67.59999999999999</v>
      </c>
      <c r="DR29">
        <v>33.7</v>
      </c>
      <c r="DS29">
        <v>41.7974</v>
      </c>
      <c r="DT29">
        <v>64.7089</v>
      </c>
      <c r="DU29">
        <v>13.7139</v>
      </c>
      <c r="DV29">
        <v>2</v>
      </c>
      <c r="DW29">
        <v>1.02707</v>
      </c>
      <c r="DX29">
        <v>9.28105</v>
      </c>
      <c r="DY29">
        <v>20.0764</v>
      </c>
      <c r="DZ29">
        <v>5.22073</v>
      </c>
      <c r="EA29">
        <v>11.956</v>
      </c>
      <c r="EB29">
        <v>4.9744</v>
      </c>
      <c r="EC29">
        <v>3.2797</v>
      </c>
      <c r="ED29">
        <v>6966.3</v>
      </c>
      <c r="EE29">
        <v>9999</v>
      </c>
      <c r="EF29">
        <v>9999</v>
      </c>
      <c r="EG29">
        <v>165.1</v>
      </c>
      <c r="EH29">
        <v>4.97159</v>
      </c>
      <c r="EI29">
        <v>1.86171</v>
      </c>
      <c r="EJ29">
        <v>1.86721</v>
      </c>
      <c r="EK29">
        <v>1.8586</v>
      </c>
      <c r="EL29">
        <v>1.86277</v>
      </c>
      <c r="EM29">
        <v>1.86336</v>
      </c>
      <c r="EN29">
        <v>1.86411</v>
      </c>
      <c r="EO29">
        <v>1.86028</v>
      </c>
      <c r="EP29">
        <v>0</v>
      </c>
      <c r="EQ29">
        <v>0</v>
      </c>
      <c r="ER29">
        <v>0</v>
      </c>
      <c r="ES29">
        <v>0</v>
      </c>
      <c r="ET29" t="s">
        <v>336</v>
      </c>
      <c r="EU29" t="s">
        <v>337</v>
      </c>
      <c r="EV29" t="s">
        <v>338</v>
      </c>
      <c r="EW29" t="s">
        <v>338</v>
      </c>
      <c r="EX29" t="s">
        <v>338</v>
      </c>
      <c r="EY29" t="s">
        <v>338</v>
      </c>
      <c r="EZ29">
        <v>0</v>
      </c>
      <c r="FA29">
        <v>100</v>
      </c>
      <c r="FB29">
        <v>100</v>
      </c>
      <c r="FC29">
        <v>4.51</v>
      </c>
      <c r="FD29">
        <v>0.3244</v>
      </c>
      <c r="FE29">
        <v>4.414562722950158</v>
      </c>
      <c r="FF29">
        <v>0.0006784385813721132</v>
      </c>
      <c r="FG29">
        <v>-9.114967239483524E-07</v>
      </c>
      <c r="FH29">
        <v>3.422039933275619E-10</v>
      </c>
      <c r="FI29">
        <v>-0.04740528071457168</v>
      </c>
      <c r="FJ29">
        <v>-0.01029449659765723</v>
      </c>
      <c r="FK29">
        <v>0.0009324137930095463</v>
      </c>
      <c r="FL29">
        <v>-3.199825925107234E-06</v>
      </c>
      <c r="FM29">
        <v>1</v>
      </c>
      <c r="FN29">
        <v>2092</v>
      </c>
      <c r="FO29">
        <v>0</v>
      </c>
      <c r="FP29">
        <v>27</v>
      </c>
      <c r="FQ29">
        <v>0.1</v>
      </c>
      <c r="FR29">
        <v>0.3</v>
      </c>
      <c r="FS29">
        <v>3.15186</v>
      </c>
      <c r="FT29">
        <v>2.39624</v>
      </c>
      <c r="FU29">
        <v>2.14966</v>
      </c>
      <c r="FV29">
        <v>2.70874</v>
      </c>
      <c r="FW29">
        <v>2.15088</v>
      </c>
      <c r="FX29">
        <v>2.42065</v>
      </c>
      <c r="FY29">
        <v>39.7422</v>
      </c>
      <c r="FZ29">
        <v>15.8569</v>
      </c>
      <c r="GA29">
        <v>19</v>
      </c>
      <c r="GB29">
        <v>611.917</v>
      </c>
      <c r="GC29">
        <v>614.973</v>
      </c>
      <c r="GD29">
        <v>22.2895</v>
      </c>
      <c r="GE29">
        <v>39.004</v>
      </c>
      <c r="GF29">
        <v>30.0024</v>
      </c>
      <c r="GG29">
        <v>38.5696</v>
      </c>
      <c r="GH29">
        <v>38.5163</v>
      </c>
      <c r="GI29">
        <v>63.0845</v>
      </c>
      <c r="GJ29">
        <v>35.4332</v>
      </c>
      <c r="GK29">
        <v>0</v>
      </c>
      <c r="GL29">
        <v>22.1441</v>
      </c>
      <c r="GM29">
        <v>1200</v>
      </c>
      <c r="GN29">
        <v>27.3255</v>
      </c>
      <c r="GO29">
        <v>98.7256</v>
      </c>
      <c r="GP29">
        <v>99.6185</v>
      </c>
    </row>
    <row r="30" spans="1:198">
      <c r="A30">
        <v>12</v>
      </c>
      <c r="B30">
        <v>1658249568.1</v>
      </c>
      <c r="C30">
        <v>1072.5</v>
      </c>
      <c r="D30" t="s">
        <v>369</v>
      </c>
      <c r="E30" t="s">
        <v>370</v>
      </c>
      <c r="F30">
        <v>15</v>
      </c>
      <c r="G30">
        <v>1658249560.349999</v>
      </c>
      <c r="H30">
        <f>(I30)/1000</f>
        <v>0</v>
      </c>
      <c r="I30">
        <f>1000*AY30*AG30*(AU30-AV30)/(100*AN30*(1000-AG30*AU30))</f>
        <v>0</v>
      </c>
      <c r="J30">
        <f>AY30*AG30*(AT30-AS30*(1000-AG30*AV30)/(1000-AG30*AU30))/(100*AN30)</f>
        <v>0</v>
      </c>
      <c r="K30">
        <f>AS30 - IF(AG30&gt;1, J30*AN30*100.0/(AI30*BG30), 0)</f>
        <v>0</v>
      </c>
      <c r="L30">
        <f>((R30-H30/2)*K30-J30)/(R30+H30/2)</f>
        <v>0</v>
      </c>
      <c r="M30">
        <f>L30*(AZ30+BA30)/1000.0</f>
        <v>0</v>
      </c>
      <c r="N30">
        <f>(AS30 - IF(AG30&gt;1, J30*AN30*100.0/(AI30*BG30), 0))*(AZ30+BA30)/1000.0</f>
        <v>0</v>
      </c>
      <c r="O30">
        <f>2.0/((1/Q30-1/P30)+SIGN(Q30)*SQRT((1/Q30-1/P30)*(1/Q30-1/P30) + 4*AO30/((AO30+1)*(AO30+1))*(2*1/Q30*1/P30-1/P30*1/P30)))</f>
        <v>0</v>
      </c>
      <c r="P30">
        <f>IF(LEFT(AP30,1)&lt;&gt;"0",IF(LEFT(AP30,1)="1",3.0,AQ30),$D$5+$E$5*(BG30*AZ30/($K$5*1000))+$F$5*(BG30*AZ30/($K$5*1000))*MAX(MIN(AN30,$J$5),$I$5)*MAX(MIN(AN30,$J$5),$I$5)+$G$5*MAX(MIN(AN30,$J$5),$I$5)*(BG30*AZ30/($K$5*1000))+$H$5*(BG30*AZ30/($K$5*1000))*(BG30*AZ30/($K$5*1000)))</f>
        <v>0</v>
      </c>
      <c r="Q30">
        <f>H30*(1000-(1000*0.61365*exp(17.502*U30/(240.97+U30))/(AZ30+BA30)+AU30)/2)/(1000*0.61365*exp(17.502*U30/(240.97+U30))/(AZ30+BA30)-AU30)</f>
        <v>0</v>
      </c>
      <c r="R30">
        <f>1/((AO30+1)/(O30/1.6)+1/(P30/1.37)) + AO30/((AO30+1)/(O30/1.6) + AO30/(P30/1.37))</f>
        <v>0</v>
      </c>
      <c r="S30">
        <f>(AJ30*AM30)</f>
        <v>0</v>
      </c>
      <c r="T30">
        <f>(BB30+(S30+2*0.95*5.67E-8*(((BB30+$B$9)+273)^4-(BB30+273)^4)-44100*H30)/(1.84*29.3*P30+8*0.95*5.67E-8*(BB30+273)^3))</f>
        <v>0</v>
      </c>
      <c r="U30">
        <f>($C$9*BC30+$D$9*BD30+$E$9*T30)</f>
        <v>0</v>
      </c>
      <c r="V30">
        <f>0.61365*exp(17.502*U30/(240.97+U30))</f>
        <v>0</v>
      </c>
      <c r="W30">
        <f>(X30/Y30*100)</f>
        <v>0</v>
      </c>
      <c r="X30">
        <f>AU30*(AZ30+BA30)/1000</f>
        <v>0</v>
      </c>
      <c r="Y30">
        <f>0.61365*exp(17.502*BB30/(240.97+BB30))</f>
        <v>0</v>
      </c>
      <c r="Z30">
        <f>(V30-AU30*(AZ30+BA30)/1000)</f>
        <v>0</v>
      </c>
      <c r="AA30">
        <f>(-H30*44100)</f>
        <v>0</v>
      </c>
      <c r="AB30">
        <f>2*29.3*P30*0.92*(BB30-U30)</f>
        <v>0</v>
      </c>
      <c r="AC30">
        <f>2*0.95*5.67E-8*(((BB30+$B$9)+273)^4-(U30+273)^4)</f>
        <v>0</v>
      </c>
      <c r="AD30">
        <f>S30+AC30+AA30+AB30</f>
        <v>0</v>
      </c>
      <c r="AE30">
        <v>0</v>
      </c>
      <c r="AF30">
        <v>0</v>
      </c>
      <c r="AG30">
        <f>IF(AE30*$H$15&gt;=AI30,1.0,(AI30/(AI30-AE30*$H$15)))</f>
        <v>0</v>
      </c>
      <c r="AH30">
        <f>(AG30-1)*100</f>
        <v>0</v>
      </c>
      <c r="AI30">
        <f>MAX(0,($B$15+$C$15*BG30)/(1+$D$15*BG30)*AZ30/(BB30+273)*$E$15)</f>
        <v>0</v>
      </c>
      <c r="AJ30">
        <f>$B$13*BH30+$C$13*BI30+$D$13*BT30</f>
        <v>0</v>
      </c>
      <c r="AK30">
        <f>AJ30*AL30</f>
        <v>0</v>
      </c>
      <c r="AL30">
        <f>($B$13*$D$11+$C$13*$D$11+$D$13*(BU30*$E$11+BV30*$G$11))/($B$13+$C$13+$D$13)</f>
        <v>0</v>
      </c>
      <c r="AM30">
        <f>($B$13*$K$11+$C$13*$K$11+$D$13*(BU30*$L$11+BV30*$N$11))/($B$13+$C$13+$D$13)</f>
        <v>0</v>
      </c>
      <c r="AN30">
        <v>1.8</v>
      </c>
      <c r="AO30">
        <v>0.5</v>
      </c>
      <c r="AP30" t="s">
        <v>334</v>
      </c>
      <c r="AQ30">
        <v>2</v>
      </c>
      <c r="AR30">
        <v>1658249560.349999</v>
      </c>
      <c r="AS30">
        <v>1491.566333333333</v>
      </c>
      <c r="AT30">
        <v>1499.790333333334</v>
      </c>
      <c r="AU30">
        <v>28.31482666666667</v>
      </c>
      <c r="AV30">
        <v>27.49961333333333</v>
      </c>
      <c r="AW30">
        <v>1486.422</v>
      </c>
      <c r="AX30">
        <v>27.99885333333333</v>
      </c>
      <c r="AY30">
        <v>599.9254999999999</v>
      </c>
      <c r="AZ30">
        <v>84.98219999999999</v>
      </c>
      <c r="BA30">
        <v>0.09558734666666667</v>
      </c>
      <c r="BB30">
        <v>29.02367333333333</v>
      </c>
      <c r="BC30">
        <v>30.04326333333333</v>
      </c>
      <c r="BD30">
        <v>999.9000000000002</v>
      </c>
      <c r="BE30">
        <v>0</v>
      </c>
      <c r="BF30">
        <v>0</v>
      </c>
      <c r="BG30">
        <v>10003.62166666667</v>
      </c>
      <c r="BH30">
        <v>536.4702666666666</v>
      </c>
      <c r="BI30">
        <v>1918.750333333333</v>
      </c>
      <c r="BJ30">
        <v>-8.223636333333333</v>
      </c>
      <c r="BK30">
        <v>1535.031</v>
      </c>
      <c r="BL30">
        <v>1542.199333333333</v>
      </c>
      <c r="BM30">
        <v>0.8152022999999999</v>
      </c>
      <c r="BN30">
        <v>1499.790333333334</v>
      </c>
      <c r="BO30">
        <v>27.49961333333333</v>
      </c>
      <c r="BP30">
        <v>2.406256</v>
      </c>
      <c r="BQ30">
        <v>2.336977333333334</v>
      </c>
      <c r="BR30">
        <v>20.40570333333334</v>
      </c>
      <c r="BS30">
        <v>19.93354</v>
      </c>
      <c r="BT30">
        <v>1799.988333333333</v>
      </c>
      <c r="BU30">
        <v>0.6430003333333334</v>
      </c>
      <c r="BV30">
        <v>0.3569996666666665</v>
      </c>
      <c r="BW30">
        <v>40</v>
      </c>
      <c r="BX30">
        <v>30063.20999999999</v>
      </c>
      <c r="BY30">
        <v>1658249550.1</v>
      </c>
      <c r="BZ30" t="s">
        <v>371</v>
      </c>
      <c r="CA30">
        <v>1658249550.1</v>
      </c>
      <c r="CB30">
        <v>1658249550.1</v>
      </c>
      <c r="CC30">
        <v>12</v>
      </c>
      <c r="CD30">
        <v>0.61</v>
      </c>
      <c r="CE30">
        <v>-0.008999999999999999</v>
      </c>
      <c r="CF30">
        <v>5.146</v>
      </c>
      <c r="CG30">
        <v>0.284</v>
      </c>
      <c r="CH30">
        <v>1500</v>
      </c>
      <c r="CI30">
        <v>27</v>
      </c>
      <c r="CJ30">
        <v>0.17</v>
      </c>
      <c r="CK30">
        <v>0.11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3.21968</v>
      </c>
      <c r="CX30">
        <v>2.78147</v>
      </c>
      <c r="CY30">
        <v>0.189262</v>
      </c>
      <c r="CZ30">
        <v>0.192814</v>
      </c>
      <c r="DA30">
        <v>0.110936</v>
      </c>
      <c r="DB30">
        <v>0.110957</v>
      </c>
      <c r="DC30">
        <v>20074.6</v>
      </c>
      <c r="DD30">
        <v>19812.8</v>
      </c>
      <c r="DE30">
        <v>23853.5</v>
      </c>
      <c r="DF30">
        <v>21904.8</v>
      </c>
      <c r="DG30">
        <v>31386.9</v>
      </c>
      <c r="DH30">
        <v>24881</v>
      </c>
      <c r="DI30">
        <v>39021.4</v>
      </c>
      <c r="DJ30">
        <v>30355.7</v>
      </c>
      <c r="DK30">
        <v>2.0396</v>
      </c>
      <c r="DL30">
        <v>2.00977</v>
      </c>
      <c r="DM30">
        <v>-0.0029318</v>
      </c>
      <c r="DN30">
        <v>0</v>
      </c>
      <c r="DO30">
        <v>30.1042</v>
      </c>
      <c r="DP30">
        <v>999.9</v>
      </c>
      <c r="DQ30">
        <v>66.90000000000001</v>
      </c>
      <c r="DR30">
        <v>34</v>
      </c>
      <c r="DS30">
        <v>42.058</v>
      </c>
      <c r="DT30">
        <v>64.66889999999999</v>
      </c>
      <c r="DU30">
        <v>14.5954</v>
      </c>
      <c r="DV30">
        <v>2</v>
      </c>
      <c r="DW30">
        <v>1.06678</v>
      </c>
      <c r="DX30">
        <v>9.28105</v>
      </c>
      <c r="DY30">
        <v>20.0768</v>
      </c>
      <c r="DZ30">
        <v>5.22508</v>
      </c>
      <c r="EA30">
        <v>11.956</v>
      </c>
      <c r="EB30">
        <v>4.9753</v>
      </c>
      <c r="EC30">
        <v>3.28</v>
      </c>
      <c r="ED30">
        <v>6968.6</v>
      </c>
      <c r="EE30">
        <v>9999</v>
      </c>
      <c r="EF30">
        <v>9999</v>
      </c>
      <c r="EG30">
        <v>165.1</v>
      </c>
      <c r="EH30">
        <v>4.97163</v>
      </c>
      <c r="EI30">
        <v>1.86172</v>
      </c>
      <c r="EJ30">
        <v>1.86722</v>
      </c>
      <c r="EK30">
        <v>1.85865</v>
      </c>
      <c r="EL30">
        <v>1.86279</v>
      </c>
      <c r="EM30">
        <v>1.8634</v>
      </c>
      <c r="EN30">
        <v>1.86414</v>
      </c>
      <c r="EO30">
        <v>1.86025</v>
      </c>
      <c r="EP30">
        <v>0</v>
      </c>
      <c r="EQ30">
        <v>0</v>
      </c>
      <c r="ER30">
        <v>0</v>
      </c>
      <c r="ES30">
        <v>0</v>
      </c>
      <c r="ET30" t="s">
        <v>336</v>
      </c>
      <c r="EU30" t="s">
        <v>337</v>
      </c>
      <c r="EV30" t="s">
        <v>338</v>
      </c>
      <c r="EW30" t="s">
        <v>338</v>
      </c>
      <c r="EX30" t="s">
        <v>338</v>
      </c>
      <c r="EY30" t="s">
        <v>338</v>
      </c>
      <c r="EZ30">
        <v>0</v>
      </c>
      <c r="FA30">
        <v>100</v>
      </c>
      <c r="FB30">
        <v>100</v>
      </c>
      <c r="FC30">
        <v>5.14</v>
      </c>
      <c r="FD30">
        <v>0.3184</v>
      </c>
      <c r="FE30">
        <v>5.0256305828603</v>
      </c>
      <c r="FF30">
        <v>0.0006784385813721132</v>
      </c>
      <c r="FG30">
        <v>-9.114967239483524E-07</v>
      </c>
      <c r="FH30">
        <v>3.422039933275619E-10</v>
      </c>
      <c r="FI30">
        <v>-0.05654270827874314</v>
      </c>
      <c r="FJ30">
        <v>-0.01029449659765723</v>
      </c>
      <c r="FK30">
        <v>0.0009324137930095463</v>
      </c>
      <c r="FL30">
        <v>-3.199825925107234E-06</v>
      </c>
      <c r="FM30">
        <v>1</v>
      </c>
      <c r="FN30">
        <v>2092</v>
      </c>
      <c r="FO30">
        <v>0</v>
      </c>
      <c r="FP30">
        <v>27</v>
      </c>
      <c r="FQ30">
        <v>0.3</v>
      </c>
      <c r="FR30">
        <v>0.3</v>
      </c>
      <c r="FS30">
        <v>3.74268</v>
      </c>
      <c r="FT30">
        <v>2.3938</v>
      </c>
      <c r="FU30">
        <v>2.14966</v>
      </c>
      <c r="FV30">
        <v>2.70752</v>
      </c>
      <c r="FW30">
        <v>2.15088</v>
      </c>
      <c r="FX30">
        <v>2.39746</v>
      </c>
      <c r="FY30">
        <v>39.9437</v>
      </c>
      <c r="FZ30">
        <v>15.8307</v>
      </c>
      <c r="GA30">
        <v>19</v>
      </c>
      <c r="GB30">
        <v>620.7910000000001</v>
      </c>
      <c r="GC30">
        <v>615.217</v>
      </c>
      <c r="GD30">
        <v>22.4667</v>
      </c>
      <c r="GE30">
        <v>39.4639</v>
      </c>
      <c r="GF30">
        <v>30.0022</v>
      </c>
      <c r="GG30">
        <v>38.9442</v>
      </c>
      <c r="GH30">
        <v>38.8689</v>
      </c>
      <c r="GI30">
        <v>74.8839</v>
      </c>
      <c r="GJ30">
        <v>35.5116</v>
      </c>
      <c r="GK30">
        <v>0</v>
      </c>
      <c r="GL30">
        <v>22.1316</v>
      </c>
      <c r="GM30">
        <v>1500</v>
      </c>
      <c r="GN30">
        <v>27.4234</v>
      </c>
      <c r="GO30">
        <v>98.6503</v>
      </c>
      <c r="GP30">
        <v>99.5415</v>
      </c>
    </row>
    <row r="31" spans="1:198">
      <c r="A31">
        <v>13</v>
      </c>
      <c r="B31">
        <v>1658250288.5</v>
      </c>
      <c r="C31">
        <v>1792.900000095367</v>
      </c>
      <c r="D31" t="s">
        <v>374</v>
      </c>
      <c r="E31" t="s">
        <v>375</v>
      </c>
      <c r="F31">
        <v>15</v>
      </c>
      <c r="G31">
        <v>1658250280.75</v>
      </c>
      <c r="H31">
        <f>(I31)/1000</f>
        <v>0</v>
      </c>
      <c r="I31">
        <f>1000*AY31*AG31*(AU31-AV31)/(100*AN31*(1000-AG31*AU31))</f>
        <v>0</v>
      </c>
      <c r="J31">
        <f>AY31*AG31*(AT31-AS31*(1000-AG31*AV31)/(1000-AG31*AU31))/(100*AN31)</f>
        <v>0</v>
      </c>
      <c r="K31">
        <f>AS31 - IF(AG31&gt;1, J31*AN31*100.0/(AI31*BG31), 0)</f>
        <v>0</v>
      </c>
      <c r="L31">
        <f>((R31-H31/2)*K31-J31)/(R31+H31/2)</f>
        <v>0</v>
      </c>
      <c r="M31">
        <f>L31*(AZ31+BA31)/1000.0</f>
        <v>0</v>
      </c>
      <c r="N31">
        <f>(AS31 - IF(AG31&gt;1, J31*AN31*100.0/(AI31*BG31), 0))*(AZ31+BA31)/1000.0</f>
        <v>0</v>
      </c>
      <c r="O31">
        <f>2.0/((1/Q31-1/P31)+SIGN(Q31)*SQRT((1/Q31-1/P31)*(1/Q31-1/P31) + 4*AO31/((AO31+1)*(AO31+1))*(2*1/Q31*1/P31-1/P31*1/P31)))</f>
        <v>0</v>
      </c>
      <c r="P31">
        <f>IF(LEFT(AP31,1)&lt;&gt;"0",IF(LEFT(AP31,1)="1",3.0,AQ31),$D$5+$E$5*(BG31*AZ31/($K$5*1000))+$F$5*(BG31*AZ31/($K$5*1000))*MAX(MIN(AN31,$J$5),$I$5)*MAX(MIN(AN31,$J$5),$I$5)+$G$5*MAX(MIN(AN31,$J$5),$I$5)*(BG31*AZ31/($K$5*1000))+$H$5*(BG31*AZ31/($K$5*1000))*(BG31*AZ31/($K$5*1000)))</f>
        <v>0</v>
      </c>
      <c r="Q31">
        <f>H31*(1000-(1000*0.61365*exp(17.502*U31/(240.97+U31))/(AZ31+BA31)+AU31)/2)/(1000*0.61365*exp(17.502*U31/(240.97+U31))/(AZ31+BA31)-AU31)</f>
        <v>0</v>
      </c>
      <c r="R31">
        <f>1/((AO31+1)/(O31/1.6)+1/(P31/1.37)) + AO31/((AO31+1)/(O31/1.6) + AO31/(P31/1.37))</f>
        <v>0</v>
      </c>
      <c r="S31">
        <f>(AJ31*AM31)</f>
        <v>0</v>
      </c>
      <c r="T31">
        <f>(BB31+(S31+2*0.95*5.67E-8*(((BB31+$B$9)+273)^4-(BB31+273)^4)-44100*H31)/(1.84*29.3*P31+8*0.95*5.67E-8*(BB31+273)^3))</f>
        <v>0</v>
      </c>
      <c r="U31">
        <f>($C$9*BC31+$D$9*BD31+$E$9*T31)</f>
        <v>0</v>
      </c>
      <c r="V31">
        <f>0.61365*exp(17.502*U31/(240.97+U31))</f>
        <v>0</v>
      </c>
      <c r="W31">
        <f>(X31/Y31*100)</f>
        <v>0</v>
      </c>
      <c r="X31">
        <f>AU31*(AZ31+BA31)/1000</f>
        <v>0</v>
      </c>
      <c r="Y31">
        <f>0.61365*exp(17.502*BB31/(240.97+BB31))</f>
        <v>0</v>
      </c>
      <c r="Z31">
        <f>(V31-AU31*(AZ31+BA31)/1000)</f>
        <v>0</v>
      </c>
      <c r="AA31">
        <f>(-H31*44100)</f>
        <v>0</v>
      </c>
      <c r="AB31">
        <f>2*29.3*P31*0.92*(BB31-U31)</f>
        <v>0</v>
      </c>
      <c r="AC31">
        <f>2*0.95*5.67E-8*(((BB31+$B$9)+273)^4-(U31+273)^4)</f>
        <v>0</v>
      </c>
      <c r="AD31">
        <f>S31+AC31+AA31+AB31</f>
        <v>0</v>
      </c>
      <c r="AE31">
        <v>0</v>
      </c>
      <c r="AF31">
        <v>0</v>
      </c>
      <c r="AG31">
        <f>IF(AE31*$H$15&gt;=AI31,1.0,(AI31/(AI31-AE31*$H$15)))</f>
        <v>0</v>
      </c>
      <c r="AH31">
        <f>(AG31-1)*100</f>
        <v>0</v>
      </c>
      <c r="AI31">
        <f>MAX(0,($B$15+$C$15*BG31)/(1+$D$15*BG31)*AZ31/(BB31+273)*$E$15)</f>
        <v>0</v>
      </c>
      <c r="AJ31">
        <f>$B$13*BH31+$C$13*BI31+$D$13*BT31</f>
        <v>0</v>
      </c>
      <c r="AK31">
        <f>AJ31*AL31</f>
        <v>0</v>
      </c>
      <c r="AL31">
        <f>($B$13*$D$11+$C$13*$D$11+$D$13*(BU31*$E$11+BV31*$G$11))/($B$13+$C$13+$D$13)</f>
        <v>0</v>
      </c>
      <c r="AM31">
        <f>($B$13*$K$11+$C$13*$K$11+$D$13*(BU31*$L$11+BV31*$N$11))/($B$13+$C$13+$D$13)</f>
        <v>0</v>
      </c>
      <c r="AN31">
        <v>2.4</v>
      </c>
      <c r="AO31">
        <v>0.5</v>
      </c>
      <c r="AP31" t="s">
        <v>334</v>
      </c>
      <c r="AQ31">
        <v>2</v>
      </c>
      <c r="AR31">
        <v>1658250280.75</v>
      </c>
      <c r="AS31">
        <v>414.2841</v>
      </c>
      <c r="AT31">
        <v>419.9429666666666</v>
      </c>
      <c r="AU31">
        <v>32.44355333333333</v>
      </c>
      <c r="AV31">
        <v>30.73189</v>
      </c>
      <c r="AW31">
        <v>411.3895666666667</v>
      </c>
      <c r="AX31">
        <v>32.15105333333334</v>
      </c>
      <c r="AY31">
        <v>599.9882666666666</v>
      </c>
      <c r="AZ31">
        <v>84.96897333333331</v>
      </c>
      <c r="BA31">
        <v>0.09569377666666669</v>
      </c>
      <c r="BB31">
        <v>31.45806</v>
      </c>
      <c r="BC31">
        <v>32.52263666666666</v>
      </c>
      <c r="BD31">
        <v>999.9000000000002</v>
      </c>
      <c r="BE31">
        <v>0</v>
      </c>
      <c r="BF31">
        <v>0</v>
      </c>
      <c r="BG31">
        <v>9989.040000000001</v>
      </c>
      <c r="BH31">
        <v>546.3696000000001</v>
      </c>
      <c r="BI31">
        <v>1953.817666666667</v>
      </c>
      <c r="BJ31">
        <v>-5.658935666666666</v>
      </c>
      <c r="BK31">
        <v>428.1753333333334</v>
      </c>
      <c r="BL31">
        <v>433.2578666666667</v>
      </c>
      <c r="BM31">
        <v>1.7116601</v>
      </c>
      <c r="BN31">
        <v>419.9429666666666</v>
      </c>
      <c r="BO31">
        <v>30.73189</v>
      </c>
      <c r="BP31">
        <v>2.756696333333333</v>
      </c>
      <c r="BQ31">
        <v>2.611257</v>
      </c>
      <c r="BR31">
        <v>22.62618333333333</v>
      </c>
      <c r="BS31">
        <v>21.73701333333333</v>
      </c>
      <c r="BT31">
        <v>1799.957333333333</v>
      </c>
      <c r="BU31">
        <v>0.6429992000000001</v>
      </c>
      <c r="BV31">
        <v>0.3570007666666666</v>
      </c>
      <c r="BW31">
        <v>44</v>
      </c>
      <c r="BX31">
        <v>30062.68</v>
      </c>
      <c r="BY31">
        <v>1658250270.5</v>
      </c>
      <c r="BZ31" t="s">
        <v>376</v>
      </c>
      <c r="CA31">
        <v>1658250268.5</v>
      </c>
      <c r="CB31">
        <v>1658250270.5</v>
      </c>
      <c r="CC31">
        <v>14</v>
      </c>
      <c r="CD31">
        <v>-0.019</v>
      </c>
      <c r="CE31">
        <v>0.005</v>
      </c>
      <c r="CF31">
        <v>2.895</v>
      </c>
      <c r="CG31">
        <v>0.293</v>
      </c>
      <c r="CH31">
        <v>420</v>
      </c>
      <c r="CI31">
        <v>31</v>
      </c>
      <c r="CJ31">
        <v>0.39</v>
      </c>
      <c r="CK31">
        <v>0.05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3.21813</v>
      </c>
      <c r="CX31">
        <v>2.78131</v>
      </c>
      <c r="CY31">
        <v>0.079128</v>
      </c>
      <c r="CZ31">
        <v>0.0815198</v>
      </c>
      <c r="DA31">
        <v>0.121717</v>
      </c>
      <c r="DB31">
        <v>0.119219</v>
      </c>
      <c r="DC31">
        <v>22765.8</v>
      </c>
      <c r="DD31">
        <v>22506.6</v>
      </c>
      <c r="DE31">
        <v>23816.9</v>
      </c>
      <c r="DF31">
        <v>21868.5</v>
      </c>
      <c r="DG31">
        <v>30967.7</v>
      </c>
      <c r="DH31">
        <v>24608.1</v>
      </c>
      <c r="DI31">
        <v>38966.8</v>
      </c>
      <c r="DJ31">
        <v>30304.2</v>
      </c>
      <c r="DK31">
        <v>2.02483</v>
      </c>
      <c r="DL31">
        <v>1.98083</v>
      </c>
      <c r="DM31">
        <v>-0.0404567</v>
      </c>
      <c r="DN31">
        <v>0</v>
      </c>
      <c r="DO31">
        <v>33.2049</v>
      </c>
      <c r="DP31">
        <v>999.9</v>
      </c>
      <c r="DQ31">
        <v>65.09999999999999</v>
      </c>
      <c r="DR31">
        <v>35.9</v>
      </c>
      <c r="DS31">
        <v>45.4758</v>
      </c>
      <c r="DT31">
        <v>64.6687</v>
      </c>
      <c r="DU31">
        <v>15.0921</v>
      </c>
      <c r="DV31">
        <v>2</v>
      </c>
      <c r="DW31">
        <v>1.16244</v>
      </c>
      <c r="DX31">
        <v>9.28105</v>
      </c>
      <c r="DY31">
        <v>20.0758</v>
      </c>
      <c r="DZ31">
        <v>5.22433</v>
      </c>
      <c r="EA31">
        <v>11.956</v>
      </c>
      <c r="EB31">
        <v>4.97385</v>
      </c>
      <c r="EC31">
        <v>3.28</v>
      </c>
      <c r="ED31">
        <v>6987.5</v>
      </c>
      <c r="EE31">
        <v>9999</v>
      </c>
      <c r="EF31">
        <v>9999</v>
      </c>
      <c r="EG31">
        <v>165.3</v>
      </c>
      <c r="EH31">
        <v>4.97168</v>
      </c>
      <c r="EI31">
        <v>1.86174</v>
      </c>
      <c r="EJ31">
        <v>1.86728</v>
      </c>
      <c r="EK31">
        <v>1.8588</v>
      </c>
      <c r="EL31">
        <v>1.86281</v>
      </c>
      <c r="EM31">
        <v>1.8634</v>
      </c>
      <c r="EN31">
        <v>1.86417</v>
      </c>
      <c r="EO31">
        <v>1.86035</v>
      </c>
      <c r="EP31">
        <v>0</v>
      </c>
      <c r="EQ31">
        <v>0</v>
      </c>
      <c r="ER31">
        <v>0</v>
      </c>
      <c r="ES31">
        <v>0</v>
      </c>
      <c r="ET31" t="s">
        <v>336</v>
      </c>
      <c r="EU31" t="s">
        <v>337</v>
      </c>
      <c r="EV31" t="s">
        <v>338</v>
      </c>
      <c r="EW31" t="s">
        <v>338</v>
      </c>
      <c r="EX31" t="s">
        <v>338</v>
      </c>
      <c r="EY31" t="s">
        <v>338</v>
      </c>
      <c r="EZ31">
        <v>0</v>
      </c>
      <c r="FA31">
        <v>100</v>
      </c>
      <c r="FB31">
        <v>100</v>
      </c>
      <c r="FC31">
        <v>2.895</v>
      </c>
      <c r="FD31">
        <v>0.2925</v>
      </c>
      <c r="FE31">
        <v>2.745821034164885</v>
      </c>
      <c r="FF31">
        <v>0.0006784385813721132</v>
      </c>
      <c r="FG31">
        <v>-9.114967239483524E-07</v>
      </c>
      <c r="FH31">
        <v>3.422039933275619E-10</v>
      </c>
      <c r="FI31">
        <v>0.2925049999999985</v>
      </c>
      <c r="FJ31">
        <v>0</v>
      </c>
      <c r="FK31">
        <v>0</v>
      </c>
      <c r="FL31">
        <v>0</v>
      </c>
      <c r="FM31">
        <v>1</v>
      </c>
      <c r="FN31">
        <v>2092</v>
      </c>
      <c r="FO31">
        <v>0</v>
      </c>
      <c r="FP31">
        <v>27</v>
      </c>
      <c r="FQ31">
        <v>0.3</v>
      </c>
      <c r="FR31">
        <v>0.3</v>
      </c>
      <c r="FS31">
        <v>1.37695</v>
      </c>
      <c r="FT31">
        <v>2.3938</v>
      </c>
      <c r="FU31">
        <v>2.14966</v>
      </c>
      <c r="FV31">
        <v>2.70508</v>
      </c>
      <c r="FW31">
        <v>2.15088</v>
      </c>
      <c r="FX31">
        <v>2.44751</v>
      </c>
      <c r="FY31">
        <v>41.8749</v>
      </c>
      <c r="FZ31">
        <v>15.6818</v>
      </c>
      <c r="GA31">
        <v>19</v>
      </c>
      <c r="GB31">
        <v>620.6799999999999</v>
      </c>
      <c r="GC31">
        <v>602.401</v>
      </c>
      <c r="GD31">
        <v>24.3458</v>
      </c>
      <c r="GE31">
        <v>40.7755</v>
      </c>
      <c r="GF31">
        <v>30.0006</v>
      </c>
      <c r="GG31">
        <v>40.2393</v>
      </c>
      <c r="GH31">
        <v>40.1425</v>
      </c>
      <c r="GI31">
        <v>27.5743</v>
      </c>
      <c r="GJ31">
        <v>34.4407</v>
      </c>
      <c r="GK31">
        <v>0</v>
      </c>
      <c r="GL31">
        <v>23.2169</v>
      </c>
      <c r="GM31">
        <v>420</v>
      </c>
      <c r="GN31">
        <v>30.6293</v>
      </c>
      <c r="GO31">
        <v>98.50709999999999</v>
      </c>
      <c r="GP31">
        <v>99.37430000000001</v>
      </c>
    </row>
    <row r="32" spans="1:198">
      <c r="A32">
        <v>14</v>
      </c>
      <c r="B32">
        <v>1658250379</v>
      </c>
      <c r="C32">
        <v>1883.400000095367</v>
      </c>
      <c r="D32" t="s">
        <v>377</v>
      </c>
      <c r="E32" t="s">
        <v>378</v>
      </c>
      <c r="F32">
        <v>15</v>
      </c>
      <c r="G32">
        <v>1658250371.25</v>
      </c>
      <c r="H32">
        <f>(I32)/1000</f>
        <v>0</v>
      </c>
      <c r="I32">
        <f>1000*AY32*AG32*(AU32-AV32)/(100*AN32*(1000-AG32*AU32))</f>
        <v>0</v>
      </c>
      <c r="J32">
        <f>AY32*AG32*(AT32-AS32*(1000-AG32*AV32)/(1000-AG32*AU32))/(100*AN32)</f>
        <v>0</v>
      </c>
      <c r="K32">
        <f>AS32 - IF(AG32&gt;1, J32*AN32*100.0/(AI32*BG32), 0)</f>
        <v>0</v>
      </c>
      <c r="L32">
        <f>((R32-H32/2)*K32-J32)/(R32+H32/2)</f>
        <v>0</v>
      </c>
      <c r="M32">
        <f>L32*(AZ32+BA32)/1000.0</f>
        <v>0</v>
      </c>
      <c r="N32">
        <f>(AS32 - IF(AG32&gt;1, J32*AN32*100.0/(AI32*BG32), 0))*(AZ32+BA32)/1000.0</f>
        <v>0</v>
      </c>
      <c r="O32">
        <f>2.0/((1/Q32-1/P32)+SIGN(Q32)*SQRT((1/Q32-1/P32)*(1/Q32-1/P32) + 4*AO32/((AO32+1)*(AO32+1))*(2*1/Q32*1/P32-1/P32*1/P32)))</f>
        <v>0</v>
      </c>
      <c r="P32">
        <f>IF(LEFT(AP32,1)&lt;&gt;"0",IF(LEFT(AP32,1)="1",3.0,AQ32),$D$5+$E$5*(BG32*AZ32/($K$5*1000))+$F$5*(BG32*AZ32/($K$5*1000))*MAX(MIN(AN32,$J$5),$I$5)*MAX(MIN(AN32,$J$5),$I$5)+$G$5*MAX(MIN(AN32,$J$5),$I$5)*(BG32*AZ32/($K$5*1000))+$H$5*(BG32*AZ32/($K$5*1000))*(BG32*AZ32/($K$5*1000)))</f>
        <v>0</v>
      </c>
      <c r="Q32">
        <f>H32*(1000-(1000*0.61365*exp(17.502*U32/(240.97+U32))/(AZ32+BA32)+AU32)/2)/(1000*0.61365*exp(17.502*U32/(240.97+U32))/(AZ32+BA32)-AU32)</f>
        <v>0</v>
      </c>
      <c r="R32">
        <f>1/((AO32+1)/(O32/1.6)+1/(P32/1.37)) + AO32/((AO32+1)/(O32/1.6) + AO32/(P32/1.37))</f>
        <v>0</v>
      </c>
      <c r="S32">
        <f>(AJ32*AM32)</f>
        <v>0</v>
      </c>
      <c r="T32">
        <f>(BB32+(S32+2*0.95*5.67E-8*(((BB32+$B$9)+273)^4-(BB32+273)^4)-44100*H32)/(1.84*29.3*P32+8*0.95*5.67E-8*(BB32+273)^3))</f>
        <v>0</v>
      </c>
      <c r="U32">
        <f>($C$9*BC32+$D$9*BD32+$E$9*T32)</f>
        <v>0</v>
      </c>
      <c r="V32">
        <f>0.61365*exp(17.502*U32/(240.97+U32))</f>
        <v>0</v>
      </c>
      <c r="W32">
        <f>(X32/Y32*100)</f>
        <v>0</v>
      </c>
      <c r="X32">
        <f>AU32*(AZ32+BA32)/1000</f>
        <v>0</v>
      </c>
      <c r="Y32">
        <f>0.61365*exp(17.502*BB32/(240.97+BB32))</f>
        <v>0</v>
      </c>
      <c r="Z32">
        <f>(V32-AU32*(AZ32+BA32)/1000)</f>
        <v>0</v>
      </c>
      <c r="AA32">
        <f>(-H32*44100)</f>
        <v>0</v>
      </c>
      <c r="AB32">
        <f>2*29.3*P32*0.92*(BB32-U32)</f>
        <v>0</v>
      </c>
      <c r="AC32">
        <f>2*0.95*5.67E-8*(((BB32+$B$9)+273)^4-(U32+273)^4)</f>
        <v>0</v>
      </c>
      <c r="AD32">
        <f>S32+AC32+AA32+AB32</f>
        <v>0</v>
      </c>
      <c r="AE32">
        <v>0</v>
      </c>
      <c r="AF32">
        <v>0</v>
      </c>
      <c r="AG32">
        <f>IF(AE32*$H$15&gt;=AI32,1.0,(AI32/(AI32-AE32*$H$15)))</f>
        <v>0</v>
      </c>
      <c r="AH32">
        <f>(AG32-1)*100</f>
        <v>0</v>
      </c>
      <c r="AI32">
        <f>MAX(0,($B$15+$C$15*BG32)/(1+$D$15*BG32)*AZ32/(BB32+273)*$E$15)</f>
        <v>0</v>
      </c>
      <c r="AJ32">
        <f>$B$13*BH32+$C$13*BI32+$D$13*BT32</f>
        <v>0</v>
      </c>
      <c r="AK32">
        <f>AJ32*AL32</f>
        <v>0</v>
      </c>
      <c r="AL32">
        <f>($B$13*$D$11+$C$13*$D$11+$D$13*(BU32*$E$11+BV32*$G$11))/($B$13+$C$13+$D$13)</f>
        <v>0</v>
      </c>
      <c r="AM32">
        <f>($B$13*$K$11+$C$13*$K$11+$D$13*(BU32*$L$11+BV32*$N$11))/($B$13+$C$13+$D$13)</f>
        <v>0</v>
      </c>
      <c r="AN32">
        <v>2.4</v>
      </c>
      <c r="AO32">
        <v>0.5</v>
      </c>
      <c r="AP32" t="s">
        <v>334</v>
      </c>
      <c r="AQ32">
        <v>2</v>
      </c>
      <c r="AR32">
        <v>1658250371.25</v>
      </c>
      <c r="AS32">
        <v>295.9447666666667</v>
      </c>
      <c r="AT32">
        <v>299.9776666666666</v>
      </c>
      <c r="AU32">
        <v>32.98749</v>
      </c>
      <c r="AV32">
        <v>31.05659666666667</v>
      </c>
      <c r="AW32">
        <v>293.3297666666667</v>
      </c>
      <c r="AX32">
        <v>32.69498666666667</v>
      </c>
      <c r="AY32">
        <v>599.9967</v>
      </c>
      <c r="AZ32">
        <v>84.96762000000004</v>
      </c>
      <c r="BA32">
        <v>0.09996727</v>
      </c>
      <c r="BB32">
        <v>31.77537666666667</v>
      </c>
      <c r="BC32">
        <v>32.84388666666667</v>
      </c>
      <c r="BD32">
        <v>999.9000000000002</v>
      </c>
      <c r="BE32">
        <v>0</v>
      </c>
      <c r="BF32">
        <v>0</v>
      </c>
      <c r="BG32">
        <v>10001.70666666667</v>
      </c>
      <c r="BH32">
        <v>548.2154666666667</v>
      </c>
      <c r="BI32">
        <v>2014.289</v>
      </c>
      <c r="BJ32">
        <v>-3.772941333333334</v>
      </c>
      <c r="BK32">
        <v>306.3091666666667</v>
      </c>
      <c r="BL32">
        <v>309.5926666666666</v>
      </c>
      <c r="BM32">
        <v>1.93089</v>
      </c>
      <c r="BN32">
        <v>299.9776666666666</v>
      </c>
      <c r="BO32">
        <v>31.05659666666667</v>
      </c>
      <c r="BP32">
        <v>2.802867666666667</v>
      </c>
      <c r="BQ32">
        <v>2.638804333333333</v>
      </c>
      <c r="BR32">
        <v>22.90098666666667</v>
      </c>
      <c r="BS32">
        <v>21.90891666666666</v>
      </c>
      <c r="BT32">
        <v>1799.949</v>
      </c>
      <c r="BU32">
        <v>0.6430002666666668</v>
      </c>
      <c r="BV32">
        <v>0.3569997333333333</v>
      </c>
      <c r="BW32">
        <v>44.05416666666667</v>
      </c>
      <c r="BX32">
        <v>30062.57666666667</v>
      </c>
      <c r="BY32">
        <v>1658250395</v>
      </c>
      <c r="BZ32" t="s">
        <v>379</v>
      </c>
      <c r="CA32">
        <v>1658250395</v>
      </c>
      <c r="CB32">
        <v>1658250270.5</v>
      </c>
      <c r="CC32">
        <v>15</v>
      </c>
      <c r="CD32">
        <v>-0.261</v>
      </c>
      <c r="CE32">
        <v>0.005</v>
      </c>
      <c r="CF32">
        <v>2.615</v>
      </c>
      <c r="CG32">
        <v>0.293</v>
      </c>
      <c r="CH32">
        <v>300</v>
      </c>
      <c r="CI32">
        <v>31</v>
      </c>
      <c r="CJ32">
        <v>0.34</v>
      </c>
      <c r="CK32">
        <v>0.05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3.21787</v>
      </c>
      <c r="CX32">
        <v>2.78118</v>
      </c>
      <c r="CY32">
        <v>0.0604582</v>
      </c>
      <c r="CZ32">
        <v>0.0624094</v>
      </c>
      <c r="DA32">
        <v>0.122839</v>
      </c>
      <c r="DB32">
        <v>0.120417</v>
      </c>
      <c r="DC32">
        <v>23218.5</v>
      </c>
      <c r="DD32">
        <v>22966.3</v>
      </c>
      <c r="DE32">
        <v>23809.4</v>
      </c>
      <c r="DF32">
        <v>21861.8</v>
      </c>
      <c r="DG32">
        <v>30919.3</v>
      </c>
      <c r="DH32">
        <v>24566.3</v>
      </c>
      <c r="DI32">
        <v>38955</v>
      </c>
      <c r="DJ32">
        <v>30294.1</v>
      </c>
      <c r="DK32">
        <v>2.02345</v>
      </c>
      <c r="DL32">
        <v>1.97775</v>
      </c>
      <c r="DM32">
        <v>-0.0406429</v>
      </c>
      <c r="DN32">
        <v>0</v>
      </c>
      <c r="DO32">
        <v>33.5352</v>
      </c>
      <c r="DP32">
        <v>999.9</v>
      </c>
      <c r="DQ32">
        <v>64.7</v>
      </c>
      <c r="DR32">
        <v>36.1</v>
      </c>
      <c r="DS32">
        <v>45.7046</v>
      </c>
      <c r="DT32">
        <v>64.56870000000001</v>
      </c>
      <c r="DU32">
        <v>15.2123</v>
      </c>
      <c r="DV32">
        <v>2</v>
      </c>
      <c r="DW32">
        <v>1.17902</v>
      </c>
      <c r="DX32">
        <v>9.28105</v>
      </c>
      <c r="DY32">
        <v>20.0759</v>
      </c>
      <c r="DZ32">
        <v>5.22298</v>
      </c>
      <c r="EA32">
        <v>11.956</v>
      </c>
      <c r="EB32">
        <v>4.9734</v>
      </c>
      <c r="EC32">
        <v>3.28</v>
      </c>
      <c r="ED32">
        <v>6989.7</v>
      </c>
      <c r="EE32">
        <v>9999</v>
      </c>
      <c r="EF32">
        <v>9999</v>
      </c>
      <c r="EG32">
        <v>165.3</v>
      </c>
      <c r="EH32">
        <v>4.97166</v>
      </c>
      <c r="EI32">
        <v>1.86179</v>
      </c>
      <c r="EJ32">
        <v>1.86732</v>
      </c>
      <c r="EK32">
        <v>1.85879</v>
      </c>
      <c r="EL32">
        <v>1.86281</v>
      </c>
      <c r="EM32">
        <v>1.86342</v>
      </c>
      <c r="EN32">
        <v>1.86417</v>
      </c>
      <c r="EO32">
        <v>1.86035</v>
      </c>
      <c r="EP32">
        <v>0</v>
      </c>
      <c r="EQ32">
        <v>0</v>
      </c>
      <c r="ER32">
        <v>0</v>
      </c>
      <c r="ES32">
        <v>0</v>
      </c>
      <c r="ET32" t="s">
        <v>336</v>
      </c>
      <c r="EU32" t="s">
        <v>337</v>
      </c>
      <c r="EV32" t="s">
        <v>338</v>
      </c>
      <c r="EW32" t="s">
        <v>338</v>
      </c>
      <c r="EX32" t="s">
        <v>338</v>
      </c>
      <c r="EY32" t="s">
        <v>338</v>
      </c>
      <c r="EZ32">
        <v>0</v>
      </c>
      <c r="FA32">
        <v>100</v>
      </c>
      <c r="FB32">
        <v>100</v>
      </c>
      <c r="FC32">
        <v>2.615</v>
      </c>
      <c r="FD32">
        <v>0.2925</v>
      </c>
      <c r="FE32">
        <v>2.745821034164885</v>
      </c>
      <c r="FF32">
        <v>0.0006784385813721132</v>
      </c>
      <c r="FG32">
        <v>-9.114967239483524E-07</v>
      </c>
      <c r="FH32">
        <v>3.422039933275619E-10</v>
      </c>
      <c r="FI32">
        <v>0.2925049999999985</v>
      </c>
      <c r="FJ32">
        <v>0</v>
      </c>
      <c r="FK32">
        <v>0</v>
      </c>
      <c r="FL32">
        <v>0</v>
      </c>
      <c r="FM32">
        <v>1</v>
      </c>
      <c r="FN32">
        <v>2092</v>
      </c>
      <c r="FO32">
        <v>0</v>
      </c>
      <c r="FP32">
        <v>27</v>
      </c>
      <c r="FQ32">
        <v>1.8</v>
      </c>
      <c r="FR32">
        <v>1.8</v>
      </c>
      <c r="FS32">
        <v>1.0498</v>
      </c>
      <c r="FT32">
        <v>2.41089</v>
      </c>
      <c r="FU32">
        <v>2.14966</v>
      </c>
      <c r="FV32">
        <v>2.70386</v>
      </c>
      <c r="FW32">
        <v>2.15088</v>
      </c>
      <c r="FX32">
        <v>2.40601</v>
      </c>
      <c r="FY32">
        <v>42.0857</v>
      </c>
      <c r="FZ32">
        <v>15.6381</v>
      </c>
      <c r="GA32">
        <v>19</v>
      </c>
      <c r="GB32">
        <v>620.816</v>
      </c>
      <c r="GC32">
        <v>601.097</v>
      </c>
      <c r="GD32">
        <v>24.6539</v>
      </c>
      <c r="GE32">
        <v>40.9422</v>
      </c>
      <c r="GF32">
        <v>30.0009</v>
      </c>
      <c r="GG32">
        <v>40.3781</v>
      </c>
      <c r="GH32">
        <v>40.2856</v>
      </c>
      <c r="GI32">
        <v>21.0407</v>
      </c>
      <c r="GJ32">
        <v>33.8783</v>
      </c>
      <c r="GK32">
        <v>0</v>
      </c>
      <c r="GL32">
        <v>23.4235</v>
      </c>
      <c r="GM32">
        <v>300</v>
      </c>
      <c r="GN32">
        <v>31.1987</v>
      </c>
      <c r="GO32">
        <v>98.4768</v>
      </c>
      <c r="GP32">
        <v>99.3421</v>
      </c>
    </row>
    <row r="33" spans="1:198">
      <c r="A33">
        <v>15</v>
      </c>
      <c r="B33">
        <v>1658250486</v>
      </c>
      <c r="C33">
        <v>1990.400000095367</v>
      </c>
      <c r="D33" t="s">
        <v>380</v>
      </c>
      <c r="E33" t="s">
        <v>381</v>
      </c>
      <c r="F33">
        <v>15</v>
      </c>
      <c r="G33">
        <v>1658250478</v>
      </c>
      <c r="H33">
        <f>(I33)/1000</f>
        <v>0</v>
      </c>
      <c r="I33">
        <f>1000*AY33*AG33*(AU33-AV33)/(100*AN33*(1000-AG33*AU33))</f>
        <v>0</v>
      </c>
      <c r="J33">
        <f>AY33*AG33*(AT33-AS33*(1000-AG33*AV33)/(1000-AG33*AU33))/(100*AN33)</f>
        <v>0</v>
      </c>
      <c r="K33">
        <f>AS33 - IF(AG33&gt;1, J33*AN33*100.0/(AI33*BG33), 0)</f>
        <v>0</v>
      </c>
      <c r="L33">
        <f>((R33-H33/2)*K33-J33)/(R33+H33/2)</f>
        <v>0</v>
      </c>
      <c r="M33">
        <f>L33*(AZ33+BA33)/1000.0</f>
        <v>0</v>
      </c>
      <c r="N33">
        <f>(AS33 - IF(AG33&gt;1, J33*AN33*100.0/(AI33*BG33), 0))*(AZ33+BA33)/1000.0</f>
        <v>0</v>
      </c>
      <c r="O33">
        <f>2.0/((1/Q33-1/P33)+SIGN(Q33)*SQRT((1/Q33-1/P33)*(1/Q33-1/P33) + 4*AO33/((AO33+1)*(AO33+1))*(2*1/Q33*1/P33-1/P33*1/P33)))</f>
        <v>0</v>
      </c>
      <c r="P33">
        <f>IF(LEFT(AP33,1)&lt;&gt;"0",IF(LEFT(AP33,1)="1",3.0,AQ33),$D$5+$E$5*(BG33*AZ33/($K$5*1000))+$F$5*(BG33*AZ33/($K$5*1000))*MAX(MIN(AN33,$J$5),$I$5)*MAX(MIN(AN33,$J$5),$I$5)+$G$5*MAX(MIN(AN33,$J$5),$I$5)*(BG33*AZ33/($K$5*1000))+$H$5*(BG33*AZ33/($K$5*1000))*(BG33*AZ33/($K$5*1000)))</f>
        <v>0</v>
      </c>
      <c r="Q33">
        <f>H33*(1000-(1000*0.61365*exp(17.502*U33/(240.97+U33))/(AZ33+BA33)+AU33)/2)/(1000*0.61365*exp(17.502*U33/(240.97+U33))/(AZ33+BA33)-AU33)</f>
        <v>0</v>
      </c>
      <c r="R33">
        <f>1/((AO33+1)/(O33/1.6)+1/(P33/1.37)) + AO33/((AO33+1)/(O33/1.6) + AO33/(P33/1.37))</f>
        <v>0</v>
      </c>
      <c r="S33">
        <f>(AJ33*AM33)</f>
        <v>0</v>
      </c>
      <c r="T33">
        <f>(BB33+(S33+2*0.95*5.67E-8*(((BB33+$B$9)+273)^4-(BB33+273)^4)-44100*H33)/(1.84*29.3*P33+8*0.95*5.67E-8*(BB33+273)^3))</f>
        <v>0</v>
      </c>
      <c r="U33">
        <f>($C$9*BC33+$D$9*BD33+$E$9*T33)</f>
        <v>0</v>
      </c>
      <c r="V33">
        <f>0.61365*exp(17.502*U33/(240.97+U33))</f>
        <v>0</v>
      </c>
      <c r="W33">
        <f>(X33/Y33*100)</f>
        <v>0</v>
      </c>
      <c r="X33">
        <f>AU33*(AZ33+BA33)/1000</f>
        <v>0</v>
      </c>
      <c r="Y33">
        <f>0.61365*exp(17.502*BB33/(240.97+BB33))</f>
        <v>0</v>
      </c>
      <c r="Z33">
        <f>(V33-AU33*(AZ33+BA33)/1000)</f>
        <v>0</v>
      </c>
      <c r="AA33">
        <f>(-H33*44100)</f>
        <v>0</v>
      </c>
      <c r="AB33">
        <f>2*29.3*P33*0.92*(BB33-U33)</f>
        <v>0</v>
      </c>
      <c r="AC33">
        <f>2*0.95*5.67E-8*(((BB33+$B$9)+273)^4-(U33+273)^4)</f>
        <v>0</v>
      </c>
      <c r="AD33">
        <f>S33+AC33+AA33+AB33</f>
        <v>0</v>
      </c>
      <c r="AE33">
        <v>0</v>
      </c>
      <c r="AF33">
        <v>0</v>
      </c>
      <c r="AG33">
        <f>IF(AE33*$H$15&gt;=AI33,1.0,(AI33/(AI33-AE33*$H$15)))</f>
        <v>0</v>
      </c>
      <c r="AH33">
        <f>(AG33-1)*100</f>
        <v>0</v>
      </c>
      <c r="AI33">
        <f>MAX(0,($B$15+$C$15*BG33)/(1+$D$15*BG33)*AZ33/(BB33+273)*$E$15)</f>
        <v>0</v>
      </c>
      <c r="AJ33">
        <f>$B$13*BH33+$C$13*BI33+$D$13*BT33</f>
        <v>0</v>
      </c>
      <c r="AK33">
        <f>AJ33*AL33</f>
        <v>0</v>
      </c>
      <c r="AL33">
        <f>($B$13*$D$11+$C$13*$D$11+$D$13*(BU33*$E$11+BV33*$G$11))/($B$13+$C$13+$D$13)</f>
        <v>0</v>
      </c>
      <c r="AM33">
        <f>($B$13*$K$11+$C$13*$K$11+$D$13*(BU33*$L$11+BV33*$N$11))/($B$13+$C$13+$D$13)</f>
        <v>0</v>
      </c>
      <c r="AN33">
        <v>2.4</v>
      </c>
      <c r="AO33">
        <v>0.5</v>
      </c>
      <c r="AP33" t="s">
        <v>334</v>
      </c>
      <c r="AQ33">
        <v>2</v>
      </c>
      <c r="AR33">
        <v>1658250478</v>
      </c>
      <c r="AS33">
        <v>197.6803870967742</v>
      </c>
      <c r="AT33">
        <v>199.9835806451613</v>
      </c>
      <c r="AU33">
        <v>33.65541935483871</v>
      </c>
      <c r="AV33">
        <v>31.62855483870968</v>
      </c>
      <c r="AW33">
        <v>195.3903870967742</v>
      </c>
      <c r="AX33">
        <v>33.36291612903226</v>
      </c>
      <c r="AY33">
        <v>600.0071935483871</v>
      </c>
      <c r="AZ33">
        <v>84.97089032258064</v>
      </c>
      <c r="BA33">
        <v>0.1000371225806452</v>
      </c>
      <c r="BB33">
        <v>32.06653548387097</v>
      </c>
      <c r="BC33">
        <v>33.13910967741935</v>
      </c>
      <c r="BD33">
        <v>999.9000000000003</v>
      </c>
      <c r="BE33">
        <v>0</v>
      </c>
      <c r="BF33">
        <v>0</v>
      </c>
      <c r="BG33">
        <v>9998.126451612905</v>
      </c>
      <c r="BH33">
        <v>551.5274516129032</v>
      </c>
      <c r="BI33">
        <v>2059.204193548387</v>
      </c>
      <c r="BJ33">
        <v>-2.008382580645161</v>
      </c>
      <c r="BK33">
        <v>204.870193548387</v>
      </c>
      <c r="BL33">
        <v>206.5152903225807</v>
      </c>
      <c r="BM33">
        <v>2.02686935483871</v>
      </c>
      <c r="BN33">
        <v>199.9835806451613</v>
      </c>
      <c r="BO33">
        <v>31.62855483870968</v>
      </c>
      <c r="BP33">
        <v>2.85973</v>
      </c>
      <c r="BQ33">
        <v>2.687504838709677</v>
      </c>
      <c r="BR33">
        <v>23.2329870967742</v>
      </c>
      <c r="BS33">
        <v>22.20891935483871</v>
      </c>
      <c r="BT33">
        <v>1799.945483870967</v>
      </c>
      <c r="BU33">
        <v>0.6429999677419357</v>
      </c>
      <c r="BV33">
        <v>0.3569999999999999</v>
      </c>
      <c r="BW33">
        <v>45</v>
      </c>
      <c r="BX33">
        <v>30062.50967741936</v>
      </c>
      <c r="BY33">
        <v>1658250502</v>
      </c>
      <c r="BZ33" t="s">
        <v>382</v>
      </c>
      <c r="CA33">
        <v>1658250502</v>
      </c>
      <c r="CB33">
        <v>1658250270.5</v>
      </c>
      <c r="CC33">
        <v>16</v>
      </c>
      <c r="CD33">
        <v>-0.295</v>
      </c>
      <c r="CE33">
        <v>0.005</v>
      </c>
      <c r="CF33">
        <v>2.29</v>
      </c>
      <c r="CG33">
        <v>0.293</v>
      </c>
      <c r="CH33">
        <v>200</v>
      </c>
      <c r="CI33">
        <v>31</v>
      </c>
      <c r="CJ33">
        <v>0.59</v>
      </c>
      <c r="CK33">
        <v>0.05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3.21781</v>
      </c>
      <c r="CX33">
        <v>2.78137</v>
      </c>
      <c r="CY33">
        <v>0.0426437</v>
      </c>
      <c r="CZ33">
        <v>0.0441299</v>
      </c>
      <c r="DA33">
        <v>0.124461</v>
      </c>
      <c r="DB33">
        <v>0.12172</v>
      </c>
      <c r="DC33">
        <v>23650.5</v>
      </c>
      <c r="DD33">
        <v>23405.3</v>
      </c>
      <c r="DE33">
        <v>23803</v>
      </c>
      <c r="DF33">
        <v>21855.4</v>
      </c>
      <c r="DG33">
        <v>30855.4</v>
      </c>
      <c r="DH33">
        <v>24522.8</v>
      </c>
      <c r="DI33">
        <v>38945.4</v>
      </c>
      <c r="DJ33">
        <v>30285.3</v>
      </c>
      <c r="DK33">
        <v>2.02152</v>
      </c>
      <c r="DL33">
        <v>1.9738</v>
      </c>
      <c r="DM33">
        <v>-0.0451133</v>
      </c>
      <c r="DN33">
        <v>0</v>
      </c>
      <c r="DO33">
        <v>33.8966</v>
      </c>
      <c r="DP33">
        <v>999.9</v>
      </c>
      <c r="DQ33">
        <v>64.3</v>
      </c>
      <c r="DR33">
        <v>36.4</v>
      </c>
      <c r="DS33">
        <v>46.1702</v>
      </c>
      <c r="DT33">
        <v>64.3687</v>
      </c>
      <c r="DU33">
        <v>15.2204</v>
      </c>
      <c r="DV33">
        <v>2</v>
      </c>
      <c r="DW33">
        <v>1.19423</v>
      </c>
      <c r="DX33">
        <v>9.28105</v>
      </c>
      <c r="DY33">
        <v>20.0757</v>
      </c>
      <c r="DZ33">
        <v>5.22283</v>
      </c>
      <c r="EA33">
        <v>11.956</v>
      </c>
      <c r="EB33">
        <v>4.9735</v>
      </c>
      <c r="EC33">
        <v>3.28</v>
      </c>
      <c r="ED33">
        <v>6992.7</v>
      </c>
      <c r="EE33">
        <v>9999</v>
      </c>
      <c r="EF33">
        <v>9999</v>
      </c>
      <c r="EG33">
        <v>165.4</v>
      </c>
      <c r="EH33">
        <v>4.97168</v>
      </c>
      <c r="EI33">
        <v>1.86182</v>
      </c>
      <c r="EJ33">
        <v>1.86735</v>
      </c>
      <c r="EK33">
        <v>1.85883</v>
      </c>
      <c r="EL33">
        <v>1.86283</v>
      </c>
      <c r="EM33">
        <v>1.86342</v>
      </c>
      <c r="EN33">
        <v>1.86417</v>
      </c>
      <c r="EO33">
        <v>1.86035</v>
      </c>
      <c r="EP33">
        <v>0</v>
      </c>
      <c r="EQ33">
        <v>0</v>
      </c>
      <c r="ER33">
        <v>0</v>
      </c>
      <c r="ES33">
        <v>0</v>
      </c>
      <c r="ET33" t="s">
        <v>336</v>
      </c>
      <c r="EU33" t="s">
        <v>337</v>
      </c>
      <c r="EV33" t="s">
        <v>338</v>
      </c>
      <c r="EW33" t="s">
        <v>338</v>
      </c>
      <c r="EX33" t="s">
        <v>338</v>
      </c>
      <c r="EY33" t="s">
        <v>338</v>
      </c>
      <c r="EZ33">
        <v>0</v>
      </c>
      <c r="FA33">
        <v>100</v>
      </c>
      <c r="FB33">
        <v>100</v>
      </c>
      <c r="FC33">
        <v>2.29</v>
      </c>
      <c r="FD33">
        <v>0.2925</v>
      </c>
      <c r="FE33">
        <v>2.484412171373494</v>
      </c>
      <c r="FF33">
        <v>0.0006784385813721132</v>
      </c>
      <c r="FG33">
        <v>-9.114967239483524E-07</v>
      </c>
      <c r="FH33">
        <v>3.422039933275619E-10</v>
      </c>
      <c r="FI33">
        <v>0.2925049999999985</v>
      </c>
      <c r="FJ33">
        <v>0</v>
      </c>
      <c r="FK33">
        <v>0</v>
      </c>
      <c r="FL33">
        <v>0</v>
      </c>
      <c r="FM33">
        <v>1</v>
      </c>
      <c r="FN33">
        <v>2092</v>
      </c>
      <c r="FO33">
        <v>0</v>
      </c>
      <c r="FP33">
        <v>27</v>
      </c>
      <c r="FQ33">
        <v>1.5</v>
      </c>
      <c r="FR33">
        <v>3.6</v>
      </c>
      <c r="FS33">
        <v>0.760498</v>
      </c>
      <c r="FT33">
        <v>2.42676</v>
      </c>
      <c r="FU33">
        <v>2.14966</v>
      </c>
      <c r="FV33">
        <v>2.70386</v>
      </c>
      <c r="FW33">
        <v>2.15088</v>
      </c>
      <c r="FX33">
        <v>2.40601</v>
      </c>
      <c r="FY33">
        <v>42.3241</v>
      </c>
      <c r="FZ33">
        <v>15.6118</v>
      </c>
      <c r="GA33">
        <v>19</v>
      </c>
      <c r="GB33">
        <v>620.692</v>
      </c>
      <c r="GC33">
        <v>599.146</v>
      </c>
      <c r="GD33">
        <v>24.9095</v>
      </c>
      <c r="GE33">
        <v>41.1208</v>
      </c>
      <c r="GF33">
        <v>30.0008</v>
      </c>
      <c r="GG33">
        <v>40.5374</v>
      </c>
      <c r="GH33">
        <v>40.4393</v>
      </c>
      <c r="GI33">
        <v>15.2578</v>
      </c>
      <c r="GJ33">
        <v>33.3386</v>
      </c>
      <c r="GK33">
        <v>0</v>
      </c>
      <c r="GL33">
        <v>23.7449</v>
      </c>
      <c r="GM33">
        <v>200</v>
      </c>
      <c r="GN33">
        <v>31.6264</v>
      </c>
      <c r="GO33">
        <v>98.4517</v>
      </c>
      <c r="GP33">
        <v>99.3134</v>
      </c>
    </row>
    <row r="34" spans="1:198">
      <c r="A34">
        <v>16</v>
      </c>
      <c r="B34">
        <v>1658250593</v>
      </c>
      <c r="C34">
        <v>2097.400000095367</v>
      </c>
      <c r="D34" t="s">
        <v>383</v>
      </c>
      <c r="E34" t="s">
        <v>384</v>
      </c>
      <c r="F34">
        <v>15</v>
      </c>
      <c r="G34">
        <v>1658250585</v>
      </c>
      <c r="H34">
        <f>(I34)/1000</f>
        <v>0</v>
      </c>
      <c r="I34">
        <f>1000*AY34*AG34*(AU34-AV34)/(100*AN34*(1000-AG34*AU34))</f>
        <v>0</v>
      </c>
      <c r="J34">
        <f>AY34*AG34*(AT34-AS34*(1000-AG34*AV34)/(1000-AG34*AU34))/(100*AN34)</f>
        <v>0</v>
      </c>
      <c r="K34">
        <f>AS34 - IF(AG34&gt;1, J34*AN34*100.0/(AI34*BG34), 0)</f>
        <v>0</v>
      </c>
      <c r="L34">
        <f>((R34-H34/2)*K34-J34)/(R34+H34/2)</f>
        <v>0</v>
      </c>
      <c r="M34">
        <f>L34*(AZ34+BA34)/1000.0</f>
        <v>0</v>
      </c>
      <c r="N34">
        <f>(AS34 - IF(AG34&gt;1, J34*AN34*100.0/(AI34*BG34), 0))*(AZ34+BA34)/1000.0</f>
        <v>0</v>
      </c>
      <c r="O34">
        <f>2.0/((1/Q34-1/P34)+SIGN(Q34)*SQRT((1/Q34-1/P34)*(1/Q34-1/P34) + 4*AO34/((AO34+1)*(AO34+1))*(2*1/Q34*1/P34-1/P34*1/P34)))</f>
        <v>0</v>
      </c>
      <c r="P34">
        <f>IF(LEFT(AP34,1)&lt;&gt;"0",IF(LEFT(AP34,1)="1",3.0,AQ34),$D$5+$E$5*(BG34*AZ34/($K$5*1000))+$F$5*(BG34*AZ34/($K$5*1000))*MAX(MIN(AN34,$J$5),$I$5)*MAX(MIN(AN34,$J$5),$I$5)+$G$5*MAX(MIN(AN34,$J$5),$I$5)*(BG34*AZ34/($K$5*1000))+$H$5*(BG34*AZ34/($K$5*1000))*(BG34*AZ34/($K$5*1000)))</f>
        <v>0</v>
      </c>
      <c r="Q34">
        <f>H34*(1000-(1000*0.61365*exp(17.502*U34/(240.97+U34))/(AZ34+BA34)+AU34)/2)/(1000*0.61365*exp(17.502*U34/(240.97+U34))/(AZ34+BA34)-AU34)</f>
        <v>0</v>
      </c>
      <c r="R34">
        <f>1/((AO34+1)/(O34/1.6)+1/(P34/1.37)) + AO34/((AO34+1)/(O34/1.6) + AO34/(P34/1.37))</f>
        <v>0</v>
      </c>
      <c r="S34">
        <f>(AJ34*AM34)</f>
        <v>0</v>
      </c>
      <c r="T34">
        <f>(BB34+(S34+2*0.95*5.67E-8*(((BB34+$B$9)+273)^4-(BB34+273)^4)-44100*H34)/(1.84*29.3*P34+8*0.95*5.67E-8*(BB34+273)^3))</f>
        <v>0</v>
      </c>
      <c r="U34">
        <f>($C$9*BC34+$D$9*BD34+$E$9*T34)</f>
        <v>0</v>
      </c>
      <c r="V34">
        <f>0.61365*exp(17.502*U34/(240.97+U34))</f>
        <v>0</v>
      </c>
      <c r="W34">
        <f>(X34/Y34*100)</f>
        <v>0</v>
      </c>
      <c r="X34">
        <f>AU34*(AZ34+BA34)/1000</f>
        <v>0</v>
      </c>
      <c r="Y34">
        <f>0.61365*exp(17.502*BB34/(240.97+BB34))</f>
        <v>0</v>
      </c>
      <c r="Z34">
        <f>(V34-AU34*(AZ34+BA34)/1000)</f>
        <v>0</v>
      </c>
      <c r="AA34">
        <f>(-H34*44100)</f>
        <v>0</v>
      </c>
      <c r="AB34">
        <f>2*29.3*P34*0.92*(BB34-U34)</f>
        <v>0</v>
      </c>
      <c r="AC34">
        <f>2*0.95*5.67E-8*(((BB34+$B$9)+273)^4-(U34+273)^4)</f>
        <v>0</v>
      </c>
      <c r="AD34">
        <f>S34+AC34+AA34+AB34</f>
        <v>0</v>
      </c>
      <c r="AE34">
        <v>0</v>
      </c>
      <c r="AF34">
        <v>0</v>
      </c>
      <c r="AG34">
        <f>IF(AE34*$H$15&gt;=AI34,1.0,(AI34/(AI34-AE34*$H$15)))</f>
        <v>0</v>
      </c>
      <c r="AH34">
        <f>(AG34-1)*100</f>
        <v>0</v>
      </c>
      <c r="AI34">
        <f>MAX(0,($B$15+$C$15*BG34)/(1+$D$15*BG34)*AZ34/(BB34+273)*$E$15)</f>
        <v>0</v>
      </c>
      <c r="AJ34">
        <f>$B$13*BH34+$C$13*BI34+$D$13*BT34</f>
        <v>0</v>
      </c>
      <c r="AK34">
        <f>AJ34*AL34</f>
        <v>0</v>
      </c>
      <c r="AL34">
        <f>($B$13*$D$11+$C$13*$D$11+$D$13*(BU34*$E$11+BV34*$G$11))/($B$13+$C$13+$D$13)</f>
        <v>0</v>
      </c>
      <c r="AM34">
        <f>($B$13*$K$11+$C$13*$K$11+$D$13*(BU34*$L$11+BV34*$N$11))/($B$13+$C$13+$D$13)</f>
        <v>0</v>
      </c>
      <c r="AN34">
        <v>2.4</v>
      </c>
      <c r="AO34">
        <v>0.5</v>
      </c>
      <c r="AP34" t="s">
        <v>334</v>
      </c>
      <c r="AQ34">
        <v>2</v>
      </c>
      <c r="AR34">
        <v>1658250585</v>
      </c>
      <c r="AS34">
        <v>99.42415161290322</v>
      </c>
      <c r="AT34">
        <v>99.98474838709677</v>
      </c>
      <c r="AU34">
        <v>33.95377419354839</v>
      </c>
      <c r="AV34">
        <v>31.81781612903226</v>
      </c>
      <c r="AW34">
        <v>97.46915161290322</v>
      </c>
      <c r="AX34">
        <v>33.66127419354839</v>
      </c>
      <c r="AY34">
        <v>600.0004516129031</v>
      </c>
      <c r="AZ34">
        <v>84.97406451612905</v>
      </c>
      <c r="BA34">
        <v>0.1000117290322581</v>
      </c>
      <c r="BB34">
        <v>32.09332258064516</v>
      </c>
      <c r="BC34">
        <v>33.18779677419354</v>
      </c>
      <c r="BD34">
        <v>999.9000000000003</v>
      </c>
      <c r="BE34">
        <v>0</v>
      </c>
      <c r="BF34">
        <v>0</v>
      </c>
      <c r="BG34">
        <v>10000.09774193548</v>
      </c>
      <c r="BH34">
        <v>555.4257096774194</v>
      </c>
      <c r="BI34">
        <v>638.9297741935484</v>
      </c>
      <c r="BJ34">
        <v>-0.2690995806451613</v>
      </c>
      <c r="BK34">
        <v>103.2203870967742</v>
      </c>
      <c r="BL34">
        <v>103.2706129032258</v>
      </c>
      <c r="BM34">
        <v>2.135962580645161</v>
      </c>
      <c r="BN34">
        <v>99.98474838709677</v>
      </c>
      <c r="BO34">
        <v>31.81781612903226</v>
      </c>
      <c r="BP34">
        <v>2.88519064516129</v>
      </c>
      <c r="BQ34">
        <v>2.703689354838711</v>
      </c>
      <c r="BR34">
        <v>23.37976451612903</v>
      </c>
      <c r="BS34">
        <v>22.30755161290323</v>
      </c>
      <c r="BT34">
        <v>1799.964838709677</v>
      </c>
      <c r="BU34">
        <v>0.6429997741935485</v>
      </c>
      <c r="BV34">
        <v>0.3570002258064515</v>
      </c>
      <c r="BW34">
        <v>44.40322580645162</v>
      </c>
      <c r="BX34">
        <v>30062.80967741936</v>
      </c>
      <c r="BY34">
        <v>1658250610</v>
      </c>
      <c r="BZ34" t="s">
        <v>385</v>
      </c>
      <c r="CA34">
        <v>1658250610</v>
      </c>
      <c r="CB34">
        <v>1658250270.5</v>
      </c>
      <c r="CC34">
        <v>17</v>
      </c>
      <c r="CD34">
        <v>-0.292</v>
      </c>
      <c r="CE34">
        <v>0.005</v>
      </c>
      <c r="CF34">
        <v>1.955</v>
      </c>
      <c r="CG34">
        <v>0.293</v>
      </c>
      <c r="CH34">
        <v>100</v>
      </c>
      <c r="CI34">
        <v>31</v>
      </c>
      <c r="CJ34">
        <v>0.44</v>
      </c>
      <c r="CK34">
        <v>0.05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3.21758</v>
      </c>
      <c r="CX34">
        <v>2.78122</v>
      </c>
      <c r="CY34">
        <v>0.0223472</v>
      </c>
      <c r="CZ34">
        <v>0.0232455</v>
      </c>
      <c r="DA34">
        <v>0.125127</v>
      </c>
      <c r="DB34">
        <v>0.122194</v>
      </c>
      <c r="DC34">
        <v>24144.5</v>
      </c>
      <c r="DD34">
        <v>23907.8</v>
      </c>
      <c r="DE34">
        <v>23798</v>
      </c>
      <c r="DF34">
        <v>21849.6</v>
      </c>
      <c r="DG34">
        <v>30826.4</v>
      </c>
      <c r="DH34">
        <v>24502.8</v>
      </c>
      <c r="DI34">
        <v>38938.2</v>
      </c>
      <c r="DJ34">
        <v>30277.2</v>
      </c>
      <c r="DK34">
        <v>2.01975</v>
      </c>
      <c r="DL34">
        <v>1.97018</v>
      </c>
      <c r="DM34">
        <v>-0.0537373</v>
      </c>
      <c r="DN34">
        <v>0</v>
      </c>
      <c r="DO34">
        <v>34.0176</v>
      </c>
      <c r="DP34">
        <v>999.9</v>
      </c>
      <c r="DQ34">
        <v>63.8</v>
      </c>
      <c r="DR34">
        <v>36.7</v>
      </c>
      <c r="DS34">
        <v>46.5674</v>
      </c>
      <c r="DT34">
        <v>64.4387</v>
      </c>
      <c r="DU34">
        <v>15.3245</v>
      </c>
      <c r="DV34">
        <v>2</v>
      </c>
      <c r="DW34">
        <v>1.2061</v>
      </c>
      <c r="DX34">
        <v>9.28105</v>
      </c>
      <c r="DY34">
        <v>20.0736</v>
      </c>
      <c r="DZ34">
        <v>5.22313</v>
      </c>
      <c r="EA34">
        <v>11.956</v>
      </c>
      <c r="EB34">
        <v>4.9737</v>
      </c>
      <c r="EC34">
        <v>3.28</v>
      </c>
      <c r="ED34">
        <v>6995.4</v>
      </c>
      <c r="EE34">
        <v>9999</v>
      </c>
      <c r="EF34">
        <v>9999</v>
      </c>
      <c r="EG34">
        <v>165.4</v>
      </c>
      <c r="EH34">
        <v>4.9717</v>
      </c>
      <c r="EI34">
        <v>1.8618</v>
      </c>
      <c r="EJ34">
        <v>1.86735</v>
      </c>
      <c r="EK34">
        <v>1.85883</v>
      </c>
      <c r="EL34">
        <v>1.86288</v>
      </c>
      <c r="EM34">
        <v>1.86348</v>
      </c>
      <c r="EN34">
        <v>1.86418</v>
      </c>
      <c r="EO34">
        <v>1.86041</v>
      </c>
      <c r="EP34">
        <v>0</v>
      </c>
      <c r="EQ34">
        <v>0</v>
      </c>
      <c r="ER34">
        <v>0</v>
      </c>
      <c r="ES34">
        <v>0</v>
      </c>
      <c r="ET34" t="s">
        <v>336</v>
      </c>
      <c r="EU34" t="s">
        <v>337</v>
      </c>
      <c r="EV34" t="s">
        <v>338</v>
      </c>
      <c r="EW34" t="s">
        <v>338</v>
      </c>
      <c r="EX34" t="s">
        <v>338</v>
      </c>
      <c r="EY34" t="s">
        <v>338</v>
      </c>
      <c r="EZ34">
        <v>0</v>
      </c>
      <c r="FA34">
        <v>100</v>
      </c>
      <c r="FB34">
        <v>100</v>
      </c>
      <c r="FC34">
        <v>1.955</v>
      </c>
      <c r="FD34">
        <v>0.2925</v>
      </c>
      <c r="FE34">
        <v>2.188749204216018</v>
      </c>
      <c r="FF34">
        <v>0.0006784385813721132</v>
      </c>
      <c r="FG34">
        <v>-9.114967239483524E-07</v>
      </c>
      <c r="FH34">
        <v>3.422039933275619E-10</v>
      </c>
      <c r="FI34">
        <v>0.2925049999999985</v>
      </c>
      <c r="FJ34">
        <v>0</v>
      </c>
      <c r="FK34">
        <v>0</v>
      </c>
      <c r="FL34">
        <v>0</v>
      </c>
      <c r="FM34">
        <v>1</v>
      </c>
      <c r="FN34">
        <v>2092</v>
      </c>
      <c r="FO34">
        <v>0</v>
      </c>
      <c r="FP34">
        <v>27</v>
      </c>
      <c r="FQ34">
        <v>1.5</v>
      </c>
      <c r="FR34">
        <v>5.4</v>
      </c>
      <c r="FS34">
        <v>0.456543</v>
      </c>
      <c r="FT34">
        <v>2.44141</v>
      </c>
      <c r="FU34">
        <v>2.14966</v>
      </c>
      <c r="FV34">
        <v>2.70264</v>
      </c>
      <c r="FW34">
        <v>2.15088</v>
      </c>
      <c r="FX34">
        <v>2.41821</v>
      </c>
      <c r="FY34">
        <v>42.5637</v>
      </c>
      <c r="FZ34">
        <v>15.5855</v>
      </c>
      <c r="GA34">
        <v>19</v>
      </c>
      <c r="GB34">
        <v>620.398</v>
      </c>
      <c r="GC34">
        <v>597.14</v>
      </c>
      <c r="GD34">
        <v>24.9827</v>
      </c>
      <c r="GE34">
        <v>41.2451</v>
      </c>
      <c r="GF34">
        <v>29.9999</v>
      </c>
      <c r="GG34">
        <v>40.6643</v>
      </c>
      <c r="GH34">
        <v>40.5559</v>
      </c>
      <c r="GI34">
        <v>9.176270000000001</v>
      </c>
      <c r="GJ34">
        <v>33.5664</v>
      </c>
      <c r="GK34">
        <v>0</v>
      </c>
      <c r="GL34">
        <v>23.8859</v>
      </c>
      <c r="GM34">
        <v>100</v>
      </c>
      <c r="GN34">
        <v>31.7897</v>
      </c>
      <c r="GO34">
        <v>98.43259999999999</v>
      </c>
      <c r="GP34">
        <v>99.28700000000001</v>
      </c>
    </row>
    <row r="35" spans="1:198">
      <c r="A35">
        <v>17</v>
      </c>
      <c r="B35">
        <v>1658250701</v>
      </c>
      <c r="C35">
        <v>2205.400000095367</v>
      </c>
      <c r="D35" t="s">
        <v>386</v>
      </c>
      <c r="E35" t="s">
        <v>387</v>
      </c>
      <c r="F35">
        <v>15</v>
      </c>
      <c r="G35">
        <v>1658250693</v>
      </c>
      <c r="H35">
        <f>(I35)/1000</f>
        <v>0</v>
      </c>
      <c r="I35">
        <f>1000*AY35*AG35*(AU35-AV35)/(100*AN35*(1000-AG35*AU35))</f>
        <v>0</v>
      </c>
      <c r="J35">
        <f>AY35*AG35*(AT35-AS35*(1000-AG35*AV35)/(1000-AG35*AU35))/(100*AN35)</f>
        <v>0</v>
      </c>
      <c r="K35">
        <f>AS35 - IF(AG35&gt;1, J35*AN35*100.0/(AI35*BG35), 0)</f>
        <v>0</v>
      </c>
      <c r="L35">
        <f>((R35-H35/2)*K35-J35)/(R35+H35/2)</f>
        <v>0</v>
      </c>
      <c r="M35">
        <f>L35*(AZ35+BA35)/1000.0</f>
        <v>0</v>
      </c>
      <c r="N35">
        <f>(AS35 - IF(AG35&gt;1, J35*AN35*100.0/(AI35*BG35), 0))*(AZ35+BA35)/1000.0</f>
        <v>0</v>
      </c>
      <c r="O35">
        <f>2.0/((1/Q35-1/P35)+SIGN(Q35)*SQRT((1/Q35-1/P35)*(1/Q35-1/P35) + 4*AO35/((AO35+1)*(AO35+1))*(2*1/Q35*1/P35-1/P35*1/P35)))</f>
        <v>0</v>
      </c>
      <c r="P35">
        <f>IF(LEFT(AP35,1)&lt;&gt;"0",IF(LEFT(AP35,1)="1",3.0,AQ35),$D$5+$E$5*(BG35*AZ35/($K$5*1000))+$F$5*(BG35*AZ35/($K$5*1000))*MAX(MIN(AN35,$J$5),$I$5)*MAX(MIN(AN35,$J$5),$I$5)+$G$5*MAX(MIN(AN35,$J$5),$I$5)*(BG35*AZ35/($K$5*1000))+$H$5*(BG35*AZ35/($K$5*1000))*(BG35*AZ35/($K$5*1000)))</f>
        <v>0</v>
      </c>
      <c r="Q35">
        <f>H35*(1000-(1000*0.61365*exp(17.502*U35/(240.97+U35))/(AZ35+BA35)+AU35)/2)/(1000*0.61365*exp(17.502*U35/(240.97+U35))/(AZ35+BA35)-AU35)</f>
        <v>0</v>
      </c>
      <c r="R35">
        <f>1/((AO35+1)/(O35/1.6)+1/(P35/1.37)) + AO35/((AO35+1)/(O35/1.6) + AO35/(P35/1.37))</f>
        <v>0</v>
      </c>
      <c r="S35">
        <f>(AJ35*AM35)</f>
        <v>0</v>
      </c>
      <c r="T35">
        <f>(BB35+(S35+2*0.95*5.67E-8*(((BB35+$B$9)+273)^4-(BB35+273)^4)-44100*H35)/(1.84*29.3*P35+8*0.95*5.67E-8*(BB35+273)^3))</f>
        <v>0</v>
      </c>
      <c r="U35">
        <f>($C$9*BC35+$D$9*BD35+$E$9*T35)</f>
        <v>0</v>
      </c>
      <c r="V35">
        <f>0.61365*exp(17.502*U35/(240.97+U35))</f>
        <v>0</v>
      </c>
      <c r="W35">
        <f>(X35/Y35*100)</f>
        <v>0</v>
      </c>
      <c r="X35">
        <f>AU35*(AZ35+BA35)/1000</f>
        <v>0</v>
      </c>
      <c r="Y35">
        <f>0.61365*exp(17.502*BB35/(240.97+BB35))</f>
        <v>0</v>
      </c>
      <c r="Z35">
        <f>(V35-AU35*(AZ35+BA35)/1000)</f>
        <v>0</v>
      </c>
      <c r="AA35">
        <f>(-H35*44100)</f>
        <v>0</v>
      </c>
      <c r="AB35">
        <f>2*29.3*P35*0.92*(BB35-U35)</f>
        <v>0</v>
      </c>
      <c r="AC35">
        <f>2*0.95*5.67E-8*(((BB35+$B$9)+273)^4-(U35+273)^4)</f>
        <v>0</v>
      </c>
      <c r="AD35">
        <f>S35+AC35+AA35+AB35</f>
        <v>0</v>
      </c>
      <c r="AE35">
        <v>0</v>
      </c>
      <c r="AF35">
        <v>0</v>
      </c>
      <c r="AG35">
        <f>IF(AE35*$H$15&gt;=AI35,1.0,(AI35/(AI35-AE35*$H$15)))</f>
        <v>0</v>
      </c>
      <c r="AH35">
        <f>(AG35-1)*100</f>
        <v>0</v>
      </c>
      <c r="AI35">
        <f>MAX(0,($B$15+$C$15*BG35)/(1+$D$15*BG35)*AZ35/(BB35+273)*$E$15)</f>
        <v>0</v>
      </c>
      <c r="AJ35">
        <f>$B$13*BH35+$C$13*BI35+$D$13*BT35</f>
        <v>0</v>
      </c>
      <c r="AK35">
        <f>AJ35*AL35</f>
        <v>0</v>
      </c>
      <c r="AL35">
        <f>($B$13*$D$11+$C$13*$D$11+$D$13*(BU35*$E$11+BV35*$G$11))/($B$13+$C$13+$D$13)</f>
        <v>0</v>
      </c>
      <c r="AM35">
        <f>($B$13*$K$11+$C$13*$K$11+$D$13*(BU35*$L$11+BV35*$N$11))/($B$13+$C$13+$D$13)</f>
        <v>0</v>
      </c>
      <c r="AN35">
        <v>2.4</v>
      </c>
      <c r="AO35">
        <v>0.5</v>
      </c>
      <c r="AP35" t="s">
        <v>334</v>
      </c>
      <c r="AQ35">
        <v>2</v>
      </c>
      <c r="AR35">
        <v>1658250693</v>
      </c>
      <c r="AS35">
        <v>50.31967741935484</v>
      </c>
      <c r="AT35">
        <v>50.00323548387096</v>
      </c>
      <c r="AU35">
        <v>33.10031935483872</v>
      </c>
      <c r="AV35">
        <v>30.69338064516128</v>
      </c>
      <c r="AW35">
        <v>48.37467741935484</v>
      </c>
      <c r="AX35">
        <v>32.80781935483871</v>
      </c>
      <c r="AY35">
        <v>599.9799677419355</v>
      </c>
      <c r="AZ35">
        <v>84.96939677419356</v>
      </c>
      <c r="BA35">
        <v>0.09990474516129035</v>
      </c>
      <c r="BB35">
        <v>31.52011612903226</v>
      </c>
      <c r="BC35">
        <v>32.6131935483871</v>
      </c>
      <c r="BD35">
        <v>999.9000000000003</v>
      </c>
      <c r="BE35">
        <v>0</v>
      </c>
      <c r="BF35">
        <v>0</v>
      </c>
      <c r="BG35">
        <v>10003.00548387097</v>
      </c>
      <c r="BH35">
        <v>556.0791935483871</v>
      </c>
      <c r="BI35">
        <v>563.8215806451614</v>
      </c>
      <c r="BJ35">
        <v>0.2985929677419354</v>
      </c>
      <c r="BK35">
        <v>52.02383225806451</v>
      </c>
      <c r="BL35">
        <v>51.5866</v>
      </c>
      <c r="BM35">
        <v>2.40693935483871</v>
      </c>
      <c r="BN35">
        <v>50.00323548387096</v>
      </c>
      <c r="BO35">
        <v>30.69338064516128</v>
      </c>
      <c r="BP35">
        <v>2.812512903225807</v>
      </c>
      <c r="BQ35">
        <v>2.607997419354839</v>
      </c>
      <c r="BR35">
        <v>22.95768064516129</v>
      </c>
      <c r="BS35">
        <v>21.71662580645161</v>
      </c>
      <c r="BT35">
        <v>1800.035161290323</v>
      </c>
      <c r="BU35">
        <v>0.6430002903225808</v>
      </c>
      <c r="BV35">
        <v>0.3569996774193548</v>
      </c>
      <c r="BW35">
        <v>43.26478387096774</v>
      </c>
      <c r="BX35">
        <v>30064.00967741934</v>
      </c>
      <c r="BY35">
        <v>1658250720</v>
      </c>
      <c r="BZ35" t="s">
        <v>388</v>
      </c>
      <c r="CA35">
        <v>1658250720</v>
      </c>
      <c r="CB35">
        <v>1658250270.5</v>
      </c>
      <c r="CC35">
        <v>18</v>
      </c>
      <c r="CD35">
        <v>0.018</v>
      </c>
      <c r="CE35">
        <v>0.005</v>
      </c>
      <c r="CF35">
        <v>1.945</v>
      </c>
      <c r="CG35">
        <v>0.293</v>
      </c>
      <c r="CH35">
        <v>50</v>
      </c>
      <c r="CI35">
        <v>31</v>
      </c>
      <c r="CJ35">
        <v>0.45</v>
      </c>
      <c r="CK35">
        <v>0.05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3.21814</v>
      </c>
      <c r="CX35">
        <v>2.78189</v>
      </c>
      <c r="CY35">
        <v>0.0112805</v>
      </c>
      <c r="CZ35">
        <v>0.0118293</v>
      </c>
      <c r="DA35">
        <v>0.122699</v>
      </c>
      <c r="DB35">
        <v>0.119158</v>
      </c>
      <c r="DC35">
        <v>24429.8</v>
      </c>
      <c r="DD35">
        <v>24196.4</v>
      </c>
      <c r="DE35">
        <v>23810</v>
      </c>
      <c r="DF35">
        <v>21858.3</v>
      </c>
      <c r="DG35">
        <v>30925.3</v>
      </c>
      <c r="DH35">
        <v>24596.8</v>
      </c>
      <c r="DI35">
        <v>38957.8</v>
      </c>
      <c r="DJ35">
        <v>30289.5</v>
      </c>
      <c r="DK35">
        <v>2.02285</v>
      </c>
      <c r="DL35">
        <v>1.9708</v>
      </c>
      <c r="DM35">
        <v>-0.0558048</v>
      </c>
      <c r="DN35">
        <v>0</v>
      </c>
      <c r="DO35">
        <v>33.4604</v>
      </c>
      <c r="DP35">
        <v>999.9</v>
      </c>
      <c r="DQ35">
        <v>63.1</v>
      </c>
      <c r="DR35">
        <v>36.9</v>
      </c>
      <c r="DS35">
        <v>46.5649</v>
      </c>
      <c r="DT35">
        <v>64.4687</v>
      </c>
      <c r="DU35">
        <v>15.4527</v>
      </c>
      <c r="DV35">
        <v>2</v>
      </c>
      <c r="DW35">
        <v>1.18096</v>
      </c>
      <c r="DX35">
        <v>9.28105</v>
      </c>
      <c r="DY35">
        <v>20.0748</v>
      </c>
      <c r="DZ35">
        <v>5.22358</v>
      </c>
      <c r="EA35">
        <v>11.956</v>
      </c>
      <c r="EB35">
        <v>4.9737</v>
      </c>
      <c r="EC35">
        <v>3.28005</v>
      </c>
      <c r="ED35">
        <v>6998</v>
      </c>
      <c r="EE35">
        <v>9999</v>
      </c>
      <c r="EF35">
        <v>9999</v>
      </c>
      <c r="EG35">
        <v>165.4</v>
      </c>
      <c r="EH35">
        <v>4.97171</v>
      </c>
      <c r="EI35">
        <v>1.86187</v>
      </c>
      <c r="EJ35">
        <v>1.86736</v>
      </c>
      <c r="EK35">
        <v>1.85883</v>
      </c>
      <c r="EL35">
        <v>1.86289</v>
      </c>
      <c r="EM35">
        <v>1.86343</v>
      </c>
      <c r="EN35">
        <v>1.86417</v>
      </c>
      <c r="EO35">
        <v>1.86049</v>
      </c>
      <c r="EP35">
        <v>0</v>
      </c>
      <c r="EQ35">
        <v>0</v>
      </c>
      <c r="ER35">
        <v>0</v>
      </c>
      <c r="ES35">
        <v>0</v>
      </c>
      <c r="ET35" t="s">
        <v>336</v>
      </c>
      <c r="EU35" t="s">
        <v>337</v>
      </c>
      <c r="EV35" t="s">
        <v>338</v>
      </c>
      <c r="EW35" t="s">
        <v>338</v>
      </c>
      <c r="EX35" t="s">
        <v>338</v>
      </c>
      <c r="EY35" t="s">
        <v>338</v>
      </c>
      <c r="EZ35">
        <v>0</v>
      </c>
      <c r="FA35">
        <v>100</v>
      </c>
      <c r="FB35">
        <v>100</v>
      </c>
      <c r="FC35">
        <v>1.945</v>
      </c>
      <c r="FD35">
        <v>0.2925</v>
      </c>
      <c r="FE35">
        <v>1.896432504613975</v>
      </c>
      <c r="FF35">
        <v>0.0006784385813721132</v>
      </c>
      <c r="FG35">
        <v>-9.114967239483524E-07</v>
      </c>
      <c r="FH35">
        <v>3.422039933275619E-10</v>
      </c>
      <c r="FI35">
        <v>0.2925049999999985</v>
      </c>
      <c r="FJ35">
        <v>0</v>
      </c>
      <c r="FK35">
        <v>0</v>
      </c>
      <c r="FL35">
        <v>0</v>
      </c>
      <c r="FM35">
        <v>1</v>
      </c>
      <c r="FN35">
        <v>2092</v>
      </c>
      <c r="FO35">
        <v>0</v>
      </c>
      <c r="FP35">
        <v>27</v>
      </c>
      <c r="FQ35">
        <v>1.5</v>
      </c>
      <c r="FR35">
        <v>7.2</v>
      </c>
      <c r="FS35">
        <v>0.301514</v>
      </c>
      <c r="FT35">
        <v>2.46216</v>
      </c>
      <c r="FU35">
        <v>2.14966</v>
      </c>
      <c r="FV35">
        <v>2.70264</v>
      </c>
      <c r="FW35">
        <v>2.15088</v>
      </c>
      <c r="FX35">
        <v>2.42188</v>
      </c>
      <c r="FY35">
        <v>42.751</v>
      </c>
      <c r="FZ35">
        <v>15.5592</v>
      </c>
      <c r="GA35">
        <v>19</v>
      </c>
      <c r="GB35">
        <v>621.648</v>
      </c>
      <c r="GC35">
        <v>596.373</v>
      </c>
      <c r="GD35">
        <v>24.319</v>
      </c>
      <c r="GE35">
        <v>41.0151</v>
      </c>
      <c r="GF35">
        <v>29.9984</v>
      </c>
      <c r="GG35">
        <v>40.5253</v>
      </c>
      <c r="GH35">
        <v>40.4108</v>
      </c>
      <c r="GI35">
        <v>6.08206</v>
      </c>
      <c r="GJ35">
        <v>35.6193</v>
      </c>
      <c r="GK35">
        <v>0</v>
      </c>
      <c r="GL35">
        <v>23.5332</v>
      </c>
      <c r="GM35">
        <v>50</v>
      </c>
      <c r="GN35">
        <v>30.5277</v>
      </c>
      <c r="GO35">
        <v>98.4821</v>
      </c>
      <c r="GP35">
        <v>99.327</v>
      </c>
    </row>
    <row r="36" spans="1:198">
      <c r="A36">
        <v>18</v>
      </c>
      <c r="B36">
        <v>1658250811</v>
      </c>
      <c r="C36">
        <v>2315.400000095367</v>
      </c>
      <c r="D36" t="s">
        <v>389</v>
      </c>
      <c r="E36" t="s">
        <v>390</v>
      </c>
      <c r="F36">
        <v>15</v>
      </c>
      <c r="G36">
        <v>1658250803</v>
      </c>
      <c r="H36">
        <f>(I36)/1000</f>
        <v>0</v>
      </c>
      <c r="I36">
        <f>1000*AY36*AG36*(AU36-AV36)/(100*AN36*(1000-AG36*AU36))</f>
        <v>0</v>
      </c>
      <c r="J36">
        <f>AY36*AG36*(AT36-AS36*(1000-AG36*AV36)/(1000-AG36*AU36))/(100*AN36)</f>
        <v>0</v>
      </c>
      <c r="K36">
        <f>AS36 - IF(AG36&gt;1, J36*AN36*100.0/(AI36*BG36), 0)</f>
        <v>0</v>
      </c>
      <c r="L36">
        <f>((R36-H36/2)*K36-J36)/(R36+H36/2)</f>
        <v>0</v>
      </c>
      <c r="M36">
        <f>L36*(AZ36+BA36)/1000.0</f>
        <v>0</v>
      </c>
      <c r="N36">
        <f>(AS36 - IF(AG36&gt;1, J36*AN36*100.0/(AI36*BG36), 0))*(AZ36+BA36)/1000.0</f>
        <v>0</v>
      </c>
      <c r="O36">
        <f>2.0/((1/Q36-1/P36)+SIGN(Q36)*SQRT((1/Q36-1/P36)*(1/Q36-1/P36) + 4*AO36/((AO36+1)*(AO36+1))*(2*1/Q36*1/P36-1/P36*1/P36)))</f>
        <v>0</v>
      </c>
      <c r="P36">
        <f>IF(LEFT(AP36,1)&lt;&gt;"0",IF(LEFT(AP36,1)="1",3.0,AQ36),$D$5+$E$5*(BG36*AZ36/($K$5*1000))+$F$5*(BG36*AZ36/($K$5*1000))*MAX(MIN(AN36,$J$5),$I$5)*MAX(MIN(AN36,$J$5),$I$5)+$G$5*MAX(MIN(AN36,$J$5),$I$5)*(BG36*AZ36/($K$5*1000))+$H$5*(BG36*AZ36/($K$5*1000))*(BG36*AZ36/($K$5*1000)))</f>
        <v>0</v>
      </c>
      <c r="Q36">
        <f>H36*(1000-(1000*0.61365*exp(17.502*U36/(240.97+U36))/(AZ36+BA36)+AU36)/2)/(1000*0.61365*exp(17.502*U36/(240.97+U36))/(AZ36+BA36)-AU36)</f>
        <v>0</v>
      </c>
      <c r="R36">
        <f>1/((AO36+1)/(O36/1.6)+1/(P36/1.37)) + AO36/((AO36+1)/(O36/1.6) + AO36/(P36/1.37))</f>
        <v>0</v>
      </c>
      <c r="S36">
        <f>(AJ36*AM36)</f>
        <v>0</v>
      </c>
      <c r="T36">
        <f>(BB36+(S36+2*0.95*5.67E-8*(((BB36+$B$9)+273)^4-(BB36+273)^4)-44100*H36)/(1.84*29.3*P36+8*0.95*5.67E-8*(BB36+273)^3))</f>
        <v>0</v>
      </c>
      <c r="U36">
        <f>($C$9*BC36+$D$9*BD36+$E$9*T36)</f>
        <v>0</v>
      </c>
      <c r="V36">
        <f>0.61365*exp(17.502*U36/(240.97+U36))</f>
        <v>0</v>
      </c>
      <c r="W36">
        <f>(X36/Y36*100)</f>
        <v>0</v>
      </c>
      <c r="X36">
        <f>AU36*(AZ36+BA36)/1000</f>
        <v>0</v>
      </c>
      <c r="Y36">
        <f>0.61365*exp(17.502*BB36/(240.97+BB36))</f>
        <v>0</v>
      </c>
      <c r="Z36">
        <f>(V36-AU36*(AZ36+BA36)/1000)</f>
        <v>0</v>
      </c>
      <c r="AA36">
        <f>(-H36*44100)</f>
        <v>0</v>
      </c>
      <c r="AB36">
        <f>2*29.3*P36*0.92*(BB36-U36)</f>
        <v>0</v>
      </c>
      <c r="AC36">
        <f>2*0.95*5.67E-8*(((BB36+$B$9)+273)^4-(U36+273)^4)</f>
        <v>0</v>
      </c>
      <c r="AD36">
        <f>S36+AC36+AA36+AB36</f>
        <v>0</v>
      </c>
      <c r="AE36">
        <v>0</v>
      </c>
      <c r="AF36">
        <v>0</v>
      </c>
      <c r="AG36">
        <f>IF(AE36*$H$15&gt;=AI36,1.0,(AI36/(AI36-AE36*$H$15)))</f>
        <v>0</v>
      </c>
      <c r="AH36">
        <f>(AG36-1)*100</f>
        <v>0</v>
      </c>
      <c r="AI36">
        <f>MAX(0,($B$15+$C$15*BG36)/(1+$D$15*BG36)*AZ36/(BB36+273)*$E$15)</f>
        <v>0</v>
      </c>
      <c r="AJ36">
        <f>$B$13*BH36+$C$13*BI36+$D$13*BT36</f>
        <v>0</v>
      </c>
      <c r="AK36">
        <f>AJ36*AL36</f>
        <v>0</v>
      </c>
      <c r="AL36">
        <f>($B$13*$D$11+$C$13*$D$11+$D$13*(BU36*$E$11+BV36*$G$11))/($B$13+$C$13+$D$13)</f>
        <v>0</v>
      </c>
      <c r="AM36">
        <f>($B$13*$K$11+$C$13*$K$11+$D$13*(BU36*$L$11+BV36*$N$11))/($B$13+$C$13+$D$13)</f>
        <v>0</v>
      </c>
      <c r="AN36">
        <v>2.4</v>
      </c>
      <c r="AO36">
        <v>0.5</v>
      </c>
      <c r="AP36" t="s">
        <v>334</v>
      </c>
      <c r="AQ36">
        <v>2</v>
      </c>
      <c r="AR36">
        <v>1658250803</v>
      </c>
      <c r="AS36">
        <v>1.433163870967742</v>
      </c>
      <c r="AT36">
        <v>0.1445112258064516</v>
      </c>
      <c r="AU36">
        <v>31.81222903225806</v>
      </c>
      <c r="AV36">
        <v>29.39061612903226</v>
      </c>
      <c r="AW36">
        <v>-0.5478361290322581</v>
      </c>
      <c r="AX36">
        <v>31.51972580645161</v>
      </c>
      <c r="AY36">
        <v>599.9914838709676</v>
      </c>
      <c r="AZ36">
        <v>84.99216129032258</v>
      </c>
      <c r="BA36">
        <v>0.0999294741935484</v>
      </c>
      <c r="BB36">
        <v>30.83812580645161</v>
      </c>
      <c r="BC36">
        <v>31.89445806451613</v>
      </c>
      <c r="BD36">
        <v>999.9000000000003</v>
      </c>
      <c r="BE36">
        <v>0</v>
      </c>
      <c r="BF36">
        <v>0</v>
      </c>
      <c r="BG36">
        <v>10002.42838709677</v>
      </c>
      <c r="BH36">
        <v>552.4856451612903</v>
      </c>
      <c r="BI36">
        <v>1693.241935483871</v>
      </c>
      <c r="BJ36">
        <v>1.221412903225806</v>
      </c>
      <c r="BK36">
        <v>1.410805483870967</v>
      </c>
      <c r="BL36">
        <v>0.1488879354838709</v>
      </c>
      <c r="BM36">
        <v>2.42161193548387</v>
      </c>
      <c r="BN36">
        <v>0.1445112258064516</v>
      </c>
      <c r="BO36">
        <v>29.39061612903226</v>
      </c>
      <c r="BP36">
        <v>2.703790645161291</v>
      </c>
      <c r="BQ36">
        <v>2.497972580645162</v>
      </c>
      <c r="BR36">
        <v>22.30814838709678</v>
      </c>
      <c r="BS36">
        <v>21.01326451612903</v>
      </c>
      <c r="BT36">
        <v>1800.079677419354</v>
      </c>
      <c r="BU36">
        <v>0.643000548387097</v>
      </c>
      <c r="BV36">
        <v>0.3569994516129033</v>
      </c>
      <c r="BW36">
        <v>42</v>
      </c>
      <c r="BX36">
        <v>30064.74838709678</v>
      </c>
      <c r="BY36">
        <v>1658250829</v>
      </c>
      <c r="BZ36" t="s">
        <v>391</v>
      </c>
      <c r="CA36">
        <v>1658250829</v>
      </c>
      <c r="CB36">
        <v>1658250270.5</v>
      </c>
      <c r="CC36">
        <v>19</v>
      </c>
      <c r="CD36">
        <v>0.068</v>
      </c>
      <c r="CE36">
        <v>0.005</v>
      </c>
      <c r="CF36">
        <v>1.981</v>
      </c>
      <c r="CG36">
        <v>0.293</v>
      </c>
      <c r="CH36">
        <v>0</v>
      </c>
      <c r="CI36">
        <v>31</v>
      </c>
      <c r="CJ36">
        <v>0.31</v>
      </c>
      <c r="CK36">
        <v>0.05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3.21847</v>
      </c>
      <c r="CX36">
        <v>2.78154</v>
      </c>
      <c r="CY36">
        <v>-0.000133706</v>
      </c>
      <c r="CZ36">
        <v>3.29628E-05</v>
      </c>
      <c r="DA36">
        <v>0.119563</v>
      </c>
      <c r="DB36">
        <v>0.115625</v>
      </c>
      <c r="DC36">
        <v>24736.8</v>
      </c>
      <c r="DD36">
        <v>24505.5</v>
      </c>
      <c r="DE36">
        <v>23833.5</v>
      </c>
      <c r="DF36">
        <v>21876</v>
      </c>
      <c r="DG36">
        <v>31061.9</v>
      </c>
      <c r="DH36">
        <v>24713.8</v>
      </c>
      <c r="DI36">
        <v>38994.5</v>
      </c>
      <c r="DJ36">
        <v>30313.6</v>
      </c>
      <c r="DK36">
        <v>2.02877</v>
      </c>
      <c r="DL36">
        <v>1.9746</v>
      </c>
      <c r="DM36">
        <v>-0.0479631</v>
      </c>
      <c r="DN36">
        <v>0</v>
      </c>
      <c r="DO36">
        <v>32.6518</v>
      </c>
      <c r="DP36">
        <v>999.9</v>
      </c>
      <c r="DQ36">
        <v>62.3</v>
      </c>
      <c r="DR36">
        <v>37.2</v>
      </c>
      <c r="DS36">
        <v>46.7207</v>
      </c>
      <c r="DT36">
        <v>64.4486</v>
      </c>
      <c r="DU36">
        <v>15.5649</v>
      </c>
      <c r="DV36">
        <v>2</v>
      </c>
      <c r="DW36">
        <v>1.13245</v>
      </c>
      <c r="DX36">
        <v>9.28105</v>
      </c>
      <c r="DY36">
        <v>20.0778</v>
      </c>
      <c r="DZ36">
        <v>5.22508</v>
      </c>
      <c r="EA36">
        <v>11.956</v>
      </c>
      <c r="EB36">
        <v>4.97475</v>
      </c>
      <c r="EC36">
        <v>3.28005</v>
      </c>
      <c r="ED36">
        <v>7000.6</v>
      </c>
      <c r="EE36">
        <v>9999</v>
      </c>
      <c r="EF36">
        <v>9999</v>
      </c>
      <c r="EG36">
        <v>165.4</v>
      </c>
      <c r="EH36">
        <v>4.97176</v>
      </c>
      <c r="EI36">
        <v>1.86188</v>
      </c>
      <c r="EJ36">
        <v>1.86737</v>
      </c>
      <c r="EK36">
        <v>1.85892</v>
      </c>
      <c r="EL36">
        <v>1.86295</v>
      </c>
      <c r="EM36">
        <v>1.86356</v>
      </c>
      <c r="EN36">
        <v>1.86422</v>
      </c>
      <c r="EO36">
        <v>1.8605</v>
      </c>
      <c r="EP36">
        <v>0</v>
      </c>
      <c r="EQ36">
        <v>0</v>
      </c>
      <c r="ER36">
        <v>0</v>
      </c>
      <c r="ES36">
        <v>0</v>
      </c>
      <c r="ET36" t="s">
        <v>336</v>
      </c>
      <c r="EU36" t="s">
        <v>337</v>
      </c>
      <c r="EV36" t="s">
        <v>338</v>
      </c>
      <c r="EW36" t="s">
        <v>338</v>
      </c>
      <c r="EX36" t="s">
        <v>338</v>
      </c>
      <c r="EY36" t="s">
        <v>338</v>
      </c>
      <c r="EZ36">
        <v>0</v>
      </c>
      <c r="FA36">
        <v>100</v>
      </c>
      <c r="FB36">
        <v>100</v>
      </c>
      <c r="FC36">
        <v>1.981</v>
      </c>
      <c r="FD36">
        <v>0.2925</v>
      </c>
      <c r="FE36">
        <v>1.91413216384082</v>
      </c>
      <c r="FF36">
        <v>0.0006784385813721132</v>
      </c>
      <c r="FG36">
        <v>-9.114967239483524E-07</v>
      </c>
      <c r="FH36">
        <v>3.422039933275619E-10</v>
      </c>
      <c r="FI36">
        <v>0.2925049999999985</v>
      </c>
      <c r="FJ36">
        <v>0</v>
      </c>
      <c r="FK36">
        <v>0</v>
      </c>
      <c r="FL36">
        <v>0</v>
      </c>
      <c r="FM36">
        <v>1</v>
      </c>
      <c r="FN36">
        <v>2092</v>
      </c>
      <c r="FO36">
        <v>0</v>
      </c>
      <c r="FP36">
        <v>27</v>
      </c>
      <c r="FQ36">
        <v>1.5</v>
      </c>
      <c r="FR36">
        <v>9</v>
      </c>
      <c r="FS36">
        <v>0.032959</v>
      </c>
      <c r="FT36">
        <v>4.99878</v>
      </c>
      <c r="FU36">
        <v>2.14966</v>
      </c>
      <c r="FV36">
        <v>2.7002</v>
      </c>
      <c r="FW36">
        <v>2.15088</v>
      </c>
      <c r="FX36">
        <v>2.4292</v>
      </c>
      <c r="FY36">
        <v>42.8852</v>
      </c>
      <c r="FZ36">
        <v>15.5067</v>
      </c>
      <c r="GA36">
        <v>19</v>
      </c>
      <c r="GB36">
        <v>623.121</v>
      </c>
      <c r="GC36">
        <v>596.396</v>
      </c>
      <c r="GD36">
        <v>23.4595</v>
      </c>
      <c r="GE36">
        <v>40.5096</v>
      </c>
      <c r="GF36">
        <v>29.9978</v>
      </c>
      <c r="GG36">
        <v>40.1587</v>
      </c>
      <c r="GH36">
        <v>40.0571</v>
      </c>
      <c r="GI36">
        <v>0</v>
      </c>
      <c r="GJ36">
        <v>38.1082</v>
      </c>
      <c r="GK36">
        <v>0</v>
      </c>
      <c r="GL36">
        <v>22.8568</v>
      </c>
      <c r="GM36">
        <v>0</v>
      </c>
      <c r="GN36">
        <v>29.2247</v>
      </c>
      <c r="GO36">
        <v>98.5766</v>
      </c>
      <c r="GP36">
        <v>99.4066</v>
      </c>
    </row>
    <row r="37" spans="1:198">
      <c r="A37">
        <v>19</v>
      </c>
      <c r="B37">
        <v>1658250920</v>
      </c>
      <c r="C37">
        <v>2424.400000095367</v>
      </c>
      <c r="D37" t="s">
        <v>392</v>
      </c>
      <c r="E37" t="s">
        <v>393</v>
      </c>
      <c r="F37">
        <v>15</v>
      </c>
      <c r="G37">
        <v>1658250912</v>
      </c>
      <c r="H37">
        <f>(I37)/1000</f>
        <v>0</v>
      </c>
      <c r="I37">
        <f>1000*AY37*AG37*(AU37-AV37)/(100*AN37*(1000-AG37*AU37))</f>
        <v>0</v>
      </c>
      <c r="J37">
        <f>AY37*AG37*(AT37-AS37*(1000-AG37*AV37)/(1000-AG37*AU37))/(100*AN37)</f>
        <v>0</v>
      </c>
      <c r="K37">
        <f>AS37 - IF(AG37&gt;1, J37*AN37*100.0/(AI37*BG37), 0)</f>
        <v>0</v>
      </c>
      <c r="L37">
        <f>((R37-H37/2)*K37-J37)/(R37+H37/2)</f>
        <v>0</v>
      </c>
      <c r="M37">
        <f>L37*(AZ37+BA37)/1000.0</f>
        <v>0</v>
      </c>
      <c r="N37">
        <f>(AS37 - IF(AG37&gt;1, J37*AN37*100.0/(AI37*BG37), 0))*(AZ37+BA37)/1000.0</f>
        <v>0</v>
      </c>
      <c r="O37">
        <f>2.0/((1/Q37-1/P37)+SIGN(Q37)*SQRT((1/Q37-1/P37)*(1/Q37-1/P37) + 4*AO37/((AO37+1)*(AO37+1))*(2*1/Q37*1/P37-1/P37*1/P37)))</f>
        <v>0</v>
      </c>
      <c r="P37">
        <f>IF(LEFT(AP37,1)&lt;&gt;"0",IF(LEFT(AP37,1)="1",3.0,AQ37),$D$5+$E$5*(BG37*AZ37/($K$5*1000))+$F$5*(BG37*AZ37/($K$5*1000))*MAX(MIN(AN37,$J$5),$I$5)*MAX(MIN(AN37,$J$5),$I$5)+$G$5*MAX(MIN(AN37,$J$5),$I$5)*(BG37*AZ37/($K$5*1000))+$H$5*(BG37*AZ37/($K$5*1000))*(BG37*AZ37/($K$5*1000)))</f>
        <v>0</v>
      </c>
      <c r="Q37">
        <f>H37*(1000-(1000*0.61365*exp(17.502*U37/(240.97+U37))/(AZ37+BA37)+AU37)/2)/(1000*0.61365*exp(17.502*U37/(240.97+U37))/(AZ37+BA37)-AU37)</f>
        <v>0</v>
      </c>
      <c r="R37">
        <f>1/((AO37+1)/(O37/1.6)+1/(P37/1.37)) + AO37/((AO37+1)/(O37/1.6) + AO37/(P37/1.37))</f>
        <v>0</v>
      </c>
      <c r="S37">
        <f>(AJ37*AM37)</f>
        <v>0</v>
      </c>
      <c r="T37">
        <f>(BB37+(S37+2*0.95*5.67E-8*(((BB37+$B$9)+273)^4-(BB37+273)^4)-44100*H37)/(1.84*29.3*P37+8*0.95*5.67E-8*(BB37+273)^3))</f>
        <v>0</v>
      </c>
      <c r="U37">
        <f>($C$9*BC37+$D$9*BD37+$E$9*T37)</f>
        <v>0</v>
      </c>
      <c r="V37">
        <f>0.61365*exp(17.502*U37/(240.97+U37))</f>
        <v>0</v>
      </c>
      <c r="W37">
        <f>(X37/Y37*100)</f>
        <v>0</v>
      </c>
      <c r="X37">
        <f>AU37*(AZ37+BA37)/1000</f>
        <v>0</v>
      </c>
      <c r="Y37">
        <f>0.61365*exp(17.502*BB37/(240.97+BB37))</f>
        <v>0</v>
      </c>
      <c r="Z37">
        <f>(V37-AU37*(AZ37+BA37)/1000)</f>
        <v>0</v>
      </c>
      <c r="AA37">
        <f>(-H37*44100)</f>
        <v>0</v>
      </c>
      <c r="AB37">
        <f>2*29.3*P37*0.92*(BB37-U37)</f>
        <v>0</v>
      </c>
      <c r="AC37">
        <f>2*0.95*5.67E-8*(((BB37+$B$9)+273)^4-(U37+273)^4)</f>
        <v>0</v>
      </c>
      <c r="AD37">
        <f>S37+AC37+AA37+AB37</f>
        <v>0</v>
      </c>
      <c r="AE37">
        <v>0</v>
      </c>
      <c r="AF37">
        <v>0</v>
      </c>
      <c r="AG37">
        <f>IF(AE37*$H$15&gt;=AI37,1.0,(AI37/(AI37-AE37*$H$15)))</f>
        <v>0</v>
      </c>
      <c r="AH37">
        <f>(AG37-1)*100</f>
        <v>0</v>
      </c>
      <c r="AI37">
        <f>MAX(0,($B$15+$C$15*BG37)/(1+$D$15*BG37)*AZ37/(BB37+273)*$E$15)</f>
        <v>0</v>
      </c>
      <c r="AJ37">
        <f>$B$13*BH37+$C$13*BI37+$D$13*BT37</f>
        <v>0</v>
      </c>
      <c r="AK37">
        <f>AJ37*AL37</f>
        <v>0</v>
      </c>
      <c r="AL37">
        <f>($B$13*$D$11+$C$13*$D$11+$D$13*(BU37*$E$11+BV37*$G$11))/($B$13+$C$13+$D$13)</f>
        <v>0</v>
      </c>
      <c r="AM37">
        <f>($B$13*$K$11+$C$13*$K$11+$D$13*(BU37*$L$11+BV37*$N$11))/($B$13+$C$13+$D$13)</f>
        <v>0</v>
      </c>
      <c r="AN37">
        <v>2.4</v>
      </c>
      <c r="AO37">
        <v>0.5</v>
      </c>
      <c r="AP37" t="s">
        <v>334</v>
      </c>
      <c r="AQ37">
        <v>2</v>
      </c>
      <c r="AR37">
        <v>1658250912</v>
      </c>
      <c r="AS37">
        <v>414.2466774193549</v>
      </c>
      <c r="AT37">
        <v>420.2427096774193</v>
      </c>
      <c r="AU37">
        <v>31.19203548387096</v>
      </c>
      <c r="AV37">
        <v>28.86166774193548</v>
      </c>
      <c r="AW37">
        <v>411.4576774193549</v>
      </c>
      <c r="AX37">
        <v>30.90703548387096</v>
      </c>
      <c r="AY37">
        <v>600.0001290322581</v>
      </c>
      <c r="AZ37">
        <v>84.98327419354838</v>
      </c>
      <c r="BA37">
        <v>0.1000077580645161</v>
      </c>
      <c r="BB37">
        <v>30.57847419354838</v>
      </c>
      <c r="BC37">
        <v>31.61125806451613</v>
      </c>
      <c r="BD37">
        <v>999.9000000000003</v>
      </c>
      <c r="BE37">
        <v>0</v>
      </c>
      <c r="BF37">
        <v>0</v>
      </c>
      <c r="BG37">
        <v>9996.890645161289</v>
      </c>
      <c r="BH37">
        <v>546.7699677419355</v>
      </c>
      <c r="BI37">
        <v>1856.449677419355</v>
      </c>
      <c r="BJ37">
        <v>-6.654197096774194</v>
      </c>
      <c r="BK37">
        <v>426.9078387096775</v>
      </c>
      <c r="BL37">
        <v>432.7321612903226</v>
      </c>
      <c r="BM37">
        <v>2.33787</v>
      </c>
      <c r="BN37">
        <v>420.2427096774193</v>
      </c>
      <c r="BO37">
        <v>28.86166774193548</v>
      </c>
      <c r="BP37">
        <v>2.651437741935484</v>
      </c>
      <c r="BQ37">
        <v>2.45275870967742</v>
      </c>
      <c r="BR37">
        <v>21.98721290322581</v>
      </c>
      <c r="BS37">
        <v>20.71637419354839</v>
      </c>
      <c r="BT37">
        <v>1800.038387096774</v>
      </c>
      <c r="BU37">
        <v>0.6429991935483871</v>
      </c>
      <c r="BV37">
        <v>0.3570008064516129</v>
      </c>
      <c r="BW37">
        <v>42.95564516129032</v>
      </c>
      <c r="BX37">
        <v>30064.02580645161</v>
      </c>
      <c r="BY37">
        <v>1658250942.5</v>
      </c>
      <c r="BZ37" t="s">
        <v>394</v>
      </c>
      <c r="CA37">
        <v>1658250937</v>
      </c>
      <c r="CB37">
        <v>1658250942.5</v>
      </c>
      <c r="CC37">
        <v>20</v>
      </c>
      <c r="CD37">
        <v>0.657</v>
      </c>
      <c r="CE37">
        <v>-0.008</v>
      </c>
      <c r="CF37">
        <v>2.789</v>
      </c>
      <c r="CG37">
        <v>0.285</v>
      </c>
      <c r="CH37">
        <v>421</v>
      </c>
      <c r="CI37">
        <v>29</v>
      </c>
      <c r="CJ37">
        <v>0.41</v>
      </c>
      <c r="CK37">
        <v>0.05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3.21896</v>
      </c>
      <c r="CX37">
        <v>2.78118</v>
      </c>
      <c r="CY37">
        <v>0.0792702</v>
      </c>
      <c r="CZ37">
        <v>0.0816364</v>
      </c>
      <c r="DA37">
        <v>0.11832</v>
      </c>
      <c r="DB37">
        <v>0.114557</v>
      </c>
      <c r="DC37">
        <v>22798.5</v>
      </c>
      <c r="DD37">
        <v>22525.9</v>
      </c>
      <c r="DE37">
        <v>23852.3</v>
      </c>
      <c r="DF37">
        <v>21888.1</v>
      </c>
      <c r="DG37">
        <v>31129.7</v>
      </c>
      <c r="DH37">
        <v>24758</v>
      </c>
      <c r="DI37">
        <v>39023.9</v>
      </c>
      <c r="DJ37">
        <v>30329.8</v>
      </c>
      <c r="DK37">
        <v>2.0334</v>
      </c>
      <c r="DL37">
        <v>1.97878</v>
      </c>
      <c r="DM37">
        <v>-0.0461563</v>
      </c>
      <c r="DN37">
        <v>0</v>
      </c>
      <c r="DO37">
        <v>32.3605</v>
      </c>
      <c r="DP37">
        <v>999.9</v>
      </c>
      <c r="DQ37">
        <v>61.6</v>
      </c>
      <c r="DR37">
        <v>37.4</v>
      </c>
      <c r="DS37">
        <v>46.7103</v>
      </c>
      <c r="DT37">
        <v>64.7987</v>
      </c>
      <c r="DU37">
        <v>15.5649</v>
      </c>
      <c r="DV37">
        <v>2</v>
      </c>
      <c r="DW37">
        <v>1.09525</v>
      </c>
      <c r="DX37">
        <v>9.28105</v>
      </c>
      <c r="DY37">
        <v>20.0806</v>
      </c>
      <c r="DZ37">
        <v>5.22328</v>
      </c>
      <c r="EA37">
        <v>11.956</v>
      </c>
      <c r="EB37">
        <v>4.9736</v>
      </c>
      <c r="EC37">
        <v>3.2804</v>
      </c>
      <c r="ED37">
        <v>7003.5</v>
      </c>
      <c r="EE37">
        <v>9999</v>
      </c>
      <c r="EF37">
        <v>9999</v>
      </c>
      <c r="EG37">
        <v>165.5</v>
      </c>
      <c r="EH37">
        <v>4.97169</v>
      </c>
      <c r="EI37">
        <v>1.86188</v>
      </c>
      <c r="EJ37">
        <v>1.86736</v>
      </c>
      <c r="EK37">
        <v>1.85883</v>
      </c>
      <c r="EL37">
        <v>1.86289</v>
      </c>
      <c r="EM37">
        <v>1.86344</v>
      </c>
      <c r="EN37">
        <v>1.86417</v>
      </c>
      <c r="EO37">
        <v>1.86045</v>
      </c>
      <c r="EP37">
        <v>0</v>
      </c>
      <c r="EQ37">
        <v>0</v>
      </c>
      <c r="ER37">
        <v>0</v>
      </c>
      <c r="ES37">
        <v>0</v>
      </c>
      <c r="ET37" t="s">
        <v>336</v>
      </c>
      <c r="EU37" t="s">
        <v>337</v>
      </c>
      <c r="EV37" t="s">
        <v>338</v>
      </c>
      <c r="EW37" t="s">
        <v>338</v>
      </c>
      <c r="EX37" t="s">
        <v>338</v>
      </c>
      <c r="EY37" t="s">
        <v>338</v>
      </c>
      <c r="EZ37">
        <v>0</v>
      </c>
      <c r="FA37">
        <v>100</v>
      </c>
      <c r="FB37">
        <v>100</v>
      </c>
      <c r="FC37">
        <v>2.789</v>
      </c>
      <c r="FD37">
        <v>0.285</v>
      </c>
      <c r="FE37">
        <v>1.982203829313397</v>
      </c>
      <c r="FF37">
        <v>0.0006784385813721132</v>
      </c>
      <c r="FG37">
        <v>-9.114967239483524E-07</v>
      </c>
      <c r="FH37">
        <v>3.422039933275619E-10</v>
      </c>
      <c r="FI37">
        <v>0.2925049999999985</v>
      </c>
      <c r="FJ37">
        <v>0</v>
      </c>
      <c r="FK37">
        <v>0</v>
      </c>
      <c r="FL37">
        <v>0</v>
      </c>
      <c r="FM37">
        <v>1</v>
      </c>
      <c r="FN37">
        <v>2092</v>
      </c>
      <c r="FO37">
        <v>0</v>
      </c>
      <c r="FP37">
        <v>27</v>
      </c>
      <c r="FQ37">
        <v>1.5</v>
      </c>
      <c r="FR37">
        <v>10.8</v>
      </c>
      <c r="FS37">
        <v>1.3855</v>
      </c>
      <c r="FT37">
        <v>2.43286</v>
      </c>
      <c r="FU37">
        <v>2.14966</v>
      </c>
      <c r="FV37">
        <v>2.70142</v>
      </c>
      <c r="FW37">
        <v>2.15088</v>
      </c>
      <c r="FX37">
        <v>2.41455</v>
      </c>
      <c r="FY37">
        <v>43.0469</v>
      </c>
      <c r="FZ37">
        <v>15.4804</v>
      </c>
      <c r="GA37">
        <v>19</v>
      </c>
      <c r="GB37">
        <v>623.7619999999999</v>
      </c>
      <c r="GC37">
        <v>597.091</v>
      </c>
      <c r="GD37">
        <v>23.2549</v>
      </c>
      <c r="GE37">
        <v>40.1164</v>
      </c>
      <c r="GF37">
        <v>29.9992</v>
      </c>
      <c r="GG37">
        <v>39.8182</v>
      </c>
      <c r="GH37">
        <v>39.7456</v>
      </c>
      <c r="GI37">
        <v>27.7703</v>
      </c>
      <c r="GJ37">
        <v>39.3119</v>
      </c>
      <c r="GK37">
        <v>0</v>
      </c>
      <c r="GL37">
        <v>22.4949</v>
      </c>
      <c r="GM37">
        <v>420</v>
      </c>
      <c r="GN37">
        <v>28.8713</v>
      </c>
      <c r="GO37">
        <v>98.6523</v>
      </c>
      <c r="GP37">
        <v>99.4603</v>
      </c>
    </row>
    <row r="38" spans="1:198">
      <c r="A38">
        <v>20</v>
      </c>
      <c r="B38">
        <v>1658251033.5</v>
      </c>
      <c r="C38">
        <v>2537.900000095367</v>
      </c>
      <c r="D38" t="s">
        <v>395</v>
      </c>
      <c r="E38" t="s">
        <v>396</v>
      </c>
      <c r="F38">
        <v>15</v>
      </c>
      <c r="G38">
        <v>1658251028.5</v>
      </c>
      <c r="H38">
        <f>(I38)/1000</f>
        <v>0</v>
      </c>
      <c r="I38">
        <f>1000*AY38*AG38*(AU38-AV38)/(100*AN38*(1000-AG38*AU38))</f>
        <v>0</v>
      </c>
      <c r="J38">
        <f>AY38*AG38*(AT38-AS38*(1000-AG38*AV38)/(1000-AG38*AU38))/(100*AN38)</f>
        <v>0</v>
      </c>
      <c r="K38">
        <f>AS38 - IF(AG38&gt;1, J38*AN38*100.0/(AI38*BG38), 0)</f>
        <v>0</v>
      </c>
      <c r="L38">
        <f>((R38-H38/2)*K38-J38)/(R38+H38/2)</f>
        <v>0</v>
      </c>
      <c r="M38">
        <f>L38*(AZ38+BA38)/1000.0</f>
        <v>0</v>
      </c>
      <c r="N38">
        <f>(AS38 - IF(AG38&gt;1, J38*AN38*100.0/(AI38*BG38), 0))*(AZ38+BA38)/1000.0</f>
        <v>0</v>
      </c>
      <c r="O38">
        <f>2.0/((1/Q38-1/P38)+SIGN(Q38)*SQRT((1/Q38-1/P38)*(1/Q38-1/P38) + 4*AO38/((AO38+1)*(AO38+1))*(2*1/Q38*1/P38-1/P38*1/P38)))</f>
        <v>0</v>
      </c>
      <c r="P38">
        <f>IF(LEFT(AP38,1)&lt;&gt;"0",IF(LEFT(AP38,1)="1",3.0,AQ38),$D$5+$E$5*(BG38*AZ38/($K$5*1000))+$F$5*(BG38*AZ38/($K$5*1000))*MAX(MIN(AN38,$J$5),$I$5)*MAX(MIN(AN38,$J$5),$I$5)+$G$5*MAX(MIN(AN38,$J$5),$I$5)*(BG38*AZ38/($K$5*1000))+$H$5*(BG38*AZ38/($K$5*1000))*(BG38*AZ38/($K$5*1000)))</f>
        <v>0</v>
      </c>
      <c r="Q38">
        <f>H38*(1000-(1000*0.61365*exp(17.502*U38/(240.97+U38))/(AZ38+BA38)+AU38)/2)/(1000*0.61365*exp(17.502*U38/(240.97+U38))/(AZ38+BA38)-AU38)</f>
        <v>0</v>
      </c>
      <c r="R38">
        <f>1/((AO38+1)/(O38/1.6)+1/(P38/1.37)) + AO38/((AO38+1)/(O38/1.6) + AO38/(P38/1.37))</f>
        <v>0</v>
      </c>
      <c r="S38">
        <f>(AJ38*AM38)</f>
        <v>0</v>
      </c>
      <c r="T38">
        <f>(BB38+(S38+2*0.95*5.67E-8*(((BB38+$B$9)+273)^4-(BB38+273)^4)-44100*H38)/(1.84*29.3*P38+8*0.95*5.67E-8*(BB38+273)^3))</f>
        <v>0</v>
      </c>
      <c r="U38">
        <f>($C$9*BC38+$D$9*BD38+$E$9*T38)</f>
        <v>0</v>
      </c>
      <c r="V38">
        <f>0.61365*exp(17.502*U38/(240.97+U38))</f>
        <v>0</v>
      </c>
      <c r="W38">
        <f>(X38/Y38*100)</f>
        <v>0</v>
      </c>
      <c r="X38">
        <f>AU38*(AZ38+BA38)/1000</f>
        <v>0</v>
      </c>
      <c r="Y38">
        <f>0.61365*exp(17.502*BB38/(240.97+BB38))</f>
        <v>0</v>
      </c>
      <c r="Z38">
        <f>(V38-AU38*(AZ38+BA38)/1000)</f>
        <v>0</v>
      </c>
      <c r="AA38">
        <f>(-H38*44100)</f>
        <v>0</v>
      </c>
      <c r="AB38">
        <f>2*29.3*P38*0.92*(BB38-U38)</f>
        <v>0</v>
      </c>
      <c r="AC38">
        <f>2*0.95*5.67E-8*(((BB38+$B$9)+273)^4-(U38+273)^4)</f>
        <v>0</v>
      </c>
      <c r="AD38">
        <f>S38+AC38+AA38+AB38</f>
        <v>0</v>
      </c>
      <c r="AE38">
        <v>0</v>
      </c>
      <c r="AF38">
        <v>0</v>
      </c>
      <c r="AG38">
        <f>IF(AE38*$H$15&gt;=AI38,1.0,(AI38/(AI38-AE38*$H$15)))</f>
        <v>0</v>
      </c>
      <c r="AH38">
        <f>(AG38-1)*100</f>
        <v>0</v>
      </c>
      <c r="AI38">
        <f>MAX(0,($B$15+$C$15*BG38)/(1+$D$15*BG38)*AZ38/(BB38+273)*$E$15)</f>
        <v>0</v>
      </c>
      <c r="AJ38">
        <f>$B$13*BH38+$C$13*BI38+$D$13*BT38</f>
        <v>0</v>
      </c>
      <c r="AK38">
        <f>AJ38*AL38</f>
        <v>0</v>
      </c>
      <c r="AL38">
        <f>($B$13*$D$11+$C$13*$D$11+$D$13*(BU38*$E$11+BV38*$G$11))/($B$13+$C$13+$D$13)</f>
        <v>0</v>
      </c>
      <c r="AM38">
        <f>($B$13*$K$11+$C$13*$K$11+$D$13*(BU38*$L$11+BV38*$N$11))/($B$13+$C$13+$D$13)</f>
        <v>0</v>
      </c>
      <c r="AN38">
        <v>2.4</v>
      </c>
      <c r="AO38">
        <v>0.5</v>
      </c>
      <c r="AP38" t="s">
        <v>334</v>
      </c>
      <c r="AQ38">
        <v>2</v>
      </c>
      <c r="AR38">
        <v>1658251028.5</v>
      </c>
      <c r="AS38">
        <v>643.6635789473685</v>
      </c>
      <c r="AT38">
        <v>650.1523157894737</v>
      </c>
      <c r="AU38">
        <v>30.02554736842105</v>
      </c>
      <c r="AV38">
        <v>28.66895789473684</v>
      </c>
      <c r="AW38">
        <v>640.4390526315791</v>
      </c>
      <c r="AX38">
        <v>29.74243157894736</v>
      </c>
      <c r="AY38">
        <v>600.348052631579</v>
      </c>
      <c r="AZ38">
        <v>84.97936315789475</v>
      </c>
      <c r="BA38">
        <v>0.09386683157894737</v>
      </c>
      <c r="BB38">
        <v>30.37455789473685</v>
      </c>
      <c r="BC38">
        <v>31.38302105263158</v>
      </c>
      <c r="BD38">
        <v>999.9000000000001</v>
      </c>
      <c r="BE38">
        <v>0</v>
      </c>
      <c r="BF38">
        <v>0</v>
      </c>
      <c r="BG38">
        <v>10005.12631578948</v>
      </c>
      <c r="BH38">
        <v>543.4246315789475</v>
      </c>
      <c r="BI38">
        <v>1750.922631578947</v>
      </c>
      <c r="BJ38">
        <v>-6.488634842105263</v>
      </c>
      <c r="BK38">
        <v>663.5847894736843</v>
      </c>
      <c r="BL38">
        <v>669.3415789473684</v>
      </c>
      <c r="BM38">
        <v>1.356573556421052</v>
      </c>
      <c r="BN38">
        <v>650.1523157894737</v>
      </c>
      <c r="BO38">
        <v>28.66895789473684</v>
      </c>
      <c r="BP38">
        <v>2.551550526315789</v>
      </c>
      <c r="BQ38">
        <v>2.43627052631579</v>
      </c>
      <c r="BR38">
        <v>21.35163157894737</v>
      </c>
      <c r="BS38">
        <v>20.6068</v>
      </c>
      <c r="BT38">
        <v>1800.033157894737</v>
      </c>
      <c r="BU38">
        <v>0.6430005789473683</v>
      </c>
      <c r="BV38">
        <v>0.3569994210526315</v>
      </c>
      <c r="BW38">
        <v>42.1886</v>
      </c>
      <c r="BX38">
        <v>30063.98421052631</v>
      </c>
      <c r="BY38">
        <v>1658251024</v>
      </c>
      <c r="BZ38" t="s">
        <v>397</v>
      </c>
      <c r="CA38">
        <v>1658251024</v>
      </c>
      <c r="CB38">
        <v>1658251017</v>
      </c>
      <c r="CC38">
        <v>21</v>
      </c>
      <c r="CD38">
        <v>0.516</v>
      </c>
      <c r="CE38">
        <v>-0.002</v>
      </c>
      <c r="CF38">
        <v>3.306</v>
      </c>
      <c r="CG38">
        <v>0.283</v>
      </c>
      <c r="CH38">
        <v>650</v>
      </c>
      <c r="CI38">
        <v>29</v>
      </c>
      <c r="CJ38">
        <v>0.26</v>
      </c>
      <c r="CK38">
        <v>0.05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3.21755</v>
      </c>
      <c r="CX38">
        <v>2.77831</v>
      </c>
      <c r="CY38">
        <v>0.109198</v>
      </c>
      <c r="CZ38">
        <v>0.112273</v>
      </c>
      <c r="DA38">
        <v>0.11772</v>
      </c>
      <c r="DB38">
        <v>0.11411</v>
      </c>
      <c r="DC38">
        <v>22064.2</v>
      </c>
      <c r="DD38">
        <v>21778.3</v>
      </c>
      <c r="DE38">
        <v>23858.5</v>
      </c>
      <c r="DF38">
        <v>21890.9</v>
      </c>
      <c r="DG38">
        <v>31158.3</v>
      </c>
      <c r="DH38">
        <v>24773.6</v>
      </c>
      <c r="DI38">
        <v>39033.2</v>
      </c>
      <c r="DJ38">
        <v>30333.2</v>
      </c>
      <c r="DK38">
        <v>2.03145</v>
      </c>
      <c r="DL38">
        <v>1.9786</v>
      </c>
      <c r="DM38">
        <v>-0.0528991</v>
      </c>
      <c r="DN38">
        <v>0</v>
      </c>
      <c r="DO38">
        <v>32.2551</v>
      </c>
      <c r="DP38">
        <v>999.9</v>
      </c>
      <c r="DQ38">
        <v>61</v>
      </c>
      <c r="DR38">
        <v>37.7</v>
      </c>
      <c r="DS38">
        <v>47.0154</v>
      </c>
      <c r="DT38">
        <v>64.7487</v>
      </c>
      <c r="DU38">
        <v>15.609</v>
      </c>
      <c r="DV38">
        <v>2</v>
      </c>
      <c r="DW38">
        <v>1.08135</v>
      </c>
      <c r="DX38">
        <v>9.28105</v>
      </c>
      <c r="DY38">
        <v>20.0799</v>
      </c>
      <c r="DZ38">
        <v>5.22208</v>
      </c>
      <c r="EA38">
        <v>11.956</v>
      </c>
      <c r="EB38">
        <v>4.97335</v>
      </c>
      <c r="EC38">
        <v>3.27965</v>
      </c>
      <c r="ED38">
        <v>7006.2</v>
      </c>
      <c r="EE38">
        <v>9999</v>
      </c>
      <c r="EF38">
        <v>9999</v>
      </c>
      <c r="EG38">
        <v>165.5</v>
      </c>
      <c r="EH38">
        <v>4.97167</v>
      </c>
      <c r="EI38">
        <v>1.86188</v>
      </c>
      <c r="EJ38">
        <v>1.86737</v>
      </c>
      <c r="EK38">
        <v>1.85883</v>
      </c>
      <c r="EL38">
        <v>1.86292</v>
      </c>
      <c r="EM38">
        <v>1.86346</v>
      </c>
      <c r="EN38">
        <v>1.86417</v>
      </c>
      <c r="EO38">
        <v>1.86047</v>
      </c>
      <c r="EP38">
        <v>0</v>
      </c>
      <c r="EQ38">
        <v>0</v>
      </c>
      <c r="ER38">
        <v>0</v>
      </c>
      <c r="ES38">
        <v>0</v>
      </c>
      <c r="ET38" t="s">
        <v>336</v>
      </c>
      <c r="EU38" t="s">
        <v>337</v>
      </c>
      <c r="EV38" t="s">
        <v>338</v>
      </c>
      <c r="EW38" t="s">
        <v>338</v>
      </c>
      <c r="EX38" t="s">
        <v>338</v>
      </c>
      <c r="EY38" t="s">
        <v>338</v>
      </c>
      <c r="EZ38">
        <v>0</v>
      </c>
      <c r="FA38">
        <v>100</v>
      </c>
      <c r="FB38">
        <v>100</v>
      </c>
      <c r="FC38">
        <v>3.307</v>
      </c>
      <c r="FD38">
        <v>0.2831</v>
      </c>
      <c r="FE38">
        <v>3.155524042069862</v>
      </c>
      <c r="FF38">
        <v>0.0006784385813721132</v>
      </c>
      <c r="FG38">
        <v>-9.114967239483524E-07</v>
      </c>
      <c r="FH38">
        <v>3.422039933275619E-10</v>
      </c>
      <c r="FI38">
        <v>0.2831100000000006</v>
      </c>
      <c r="FJ38">
        <v>0</v>
      </c>
      <c r="FK38">
        <v>0</v>
      </c>
      <c r="FL38">
        <v>0</v>
      </c>
      <c r="FM38">
        <v>1</v>
      </c>
      <c r="FN38">
        <v>2092</v>
      </c>
      <c r="FO38">
        <v>0</v>
      </c>
      <c r="FP38">
        <v>27</v>
      </c>
      <c r="FQ38">
        <v>0.2</v>
      </c>
      <c r="FR38">
        <v>0.3</v>
      </c>
      <c r="FS38">
        <v>1.95923</v>
      </c>
      <c r="FT38">
        <v>2.43042</v>
      </c>
      <c r="FU38">
        <v>2.14966</v>
      </c>
      <c r="FV38">
        <v>2.7002</v>
      </c>
      <c r="FW38">
        <v>2.15088</v>
      </c>
      <c r="FX38">
        <v>2.41455</v>
      </c>
      <c r="FY38">
        <v>43.182</v>
      </c>
      <c r="FZ38">
        <v>15.4542</v>
      </c>
      <c r="GA38">
        <v>19</v>
      </c>
      <c r="GB38">
        <v>620.523</v>
      </c>
      <c r="GC38">
        <v>595.234</v>
      </c>
      <c r="GD38">
        <v>23.2736</v>
      </c>
      <c r="GE38">
        <v>39.9387</v>
      </c>
      <c r="GF38">
        <v>29.9994</v>
      </c>
      <c r="GG38">
        <v>39.6306</v>
      </c>
      <c r="GH38">
        <v>39.5557</v>
      </c>
      <c r="GI38">
        <v>39.2431</v>
      </c>
      <c r="GJ38">
        <v>39.7375</v>
      </c>
      <c r="GK38">
        <v>0</v>
      </c>
      <c r="GL38">
        <v>22.2325</v>
      </c>
      <c r="GM38">
        <v>650</v>
      </c>
      <c r="GN38">
        <v>28.4734</v>
      </c>
      <c r="GO38">
        <v>98.6765</v>
      </c>
      <c r="GP38">
        <v>99.4721</v>
      </c>
    </row>
    <row r="39" spans="1:198">
      <c r="A39">
        <v>21</v>
      </c>
      <c r="B39">
        <v>1658251124</v>
      </c>
      <c r="C39">
        <v>2628.400000095367</v>
      </c>
      <c r="D39" t="s">
        <v>398</v>
      </c>
      <c r="E39" t="s">
        <v>399</v>
      </c>
      <c r="F39">
        <v>15</v>
      </c>
      <c r="G39">
        <v>1658251119</v>
      </c>
      <c r="H39">
        <f>(I39)/1000</f>
        <v>0</v>
      </c>
      <c r="I39">
        <f>1000*AY39*AG39*(AU39-AV39)/(100*AN39*(1000-AG39*AU39))</f>
        <v>0</v>
      </c>
      <c r="J39">
        <f>AY39*AG39*(AT39-AS39*(1000-AG39*AV39)/(1000-AG39*AU39))/(100*AN39)</f>
        <v>0</v>
      </c>
      <c r="K39">
        <f>AS39 - IF(AG39&gt;1, J39*AN39*100.0/(AI39*BG39), 0)</f>
        <v>0</v>
      </c>
      <c r="L39">
        <f>((R39-H39/2)*K39-J39)/(R39+H39/2)</f>
        <v>0</v>
      </c>
      <c r="M39">
        <f>L39*(AZ39+BA39)/1000.0</f>
        <v>0</v>
      </c>
      <c r="N39">
        <f>(AS39 - IF(AG39&gt;1, J39*AN39*100.0/(AI39*BG39), 0))*(AZ39+BA39)/1000.0</f>
        <v>0</v>
      </c>
      <c r="O39">
        <f>2.0/((1/Q39-1/P39)+SIGN(Q39)*SQRT((1/Q39-1/P39)*(1/Q39-1/P39) + 4*AO39/((AO39+1)*(AO39+1))*(2*1/Q39*1/P39-1/P39*1/P39)))</f>
        <v>0</v>
      </c>
      <c r="P39">
        <f>IF(LEFT(AP39,1)&lt;&gt;"0",IF(LEFT(AP39,1)="1",3.0,AQ39),$D$5+$E$5*(BG39*AZ39/($K$5*1000))+$F$5*(BG39*AZ39/($K$5*1000))*MAX(MIN(AN39,$J$5),$I$5)*MAX(MIN(AN39,$J$5),$I$5)+$G$5*MAX(MIN(AN39,$J$5),$I$5)*(BG39*AZ39/($K$5*1000))+$H$5*(BG39*AZ39/($K$5*1000))*(BG39*AZ39/($K$5*1000)))</f>
        <v>0</v>
      </c>
      <c r="Q39">
        <f>H39*(1000-(1000*0.61365*exp(17.502*U39/(240.97+U39))/(AZ39+BA39)+AU39)/2)/(1000*0.61365*exp(17.502*U39/(240.97+U39))/(AZ39+BA39)-AU39)</f>
        <v>0</v>
      </c>
      <c r="R39">
        <f>1/((AO39+1)/(O39/1.6)+1/(P39/1.37)) + AO39/((AO39+1)/(O39/1.6) + AO39/(P39/1.37))</f>
        <v>0</v>
      </c>
      <c r="S39">
        <f>(AJ39*AM39)</f>
        <v>0</v>
      </c>
      <c r="T39">
        <f>(BB39+(S39+2*0.95*5.67E-8*(((BB39+$B$9)+273)^4-(BB39+273)^4)-44100*H39)/(1.84*29.3*P39+8*0.95*5.67E-8*(BB39+273)^3))</f>
        <v>0</v>
      </c>
      <c r="U39">
        <f>($C$9*BC39+$D$9*BD39+$E$9*T39)</f>
        <v>0</v>
      </c>
      <c r="V39">
        <f>0.61365*exp(17.502*U39/(240.97+U39))</f>
        <v>0</v>
      </c>
      <c r="W39">
        <f>(X39/Y39*100)</f>
        <v>0</v>
      </c>
      <c r="X39">
        <f>AU39*(AZ39+BA39)/1000</f>
        <v>0</v>
      </c>
      <c r="Y39">
        <f>0.61365*exp(17.502*BB39/(240.97+BB39))</f>
        <v>0</v>
      </c>
      <c r="Z39">
        <f>(V39-AU39*(AZ39+BA39)/1000)</f>
        <v>0</v>
      </c>
      <c r="AA39">
        <f>(-H39*44100)</f>
        <v>0</v>
      </c>
      <c r="AB39">
        <f>2*29.3*P39*0.92*(BB39-U39)</f>
        <v>0</v>
      </c>
      <c r="AC39">
        <f>2*0.95*5.67E-8*(((BB39+$B$9)+273)^4-(U39+273)^4)</f>
        <v>0</v>
      </c>
      <c r="AD39">
        <f>S39+AC39+AA39+AB39</f>
        <v>0</v>
      </c>
      <c r="AE39">
        <v>0</v>
      </c>
      <c r="AF39">
        <v>0</v>
      </c>
      <c r="AG39">
        <f>IF(AE39*$H$15&gt;=AI39,1.0,(AI39/(AI39-AE39*$H$15)))</f>
        <v>0</v>
      </c>
      <c r="AH39">
        <f>(AG39-1)*100</f>
        <v>0</v>
      </c>
      <c r="AI39">
        <f>MAX(0,($B$15+$C$15*BG39)/(1+$D$15*BG39)*AZ39/(BB39+273)*$E$15)</f>
        <v>0</v>
      </c>
      <c r="AJ39">
        <f>$B$13*BH39+$C$13*BI39+$D$13*BT39</f>
        <v>0</v>
      </c>
      <c r="AK39">
        <f>AJ39*AL39</f>
        <v>0</v>
      </c>
      <c r="AL39">
        <f>($B$13*$D$11+$C$13*$D$11+$D$13*(BU39*$E$11+BV39*$G$11))/($B$13+$C$13+$D$13)</f>
        <v>0</v>
      </c>
      <c r="AM39">
        <f>($B$13*$K$11+$C$13*$K$11+$D$13*(BU39*$L$11+BV39*$N$11))/($B$13+$C$13+$D$13)</f>
        <v>0</v>
      </c>
      <c r="AN39">
        <v>2.4</v>
      </c>
      <c r="AO39">
        <v>0.5</v>
      </c>
      <c r="AP39" t="s">
        <v>334</v>
      </c>
      <c r="AQ39">
        <v>2</v>
      </c>
      <c r="AR39">
        <v>1658251119</v>
      </c>
      <c r="AS39">
        <v>793.0856842105262</v>
      </c>
      <c r="AT39">
        <v>799.9899473684209</v>
      </c>
      <c r="AU39">
        <v>29.69542631578948</v>
      </c>
      <c r="AV39">
        <v>28.53734736842105</v>
      </c>
      <c r="AW39">
        <v>789.5854736842106</v>
      </c>
      <c r="AX39">
        <v>29.41445263157895</v>
      </c>
      <c r="AY39">
        <v>600.3871052631578</v>
      </c>
      <c r="AZ39">
        <v>84.9805210526316</v>
      </c>
      <c r="BA39">
        <v>0.09345008947368422</v>
      </c>
      <c r="BB39">
        <v>30.1959947368421</v>
      </c>
      <c r="BC39">
        <v>30.69015263157895</v>
      </c>
      <c r="BD39">
        <v>999.9000000000001</v>
      </c>
      <c r="BE39">
        <v>0</v>
      </c>
      <c r="BF39">
        <v>0</v>
      </c>
      <c r="BG39">
        <v>10006.26947368421</v>
      </c>
      <c r="BH39">
        <v>541.710894736842</v>
      </c>
      <c r="BI39">
        <v>2145.043684210526</v>
      </c>
      <c r="BJ39">
        <v>-6.904205663157895</v>
      </c>
      <c r="BK39">
        <v>817.3536842105264</v>
      </c>
      <c r="BL39">
        <v>823.4902105263158</v>
      </c>
      <c r="BM39">
        <v>1.15807489</v>
      </c>
      <c r="BN39">
        <v>799.9899473684209</v>
      </c>
      <c r="BO39">
        <v>28.53734736842105</v>
      </c>
      <c r="BP39">
        <v>2.523533157894736</v>
      </c>
      <c r="BQ39">
        <v>2.425118947368421</v>
      </c>
      <c r="BR39">
        <v>21.17302105263158</v>
      </c>
      <c r="BS39">
        <v>20.53246842105263</v>
      </c>
      <c r="BT39">
        <v>1800.03052631579</v>
      </c>
      <c r="BU39">
        <v>0.6429991052631578</v>
      </c>
      <c r="BV39">
        <v>0.357000894736842</v>
      </c>
      <c r="BW39">
        <v>42</v>
      </c>
      <c r="BX39">
        <v>30063.87894736842</v>
      </c>
      <c r="BY39">
        <v>1658251114.5</v>
      </c>
      <c r="BZ39" t="s">
        <v>400</v>
      </c>
      <c r="CA39">
        <v>1658251108</v>
      </c>
      <c r="CB39">
        <v>1658251114.5</v>
      </c>
      <c r="CC39">
        <v>22</v>
      </c>
      <c r="CD39">
        <v>0.209</v>
      </c>
      <c r="CE39">
        <v>0.003</v>
      </c>
      <c r="CF39">
        <v>3.499</v>
      </c>
      <c r="CG39">
        <v>0.286</v>
      </c>
      <c r="CH39">
        <v>800</v>
      </c>
      <c r="CI39">
        <v>28</v>
      </c>
      <c r="CJ39">
        <v>0.17</v>
      </c>
      <c r="CK39">
        <v>0.07000000000000001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3.21754</v>
      </c>
      <c r="CX39">
        <v>2.77738</v>
      </c>
      <c r="CY39">
        <v>0.126091</v>
      </c>
      <c r="CZ39">
        <v>0.129415</v>
      </c>
      <c r="DA39">
        <v>0.116703</v>
      </c>
      <c r="DB39">
        <v>0.113819</v>
      </c>
      <c r="DC39">
        <v>21653.4</v>
      </c>
      <c r="DD39">
        <v>21363</v>
      </c>
      <c r="DE39">
        <v>23866.4</v>
      </c>
      <c r="DF39">
        <v>21895.9</v>
      </c>
      <c r="DG39">
        <v>31203.9</v>
      </c>
      <c r="DH39">
        <v>24787.3</v>
      </c>
      <c r="DI39">
        <v>39045.8</v>
      </c>
      <c r="DJ39">
        <v>30339.9</v>
      </c>
      <c r="DK39">
        <v>2.03303</v>
      </c>
      <c r="DL39">
        <v>1.9801</v>
      </c>
      <c r="DM39">
        <v>-0.07180499999999999</v>
      </c>
      <c r="DN39">
        <v>0</v>
      </c>
      <c r="DO39">
        <v>31.8572</v>
      </c>
      <c r="DP39">
        <v>999.9</v>
      </c>
      <c r="DQ39">
        <v>60.5</v>
      </c>
      <c r="DR39">
        <v>37.8</v>
      </c>
      <c r="DS39">
        <v>46.8856</v>
      </c>
      <c r="DT39">
        <v>64.4687</v>
      </c>
      <c r="DU39">
        <v>15.5609</v>
      </c>
      <c r="DV39">
        <v>2</v>
      </c>
      <c r="DW39">
        <v>1.06608</v>
      </c>
      <c r="DX39">
        <v>9.28105</v>
      </c>
      <c r="DY39">
        <v>20.0799</v>
      </c>
      <c r="DZ39">
        <v>5.22343</v>
      </c>
      <c r="EA39">
        <v>11.956</v>
      </c>
      <c r="EB39">
        <v>4.97395</v>
      </c>
      <c r="EC39">
        <v>3.27985</v>
      </c>
      <c r="ED39">
        <v>7008.2</v>
      </c>
      <c r="EE39">
        <v>9999</v>
      </c>
      <c r="EF39">
        <v>9999</v>
      </c>
      <c r="EG39">
        <v>165.5</v>
      </c>
      <c r="EH39">
        <v>4.9717</v>
      </c>
      <c r="EI39">
        <v>1.86188</v>
      </c>
      <c r="EJ39">
        <v>1.86737</v>
      </c>
      <c r="EK39">
        <v>1.85885</v>
      </c>
      <c r="EL39">
        <v>1.86293</v>
      </c>
      <c r="EM39">
        <v>1.86354</v>
      </c>
      <c r="EN39">
        <v>1.86417</v>
      </c>
      <c r="EO39">
        <v>1.86048</v>
      </c>
      <c r="EP39">
        <v>0</v>
      </c>
      <c r="EQ39">
        <v>0</v>
      </c>
      <c r="ER39">
        <v>0</v>
      </c>
      <c r="ES39">
        <v>0</v>
      </c>
      <c r="ET39" t="s">
        <v>336</v>
      </c>
      <c r="EU39" t="s">
        <v>337</v>
      </c>
      <c r="EV39" t="s">
        <v>338</v>
      </c>
      <c r="EW39" t="s">
        <v>338</v>
      </c>
      <c r="EX39" t="s">
        <v>338</v>
      </c>
      <c r="EY39" t="s">
        <v>338</v>
      </c>
      <c r="EZ39">
        <v>0</v>
      </c>
      <c r="FA39">
        <v>100</v>
      </c>
      <c r="FB39">
        <v>100</v>
      </c>
      <c r="FC39">
        <v>3.501</v>
      </c>
      <c r="FD39">
        <v>0.2857</v>
      </c>
      <c r="FE39">
        <v>3.364414855502525</v>
      </c>
      <c r="FF39">
        <v>0.0006784385813721132</v>
      </c>
      <c r="FG39">
        <v>-9.114967239483524E-07</v>
      </c>
      <c r="FH39">
        <v>3.422039933275619E-10</v>
      </c>
      <c r="FI39">
        <v>0.2856761904761953</v>
      </c>
      <c r="FJ39">
        <v>0</v>
      </c>
      <c r="FK39">
        <v>0</v>
      </c>
      <c r="FL39">
        <v>0</v>
      </c>
      <c r="FM39">
        <v>1</v>
      </c>
      <c r="FN39">
        <v>2092</v>
      </c>
      <c r="FO39">
        <v>0</v>
      </c>
      <c r="FP39">
        <v>27</v>
      </c>
      <c r="FQ39">
        <v>0.3</v>
      </c>
      <c r="FR39">
        <v>0.2</v>
      </c>
      <c r="FS39">
        <v>2.30957</v>
      </c>
      <c r="FT39">
        <v>2.43408</v>
      </c>
      <c r="FU39">
        <v>2.14966</v>
      </c>
      <c r="FV39">
        <v>2.7002</v>
      </c>
      <c r="FW39">
        <v>2.15088</v>
      </c>
      <c r="FX39">
        <v>2.39502</v>
      </c>
      <c r="FY39">
        <v>43.2904</v>
      </c>
      <c r="FZ39">
        <v>15.4192</v>
      </c>
      <c r="GA39">
        <v>19</v>
      </c>
      <c r="GB39">
        <v>620.24</v>
      </c>
      <c r="GC39">
        <v>594.928</v>
      </c>
      <c r="GD39">
        <v>23.0715</v>
      </c>
      <c r="GE39">
        <v>39.7769</v>
      </c>
      <c r="GF39">
        <v>29.9991</v>
      </c>
      <c r="GG39">
        <v>39.4598</v>
      </c>
      <c r="GH39">
        <v>39.3832</v>
      </c>
      <c r="GI39">
        <v>46.2431</v>
      </c>
      <c r="GJ39">
        <v>39.9484</v>
      </c>
      <c r="GK39">
        <v>0</v>
      </c>
      <c r="GL39">
        <v>22.1473</v>
      </c>
      <c r="GM39">
        <v>800</v>
      </c>
      <c r="GN39">
        <v>28.412</v>
      </c>
      <c r="GO39">
        <v>98.70869999999999</v>
      </c>
      <c r="GP39">
        <v>99.4944</v>
      </c>
    </row>
    <row r="40" spans="1:198">
      <c r="A40">
        <v>22</v>
      </c>
      <c r="B40">
        <v>1658251214.5</v>
      </c>
      <c r="C40">
        <v>2718.900000095367</v>
      </c>
      <c r="D40" t="s">
        <v>401</v>
      </c>
      <c r="E40" t="s">
        <v>402</v>
      </c>
      <c r="F40">
        <v>15</v>
      </c>
      <c r="G40">
        <v>1658251206.75</v>
      </c>
      <c r="H40">
        <f>(I40)/1000</f>
        <v>0</v>
      </c>
      <c r="I40">
        <f>1000*AY40*AG40*(AU40-AV40)/(100*AN40*(1000-AG40*AU40))</f>
        <v>0</v>
      </c>
      <c r="J40">
        <f>AY40*AG40*(AT40-AS40*(1000-AG40*AV40)/(1000-AG40*AU40))/(100*AN40)</f>
        <v>0</v>
      </c>
      <c r="K40">
        <f>AS40 - IF(AG40&gt;1, J40*AN40*100.0/(AI40*BG40), 0)</f>
        <v>0</v>
      </c>
      <c r="L40">
        <f>((R40-H40/2)*K40-J40)/(R40+H40/2)</f>
        <v>0</v>
      </c>
      <c r="M40">
        <f>L40*(AZ40+BA40)/1000.0</f>
        <v>0</v>
      </c>
      <c r="N40">
        <f>(AS40 - IF(AG40&gt;1, J40*AN40*100.0/(AI40*BG40), 0))*(AZ40+BA40)/1000.0</f>
        <v>0</v>
      </c>
      <c r="O40">
        <f>2.0/((1/Q40-1/P40)+SIGN(Q40)*SQRT((1/Q40-1/P40)*(1/Q40-1/P40) + 4*AO40/((AO40+1)*(AO40+1))*(2*1/Q40*1/P40-1/P40*1/P40)))</f>
        <v>0</v>
      </c>
      <c r="P40">
        <f>IF(LEFT(AP40,1)&lt;&gt;"0",IF(LEFT(AP40,1)="1",3.0,AQ40),$D$5+$E$5*(BG40*AZ40/($K$5*1000))+$F$5*(BG40*AZ40/($K$5*1000))*MAX(MIN(AN40,$J$5),$I$5)*MAX(MIN(AN40,$J$5),$I$5)+$G$5*MAX(MIN(AN40,$J$5),$I$5)*(BG40*AZ40/($K$5*1000))+$H$5*(BG40*AZ40/($K$5*1000))*(BG40*AZ40/($K$5*1000)))</f>
        <v>0</v>
      </c>
      <c r="Q40">
        <f>H40*(1000-(1000*0.61365*exp(17.502*U40/(240.97+U40))/(AZ40+BA40)+AU40)/2)/(1000*0.61365*exp(17.502*U40/(240.97+U40))/(AZ40+BA40)-AU40)</f>
        <v>0</v>
      </c>
      <c r="R40">
        <f>1/((AO40+1)/(O40/1.6)+1/(P40/1.37)) + AO40/((AO40+1)/(O40/1.6) + AO40/(P40/1.37))</f>
        <v>0</v>
      </c>
      <c r="S40">
        <f>(AJ40*AM40)</f>
        <v>0</v>
      </c>
      <c r="T40">
        <f>(BB40+(S40+2*0.95*5.67E-8*(((BB40+$B$9)+273)^4-(BB40+273)^4)-44100*H40)/(1.84*29.3*P40+8*0.95*5.67E-8*(BB40+273)^3))</f>
        <v>0</v>
      </c>
      <c r="U40">
        <f>($C$9*BC40+$D$9*BD40+$E$9*T40)</f>
        <v>0</v>
      </c>
      <c r="V40">
        <f>0.61365*exp(17.502*U40/(240.97+U40))</f>
        <v>0</v>
      </c>
      <c r="W40">
        <f>(X40/Y40*100)</f>
        <v>0</v>
      </c>
      <c r="X40">
        <f>AU40*(AZ40+BA40)/1000</f>
        <v>0</v>
      </c>
      <c r="Y40">
        <f>0.61365*exp(17.502*BB40/(240.97+BB40))</f>
        <v>0</v>
      </c>
      <c r="Z40">
        <f>(V40-AU40*(AZ40+BA40)/1000)</f>
        <v>0</v>
      </c>
      <c r="AA40">
        <f>(-H40*44100)</f>
        <v>0</v>
      </c>
      <c r="AB40">
        <f>2*29.3*P40*0.92*(BB40-U40)</f>
        <v>0</v>
      </c>
      <c r="AC40">
        <f>2*0.95*5.67E-8*(((BB40+$B$9)+273)^4-(U40+273)^4)</f>
        <v>0</v>
      </c>
      <c r="AD40">
        <f>S40+AC40+AA40+AB40</f>
        <v>0</v>
      </c>
      <c r="AE40">
        <v>0</v>
      </c>
      <c r="AF40">
        <v>0</v>
      </c>
      <c r="AG40">
        <f>IF(AE40*$H$15&gt;=AI40,1.0,(AI40/(AI40-AE40*$H$15)))</f>
        <v>0</v>
      </c>
      <c r="AH40">
        <f>(AG40-1)*100</f>
        <v>0</v>
      </c>
      <c r="AI40">
        <f>MAX(0,($B$15+$C$15*BG40)/(1+$D$15*BG40)*AZ40/(BB40+273)*$E$15)</f>
        <v>0</v>
      </c>
      <c r="AJ40">
        <f>$B$13*BH40+$C$13*BI40+$D$13*BT40</f>
        <v>0</v>
      </c>
      <c r="AK40">
        <f>AJ40*AL40</f>
        <v>0</v>
      </c>
      <c r="AL40">
        <f>($B$13*$D$11+$C$13*$D$11+$D$13*(BU40*$E$11+BV40*$G$11))/($B$13+$C$13+$D$13)</f>
        <v>0</v>
      </c>
      <c r="AM40">
        <f>($B$13*$K$11+$C$13*$K$11+$D$13*(BU40*$L$11+BV40*$N$11))/($B$13+$C$13+$D$13)</f>
        <v>0</v>
      </c>
      <c r="AN40">
        <v>2.4</v>
      </c>
      <c r="AO40">
        <v>0.5</v>
      </c>
      <c r="AP40" t="s">
        <v>334</v>
      </c>
      <c r="AQ40">
        <v>2</v>
      </c>
      <c r="AR40">
        <v>1658251206.75</v>
      </c>
      <c r="AS40">
        <v>988.9357000000001</v>
      </c>
      <c r="AT40">
        <v>999.8689999999999</v>
      </c>
      <c r="AU40">
        <v>30.13988666666667</v>
      </c>
      <c r="AV40">
        <v>28.59964666666667</v>
      </c>
      <c r="AW40">
        <v>985.1121999999999</v>
      </c>
      <c r="AX40">
        <v>29.85389333333333</v>
      </c>
      <c r="AY40">
        <v>600.0980666666667</v>
      </c>
      <c r="AZ40">
        <v>84.97947999999998</v>
      </c>
      <c r="BA40">
        <v>0.09545354</v>
      </c>
      <c r="BB40">
        <v>30.31202</v>
      </c>
      <c r="BC40">
        <v>30.81208666666667</v>
      </c>
      <c r="BD40">
        <v>999.9000000000002</v>
      </c>
      <c r="BE40">
        <v>0</v>
      </c>
      <c r="BF40">
        <v>0</v>
      </c>
      <c r="BG40">
        <v>10004.95666666667</v>
      </c>
      <c r="BH40">
        <v>540.7687666666666</v>
      </c>
      <c r="BI40">
        <v>779.4665000000001</v>
      </c>
      <c r="BJ40">
        <v>-10.933435</v>
      </c>
      <c r="BK40">
        <v>1019.667666666667</v>
      </c>
      <c r="BL40">
        <v>1029.307333333333</v>
      </c>
      <c r="BM40">
        <v>1.5402282</v>
      </c>
      <c r="BN40">
        <v>999.8689999999999</v>
      </c>
      <c r="BO40">
        <v>28.59964666666667</v>
      </c>
      <c r="BP40">
        <v>2.561271666666667</v>
      </c>
      <c r="BQ40">
        <v>2.430383</v>
      </c>
      <c r="BR40">
        <v>21.41921333333333</v>
      </c>
      <c r="BS40">
        <v>20.56761</v>
      </c>
      <c r="BT40">
        <v>1800.012333333333</v>
      </c>
      <c r="BU40">
        <v>0.6430005666666669</v>
      </c>
      <c r="BV40">
        <v>0.3569994333333333</v>
      </c>
      <c r="BW40">
        <v>43</v>
      </c>
      <c r="BX40">
        <v>30063.63333333333</v>
      </c>
      <c r="BY40">
        <v>1658251197.5</v>
      </c>
      <c r="BZ40" t="s">
        <v>403</v>
      </c>
      <c r="CA40">
        <v>1658251191</v>
      </c>
      <c r="CB40">
        <v>1658251197.5</v>
      </c>
      <c r="CC40">
        <v>23</v>
      </c>
      <c r="CD40">
        <v>0.348</v>
      </c>
      <c r="CE40">
        <v>0</v>
      </c>
      <c r="CF40">
        <v>3.822</v>
      </c>
      <c r="CG40">
        <v>0.286</v>
      </c>
      <c r="CH40">
        <v>1000</v>
      </c>
      <c r="CI40">
        <v>28</v>
      </c>
      <c r="CJ40">
        <v>0.23</v>
      </c>
      <c r="CK40">
        <v>0.06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3.2192</v>
      </c>
      <c r="CX40">
        <v>2.78128</v>
      </c>
      <c r="CY40">
        <v>0.146303</v>
      </c>
      <c r="CZ40">
        <v>0.149808</v>
      </c>
      <c r="DA40">
        <v>0.116382</v>
      </c>
      <c r="DB40">
        <v>0.114262</v>
      </c>
      <c r="DC40">
        <v>21153</v>
      </c>
      <c r="DD40">
        <v>20861.9</v>
      </c>
      <c r="DE40">
        <v>23867.5</v>
      </c>
      <c r="DF40">
        <v>21895.7</v>
      </c>
      <c r="DG40">
        <v>31217.2</v>
      </c>
      <c r="DH40">
        <v>24774.8</v>
      </c>
      <c r="DI40">
        <v>39047.8</v>
      </c>
      <c r="DJ40">
        <v>30339.3</v>
      </c>
      <c r="DK40">
        <v>2.0369</v>
      </c>
      <c r="DL40">
        <v>1.97985</v>
      </c>
      <c r="DM40">
        <v>-0.06858259999999999</v>
      </c>
      <c r="DN40">
        <v>0</v>
      </c>
      <c r="DO40">
        <v>31.9158</v>
      </c>
      <c r="DP40">
        <v>999.9</v>
      </c>
      <c r="DQ40">
        <v>60.1</v>
      </c>
      <c r="DR40">
        <v>38</v>
      </c>
      <c r="DS40">
        <v>47.0836</v>
      </c>
      <c r="DT40">
        <v>64.73869999999999</v>
      </c>
      <c r="DU40">
        <v>15.7812</v>
      </c>
      <c r="DV40">
        <v>2</v>
      </c>
      <c r="DW40">
        <v>1.06384</v>
      </c>
      <c r="DX40">
        <v>9.28105</v>
      </c>
      <c r="DY40">
        <v>20.0813</v>
      </c>
      <c r="DZ40">
        <v>5.22328</v>
      </c>
      <c r="EA40">
        <v>11.956</v>
      </c>
      <c r="EB40">
        <v>4.97495</v>
      </c>
      <c r="EC40">
        <v>3.2802</v>
      </c>
      <c r="ED40">
        <v>7010.5</v>
      </c>
      <c r="EE40">
        <v>9999</v>
      </c>
      <c r="EF40">
        <v>9999</v>
      </c>
      <c r="EG40">
        <v>165.6</v>
      </c>
      <c r="EH40">
        <v>4.9717</v>
      </c>
      <c r="EI40">
        <v>1.86188</v>
      </c>
      <c r="EJ40">
        <v>1.86737</v>
      </c>
      <c r="EK40">
        <v>1.85887</v>
      </c>
      <c r="EL40">
        <v>1.86295</v>
      </c>
      <c r="EM40">
        <v>1.86352</v>
      </c>
      <c r="EN40">
        <v>1.86417</v>
      </c>
      <c r="EO40">
        <v>1.86047</v>
      </c>
      <c r="EP40">
        <v>0</v>
      </c>
      <c r="EQ40">
        <v>0</v>
      </c>
      <c r="ER40">
        <v>0</v>
      </c>
      <c r="ES40">
        <v>0</v>
      </c>
      <c r="ET40" t="s">
        <v>336</v>
      </c>
      <c r="EU40" t="s">
        <v>337</v>
      </c>
      <c r="EV40" t="s">
        <v>338</v>
      </c>
      <c r="EW40" t="s">
        <v>338</v>
      </c>
      <c r="EX40" t="s">
        <v>338</v>
      </c>
      <c r="EY40" t="s">
        <v>338</v>
      </c>
      <c r="EZ40">
        <v>0</v>
      </c>
      <c r="FA40">
        <v>100</v>
      </c>
      <c r="FB40">
        <v>100</v>
      </c>
      <c r="FC40">
        <v>3.824</v>
      </c>
      <c r="FD40">
        <v>0.286</v>
      </c>
      <c r="FE40">
        <v>3.712385186979663</v>
      </c>
      <c r="FF40">
        <v>0.0006784385813721132</v>
      </c>
      <c r="FG40">
        <v>-9.114967239483524E-07</v>
      </c>
      <c r="FH40">
        <v>3.422039933275619E-10</v>
      </c>
      <c r="FI40">
        <v>0.2859900000000053</v>
      </c>
      <c r="FJ40">
        <v>0</v>
      </c>
      <c r="FK40">
        <v>0</v>
      </c>
      <c r="FL40">
        <v>0</v>
      </c>
      <c r="FM40">
        <v>1</v>
      </c>
      <c r="FN40">
        <v>2092</v>
      </c>
      <c r="FO40">
        <v>0</v>
      </c>
      <c r="FP40">
        <v>27</v>
      </c>
      <c r="FQ40">
        <v>0.4</v>
      </c>
      <c r="FR40">
        <v>0.3</v>
      </c>
      <c r="FS40">
        <v>2.75513</v>
      </c>
      <c r="FT40">
        <v>2.41699</v>
      </c>
      <c r="FU40">
        <v>2.14966</v>
      </c>
      <c r="FV40">
        <v>2.7002</v>
      </c>
      <c r="FW40">
        <v>2.15088</v>
      </c>
      <c r="FX40">
        <v>2.43286</v>
      </c>
      <c r="FY40">
        <v>43.3991</v>
      </c>
      <c r="FZ40">
        <v>15.4016</v>
      </c>
      <c r="GA40">
        <v>19</v>
      </c>
      <c r="GB40">
        <v>622.575</v>
      </c>
      <c r="GC40">
        <v>594.042</v>
      </c>
      <c r="GD40">
        <v>23.1833</v>
      </c>
      <c r="GE40">
        <v>39.7291</v>
      </c>
      <c r="GF40">
        <v>30.0006</v>
      </c>
      <c r="GG40">
        <v>39.3775</v>
      </c>
      <c r="GH40">
        <v>39.3087</v>
      </c>
      <c r="GI40">
        <v>55.1391</v>
      </c>
      <c r="GJ40">
        <v>39.2105</v>
      </c>
      <c r="GK40">
        <v>0</v>
      </c>
      <c r="GL40">
        <v>22.0754</v>
      </c>
      <c r="GM40">
        <v>1000</v>
      </c>
      <c r="GN40">
        <v>28.8902</v>
      </c>
      <c r="GO40">
        <v>98.7136</v>
      </c>
      <c r="GP40">
        <v>99.49290000000001</v>
      </c>
    </row>
    <row r="41" spans="1:198">
      <c r="A41">
        <v>23</v>
      </c>
      <c r="B41">
        <v>1658251305</v>
      </c>
      <c r="C41">
        <v>2809.400000095367</v>
      </c>
      <c r="D41" t="s">
        <v>404</v>
      </c>
      <c r="E41" t="s">
        <v>405</v>
      </c>
      <c r="F41">
        <v>15</v>
      </c>
      <c r="G41">
        <v>1658251301.75</v>
      </c>
      <c r="H41">
        <f>(I41)/1000</f>
        <v>0</v>
      </c>
      <c r="I41">
        <f>1000*AY41*AG41*(AU41-AV41)/(100*AN41*(1000-AG41*AU41))</f>
        <v>0</v>
      </c>
      <c r="J41">
        <f>AY41*AG41*(AT41-AS41*(1000-AG41*AV41)/(1000-AG41*AU41))/(100*AN41)</f>
        <v>0</v>
      </c>
      <c r="K41">
        <f>AS41 - IF(AG41&gt;1, J41*AN41*100.0/(AI41*BG41), 0)</f>
        <v>0</v>
      </c>
      <c r="L41">
        <f>((R41-H41/2)*K41-J41)/(R41+H41/2)</f>
        <v>0</v>
      </c>
      <c r="M41">
        <f>L41*(AZ41+BA41)/1000.0</f>
        <v>0</v>
      </c>
      <c r="N41">
        <f>(AS41 - IF(AG41&gt;1, J41*AN41*100.0/(AI41*BG41), 0))*(AZ41+BA41)/1000.0</f>
        <v>0</v>
      </c>
      <c r="O41">
        <f>2.0/((1/Q41-1/P41)+SIGN(Q41)*SQRT((1/Q41-1/P41)*(1/Q41-1/P41) + 4*AO41/((AO41+1)*(AO41+1))*(2*1/Q41*1/P41-1/P41*1/P41)))</f>
        <v>0</v>
      </c>
      <c r="P41">
        <f>IF(LEFT(AP41,1)&lt;&gt;"0",IF(LEFT(AP41,1)="1",3.0,AQ41),$D$5+$E$5*(BG41*AZ41/($K$5*1000))+$F$5*(BG41*AZ41/($K$5*1000))*MAX(MIN(AN41,$J$5),$I$5)*MAX(MIN(AN41,$J$5),$I$5)+$G$5*MAX(MIN(AN41,$J$5),$I$5)*(BG41*AZ41/($K$5*1000))+$H$5*(BG41*AZ41/($K$5*1000))*(BG41*AZ41/($K$5*1000)))</f>
        <v>0</v>
      </c>
      <c r="Q41">
        <f>H41*(1000-(1000*0.61365*exp(17.502*U41/(240.97+U41))/(AZ41+BA41)+AU41)/2)/(1000*0.61365*exp(17.502*U41/(240.97+U41))/(AZ41+BA41)-AU41)</f>
        <v>0</v>
      </c>
      <c r="R41">
        <f>1/((AO41+1)/(O41/1.6)+1/(P41/1.37)) + AO41/((AO41+1)/(O41/1.6) + AO41/(P41/1.37))</f>
        <v>0</v>
      </c>
      <c r="S41">
        <f>(AJ41*AM41)</f>
        <v>0</v>
      </c>
      <c r="T41">
        <f>(BB41+(S41+2*0.95*5.67E-8*(((BB41+$B$9)+273)^4-(BB41+273)^4)-44100*H41)/(1.84*29.3*P41+8*0.95*5.67E-8*(BB41+273)^3))</f>
        <v>0</v>
      </c>
      <c r="U41">
        <f>($C$9*BC41+$D$9*BD41+$E$9*T41)</f>
        <v>0</v>
      </c>
      <c r="V41">
        <f>0.61365*exp(17.502*U41/(240.97+U41))</f>
        <v>0</v>
      </c>
      <c r="W41">
        <f>(X41/Y41*100)</f>
        <v>0</v>
      </c>
      <c r="X41">
        <f>AU41*(AZ41+BA41)/1000</f>
        <v>0</v>
      </c>
      <c r="Y41">
        <f>0.61365*exp(17.502*BB41/(240.97+BB41))</f>
        <v>0</v>
      </c>
      <c r="Z41">
        <f>(V41-AU41*(AZ41+BA41)/1000)</f>
        <v>0</v>
      </c>
      <c r="AA41">
        <f>(-H41*44100)</f>
        <v>0</v>
      </c>
      <c r="AB41">
        <f>2*29.3*P41*0.92*(BB41-U41)</f>
        <v>0</v>
      </c>
      <c r="AC41">
        <f>2*0.95*5.67E-8*(((BB41+$B$9)+273)^4-(U41+273)^4)</f>
        <v>0</v>
      </c>
      <c r="AD41">
        <f>S41+AC41+AA41+AB41</f>
        <v>0</v>
      </c>
      <c r="AE41">
        <v>0</v>
      </c>
      <c r="AF41">
        <v>0</v>
      </c>
      <c r="AG41">
        <f>IF(AE41*$H$15&gt;=AI41,1.0,(AI41/(AI41-AE41*$H$15)))</f>
        <v>0</v>
      </c>
      <c r="AH41">
        <f>(AG41-1)*100</f>
        <v>0</v>
      </c>
      <c r="AI41">
        <f>MAX(0,($B$15+$C$15*BG41)/(1+$D$15*BG41)*AZ41/(BB41+273)*$E$15)</f>
        <v>0</v>
      </c>
      <c r="AJ41">
        <f>$B$13*BH41+$C$13*BI41+$D$13*BT41</f>
        <v>0</v>
      </c>
      <c r="AK41">
        <f>AJ41*AL41</f>
        <v>0</v>
      </c>
      <c r="AL41">
        <f>($B$13*$D$11+$C$13*$D$11+$D$13*(BU41*$E$11+BV41*$G$11))/($B$13+$C$13+$D$13)</f>
        <v>0</v>
      </c>
      <c r="AM41">
        <f>($B$13*$K$11+$C$13*$K$11+$D$13*(BU41*$L$11+BV41*$N$11))/($B$13+$C$13+$D$13)</f>
        <v>0</v>
      </c>
      <c r="AN41">
        <v>2.4</v>
      </c>
      <c r="AO41">
        <v>0.5</v>
      </c>
      <c r="AP41" t="s">
        <v>334</v>
      </c>
      <c r="AQ41">
        <v>2</v>
      </c>
      <c r="AR41">
        <v>1658251301.75</v>
      </c>
      <c r="AS41">
        <v>1194.830833333333</v>
      </c>
      <c r="AT41">
        <v>1199.914166666667</v>
      </c>
      <c r="AU41">
        <v>29.43890833333333</v>
      </c>
      <c r="AV41">
        <v>28.80862500000001</v>
      </c>
      <c r="AW41">
        <v>1191.0225</v>
      </c>
      <c r="AX41">
        <v>29.15465833333333</v>
      </c>
      <c r="AY41">
        <v>601.1310833333333</v>
      </c>
      <c r="AZ41">
        <v>84.97970833333332</v>
      </c>
      <c r="BA41">
        <v>0.09247813333333334</v>
      </c>
      <c r="BB41">
        <v>30.016</v>
      </c>
      <c r="BC41">
        <v>30.78021666666666</v>
      </c>
      <c r="BD41">
        <v>999.9</v>
      </c>
      <c r="BE41">
        <v>0</v>
      </c>
      <c r="BF41">
        <v>0</v>
      </c>
      <c r="BG41">
        <v>10002.08166666667</v>
      </c>
      <c r="BH41">
        <v>540.4455833333333</v>
      </c>
      <c r="BI41">
        <v>1236.722083333333</v>
      </c>
      <c r="BJ41">
        <v>-5.08419855</v>
      </c>
      <c r="BK41">
        <v>1231.069166666667</v>
      </c>
      <c r="BL41">
        <v>1235.509166666666</v>
      </c>
      <c r="BM41">
        <v>0.6302703500000001</v>
      </c>
      <c r="BN41">
        <v>1199.914166666667</v>
      </c>
      <c r="BO41">
        <v>28.80862500000001</v>
      </c>
      <c r="BP41">
        <v>2.501709166666667</v>
      </c>
      <c r="BQ41">
        <v>2.448149166666667</v>
      </c>
      <c r="BR41">
        <v>21.03459166666666</v>
      </c>
      <c r="BS41">
        <v>20.68580833333333</v>
      </c>
      <c r="BT41">
        <v>1800.073333333333</v>
      </c>
      <c r="BU41">
        <v>0.6429993333333335</v>
      </c>
      <c r="BV41">
        <v>0.3570005833333333</v>
      </c>
      <c r="BW41">
        <v>42</v>
      </c>
      <c r="BX41">
        <v>30064.625</v>
      </c>
      <c r="BY41">
        <v>1658251299</v>
      </c>
      <c r="BZ41" t="s">
        <v>406</v>
      </c>
      <c r="CA41">
        <v>1658251299</v>
      </c>
      <c r="CB41">
        <v>1658251283.5</v>
      </c>
      <c r="CC41">
        <v>24</v>
      </c>
      <c r="CD41">
        <v>0.003</v>
      </c>
      <c r="CE41">
        <v>-0.002</v>
      </c>
      <c r="CF41">
        <v>3.808</v>
      </c>
      <c r="CG41">
        <v>0.284</v>
      </c>
      <c r="CH41">
        <v>1200</v>
      </c>
      <c r="CI41">
        <v>29</v>
      </c>
      <c r="CJ41">
        <v>0.57</v>
      </c>
      <c r="CK41">
        <v>0.06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3.21726</v>
      </c>
      <c r="CX41">
        <v>2.77105</v>
      </c>
      <c r="CY41">
        <v>0.164572</v>
      </c>
      <c r="CZ41">
        <v>0.168147</v>
      </c>
      <c r="DA41">
        <v>0.116426</v>
      </c>
      <c r="DB41">
        <v>0.114765</v>
      </c>
      <c r="DC41">
        <v>20701</v>
      </c>
      <c r="DD41">
        <v>20410.6</v>
      </c>
      <c r="DE41">
        <v>23869.2</v>
      </c>
      <c r="DF41">
        <v>21895.1</v>
      </c>
      <c r="DG41">
        <v>31217.9</v>
      </c>
      <c r="DH41">
        <v>24760.7</v>
      </c>
      <c r="DI41">
        <v>39050.3</v>
      </c>
      <c r="DJ41">
        <v>30338.8</v>
      </c>
      <c r="DK41">
        <v>2.02705</v>
      </c>
      <c r="DL41">
        <v>1.9786</v>
      </c>
      <c r="DM41">
        <v>-0.0432879</v>
      </c>
      <c r="DN41">
        <v>0</v>
      </c>
      <c r="DO41">
        <v>31.6998</v>
      </c>
      <c r="DP41">
        <v>999.9</v>
      </c>
      <c r="DQ41">
        <v>59.7</v>
      </c>
      <c r="DR41">
        <v>38.2</v>
      </c>
      <c r="DS41">
        <v>47.278</v>
      </c>
      <c r="DT41">
        <v>64.6387</v>
      </c>
      <c r="DU41">
        <v>15.1763</v>
      </c>
      <c r="DV41">
        <v>2</v>
      </c>
      <c r="DW41">
        <v>1.06</v>
      </c>
      <c r="DX41">
        <v>9.28105</v>
      </c>
      <c r="DY41">
        <v>20.0801</v>
      </c>
      <c r="DZ41">
        <v>5.22463</v>
      </c>
      <c r="EA41">
        <v>11.956</v>
      </c>
      <c r="EB41">
        <v>4.97335</v>
      </c>
      <c r="EC41">
        <v>3.28035</v>
      </c>
      <c r="ED41">
        <v>7012.7</v>
      </c>
      <c r="EE41">
        <v>9999</v>
      </c>
      <c r="EF41">
        <v>9999</v>
      </c>
      <c r="EG41">
        <v>165.6</v>
      </c>
      <c r="EH41">
        <v>4.97171</v>
      </c>
      <c r="EI41">
        <v>1.86188</v>
      </c>
      <c r="EJ41">
        <v>1.86737</v>
      </c>
      <c r="EK41">
        <v>1.85888</v>
      </c>
      <c r="EL41">
        <v>1.86292</v>
      </c>
      <c r="EM41">
        <v>1.8635</v>
      </c>
      <c r="EN41">
        <v>1.86418</v>
      </c>
      <c r="EO41">
        <v>1.86049</v>
      </c>
      <c r="EP41">
        <v>0</v>
      </c>
      <c r="EQ41">
        <v>0</v>
      </c>
      <c r="ER41">
        <v>0</v>
      </c>
      <c r="ES41">
        <v>0</v>
      </c>
      <c r="ET41" t="s">
        <v>336</v>
      </c>
      <c r="EU41" t="s">
        <v>337</v>
      </c>
      <c r="EV41" t="s">
        <v>338</v>
      </c>
      <c r="EW41" t="s">
        <v>338</v>
      </c>
      <c r="EX41" t="s">
        <v>338</v>
      </c>
      <c r="EY41" t="s">
        <v>338</v>
      </c>
      <c r="EZ41">
        <v>0</v>
      </c>
      <c r="FA41">
        <v>100</v>
      </c>
      <c r="FB41">
        <v>100</v>
      </c>
      <c r="FC41">
        <v>3.8</v>
      </c>
      <c r="FD41">
        <v>0.2842</v>
      </c>
      <c r="FE41">
        <v>3.714595146212588</v>
      </c>
      <c r="FF41">
        <v>0.0006784385813721132</v>
      </c>
      <c r="FG41">
        <v>-9.114967239483524E-07</v>
      </c>
      <c r="FH41">
        <v>3.422039933275619E-10</v>
      </c>
      <c r="FI41">
        <v>0.2842449999999985</v>
      </c>
      <c r="FJ41">
        <v>0</v>
      </c>
      <c r="FK41">
        <v>0</v>
      </c>
      <c r="FL41">
        <v>0</v>
      </c>
      <c r="FM41">
        <v>1</v>
      </c>
      <c r="FN41">
        <v>2092</v>
      </c>
      <c r="FO41">
        <v>0</v>
      </c>
      <c r="FP41">
        <v>27</v>
      </c>
      <c r="FQ41">
        <v>0.1</v>
      </c>
      <c r="FR41">
        <v>0.4</v>
      </c>
      <c r="FS41">
        <v>3.17627</v>
      </c>
      <c r="FT41">
        <v>2.41455</v>
      </c>
      <c r="FU41">
        <v>2.14966</v>
      </c>
      <c r="FV41">
        <v>2.69897</v>
      </c>
      <c r="FW41">
        <v>2.15088</v>
      </c>
      <c r="FX41">
        <v>2.41455</v>
      </c>
      <c r="FY41">
        <v>43.5354</v>
      </c>
      <c r="FZ41">
        <v>15.3579</v>
      </c>
      <c r="GA41">
        <v>19</v>
      </c>
      <c r="GB41">
        <v>614.299</v>
      </c>
      <c r="GC41">
        <v>592.458</v>
      </c>
      <c r="GD41">
        <v>22.9452</v>
      </c>
      <c r="GE41">
        <v>39.6619</v>
      </c>
      <c r="GF41">
        <v>29.9994</v>
      </c>
      <c r="GG41">
        <v>39.3238</v>
      </c>
      <c r="GH41">
        <v>39.2473</v>
      </c>
      <c r="GI41">
        <v>63.5578</v>
      </c>
      <c r="GJ41">
        <v>39.826</v>
      </c>
      <c r="GK41">
        <v>0</v>
      </c>
      <c r="GL41">
        <v>22.017</v>
      </c>
      <c r="GM41">
        <v>1200</v>
      </c>
      <c r="GN41">
        <v>28.4697</v>
      </c>
      <c r="GO41">
        <v>98.72020000000001</v>
      </c>
      <c r="GP41">
        <v>99.4909</v>
      </c>
    </row>
    <row r="42" spans="1:198">
      <c r="A42">
        <v>24</v>
      </c>
      <c r="B42">
        <v>1658251395.5</v>
      </c>
      <c r="C42">
        <v>2899.900000095367</v>
      </c>
      <c r="D42" t="s">
        <v>407</v>
      </c>
      <c r="E42" t="s">
        <v>408</v>
      </c>
      <c r="F42">
        <v>15</v>
      </c>
      <c r="G42">
        <v>1658251387.5</v>
      </c>
      <c r="H42">
        <f>(I42)/1000</f>
        <v>0</v>
      </c>
      <c r="I42">
        <f>1000*AY42*AG42*(AU42-AV42)/(100*AN42*(1000-AG42*AU42))</f>
        <v>0</v>
      </c>
      <c r="J42">
        <f>AY42*AG42*(AT42-AS42*(1000-AG42*AV42)/(1000-AG42*AU42))/(100*AN42)</f>
        <v>0</v>
      </c>
      <c r="K42">
        <f>AS42 - IF(AG42&gt;1, J42*AN42*100.0/(AI42*BG42), 0)</f>
        <v>0</v>
      </c>
      <c r="L42">
        <f>((R42-H42/2)*K42-J42)/(R42+H42/2)</f>
        <v>0</v>
      </c>
      <c r="M42">
        <f>L42*(AZ42+BA42)/1000.0</f>
        <v>0</v>
      </c>
      <c r="N42">
        <f>(AS42 - IF(AG42&gt;1, J42*AN42*100.0/(AI42*BG42), 0))*(AZ42+BA42)/1000.0</f>
        <v>0</v>
      </c>
      <c r="O42">
        <f>2.0/((1/Q42-1/P42)+SIGN(Q42)*SQRT((1/Q42-1/P42)*(1/Q42-1/P42) + 4*AO42/((AO42+1)*(AO42+1))*(2*1/Q42*1/P42-1/P42*1/P42)))</f>
        <v>0</v>
      </c>
      <c r="P42">
        <f>IF(LEFT(AP42,1)&lt;&gt;"0",IF(LEFT(AP42,1)="1",3.0,AQ42),$D$5+$E$5*(BG42*AZ42/($K$5*1000))+$F$5*(BG42*AZ42/($K$5*1000))*MAX(MIN(AN42,$J$5),$I$5)*MAX(MIN(AN42,$J$5),$I$5)+$G$5*MAX(MIN(AN42,$J$5),$I$5)*(BG42*AZ42/($K$5*1000))+$H$5*(BG42*AZ42/($K$5*1000))*(BG42*AZ42/($K$5*1000)))</f>
        <v>0</v>
      </c>
      <c r="Q42">
        <f>H42*(1000-(1000*0.61365*exp(17.502*U42/(240.97+U42))/(AZ42+BA42)+AU42)/2)/(1000*0.61365*exp(17.502*U42/(240.97+U42))/(AZ42+BA42)-AU42)</f>
        <v>0</v>
      </c>
      <c r="R42">
        <f>1/((AO42+1)/(O42/1.6)+1/(P42/1.37)) + AO42/((AO42+1)/(O42/1.6) + AO42/(P42/1.37))</f>
        <v>0</v>
      </c>
      <c r="S42">
        <f>(AJ42*AM42)</f>
        <v>0</v>
      </c>
      <c r="T42">
        <f>(BB42+(S42+2*0.95*5.67E-8*(((BB42+$B$9)+273)^4-(BB42+273)^4)-44100*H42)/(1.84*29.3*P42+8*0.95*5.67E-8*(BB42+273)^3))</f>
        <v>0</v>
      </c>
      <c r="U42">
        <f>($C$9*BC42+$D$9*BD42+$E$9*T42)</f>
        <v>0</v>
      </c>
      <c r="V42">
        <f>0.61365*exp(17.502*U42/(240.97+U42))</f>
        <v>0</v>
      </c>
      <c r="W42">
        <f>(X42/Y42*100)</f>
        <v>0</v>
      </c>
      <c r="X42">
        <f>AU42*(AZ42+BA42)/1000</f>
        <v>0</v>
      </c>
      <c r="Y42">
        <f>0.61365*exp(17.502*BB42/(240.97+BB42))</f>
        <v>0</v>
      </c>
      <c r="Z42">
        <f>(V42-AU42*(AZ42+BA42)/1000)</f>
        <v>0</v>
      </c>
      <c r="AA42">
        <f>(-H42*44100)</f>
        <v>0</v>
      </c>
      <c r="AB42">
        <f>2*29.3*P42*0.92*(BB42-U42)</f>
        <v>0</v>
      </c>
      <c r="AC42">
        <f>2*0.95*5.67E-8*(((BB42+$B$9)+273)^4-(U42+273)^4)</f>
        <v>0</v>
      </c>
      <c r="AD42">
        <f>S42+AC42+AA42+AB42</f>
        <v>0</v>
      </c>
      <c r="AE42">
        <v>0</v>
      </c>
      <c r="AF42">
        <v>0</v>
      </c>
      <c r="AG42">
        <f>IF(AE42*$H$15&gt;=AI42,1.0,(AI42/(AI42-AE42*$H$15)))</f>
        <v>0</v>
      </c>
      <c r="AH42">
        <f>(AG42-1)*100</f>
        <v>0</v>
      </c>
      <c r="AI42">
        <f>MAX(0,($B$15+$C$15*BG42)/(1+$D$15*BG42)*AZ42/(BB42+273)*$E$15)</f>
        <v>0</v>
      </c>
      <c r="AJ42">
        <f>$B$13*BH42+$C$13*BI42+$D$13*BT42</f>
        <v>0</v>
      </c>
      <c r="AK42">
        <f>AJ42*AL42</f>
        <v>0</v>
      </c>
      <c r="AL42">
        <f>($B$13*$D$11+$C$13*$D$11+$D$13*(BU42*$E$11+BV42*$G$11))/($B$13+$C$13+$D$13)</f>
        <v>0</v>
      </c>
      <c r="AM42">
        <f>($B$13*$K$11+$C$13*$K$11+$D$13*(BU42*$L$11+BV42*$N$11))/($B$13+$C$13+$D$13)</f>
        <v>0</v>
      </c>
      <c r="AN42">
        <v>2.4</v>
      </c>
      <c r="AO42">
        <v>0.5</v>
      </c>
      <c r="AP42" t="s">
        <v>334</v>
      </c>
      <c r="AQ42">
        <v>2</v>
      </c>
      <c r="AR42">
        <v>1658251387.5</v>
      </c>
      <c r="AS42">
        <v>1487.412258064516</v>
      </c>
      <c r="AT42">
        <v>1499.959677419355</v>
      </c>
      <c r="AU42">
        <v>30.11087741935483</v>
      </c>
      <c r="AV42">
        <v>28.5315</v>
      </c>
      <c r="AW42">
        <v>1482.845161290322</v>
      </c>
      <c r="AX42">
        <v>29.83050967741935</v>
      </c>
      <c r="AY42">
        <v>599.9895806451613</v>
      </c>
      <c r="AZ42">
        <v>84.98019354838708</v>
      </c>
      <c r="BA42">
        <v>0.1000094193548387</v>
      </c>
      <c r="BB42">
        <v>30.15557741935483</v>
      </c>
      <c r="BC42">
        <v>31.2270741935484</v>
      </c>
      <c r="BD42">
        <v>999.9000000000003</v>
      </c>
      <c r="BE42">
        <v>0</v>
      </c>
      <c r="BF42">
        <v>0</v>
      </c>
      <c r="BG42">
        <v>10002.17741935484</v>
      </c>
      <c r="BH42">
        <v>539.0853225806452</v>
      </c>
      <c r="BI42">
        <v>2029.427096774193</v>
      </c>
      <c r="BJ42">
        <v>-12.54783225806452</v>
      </c>
      <c r="BK42">
        <v>1533.58935483871</v>
      </c>
      <c r="BL42">
        <v>1544.012580645161</v>
      </c>
      <c r="BM42">
        <v>1.579359677419355</v>
      </c>
      <c r="BN42">
        <v>1499.959677419355</v>
      </c>
      <c r="BO42">
        <v>28.5315</v>
      </c>
      <c r="BP42">
        <v>2.558828064516129</v>
      </c>
      <c r="BQ42">
        <v>2.424612903225806</v>
      </c>
      <c r="BR42">
        <v>21.40559677419355</v>
      </c>
      <c r="BS42">
        <v>20.52910322580646</v>
      </c>
      <c r="BT42">
        <v>1800.01064516129</v>
      </c>
      <c r="BU42">
        <v>0.643000225806452</v>
      </c>
      <c r="BV42">
        <v>0.3569998064516129</v>
      </c>
      <c r="BW42">
        <v>42</v>
      </c>
      <c r="BX42">
        <v>30063.57096774193</v>
      </c>
      <c r="BY42">
        <v>1658251367</v>
      </c>
      <c r="BZ42" t="s">
        <v>409</v>
      </c>
      <c r="CA42">
        <v>1658251367</v>
      </c>
      <c r="CB42">
        <v>1658251366.5</v>
      </c>
      <c r="CC42">
        <v>25</v>
      </c>
      <c r="CD42">
        <v>0.735</v>
      </c>
      <c r="CE42">
        <v>-0.004</v>
      </c>
      <c r="CF42">
        <v>4.57</v>
      </c>
      <c r="CG42">
        <v>0.28</v>
      </c>
      <c r="CH42">
        <v>1500</v>
      </c>
      <c r="CI42">
        <v>28</v>
      </c>
      <c r="CJ42">
        <v>0.19</v>
      </c>
      <c r="CK42">
        <v>0.07000000000000001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3.21945</v>
      </c>
      <c r="CX42">
        <v>2.78119</v>
      </c>
      <c r="CY42">
        <v>0.188962</v>
      </c>
      <c r="CZ42">
        <v>0.192757</v>
      </c>
      <c r="DA42">
        <v>0.115635</v>
      </c>
      <c r="DB42">
        <v>0.113865</v>
      </c>
      <c r="DC42">
        <v>20099.2</v>
      </c>
      <c r="DD42">
        <v>19807.5</v>
      </c>
      <c r="DE42">
        <v>23874.3</v>
      </c>
      <c r="DF42">
        <v>21897.8</v>
      </c>
      <c r="DG42">
        <v>31252.4</v>
      </c>
      <c r="DH42">
        <v>24788.7</v>
      </c>
      <c r="DI42">
        <v>39058.4</v>
      </c>
      <c r="DJ42">
        <v>30341.9</v>
      </c>
      <c r="DK42">
        <v>2.03977</v>
      </c>
      <c r="DL42">
        <v>1.98155</v>
      </c>
      <c r="DM42">
        <v>-0.0435486</v>
      </c>
      <c r="DN42">
        <v>0</v>
      </c>
      <c r="DO42">
        <v>31.9362</v>
      </c>
      <c r="DP42">
        <v>999.9</v>
      </c>
      <c r="DQ42">
        <v>59.3</v>
      </c>
      <c r="DR42">
        <v>38.3</v>
      </c>
      <c r="DS42">
        <v>47.214</v>
      </c>
      <c r="DT42">
        <v>64.54859999999999</v>
      </c>
      <c r="DU42">
        <v>15.8053</v>
      </c>
      <c r="DV42">
        <v>2</v>
      </c>
      <c r="DW42">
        <v>1.05094</v>
      </c>
      <c r="DX42">
        <v>9.28105</v>
      </c>
      <c r="DY42">
        <v>20.0815</v>
      </c>
      <c r="DZ42">
        <v>5.22687</v>
      </c>
      <c r="EA42">
        <v>11.956</v>
      </c>
      <c r="EB42">
        <v>4.9752</v>
      </c>
      <c r="EC42">
        <v>3.28023</v>
      </c>
      <c r="ED42">
        <v>7014.8</v>
      </c>
      <c r="EE42">
        <v>9999</v>
      </c>
      <c r="EF42">
        <v>9999</v>
      </c>
      <c r="EG42">
        <v>165.6</v>
      </c>
      <c r="EH42">
        <v>4.97168</v>
      </c>
      <c r="EI42">
        <v>1.86188</v>
      </c>
      <c r="EJ42">
        <v>1.86737</v>
      </c>
      <c r="EK42">
        <v>1.85895</v>
      </c>
      <c r="EL42">
        <v>1.86291</v>
      </c>
      <c r="EM42">
        <v>1.86349</v>
      </c>
      <c r="EN42">
        <v>1.86417</v>
      </c>
      <c r="EO42">
        <v>1.86047</v>
      </c>
      <c r="EP42">
        <v>0</v>
      </c>
      <c r="EQ42">
        <v>0</v>
      </c>
      <c r="ER42">
        <v>0</v>
      </c>
      <c r="ES42">
        <v>0</v>
      </c>
      <c r="ET42" t="s">
        <v>336</v>
      </c>
      <c r="EU42" t="s">
        <v>337</v>
      </c>
      <c r="EV42" t="s">
        <v>338</v>
      </c>
      <c r="EW42" t="s">
        <v>338</v>
      </c>
      <c r="EX42" t="s">
        <v>338</v>
      </c>
      <c r="EY42" t="s">
        <v>338</v>
      </c>
      <c r="EZ42">
        <v>0</v>
      </c>
      <c r="FA42">
        <v>100</v>
      </c>
      <c r="FB42">
        <v>100</v>
      </c>
      <c r="FC42">
        <v>4.56</v>
      </c>
      <c r="FD42">
        <v>0.2804</v>
      </c>
      <c r="FE42">
        <v>4.448965247869979</v>
      </c>
      <c r="FF42">
        <v>0.0006784385813721132</v>
      </c>
      <c r="FG42">
        <v>-9.114967239483524E-07</v>
      </c>
      <c r="FH42">
        <v>3.422039933275619E-10</v>
      </c>
      <c r="FI42">
        <v>0.2803500000000021</v>
      </c>
      <c r="FJ42">
        <v>0</v>
      </c>
      <c r="FK42">
        <v>0</v>
      </c>
      <c r="FL42">
        <v>0</v>
      </c>
      <c r="FM42">
        <v>1</v>
      </c>
      <c r="FN42">
        <v>2092</v>
      </c>
      <c r="FO42">
        <v>0</v>
      </c>
      <c r="FP42">
        <v>27</v>
      </c>
      <c r="FQ42">
        <v>0.5</v>
      </c>
      <c r="FR42">
        <v>0.5</v>
      </c>
      <c r="FS42">
        <v>3.76831</v>
      </c>
      <c r="FT42">
        <v>2.40356</v>
      </c>
      <c r="FU42">
        <v>2.14966</v>
      </c>
      <c r="FV42">
        <v>2.69897</v>
      </c>
      <c r="FW42">
        <v>2.15088</v>
      </c>
      <c r="FX42">
        <v>2.43774</v>
      </c>
      <c r="FY42">
        <v>43.6447</v>
      </c>
      <c r="FZ42">
        <v>15.3404</v>
      </c>
      <c r="GA42">
        <v>19</v>
      </c>
      <c r="GB42">
        <v>623.27</v>
      </c>
      <c r="GC42">
        <v>593.83</v>
      </c>
      <c r="GD42">
        <v>22.8634</v>
      </c>
      <c r="GE42">
        <v>39.5697</v>
      </c>
      <c r="GF42">
        <v>30.0002</v>
      </c>
      <c r="GG42">
        <v>39.2014</v>
      </c>
      <c r="GH42">
        <v>39.1291</v>
      </c>
      <c r="GI42">
        <v>75.3942</v>
      </c>
      <c r="GJ42">
        <v>40.1155</v>
      </c>
      <c r="GK42">
        <v>0</v>
      </c>
      <c r="GL42">
        <v>21.9127</v>
      </c>
      <c r="GM42">
        <v>1500</v>
      </c>
      <c r="GN42">
        <v>28.6499</v>
      </c>
      <c r="GO42">
        <v>98.74079999999999</v>
      </c>
      <c r="GP42">
        <v>99.502</v>
      </c>
    </row>
    <row r="43" spans="1:198">
      <c r="A43">
        <v>25</v>
      </c>
      <c r="B43">
        <v>1658252139.6</v>
      </c>
      <c r="C43">
        <v>3644</v>
      </c>
      <c r="D43" t="s">
        <v>412</v>
      </c>
      <c r="E43" t="s">
        <v>413</v>
      </c>
      <c r="F43">
        <v>15</v>
      </c>
      <c r="G43">
        <v>1658252131.849999</v>
      </c>
      <c r="H43">
        <f>(I43)/1000</f>
        <v>0</v>
      </c>
      <c r="I43">
        <f>1000*AY43*AG43*(AU43-AV43)/(100*AN43*(1000-AG43*AU43))</f>
        <v>0</v>
      </c>
      <c r="J43">
        <f>AY43*AG43*(AT43-AS43*(1000-AG43*AV43)/(1000-AG43*AU43))/(100*AN43)</f>
        <v>0</v>
      </c>
      <c r="K43">
        <f>AS43 - IF(AG43&gt;1, J43*AN43*100.0/(AI43*BG43), 0)</f>
        <v>0</v>
      </c>
      <c r="L43">
        <f>((R43-H43/2)*K43-J43)/(R43+H43/2)</f>
        <v>0</v>
      </c>
      <c r="M43">
        <f>L43*(AZ43+BA43)/1000.0</f>
        <v>0</v>
      </c>
      <c r="N43">
        <f>(AS43 - IF(AG43&gt;1, J43*AN43*100.0/(AI43*BG43), 0))*(AZ43+BA43)/1000.0</f>
        <v>0</v>
      </c>
      <c r="O43">
        <f>2.0/((1/Q43-1/P43)+SIGN(Q43)*SQRT((1/Q43-1/P43)*(1/Q43-1/P43) + 4*AO43/((AO43+1)*(AO43+1))*(2*1/Q43*1/P43-1/P43*1/P43)))</f>
        <v>0</v>
      </c>
      <c r="P43">
        <f>IF(LEFT(AP43,1)&lt;&gt;"0",IF(LEFT(AP43,1)="1",3.0,AQ43),$D$5+$E$5*(BG43*AZ43/($K$5*1000))+$F$5*(BG43*AZ43/($K$5*1000))*MAX(MIN(AN43,$J$5),$I$5)*MAX(MIN(AN43,$J$5),$I$5)+$G$5*MAX(MIN(AN43,$J$5),$I$5)*(BG43*AZ43/($K$5*1000))+$H$5*(BG43*AZ43/($K$5*1000))*(BG43*AZ43/($K$5*1000)))</f>
        <v>0</v>
      </c>
      <c r="Q43">
        <f>H43*(1000-(1000*0.61365*exp(17.502*U43/(240.97+U43))/(AZ43+BA43)+AU43)/2)/(1000*0.61365*exp(17.502*U43/(240.97+U43))/(AZ43+BA43)-AU43)</f>
        <v>0</v>
      </c>
      <c r="R43">
        <f>1/((AO43+1)/(O43/1.6)+1/(P43/1.37)) + AO43/((AO43+1)/(O43/1.6) + AO43/(P43/1.37))</f>
        <v>0</v>
      </c>
      <c r="S43">
        <f>(AJ43*AM43)</f>
        <v>0</v>
      </c>
      <c r="T43">
        <f>(BB43+(S43+2*0.95*5.67E-8*(((BB43+$B$9)+273)^4-(BB43+273)^4)-44100*H43)/(1.84*29.3*P43+8*0.95*5.67E-8*(BB43+273)^3))</f>
        <v>0</v>
      </c>
      <c r="U43">
        <f>($C$9*BC43+$D$9*BD43+$E$9*T43)</f>
        <v>0</v>
      </c>
      <c r="V43">
        <f>0.61365*exp(17.502*U43/(240.97+U43))</f>
        <v>0</v>
      </c>
      <c r="W43">
        <f>(X43/Y43*100)</f>
        <v>0</v>
      </c>
      <c r="X43">
        <f>AU43*(AZ43+BA43)/1000</f>
        <v>0</v>
      </c>
      <c r="Y43">
        <f>0.61365*exp(17.502*BB43/(240.97+BB43))</f>
        <v>0</v>
      </c>
      <c r="Z43">
        <f>(V43-AU43*(AZ43+BA43)/1000)</f>
        <v>0</v>
      </c>
      <c r="AA43">
        <f>(-H43*44100)</f>
        <v>0</v>
      </c>
      <c r="AB43">
        <f>2*29.3*P43*0.92*(BB43-U43)</f>
        <v>0</v>
      </c>
      <c r="AC43">
        <f>2*0.95*5.67E-8*(((BB43+$B$9)+273)^4-(U43+273)^4)</f>
        <v>0</v>
      </c>
      <c r="AD43">
        <f>S43+AC43+AA43+AB43</f>
        <v>0</v>
      </c>
      <c r="AE43">
        <v>0</v>
      </c>
      <c r="AF43">
        <v>0</v>
      </c>
      <c r="AG43">
        <f>IF(AE43*$H$15&gt;=AI43,1.0,(AI43/(AI43-AE43*$H$15)))</f>
        <v>0</v>
      </c>
      <c r="AH43">
        <f>(AG43-1)*100</f>
        <v>0</v>
      </c>
      <c r="AI43">
        <f>MAX(0,($B$15+$C$15*BG43)/(1+$D$15*BG43)*AZ43/(BB43+273)*$E$15)</f>
        <v>0</v>
      </c>
      <c r="AJ43">
        <f>$B$13*BH43+$C$13*BI43+$D$13*BT43</f>
        <v>0</v>
      </c>
      <c r="AK43">
        <f>AJ43*AL43</f>
        <v>0</v>
      </c>
      <c r="AL43">
        <f>($B$13*$D$11+$C$13*$D$11+$D$13*(BU43*$E$11+BV43*$G$11))/($B$13+$C$13+$D$13)</f>
        <v>0</v>
      </c>
      <c r="AM43">
        <f>($B$13*$K$11+$C$13*$K$11+$D$13*(BU43*$L$11+BV43*$N$11))/($B$13+$C$13+$D$13)</f>
        <v>0</v>
      </c>
      <c r="AN43">
        <v>2.4</v>
      </c>
      <c r="AO43">
        <v>0.5</v>
      </c>
      <c r="AP43" t="s">
        <v>334</v>
      </c>
      <c r="AQ43">
        <v>2</v>
      </c>
      <c r="AR43">
        <v>1658252131.849999</v>
      </c>
      <c r="AS43">
        <v>413.0706000000001</v>
      </c>
      <c r="AT43">
        <v>420.0383</v>
      </c>
      <c r="AU43">
        <v>24.92221999999999</v>
      </c>
      <c r="AV43">
        <v>21.51828</v>
      </c>
      <c r="AW43">
        <v>410.4000333333334</v>
      </c>
      <c r="AX43">
        <v>24.60657666666667</v>
      </c>
      <c r="AY43">
        <v>599.9977333333334</v>
      </c>
      <c r="AZ43">
        <v>84.97292999999998</v>
      </c>
      <c r="BA43">
        <v>0.1000425133333333</v>
      </c>
      <c r="BB43">
        <v>33.81508</v>
      </c>
      <c r="BC43">
        <v>33.98767333333333</v>
      </c>
      <c r="BD43">
        <v>999.9000000000002</v>
      </c>
      <c r="BE43">
        <v>0</v>
      </c>
      <c r="BF43">
        <v>0</v>
      </c>
      <c r="BG43">
        <v>10001.89366666667</v>
      </c>
      <c r="BH43">
        <v>563.5588333333334</v>
      </c>
      <c r="BI43">
        <v>233.6503666666667</v>
      </c>
      <c r="BJ43">
        <v>-6.967754999999999</v>
      </c>
      <c r="BK43">
        <v>423.6283333333333</v>
      </c>
      <c r="BL43">
        <v>429.2757</v>
      </c>
      <c r="BM43">
        <v>3.40393</v>
      </c>
      <c r="BN43">
        <v>420.0383</v>
      </c>
      <c r="BO43">
        <v>21.51828</v>
      </c>
      <c r="BP43">
        <v>2.117714</v>
      </c>
      <c r="BQ43">
        <v>1.828471666666666</v>
      </c>
      <c r="BR43">
        <v>18.35297333333333</v>
      </c>
      <c r="BS43">
        <v>16.03223333333333</v>
      </c>
      <c r="BT43">
        <v>1800.010333333333</v>
      </c>
      <c r="BU43">
        <v>0.6429998000000001</v>
      </c>
      <c r="BV43">
        <v>0.3570002</v>
      </c>
      <c r="BW43">
        <v>39</v>
      </c>
      <c r="BX43">
        <v>30063.56666666667</v>
      </c>
      <c r="BY43">
        <v>1658252102.6</v>
      </c>
      <c r="BZ43" t="s">
        <v>414</v>
      </c>
      <c r="CA43">
        <v>1658252099.1</v>
      </c>
      <c r="CB43">
        <v>1658252102.6</v>
      </c>
      <c r="CC43">
        <v>27</v>
      </c>
      <c r="CD43">
        <v>-0.029</v>
      </c>
      <c r="CE43">
        <v>0.006</v>
      </c>
      <c r="CF43">
        <v>2.671</v>
      </c>
      <c r="CG43">
        <v>0.225</v>
      </c>
      <c r="CH43">
        <v>420</v>
      </c>
      <c r="CI43">
        <v>22</v>
      </c>
      <c r="CJ43">
        <v>0.29</v>
      </c>
      <c r="CK43">
        <v>0.02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3.22015</v>
      </c>
      <c r="CX43">
        <v>2.78184</v>
      </c>
      <c r="CY43">
        <v>0.0792112</v>
      </c>
      <c r="CZ43">
        <v>0.0816841</v>
      </c>
      <c r="DA43">
        <v>0.101046</v>
      </c>
      <c r="DB43">
        <v>0.09396019999999999</v>
      </c>
      <c r="DC43">
        <v>22823.9</v>
      </c>
      <c r="DD43">
        <v>22527.9</v>
      </c>
      <c r="DE43">
        <v>23874.2</v>
      </c>
      <c r="DF43">
        <v>21888.6</v>
      </c>
      <c r="DG43">
        <v>31759.2</v>
      </c>
      <c r="DH43">
        <v>25328.2</v>
      </c>
      <c r="DI43">
        <v>39057.8</v>
      </c>
      <c r="DJ43">
        <v>30326.2</v>
      </c>
      <c r="DK43">
        <v>2.044</v>
      </c>
      <c r="DL43">
        <v>1.96068</v>
      </c>
      <c r="DM43">
        <v>-0.00545755</v>
      </c>
      <c r="DN43">
        <v>0</v>
      </c>
      <c r="DO43">
        <v>34.0745</v>
      </c>
      <c r="DP43">
        <v>999.9</v>
      </c>
      <c r="DQ43">
        <v>56.8</v>
      </c>
      <c r="DR43">
        <v>39.6</v>
      </c>
      <c r="DS43">
        <v>48.5076</v>
      </c>
      <c r="DT43">
        <v>63.7142</v>
      </c>
      <c r="DU43">
        <v>16.4663</v>
      </c>
      <c r="DV43">
        <v>2</v>
      </c>
      <c r="DW43">
        <v>0.994372</v>
      </c>
      <c r="DX43">
        <v>2.51149</v>
      </c>
      <c r="DY43">
        <v>20.3373</v>
      </c>
      <c r="DZ43">
        <v>5.22373</v>
      </c>
      <c r="EA43">
        <v>11.9501</v>
      </c>
      <c r="EB43">
        <v>4.9742</v>
      </c>
      <c r="EC43">
        <v>3.28015</v>
      </c>
      <c r="ED43">
        <v>7033.8</v>
      </c>
      <c r="EE43">
        <v>9999</v>
      </c>
      <c r="EF43">
        <v>9999</v>
      </c>
      <c r="EG43">
        <v>165.8</v>
      </c>
      <c r="EH43">
        <v>4.97188</v>
      </c>
      <c r="EI43">
        <v>1.86197</v>
      </c>
      <c r="EJ43">
        <v>1.86752</v>
      </c>
      <c r="EK43">
        <v>1.85899</v>
      </c>
      <c r="EL43">
        <v>1.86295</v>
      </c>
      <c r="EM43">
        <v>1.86357</v>
      </c>
      <c r="EN43">
        <v>1.86432</v>
      </c>
      <c r="EO43">
        <v>1.86054</v>
      </c>
      <c r="EP43">
        <v>0</v>
      </c>
      <c r="EQ43">
        <v>0</v>
      </c>
      <c r="ER43">
        <v>0</v>
      </c>
      <c r="ES43">
        <v>0</v>
      </c>
      <c r="ET43" t="s">
        <v>336</v>
      </c>
      <c r="EU43" t="s">
        <v>337</v>
      </c>
      <c r="EV43" t="s">
        <v>338</v>
      </c>
      <c r="EW43" t="s">
        <v>338</v>
      </c>
      <c r="EX43" t="s">
        <v>338</v>
      </c>
      <c r="EY43" t="s">
        <v>338</v>
      </c>
      <c r="EZ43">
        <v>0</v>
      </c>
      <c r="FA43">
        <v>100</v>
      </c>
      <c r="FB43">
        <v>100</v>
      </c>
      <c r="FC43">
        <v>2.671</v>
      </c>
      <c r="FD43">
        <v>0.3138</v>
      </c>
      <c r="FE43">
        <v>2.522024855050892</v>
      </c>
      <c r="FF43">
        <v>0.0006784385813721132</v>
      </c>
      <c r="FG43">
        <v>-9.114967239483524E-07</v>
      </c>
      <c r="FH43">
        <v>3.422039933275619E-10</v>
      </c>
      <c r="FI43">
        <v>0.0520652273708256</v>
      </c>
      <c r="FJ43">
        <v>-0.01029449659765723</v>
      </c>
      <c r="FK43">
        <v>0.0009324137930095463</v>
      </c>
      <c r="FL43">
        <v>-3.199825925107234E-06</v>
      </c>
      <c r="FM43">
        <v>1</v>
      </c>
      <c r="FN43">
        <v>2092</v>
      </c>
      <c r="FO43">
        <v>0</v>
      </c>
      <c r="FP43">
        <v>27</v>
      </c>
      <c r="FQ43">
        <v>0.7</v>
      </c>
      <c r="FR43">
        <v>0.6</v>
      </c>
      <c r="FS43">
        <v>1.37085</v>
      </c>
      <c r="FT43">
        <v>2.40601</v>
      </c>
      <c r="FU43">
        <v>2.14966</v>
      </c>
      <c r="FV43">
        <v>2.69653</v>
      </c>
      <c r="FW43">
        <v>2.15088</v>
      </c>
      <c r="FX43">
        <v>2.43652</v>
      </c>
      <c r="FY43">
        <v>44.4177</v>
      </c>
      <c r="FZ43">
        <v>15.4192</v>
      </c>
      <c r="GA43">
        <v>19</v>
      </c>
      <c r="GB43">
        <v>625.272</v>
      </c>
      <c r="GC43">
        <v>575.521</v>
      </c>
      <c r="GD43">
        <v>31.3567</v>
      </c>
      <c r="GE43">
        <v>39.2198</v>
      </c>
      <c r="GF43">
        <v>29.9998</v>
      </c>
      <c r="GG43">
        <v>39.0513</v>
      </c>
      <c r="GH43">
        <v>39.0007</v>
      </c>
      <c r="GI43">
        <v>27.4765</v>
      </c>
      <c r="GJ43">
        <v>52.5789</v>
      </c>
      <c r="GK43">
        <v>0</v>
      </c>
      <c r="GL43">
        <v>31.3594</v>
      </c>
      <c r="GM43">
        <v>420</v>
      </c>
      <c r="GN43">
        <v>21.5706</v>
      </c>
      <c r="GO43">
        <v>98.7398</v>
      </c>
      <c r="GP43">
        <v>99.4545</v>
      </c>
    </row>
    <row r="44" spans="1:198">
      <c r="A44">
        <v>26</v>
      </c>
      <c r="B44">
        <v>1658252230.1</v>
      </c>
      <c r="C44">
        <v>3734.5</v>
      </c>
      <c r="D44" t="s">
        <v>415</v>
      </c>
      <c r="E44" t="s">
        <v>416</v>
      </c>
      <c r="F44">
        <v>15</v>
      </c>
      <c r="G44">
        <v>1658252222.349999</v>
      </c>
      <c r="H44">
        <f>(I44)/1000</f>
        <v>0</v>
      </c>
      <c r="I44">
        <f>1000*AY44*AG44*(AU44-AV44)/(100*AN44*(1000-AG44*AU44))</f>
        <v>0</v>
      </c>
      <c r="J44">
        <f>AY44*AG44*(AT44-AS44*(1000-AG44*AV44)/(1000-AG44*AU44))/(100*AN44)</f>
        <v>0</v>
      </c>
      <c r="K44">
        <f>AS44 - IF(AG44&gt;1, J44*AN44*100.0/(AI44*BG44), 0)</f>
        <v>0</v>
      </c>
      <c r="L44">
        <f>((R44-H44/2)*K44-J44)/(R44+H44/2)</f>
        <v>0</v>
      </c>
      <c r="M44">
        <f>L44*(AZ44+BA44)/1000.0</f>
        <v>0</v>
      </c>
      <c r="N44">
        <f>(AS44 - IF(AG44&gt;1, J44*AN44*100.0/(AI44*BG44), 0))*(AZ44+BA44)/1000.0</f>
        <v>0</v>
      </c>
      <c r="O44">
        <f>2.0/((1/Q44-1/P44)+SIGN(Q44)*SQRT((1/Q44-1/P44)*(1/Q44-1/P44) + 4*AO44/((AO44+1)*(AO44+1))*(2*1/Q44*1/P44-1/P44*1/P44)))</f>
        <v>0</v>
      </c>
      <c r="P44">
        <f>IF(LEFT(AP44,1)&lt;&gt;"0",IF(LEFT(AP44,1)="1",3.0,AQ44),$D$5+$E$5*(BG44*AZ44/($K$5*1000))+$F$5*(BG44*AZ44/($K$5*1000))*MAX(MIN(AN44,$J$5),$I$5)*MAX(MIN(AN44,$J$5),$I$5)+$G$5*MAX(MIN(AN44,$J$5),$I$5)*(BG44*AZ44/($K$5*1000))+$H$5*(BG44*AZ44/($K$5*1000))*(BG44*AZ44/($K$5*1000)))</f>
        <v>0</v>
      </c>
      <c r="Q44">
        <f>H44*(1000-(1000*0.61365*exp(17.502*U44/(240.97+U44))/(AZ44+BA44)+AU44)/2)/(1000*0.61365*exp(17.502*U44/(240.97+U44))/(AZ44+BA44)-AU44)</f>
        <v>0</v>
      </c>
      <c r="R44">
        <f>1/((AO44+1)/(O44/1.6)+1/(P44/1.37)) + AO44/((AO44+1)/(O44/1.6) + AO44/(P44/1.37))</f>
        <v>0</v>
      </c>
      <c r="S44">
        <f>(AJ44*AM44)</f>
        <v>0</v>
      </c>
      <c r="T44">
        <f>(BB44+(S44+2*0.95*5.67E-8*(((BB44+$B$9)+273)^4-(BB44+273)^4)-44100*H44)/(1.84*29.3*P44+8*0.95*5.67E-8*(BB44+273)^3))</f>
        <v>0</v>
      </c>
      <c r="U44">
        <f>($C$9*BC44+$D$9*BD44+$E$9*T44)</f>
        <v>0</v>
      </c>
      <c r="V44">
        <f>0.61365*exp(17.502*U44/(240.97+U44))</f>
        <v>0</v>
      </c>
      <c r="W44">
        <f>(X44/Y44*100)</f>
        <v>0</v>
      </c>
      <c r="X44">
        <f>AU44*(AZ44+BA44)/1000</f>
        <v>0</v>
      </c>
      <c r="Y44">
        <f>0.61365*exp(17.502*BB44/(240.97+BB44))</f>
        <v>0</v>
      </c>
      <c r="Z44">
        <f>(V44-AU44*(AZ44+BA44)/1000)</f>
        <v>0</v>
      </c>
      <c r="AA44">
        <f>(-H44*44100)</f>
        <v>0</v>
      </c>
      <c r="AB44">
        <f>2*29.3*P44*0.92*(BB44-U44)</f>
        <v>0</v>
      </c>
      <c r="AC44">
        <f>2*0.95*5.67E-8*(((BB44+$B$9)+273)^4-(U44+273)^4)</f>
        <v>0</v>
      </c>
      <c r="AD44">
        <f>S44+AC44+AA44+AB44</f>
        <v>0</v>
      </c>
      <c r="AE44">
        <v>0</v>
      </c>
      <c r="AF44">
        <v>0</v>
      </c>
      <c r="AG44">
        <f>IF(AE44*$H$15&gt;=AI44,1.0,(AI44/(AI44-AE44*$H$15)))</f>
        <v>0</v>
      </c>
      <c r="AH44">
        <f>(AG44-1)*100</f>
        <v>0</v>
      </c>
      <c r="AI44">
        <f>MAX(0,($B$15+$C$15*BG44)/(1+$D$15*BG44)*AZ44/(BB44+273)*$E$15)</f>
        <v>0</v>
      </c>
      <c r="AJ44">
        <f>$B$13*BH44+$C$13*BI44+$D$13*BT44</f>
        <v>0</v>
      </c>
      <c r="AK44">
        <f>AJ44*AL44</f>
        <v>0</v>
      </c>
      <c r="AL44">
        <f>($B$13*$D$11+$C$13*$D$11+$D$13*(BU44*$E$11+BV44*$G$11))/($B$13+$C$13+$D$13)</f>
        <v>0</v>
      </c>
      <c r="AM44">
        <f>($B$13*$K$11+$C$13*$K$11+$D$13*(BU44*$L$11+BV44*$N$11))/($B$13+$C$13+$D$13)</f>
        <v>0</v>
      </c>
      <c r="AN44">
        <v>2.4</v>
      </c>
      <c r="AO44">
        <v>0.5</v>
      </c>
      <c r="AP44" t="s">
        <v>334</v>
      </c>
      <c r="AQ44">
        <v>2</v>
      </c>
      <c r="AR44">
        <v>1658252222.349999</v>
      </c>
      <c r="AS44">
        <v>295.2100666666666</v>
      </c>
      <c r="AT44">
        <v>300.0125333333334</v>
      </c>
      <c r="AU44">
        <v>24.92305333333333</v>
      </c>
      <c r="AV44">
        <v>21.52567666666667</v>
      </c>
      <c r="AW44">
        <v>292.9550666666666</v>
      </c>
      <c r="AX44">
        <v>24.60739</v>
      </c>
      <c r="AY44">
        <v>599.9991666666666</v>
      </c>
      <c r="AZ44">
        <v>84.97429666666667</v>
      </c>
      <c r="BA44">
        <v>0.1000275933333333</v>
      </c>
      <c r="BB44">
        <v>33.81793666666666</v>
      </c>
      <c r="BC44">
        <v>33.96455333333333</v>
      </c>
      <c r="BD44">
        <v>999.9000000000002</v>
      </c>
      <c r="BE44">
        <v>0</v>
      </c>
      <c r="BF44">
        <v>0</v>
      </c>
      <c r="BG44">
        <v>9995.413999999999</v>
      </c>
      <c r="BH44">
        <v>564.2181333333333</v>
      </c>
      <c r="BI44">
        <v>228.8837333333333</v>
      </c>
      <c r="BJ44">
        <v>-4.406312666666666</v>
      </c>
      <c r="BK44">
        <v>303.1618666666666</v>
      </c>
      <c r="BL44">
        <v>306.6126333333333</v>
      </c>
      <c r="BM44">
        <v>3.397374333333333</v>
      </c>
      <c r="BN44">
        <v>300.0125333333334</v>
      </c>
      <c r="BO44">
        <v>21.52567666666667</v>
      </c>
      <c r="BP44">
        <v>2.117819333333334</v>
      </c>
      <c r="BQ44">
        <v>1.829129666666666</v>
      </c>
      <c r="BR44">
        <v>18.35383333333333</v>
      </c>
      <c r="BS44">
        <v>16.03793</v>
      </c>
      <c r="BT44">
        <v>1800.010666666666</v>
      </c>
      <c r="BU44">
        <v>0.6430001999999999</v>
      </c>
      <c r="BV44">
        <v>0.3569997333333335</v>
      </c>
      <c r="BW44">
        <v>39</v>
      </c>
      <c r="BX44">
        <v>30063.58666666666</v>
      </c>
      <c r="BY44">
        <v>1658252251.1</v>
      </c>
      <c r="BZ44" t="s">
        <v>417</v>
      </c>
      <c r="CA44">
        <v>1658252251.1</v>
      </c>
      <c r="CB44">
        <v>1658252102.6</v>
      </c>
      <c r="CC44">
        <v>28</v>
      </c>
      <c r="CD44">
        <v>-0.398</v>
      </c>
      <c r="CE44">
        <v>0.006</v>
      </c>
      <c r="CF44">
        <v>2.255</v>
      </c>
      <c r="CG44">
        <v>0.225</v>
      </c>
      <c r="CH44">
        <v>300</v>
      </c>
      <c r="CI44">
        <v>22</v>
      </c>
      <c r="CJ44">
        <v>0.6899999999999999</v>
      </c>
      <c r="CK44">
        <v>0.02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3.22006</v>
      </c>
      <c r="CX44">
        <v>2.78116</v>
      </c>
      <c r="CY44">
        <v>0.0605951</v>
      </c>
      <c r="CZ44">
        <v>0.0626126</v>
      </c>
      <c r="DA44">
        <v>0.101214</v>
      </c>
      <c r="DB44">
        <v>0.0931974</v>
      </c>
      <c r="DC44">
        <v>23289.2</v>
      </c>
      <c r="DD44">
        <v>22998.7</v>
      </c>
      <c r="DE44">
        <v>23878.6</v>
      </c>
      <c r="DF44">
        <v>21891.9</v>
      </c>
      <c r="DG44">
        <v>31758.4</v>
      </c>
      <c r="DH44">
        <v>25352.8</v>
      </c>
      <c r="DI44">
        <v>39065</v>
      </c>
      <c r="DJ44">
        <v>30330.8</v>
      </c>
      <c r="DK44">
        <v>2.04528</v>
      </c>
      <c r="DL44">
        <v>1.96108</v>
      </c>
      <c r="DM44">
        <v>-0.00713766</v>
      </c>
      <c r="DN44">
        <v>0</v>
      </c>
      <c r="DO44">
        <v>34.083</v>
      </c>
      <c r="DP44">
        <v>999.9</v>
      </c>
      <c r="DQ44">
        <v>56.4</v>
      </c>
      <c r="DR44">
        <v>39.7</v>
      </c>
      <c r="DS44">
        <v>48.4187</v>
      </c>
      <c r="DT44">
        <v>63.8242</v>
      </c>
      <c r="DU44">
        <v>16.4824</v>
      </c>
      <c r="DV44">
        <v>2</v>
      </c>
      <c r="DW44">
        <v>0.980894</v>
      </c>
      <c r="DX44">
        <v>2.05234</v>
      </c>
      <c r="DY44">
        <v>20.3449</v>
      </c>
      <c r="DZ44">
        <v>5.22538</v>
      </c>
      <c r="EA44">
        <v>11.9501</v>
      </c>
      <c r="EB44">
        <v>4.9739</v>
      </c>
      <c r="EC44">
        <v>3.28015</v>
      </c>
      <c r="ED44">
        <v>7036.2</v>
      </c>
      <c r="EE44">
        <v>9999</v>
      </c>
      <c r="EF44">
        <v>9999</v>
      </c>
      <c r="EG44">
        <v>165.8</v>
      </c>
      <c r="EH44">
        <v>4.97185</v>
      </c>
      <c r="EI44">
        <v>1.86194</v>
      </c>
      <c r="EJ44">
        <v>1.86749</v>
      </c>
      <c r="EK44">
        <v>1.85899</v>
      </c>
      <c r="EL44">
        <v>1.86297</v>
      </c>
      <c r="EM44">
        <v>1.86356</v>
      </c>
      <c r="EN44">
        <v>1.86431</v>
      </c>
      <c r="EO44">
        <v>1.86054</v>
      </c>
      <c r="EP44">
        <v>0</v>
      </c>
      <c r="EQ44">
        <v>0</v>
      </c>
      <c r="ER44">
        <v>0</v>
      </c>
      <c r="ES44">
        <v>0</v>
      </c>
      <c r="ET44" t="s">
        <v>336</v>
      </c>
      <c r="EU44" t="s">
        <v>337</v>
      </c>
      <c r="EV44" t="s">
        <v>338</v>
      </c>
      <c r="EW44" t="s">
        <v>338</v>
      </c>
      <c r="EX44" t="s">
        <v>338</v>
      </c>
      <c r="EY44" t="s">
        <v>338</v>
      </c>
      <c r="EZ44">
        <v>0</v>
      </c>
      <c r="FA44">
        <v>100</v>
      </c>
      <c r="FB44">
        <v>100</v>
      </c>
      <c r="FC44">
        <v>2.255</v>
      </c>
      <c r="FD44">
        <v>0.3153</v>
      </c>
      <c r="FE44">
        <v>2.522024855050892</v>
      </c>
      <c r="FF44">
        <v>0.0006784385813721132</v>
      </c>
      <c r="FG44">
        <v>-9.114967239483524E-07</v>
      </c>
      <c r="FH44">
        <v>3.422039933275619E-10</v>
      </c>
      <c r="FI44">
        <v>0.0520652273708256</v>
      </c>
      <c r="FJ44">
        <v>-0.01029449659765723</v>
      </c>
      <c r="FK44">
        <v>0.0009324137930095463</v>
      </c>
      <c r="FL44">
        <v>-3.199825925107234E-06</v>
      </c>
      <c r="FM44">
        <v>1</v>
      </c>
      <c r="FN44">
        <v>2092</v>
      </c>
      <c r="FO44">
        <v>0</v>
      </c>
      <c r="FP44">
        <v>27</v>
      </c>
      <c r="FQ44">
        <v>2.2</v>
      </c>
      <c r="FR44">
        <v>2.1</v>
      </c>
      <c r="FS44">
        <v>1.0437</v>
      </c>
      <c r="FT44">
        <v>2.42432</v>
      </c>
      <c r="FU44">
        <v>2.14966</v>
      </c>
      <c r="FV44">
        <v>2.69531</v>
      </c>
      <c r="FW44">
        <v>2.15088</v>
      </c>
      <c r="FX44">
        <v>2.41577</v>
      </c>
      <c r="FY44">
        <v>44.4177</v>
      </c>
      <c r="FZ44">
        <v>15.4016</v>
      </c>
      <c r="GA44">
        <v>19</v>
      </c>
      <c r="GB44">
        <v>625.384</v>
      </c>
      <c r="GC44">
        <v>574.97</v>
      </c>
      <c r="GD44">
        <v>31.6722</v>
      </c>
      <c r="GE44">
        <v>39.0951</v>
      </c>
      <c r="GF44">
        <v>29.999</v>
      </c>
      <c r="GG44">
        <v>38.9521</v>
      </c>
      <c r="GH44">
        <v>38.901</v>
      </c>
      <c r="GI44">
        <v>20.9398</v>
      </c>
      <c r="GJ44">
        <v>53.1183</v>
      </c>
      <c r="GK44">
        <v>0</v>
      </c>
      <c r="GL44">
        <v>31.6982</v>
      </c>
      <c r="GM44">
        <v>300</v>
      </c>
      <c r="GN44">
        <v>21.4135</v>
      </c>
      <c r="GO44">
        <v>98.75790000000001</v>
      </c>
      <c r="GP44">
        <v>99.4695</v>
      </c>
    </row>
    <row r="45" spans="1:198">
      <c r="A45">
        <v>27</v>
      </c>
      <c r="B45">
        <v>1658252342.1</v>
      </c>
      <c r="C45">
        <v>3846.5</v>
      </c>
      <c r="D45" t="s">
        <v>418</v>
      </c>
      <c r="E45" t="s">
        <v>419</v>
      </c>
      <c r="F45">
        <v>15</v>
      </c>
      <c r="G45">
        <v>1658252334.099999</v>
      </c>
      <c r="H45">
        <f>(I45)/1000</f>
        <v>0</v>
      </c>
      <c r="I45">
        <f>1000*AY45*AG45*(AU45-AV45)/(100*AN45*(1000-AG45*AU45))</f>
        <v>0</v>
      </c>
      <c r="J45">
        <f>AY45*AG45*(AT45-AS45*(1000-AG45*AV45)/(1000-AG45*AU45))/(100*AN45)</f>
        <v>0</v>
      </c>
      <c r="K45">
        <f>AS45 - IF(AG45&gt;1, J45*AN45*100.0/(AI45*BG45), 0)</f>
        <v>0</v>
      </c>
      <c r="L45">
        <f>((R45-H45/2)*K45-J45)/(R45+H45/2)</f>
        <v>0</v>
      </c>
      <c r="M45">
        <f>L45*(AZ45+BA45)/1000.0</f>
        <v>0</v>
      </c>
      <c r="N45">
        <f>(AS45 - IF(AG45&gt;1, J45*AN45*100.0/(AI45*BG45), 0))*(AZ45+BA45)/1000.0</f>
        <v>0</v>
      </c>
      <c r="O45">
        <f>2.0/((1/Q45-1/P45)+SIGN(Q45)*SQRT((1/Q45-1/P45)*(1/Q45-1/P45) + 4*AO45/((AO45+1)*(AO45+1))*(2*1/Q45*1/P45-1/P45*1/P45)))</f>
        <v>0</v>
      </c>
      <c r="P45">
        <f>IF(LEFT(AP45,1)&lt;&gt;"0",IF(LEFT(AP45,1)="1",3.0,AQ45),$D$5+$E$5*(BG45*AZ45/($K$5*1000))+$F$5*(BG45*AZ45/($K$5*1000))*MAX(MIN(AN45,$J$5),$I$5)*MAX(MIN(AN45,$J$5),$I$5)+$G$5*MAX(MIN(AN45,$J$5),$I$5)*(BG45*AZ45/($K$5*1000))+$H$5*(BG45*AZ45/($K$5*1000))*(BG45*AZ45/($K$5*1000)))</f>
        <v>0</v>
      </c>
      <c r="Q45">
        <f>H45*(1000-(1000*0.61365*exp(17.502*U45/(240.97+U45))/(AZ45+BA45)+AU45)/2)/(1000*0.61365*exp(17.502*U45/(240.97+U45))/(AZ45+BA45)-AU45)</f>
        <v>0</v>
      </c>
      <c r="R45">
        <f>1/((AO45+1)/(O45/1.6)+1/(P45/1.37)) + AO45/((AO45+1)/(O45/1.6) + AO45/(P45/1.37))</f>
        <v>0</v>
      </c>
      <c r="S45">
        <f>(AJ45*AM45)</f>
        <v>0</v>
      </c>
      <c r="T45">
        <f>(BB45+(S45+2*0.95*5.67E-8*(((BB45+$B$9)+273)^4-(BB45+273)^4)-44100*H45)/(1.84*29.3*P45+8*0.95*5.67E-8*(BB45+273)^3))</f>
        <v>0</v>
      </c>
      <c r="U45">
        <f>($C$9*BC45+$D$9*BD45+$E$9*T45)</f>
        <v>0</v>
      </c>
      <c r="V45">
        <f>0.61365*exp(17.502*U45/(240.97+U45))</f>
        <v>0</v>
      </c>
      <c r="W45">
        <f>(X45/Y45*100)</f>
        <v>0</v>
      </c>
      <c r="X45">
        <f>AU45*(AZ45+BA45)/1000</f>
        <v>0</v>
      </c>
      <c r="Y45">
        <f>0.61365*exp(17.502*BB45/(240.97+BB45))</f>
        <v>0</v>
      </c>
      <c r="Z45">
        <f>(V45-AU45*(AZ45+BA45)/1000)</f>
        <v>0</v>
      </c>
      <c r="AA45">
        <f>(-H45*44100)</f>
        <v>0</v>
      </c>
      <c r="AB45">
        <f>2*29.3*P45*0.92*(BB45-U45)</f>
        <v>0</v>
      </c>
      <c r="AC45">
        <f>2*0.95*5.67E-8*(((BB45+$B$9)+273)^4-(U45+273)^4)</f>
        <v>0</v>
      </c>
      <c r="AD45">
        <f>S45+AC45+AA45+AB45</f>
        <v>0</v>
      </c>
      <c r="AE45">
        <v>0</v>
      </c>
      <c r="AF45">
        <v>0</v>
      </c>
      <c r="AG45">
        <f>IF(AE45*$H$15&gt;=AI45,1.0,(AI45/(AI45-AE45*$H$15)))</f>
        <v>0</v>
      </c>
      <c r="AH45">
        <f>(AG45-1)*100</f>
        <v>0</v>
      </c>
      <c r="AI45">
        <f>MAX(0,($B$15+$C$15*BG45)/(1+$D$15*BG45)*AZ45/(BB45+273)*$E$15)</f>
        <v>0</v>
      </c>
      <c r="AJ45">
        <f>$B$13*BH45+$C$13*BI45+$D$13*BT45</f>
        <v>0</v>
      </c>
      <c r="AK45">
        <f>AJ45*AL45</f>
        <v>0</v>
      </c>
      <c r="AL45">
        <f>($B$13*$D$11+$C$13*$D$11+$D$13*(BU45*$E$11+BV45*$G$11))/($B$13+$C$13+$D$13)</f>
        <v>0</v>
      </c>
      <c r="AM45">
        <f>($B$13*$K$11+$C$13*$K$11+$D$13*(BU45*$L$11+BV45*$N$11))/($B$13+$C$13+$D$13)</f>
        <v>0</v>
      </c>
      <c r="AN45">
        <v>2.4</v>
      </c>
      <c r="AO45">
        <v>0.5</v>
      </c>
      <c r="AP45" t="s">
        <v>334</v>
      </c>
      <c r="AQ45">
        <v>2</v>
      </c>
      <c r="AR45">
        <v>1658252334.099999</v>
      </c>
      <c r="AS45">
        <v>197.1274516129032</v>
      </c>
      <c r="AT45">
        <v>199.9863225806452</v>
      </c>
      <c r="AU45">
        <v>24.92965483870968</v>
      </c>
      <c r="AV45">
        <v>21.28150322580645</v>
      </c>
      <c r="AW45">
        <v>195.2094516129032</v>
      </c>
      <c r="AX45">
        <v>24.61379354838709</v>
      </c>
      <c r="AY45">
        <v>599.9944516129034</v>
      </c>
      <c r="AZ45">
        <v>84.97919032258062</v>
      </c>
      <c r="BA45">
        <v>0.09992925161290324</v>
      </c>
      <c r="BB45">
        <v>33.92063225806451</v>
      </c>
      <c r="BC45">
        <v>33.95745483870968</v>
      </c>
      <c r="BD45">
        <v>999.9000000000003</v>
      </c>
      <c r="BE45">
        <v>0</v>
      </c>
      <c r="BF45">
        <v>0</v>
      </c>
      <c r="BG45">
        <v>10000.62096774194</v>
      </c>
      <c r="BH45">
        <v>564.716870967742</v>
      </c>
      <c r="BI45">
        <v>227.254935483871</v>
      </c>
      <c r="BJ45">
        <v>-2.552322580645161</v>
      </c>
      <c r="BK45">
        <v>202.4816774193548</v>
      </c>
      <c r="BL45">
        <v>204.3347419354839</v>
      </c>
      <c r="BM45">
        <v>3.64814064516129</v>
      </c>
      <c r="BN45">
        <v>199.9863225806452</v>
      </c>
      <c r="BO45">
        <v>21.28150322580645</v>
      </c>
      <c r="BP45">
        <v>2.118500645161291</v>
      </c>
      <c r="BQ45">
        <v>1.808485161290323</v>
      </c>
      <c r="BR45">
        <v>18.35897741935484</v>
      </c>
      <c r="BS45">
        <v>15.86030967741935</v>
      </c>
      <c r="BT45">
        <v>1800.009032258065</v>
      </c>
      <c r="BU45">
        <v>0.643000548387097</v>
      </c>
      <c r="BV45">
        <v>0.356999387096774</v>
      </c>
      <c r="BW45">
        <v>38.32258387096774</v>
      </c>
      <c r="BX45">
        <v>30063.56774193548</v>
      </c>
      <c r="BY45">
        <v>1658252364.1</v>
      </c>
      <c r="BZ45" t="s">
        <v>420</v>
      </c>
      <c r="CA45">
        <v>1658252364.1</v>
      </c>
      <c r="CB45">
        <v>1658252102.6</v>
      </c>
      <c r="CC45">
        <v>29</v>
      </c>
      <c r="CD45">
        <v>-0.308</v>
      </c>
      <c r="CE45">
        <v>0.006</v>
      </c>
      <c r="CF45">
        <v>1.918</v>
      </c>
      <c r="CG45">
        <v>0.225</v>
      </c>
      <c r="CH45">
        <v>200</v>
      </c>
      <c r="CI45">
        <v>22</v>
      </c>
      <c r="CJ45">
        <v>0.5600000000000001</v>
      </c>
      <c r="CK45">
        <v>0.02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3.22048</v>
      </c>
      <c r="CX45">
        <v>2.78147</v>
      </c>
      <c r="CY45">
        <v>0.0428144</v>
      </c>
      <c r="CZ45">
        <v>0.0443389</v>
      </c>
      <c r="DA45">
        <v>0.101323</v>
      </c>
      <c r="DB45">
        <v>0.093096</v>
      </c>
      <c r="DC45">
        <v>23744.8</v>
      </c>
      <c r="DD45">
        <v>23458.3</v>
      </c>
      <c r="DE45">
        <v>23893.4</v>
      </c>
      <c r="DF45">
        <v>21902.6</v>
      </c>
      <c r="DG45">
        <v>31772.5</v>
      </c>
      <c r="DH45">
        <v>25367.1</v>
      </c>
      <c r="DI45">
        <v>39088.1</v>
      </c>
      <c r="DJ45">
        <v>30345.5</v>
      </c>
      <c r="DK45">
        <v>2.04885</v>
      </c>
      <c r="DL45">
        <v>1.9652</v>
      </c>
      <c r="DM45">
        <v>-0.00456721</v>
      </c>
      <c r="DN45">
        <v>0</v>
      </c>
      <c r="DO45">
        <v>34.0349</v>
      </c>
      <c r="DP45">
        <v>999.9</v>
      </c>
      <c r="DQ45">
        <v>55.6</v>
      </c>
      <c r="DR45">
        <v>39.9</v>
      </c>
      <c r="DS45">
        <v>48.2475</v>
      </c>
      <c r="DT45">
        <v>63.7542</v>
      </c>
      <c r="DU45">
        <v>16.4543</v>
      </c>
      <c r="DV45">
        <v>2</v>
      </c>
      <c r="DW45">
        <v>0.949667</v>
      </c>
      <c r="DX45">
        <v>1.35428</v>
      </c>
      <c r="DY45">
        <v>20.3541</v>
      </c>
      <c r="DZ45">
        <v>5.22613</v>
      </c>
      <c r="EA45">
        <v>11.9501</v>
      </c>
      <c r="EB45">
        <v>4.9751</v>
      </c>
      <c r="EC45">
        <v>3.2807</v>
      </c>
      <c r="ED45">
        <v>7038.8</v>
      </c>
      <c r="EE45">
        <v>9999</v>
      </c>
      <c r="EF45">
        <v>9999</v>
      </c>
      <c r="EG45">
        <v>165.9</v>
      </c>
      <c r="EH45">
        <v>4.97187</v>
      </c>
      <c r="EI45">
        <v>1.86197</v>
      </c>
      <c r="EJ45">
        <v>1.86751</v>
      </c>
      <c r="EK45">
        <v>1.85899</v>
      </c>
      <c r="EL45">
        <v>1.86296</v>
      </c>
      <c r="EM45">
        <v>1.86357</v>
      </c>
      <c r="EN45">
        <v>1.86431</v>
      </c>
      <c r="EO45">
        <v>1.86057</v>
      </c>
      <c r="EP45">
        <v>0</v>
      </c>
      <c r="EQ45">
        <v>0</v>
      </c>
      <c r="ER45">
        <v>0</v>
      </c>
      <c r="ES45">
        <v>0</v>
      </c>
      <c r="ET45" t="s">
        <v>336</v>
      </c>
      <c r="EU45" t="s">
        <v>337</v>
      </c>
      <c r="EV45" t="s">
        <v>338</v>
      </c>
      <c r="EW45" t="s">
        <v>338</v>
      </c>
      <c r="EX45" t="s">
        <v>338</v>
      </c>
      <c r="EY45" t="s">
        <v>338</v>
      </c>
      <c r="EZ45">
        <v>0</v>
      </c>
      <c r="FA45">
        <v>100</v>
      </c>
      <c r="FB45">
        <v>100</v>
      </c>
      <c r="FC45">
        <v>1.918</v>
      </c>
      <c r="FD45">
        <v>0.3158</v>
      </c>
      <c r="FE45">
        <v>2.1242568494133</v>
      </c>
      <c r="FF45">
        <v>0.0006784385813721132</v>
      </c>
      <c r="FG45">
        <v>-9.114967239483524E-07</v>
      </c>
      <c r="FH45">
        <v>3.422039933275619E-10</v>
      </c>
      <c r="FI45">
        <v>0.0520652273708256</v>
      </c>
      <c r="FJ45">
        <v>-0.01029449659765723</v>
      </c>
      <c r="FK45">
        <v>0.0009324137930095463</v>
      </c>
      <c r="FL45">
        <v>-3.199825925107234E-06</v>
      </c>
      <c r="FM45">
        <v>1</v>
      </c>
      <c r="FN45">
        <v>2092</v>
      </c>
      <c r="FO45">
        <v>0</v>
      </c>
      <c r="FP45">
        <v>27</v>
      </c>
      <c r="FQ45">
        <v>1.5</v>
      </c>
      <c r="FR45">
        <v>4</v>
      </c>
      <c r="FS45">
        <v>0.755615</v>
      </c>
      <c r="FT45">
        <v>2.42798</v>
      </c>
      <c r="FU45">
        <v>2.14966</v>
      </c>
      <c r="FV45">
        <v>2.69409</v>
      </c>
      <c r="FW45">
        <v>2.15088</v>
      </c>
      <c r="FX45">
        <v>2.43164</v>
      </c>
      <c r="FY45">
        <v>44.3899</v>
      </c>
      <c r="FZ45">
        <v>15.4016</v>
      </c>
      <c r="GA45">
        <v>19</v>
      </c>
      <c r="GB45">
        <v>626.08</v>
      </c>
      <c r="GC45">
        <v>576.268</v>
      </c>
      <c r="GD45">
        <v>32.4641</v>
      </c>
      <c r="GE45">
        <v>38.8069</v>
      </c>
      <c r="GF45">
        <v>29.9986</v>
      </c>
      <c r="GG45">
        <v>38.717</v>
      </c>
      <c r="GH45">
        <v>38.6686</v>
      </c>
      <c r="GI45">
        <v>15.1671</v>
      </c>
      <c r="GJ45">
        <v>52.4446</v>
      </c>
      <c r="GK45">
        <v>0</v>
      </c>
      <c r="GL45">
        <v>32.4838</v>
      </c>
      <c r="GM45">
        <v>200</v>
      </c>
      <c r="GN45">
        <v>21.3944</v>
      </c>
      <c r="GO45">
        <v>98.8175</v>
      </c>
      <c r="GP45">
        <v>99.5179</v>
      </c>
    </row>
    <row r="46" spans="1:198">
      <c r="A46">
        <v>28</v>
      </c>
      <c r="B46">
        <v>1658252455.1</v>
      </c>
      <c r="C46">
        <v>3959.5</v>
      </c>
      <c r="D46" t="s">
        <v>421</v>
      </c>
      <c r="E46" t="s">
        <v>422</v>
      </c>
      <c r="F46">
        <v>15</v>
      </c>
      <c r="G46">
        <v>1658252447.099999</v>
      </c>
      <c r="H46">
        <f>(I46)/1000</f>
        <v>0</v>
      </c>
      <c r="I46">
        <f>1000*AY46*AG46*(AU46-AV46)/(100*AN46*(1000-AG46*AU46))</f>
        <v>0</v>
      </c>
      <c r="J46">
        <f>AY46*AG46*(AT46-AS46*(1000-AG46*AV46)/(1000-AG46*AU46))/(100*AN46)</f>
        <v>0</v>
      </c>
      <c r="K46">
        <f>AS46 - IF(AG46&gt;1, J46*AN46*100.0/(AI46*BG46), 0)</f>
        <v>0</v>
      </c>
      <c r="L46">
        <f>((R46-H46/2)*K46-J46)/(R46+H46/2)</f>
        <v>0</v>
      </c>
      <c r="M46">
        <f>L46*(AZ46+BA46)/1000.0</f>
        <v>0</v>
      </c>
      <c r="N46">
        <f>(AS46 - IF(AG46&gt;1, J46*AN46*100.0/(AI46*BG46), 0))*(AZ46+BA46)/1000.0</f>
        <v>0</v>
      </c>
      <c r="O46">
        <f>2.0/((1/Q46-1/P46)+SIGN(Q46)*SQRT((1/Q46-1/P46)*(1/Q46-1/P46) + 4*AO46/((AO46+1)*(AO46+1))*(2*1/Q46*1/P46-1/P46*1/P46)))</f>
        <v>0</v>
      </c>
      <c r="P46">
        <f>IF(LEFT(AP46,1)&lt;&gt;"0",IF(LEFT(AP46,1)="1",3.0,AQ46),$D$5+$E$5*(BG46*AZ46/($K$5*1000))+$F$5*(BG46*AZ46/($K$5*1000))*MAX(MIN(AN46,$J$5),$I$5)*MAX(MIN(AN46,$J$5),$I$5)+$G$5*MAX(MIN(AN46,$J$5),$I$5)*(BG46*AZ46/($K$5*1000))+$H$5*(BG46*AZ46/($K$5*1000))*(BG46*AZ46/($K$5*1000)))</f>
        <v>0</v>
      </c>
      <c r="Q46">
        <f>H46*(1000-(1000*0.61365*exp(17.502*U46/(240.97+U46))/(AZ46+BA46)+AU46)/2)/(1000*0.61365*exp(17.502*U46/(240.97+U46))/(AZ46+BA46)-AU46)</f>
        <v>0</v>
      </c>
      <c r="R46">
        <f>1/((AO46+1)/(O46/1.6)+1/(P46/1.37)) + AO46/((AO46+1)/(O46/1.6) + AO46/(P46/1.37))</f>
        <v>0</v>
      </c>
      <c r="S46">
        <f>(AJ46*AM46)</f>
        <v>0</v>
      </c>
      <c r="T46">
        <f>(BB46+(S46+2*0.95*5.67E-8*(((BB46+$B$9)+273)^4-(BB46+273)^4)-44100*H46)/(1.84*29.3*P46+8*0.95*5.67E-8*(BB46+273)^3))</f>
        <v>0</v>
      </c>
      <c r="U46">
        <f>($C$9*BC46+$D$9*BD46+$E$9*T46)</f>
        <v>0</v>
      </c>
      <c r="V46">
        <f>0.61365*exp(17.502*U46/(240.97+U46))</f>
        <v>0</v>
      </c>
      <c r="W46">
        <f>(X46/Y46*100)</f>
        <v>0</v>
      </c>
      <c r="X46">
        <f>AU46*(AZ46+BA46)/1000</f>
        <v>0</v>
      </c>
      <c r="Y46">
        <f>0.61365*exp(17.502*BB46/(240.97+BB46))</f>
        <v>0</v>
      </c>
      <c r="Z46">
        <f>(V46-AU46*(AZ46+BA46)/1000)</f>
        <v>0</v>
      </c>
      <c r="AA46">
        <f>(-H46*44100)</f>
        <v>0</v>
      </c>
      <c r="AB46">
        <f>2*29.3*P46*0.92*(BB46-U46)</f>
        <v>0</v>
      </c>
      <c r="AC46">
        <f>2*0.95*5.67E-8*(((BB46+$B$9)+273)^4-(U46+273)^4)</f>
        <v>0</v>
      </c>
      <c r="AD46">
        <f>S46+AC46+AA46+AB46</f>
        <v>0</v>
      </c>
      <c r="AE46">
        <v>0</v>
      </c>
      <c r="AF46">
        <v>0</v>
      </c>
      <c r="AG46">
        <f>IF(AE46*$H$15&gt;=AI46,1.0,(AI46/(AI46-AE46*$H$15)))</f>
        <v>0</v>
      </c>
      <c r="AH46">
        <f>(AG46-1)*100</f>
        <v>0</v>
      </c>
      <c r="AI46">
        <f>MAX(0,($B$15+$C$15*BG46)/(1+$D$15*BG46)*AZ46/(BB46+273)*$E$15)</f>
        <v>0</v>
      </c>
      <c r="AJ46">
        <f>$B$13*BH46+$C$13*BI46+$D$13*BT46</f>
        <v>0</v>
      </c>
      <c r="AK46">
        <f>AJ46*AL46</f>
        <v>0</v>
      </c>
      <c r="AL46">
        <f>($B$13*$D$11+$C$13*$D$11+$D$13*(BU46*$E$11+BV46*$G$11))/($B$13+$C$13+$D$13)</f>
        <v>0</v>
      </c>
      <c r="AM46">
        <f>($B$13*$K$11+$C$13*$K$11+$D$13*(BU46*$L$11+BV46*$N$11))/($B$13+$C$13+$D$13)</f>
        <v>0</v>
      </c>
      <c r="AN46">
        <v>2.4</v>
      </c>
      <c r="AO46">
        <v>0.5</v>
      </c>
      <c r="AP46" t="s">
        <v>334</v>
      </c>
      <c r="AQ46">
        <v>2</v>
      </c>
      <c r="AR46">
        <v>1658252447.099999</v>
      </c>
      <c r="AS46">
        <v>99.20862258064517</v>
      </c>
      <c r="AT46">
        <v>99.99994193548386</v>
      </c>
      <c r="AU46">
        <v>25.14907741935484</v>
      </c>
      <c r="AV46">
        <v>21.31486774193548</v>
      </c>
      <c r="AW46">
        <v>97.53762258064516</v>
      </c>
      <c r="AX46">
        <v>24.82684516129033</v>
      </c>
      <c r="AY46">
        <v>600.0107741935484</v>
      </c>
      <c r="AZ46">
        <v>84.97262258064517</v>
      </c>
      <c r="BA46">
        <v>0.1000106967741936</v>
      </c>
      <c r="BB46">
        <v>34.03241612903226</v>
      </c>
      <c r="BC46">
        <v>33.98862903225806</v>
      </c>
      <c r="BD46">
        <v>999.9000000000003</v>
      </c>
      <c r="BE46">
        <v>0</v>
      </c>
      <c r="BF46">
        <v>0</v>
      </c>
      <c r="BG46">
        <v>10002.4564516129</v>
      </c>
      <c r="BH46">
        <v>565.8557096774193</v>
      </c>
      <c r="BI46">
        <v>233.9592903225806</v>
      </c>
      <c r="BJ46">
        <v>-0.5879450000000001</v>
      </c>
      <c r="BK46">
        <v>101.9767419354839</v>
      </c>
      <c r="BL46">
        <v>102.1779032258065</v>
      </c>
      <c r="BM46">
        <v>3.834211935483871</v>
      </c>
      <c r="BN46">
        <v>99.99994193548386</v>
      </c>
      <c r="BO46">
        <v>21.31486774193548</v>
      </c>
      <c r="BP46">
        <v>2.136982580645161</v>
      </c>
      <c r="BQ46">
        <v>1.81118</v>
      </c>
      <c r="BR46">
        <v>18.49755483870968</v>
      </c>
      <c r="BS46">
        <v>15.8836064516129</v>
      </c>
      <c r="BT46">
        <v>1800.00935483871</v>
      </c>
      <c r="BU46">
        <v>0.6430008064516131</v>
      </c>
      <c r="BV46">
        <v>0.3569992258064517</v>
      </c>
      <c r="BW46">
        <v>38</v>
      </c>
      <c r="BX46">
        <v>30063.59677419355</v>
      </c>
      <c r="BY46">
        <v>1658252480.6</v>
      </c>
      <c r="BZ46" t="s">
        <v>423</v>
      </c>
      <c r="CA46">
        <v>1658252480.6</v>
      </c>
      <c r="CB46">
        <v>1658252102.6</v>
      </c>
      <c r="CC46">
        <v>30</v>
      </c>
      <c r="CD46">
        <v>-0.204</v>
      </c>
      <c r="CE46">
        <v>0.006</v>
      </c>
      <c r="CF46">
        <v>1.671</v>
      </c>
      <c r="CG46">
        <v>0.225</v>
      </c>
      <c r="CH46">
        <v>100</v>
      </c>
      <c r="CI46">
        <v>22</v>
      </c>
      <c r="CJ46">
        <v>0.37</v>
      </c>
      <c r="CK46">
        <v>0.02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3.22077</v>
      </c>
      <c r="CX46">
        <v>2.78139</v>
      </c>
      <c r="CY46">
        <v>0.0225105</v>
      </c>
      <c r="CZ46">
        <v>0.0233943</v>
      </c>
      <c r="DA46">
        <v>0.102005</v>
      </c>
      <c r="DB46">
        <v>0.09312280000000001</v>
      </c>
      <c r="DC46">
        <v>24266.3</v>
      </c>
      <c r="DD46">
        <v>23986.2</v>
      </c>
      <c r="DE46">
        <v>23911.2</v>
      </c>
      <c r="DF46">
        <v>21915.6</v>
      </c>
      <c r="DG46">
        <v>31769.7</v>
      </c>
      <c r="DH46">
        <v>25380.2</v>
      </c>
      <c r="DI46">
        <v>39115.5</v>
      </c>
      <c r="DJ46">
        <v>30363.1</v>
      </c>
      <c r="DK46">
        <v>2.05303</v>
      </c>
      <c r="DL46">
        <v>1.97012</v>
      </c>
      <c r="DM46">
        <v>-0.0031963</v>
      </c>
      <c r="DN46">
        <v>0</v>
      </c>
      <c r="DO46">
        <v>34.0385</v>
      </c>
      <c r="DP46">
        <v>999.9</v>
      </c>
      <c r="DQ46">
        <v>54.8</v>
      </c>
      <c r="DR46">
        <v>40</v>
      </c>
      <c r="DS46">
        <v>47.8124</v>
      </c>
      <c r="DT46">
        <v>63.7942</v>
      </c>
      <c r="DU46">
        <v>16.4623</v>
      </c>
      <c r="DV46">
        <v>2</v>
      </c>
      <c r="DW46">
        <v>0.915917</v>
      </c>
      <c r="DX46">
        <v>1.18747</v>
      </c>
      <c r="DY46">
        <v>20.3565</v>
      </c>
      <c r="DZ46">
        <v>5.22538</v>
      </c>
      <c r="EA46">
        <v>11.9501</v>
      </c>
      <c r="EB46">
        <v>4.9738</v>
      </c>
      <c r="EC46">
        <v>3.28073</v>
      </c>
      <c r="ED46">
        <v>7041.6</v>
      </c>
      <c r="EE46">
        <v>9999</v>
      </c>
      <c r="EF46">
        <v>9999</v>
      </c>
      <c r="EG46">
        <v>165.9</v>
      </c>
      <c r="EH46">
        <v>4.97186</v>
      </c>
      <c r="EI46">
        <v>1.86196</v>
      </c>
      <c r="EJ46">
        <v>1.86752</v>
      </c>
      <c r="EK46">
        <v>1.85899</v>
      </c>
      <c r="EL46">
        <v>1.86295</v>
      </c>
      <c r="EM46">
        <v>1.86356</v>
      </c>
      <c r="EN46">
        <v>1.86432</v>
      </c>
      <c r="EO46">
        <v>1.86052</v>
      </c>
      <c r="EP46">
        <v>0</v>
      </c>
      <c r="EQ46">
        <v>0</v>
      </c>
      <c r="ER46">
        <v>0</v>
      </c>
      <c r="ES46">
        <v>0</v>
      </c>
      <c r="ET46" t="s">
        <v>336</v>
      </c>
      <c r="EU46" t="s">
        <v>337</v>
      </c>
      <c r="EV46" t="s">
        <v>338</v>
      </c>
      <c r="EW46" t="s">
        <v>338</v>
      </c>
      <c r="EX46" t="s">
        <v>338</v>
      </c>
      <c r="EY46" t="s">
        <v>338</v>
      </c>
      <c r="EZ46">
        <v>0</v>
      </c>
      <c r="FA46">
        <v>100</v>
      </c>
      <c r="FB46">
        <v>100</v>
      </c>
      <c r="FC46">
        <v>1.671</v>
      </c>
      <c r="FD46">
        <v>0.3224</v>
      </c>
      <c r="FE46">
        <v>1.816588214027046</v>
      </c>
      <c r="FF46">
        <v>0.0006784385813721132</v>
      </c>
      <c r="FG46">
        <v>-9.114967239483524E-07</v>
      </c>
      <c r="FH46">
        <v>3.422039933275619E-10</v>
      </c>
      <c r="FI46">
        <v>0.0520652273708256</v>
      </c>
      <c r="FJ46">
        <v>-0.01029449659765723</v>
      </c>
      <c r="FK46">
        <v>0.0009324137930095463</v>
      </c>
      <c r="FL46">
        <v>-3.199825925107234E-06</v>
      </c>
      <c r="FM46">
        <v>1</v>
      </c>
      <c r="FN46">
        <v>2092</v>
      </c>
      <c r="FO46">
        <v>0</v>
      </c>
      <c r="FP46">
        <v>27</v>
      </c>
      <c r="FQ46">
        <v>1.5</v>
      </c>
      <c r="FR46">
        <v>5.9</v>
      </c>
      <c r="FS46">
        <v>0.452881</v>
      </c>
      <c r="FT46">
        <v>2.45239</v>
      </c>
      <c r="FU46">
        <v>2.14966</v>
      </c>
      <c r="FV46">
        <v>2.69409</v>
      </c>
      <c r="FW46">
        <v>2.15088</v>
      </c>
      <c r="FX46">
        <v>2.43286</v>
      </c>
      <c r="FY46">
        <v>44.3342</v>
      </c>
      <c r="FZ46">
        <v>15.3929</v>
      </c>
      <c r="GA46">
        <v>19</v>
      </c>
      <c r="GB46">
        <v>626.626</v>
      </c>
      <c r="GC46">
        <v>577.662</v>
      </c>
      <c r="GD46">
        <v>32.7578</v>
      </c>
      <c r="GE46">
        <v>38.4493</v>
      </c>
      <c r="GF46">
        <v>29.9987</v>
      </c>
      <c r="GG46">
        <v>38.4152</v>
      </c>
      <c r="GH46">
        <v>38.3751</v>
      </c>
      <c r="GI46">
        <v>9.107279999999999</v>
      </c>
      <c r="GJ46">
        <v>52.2007</v>
      </c>
      <c r="GK46">
        <v>0</v>
      </c>
      <c r="GL46">
        <v>32.7681</v>
      </c>
      <c r="GM46">
        <v>100</v>
      </c>
      <c r="GN46">
        <v>21.2334</v>
      </c>
      <c r="GO46">
        <v>98.8884</v>
      </c>
      <c r="GP46">
        <v>99.5762</v>
      </c>
    </row>
    <row r="47" spans="1:198">
      <c r="A47">
        <v>29</v>
      </c>
      <c r="B47">
        <v>1658252574.6</v>
      </c>
      <c r="C47">
        <v>4079</v>
      </c>
      <c r="D47" t="s">
        <v>424</v>
      </c>
      <c r="E47" t="s">
        <v>425</v>
      </c>
      <c r="F47">
        <v>15</v>
      </c>
      <c r="G47">
        <v>1658252571.6</v>
      </c>
      <c r="H47">
        <f>(I47)/1000</f>
        <v>0</v>
      </c>
      <c r="I47">
        <f>1000*AY47*AG47*(AU47-AV47)/(100*AN47*(1000-AG47*AU47))</f>
        <v>0</v>
      </c>
      <c r="J47">
        <f>AY47*AG47*(AT47-AS47*(1000-AG47*AV47)/(1000-AG47*AU47))/(100*AN47)</f>
        <v>0</v>
      </c>
      <c r="K47">
        <f>AS47 - IF(AG47&gt;1, J47*AN47*100.0/(AI47*BG47), 0)</f>
        <v>0</v>
      </c>
      <c r="L47">
        <f>((R47-H47/2)*K47-J47)/(R47+H47/2)</f>
        <v>0</v>
      </c>
      <c r="M47">
        <f>L47*(AZ47+BA47)/1000.0</f>
        <v>0</v>
      </c>
      <c r="N47">
        <f>(AS47 - IF(AG47&gt;1, J47*AN47*100.0/(AI47*BG47), 0))*(AZ47+BA47)/1000.0</f>
        <v>0</v>
      </c>
      <c r="O47">
        <f>2.0/((1/Q47-1/P47)+SIGN(Q47)*SQRT((1/Q47-1/P47)*(1/Q47-1/P47) + 4*AO47/((AO47+1)*(AO47+1))*(2*1/Q47*1/P47-1/P47*1/P47)))</f>
        <v>0</v>
      </c>
      <c r="P47">
        <f>IF(LEFT(AP47,1)&lt;&gt;"0",IF(LEFT(AP47,1)="1",3.0,AQ47),$D$5+$E$5*(BG47*AZ47/($K$5*1000))+$F$5*(BG47*AZ47/($K$5*1000))*MAX(MIN(AN47,$J$5),$I$5)*MAX(MIN(AN47,$J$5),$I$5)+$G$5*MAX(MIN(AN47,$J$5),$I$5)*(BG47*AZ47/($K$5*1000))+$H$5*(BG47*AZ47/($K$5*1000))*(BG47*AZ47/($K$5*1000)))</f>
        <v>0</v>
      </c>
      <c r="Q47">
        <f>H47*(1000-(1000*0.61365*exp(17.502*U47/(240.97+U47))/(AZ47+BA47)+AU47)/2)/(1000*0.61365*exp(17.502*U47/(240.97+U47))/(AZ47+BA47)-AU47)</f>
        <v>0</v>
      </c>
      <c r="R47">
        <f>1/((AO47+1)/(O47/1.6)+1/(P47/1.37)) + AO47/((AO47+1)/(O47/1.6) + AO47/(P47/1.37))</f>
        <v>0</v>
      </c>
      <c r="S47">
        <f>(AJ47*AM47)</f>
        <v>0</v>
      </c>
      <c r="T47">
        <f>(BB47+(S47+2*0.95*5.67E-8*(((BB47+$B$9)+273)^4-(BB47+273)^4)-44100*H47)/(1.84*29.3*P47+8*0.95*5.67E-8*(BB47+273)^3))</f>
        <v>0</v>
      </c>
      <c r="U47">
        <f>($C$9*BC47+$D$9*BD47+$E$9*T47)</f>
        <v>0</v>
      </c>
      <c r="V47">
        <f>0.61365*exp(17.502*U47/(240.97+U47))</f>
        <v>0</v>
      </c>
      <c r="W47">
        <f>(X47/Y47*100)</f>
        <v>0</v>
      </c>
      <c r="X47">
        <f>AU47*(AZ47+BA47)/1000</f>
        <v>0</v>
      </c>
      <c r="Y47">
        <f>0.61365*exp(17.502*BB47/(240.97+BB47))</f>
        <v>0</v>
      </c>
      <c r="Z47">
        <f>(V47-AU47*(AZ47+BA47)/1000)</f>
        <v>0</v>
      </c>
      <c r="AA47">
        <f>(-H47*44100)</f>
        <v>0</v>
      </c>
      <c r="AB47">
        <f>2*29.3*P47*0.92*(BB47-U47)</f>
        <v>0</v>
      </c>
      <c r="AC47">
        <f>2*0.95*5.67E-8*(((BB47+$B$9)+273)^4-(U47+273)^4)</f>
        <v>0</v>
      </c>
      <c r="AD47">
        <f>S47+AC47+AA47+AB47</f>
        <v>0</v>
      </c>
      <c r="AE47">
        <v>0</v>
      </c>
      <c r="AF47">
        <v>0</v>
      </c>
      <c r="AG47">
        <f>IF(AE47*$H$15&gt;=AI47,1.0,(AI47/(AI47-AE47*$H$15)))</f>
        <v>0</v>
      </c>
      <c r="AH47">
        <f>(AG47-1)*100</f>
        <v>0</v>
      </c>
      <c r="AI47">
        <f>MAX(0,($B$15+$C$15*BG47)/(1+$D$15*BG47)*AZ47/(BB47+273)*$E$15)</f>
        <v>0</v>
      </c>
      <c r="AJ47">
        <f>$B$13*BH47+$C$13*BI47+$D$13*BT47</f>
        <v>0</v>
      </c>
      <c r="AK47">
        <f>AJ47*AL47</f>
        <v>0</v>
      </c>
      <c r="AL47">
        <f>($B$13*$D$11+$C$13*$D$11+$D$13*(BU47*$E$11+BV47*$G$11))/($B$13+$C$13+$D$13)</f>
        <v>0</v>
      </c>
      <c r="AM47">
        <f>($B$13*$K$11+$C$13*$K$11+$D$13*(BU47*$L$11+BV47*$N$11))/($B$13+$C$13+$D$13)</f>
        <v>0</v>
      </c>
      <c r="AN47">
        <v>2.4</v>
      </c>
      <c r="AO47">
        <v>0.5</v>
      </c>
      <c r="AP47" t="s">
        <v>334</v>
      </c>
      <c r="AQ47">
        <v>2</v>
      </c>
      <c r="AR47">
        <v>1658252571.6</v>
      </c>
      <c r="AS47">
        <v>50.06812727272727</v>
      </c>
      <c r="AT47">
        <v>49.99636363636364</v>
      </c>
      <c r="AU47">
        <v>22.62016363636363</v>
      </c>
      <c r="AV47">
        <v>21.31473636363636</v>
      </c>
      <c r="AW47">
        <v>48.43380909090909</v>
      </c>
      <c r="AX47">
        <v>22.36029090909091</v>
      </c>
      <c r="AY47">
        <v>601.2619090909091</v>
      </c>
      <c r="AZ47">
        <v>84.96695454545454</v>
      </c>
      <c r="BA47">
        <v>0.09366644545454546</v>
      </c>
      <c r="BB47">
        <v>34.08769090909091</v>
      </c>
      <c r="BC47">
        <v>33.97569090909091</v>
      </c>
      <c r="BD47">
        <v>999.9</v>
      </c>
      <c r="BE47">
        <v>0</v>
      </c>
      <c r="BF47">
        <v>0</v>
      </c>
      <c r="BG47">
        <v>9981.870909090909</v>
      </c>
      <c r="BH47">
        <v>566.9611818181819</v>
      </c>
      <c r="BI47">
        <v>230.5693636363636</v>
      </c>
      <c r="BJ47">
        <v>0.07176946363636363</v>
      </c>
      <c r="BK47">
        <v>51.22711818181818</v>
      </c>
      <c r="BL47">
        <v>51.08521818181818</v>
      </c>
      <c r="BM47">
        <v>1.305412650909091</v>
      </c>
      <c r="BN47">
        <v>49.99636363636364</v>
      </c>
      <c r="BO47">
        <v>21.31473636363636</v>
      </c>
      <c r="BP47">
        <v>1.921966363636364</v>
      </c>
      <c r="BQ47">
        <v>1.81105</v>
      </c>
      <c r="BR47">
        <v>16.79183636363636</v>
      </c>
      <c r="BS47">
        <v>15.88199090909091</v>
      </c>
      <c r="BT47">
        <v>1800.000909090909</v>
      </c>
      <c r="BU47">
        <v>0.6430020909090909</v>
      </c>
      <c r="BV47">
        <v>0.3569978181818181</v>
      </c>
      <c r="BW47">
        <v>38</v>
      </c>
      <c r="BX47">
        <v>30063.47272727273</v>
      </c>
      <c r="BY47">
        <v>1658252569.1</v>
      </c>
      <c r="BZ47" t="s">
        <v>426</v>
      </c>
      <c r="CA47">
        <v>1658252551.6</v>
      </c>
      <c r="CB47">
        <v>1658252569.1</v>
      </c>
      <c r="CC47">
        <v>31</v>
      </c>
      <c r="CD47">
        <v>-0.008999999999999999</v>
      </c>
      <c r="CE47">
        <v>0.008999999999999999</v>
      </c>
      <c r="CF47">
        <v>1.634</v>
      </c>
      <c r="CG47">
        <v>0.225</v>
      </c>
      <c r="CH47">
        <v>50</v>
      </c>
      <c r="CI47">
        <v>21</v>
      </c>
      <c r="CJ47">
        <v>0.23</v>
      </c>
      <c r="CK47">
        <v>0.03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3.22039</v>
      </c>
      <c r="CX47">
        <v>2.76983</v>
      </c>
      <c r="CY47">
        <v>0.0114215</v>
      </c>
      <c r="CZ47">
        <v>0.0119207</v>
      </c>
      <c r="DA47">
        <v>0.102281</v>
      </c>
      <c r="DB47">
        <v>0.0943454</v>
      </c>
      <c r="DC47">
        <v>24559.1</v>
      </c>
      <c r="DD47">
        <v>24281.3</v>
      </c>
      <c r="DE47">
        <v>23927.7</v>
      </c>
      <c r="DF47">
        <v>21927.4</v>
      </c>
      <c r="DG47">
        <v>31779.7</v>
      </c>
      <c r="DH47">
        <v>25358.6</v>
      </c>
      <c r="DI47">
        <v>39140.9</v>
      </c>
      <c r="DJ47">
        <v>30379</v>
      </c>
      <c r="DK47">
        <v>2.04365</v>
      </c>
      <c r="DL47">
        <v>1.97125</v>
      </c>
      <c r="DM47">
        <v>-0.00466779</v>
      </c>
      <c r="DN47">
        <v>0</v>
      </c>
      <c r="DO47">
        <v>34.0465</v>
      </c>
      <c r="DP47">
        <v>999.9</v>
      </c>
      <c r="DQ47">
        <v>54.1</v>
      </c>
      <c r="DR47">
        <v>40.1</v>
      </c>
      <c r="DS47">
        <v>47.4572</v>
      </c>
      <c r="DT47">
        <v>63.8342</v>
      </c>
      <c r="DU47">
        <v>15.7212</v>
      </c>
      <c r="DV47">
        <v>2</v>
      </c>
      <c r="DW47">
        <v>0.881799</v>
      </c>
      <c r="DX47">
        <v>0.897775</v>
      </c>
      <c r="DY47">
        <v>20.3587</v>
      </c>
      <c r="DZ47">
        <v>5.22358</v>
      </c>
      <c r="EA47">
        <v>11.9501</v>
      </c>
      <c r="EB47">
        <v>4.9741</v>
      </c>
      <c r="EC47">
        <v>3.28043</v>
      </c>
      <c r="ED47">
        <v>7044.2</v>
      </c>
      <c r="EE47">
        <v>9999</v>
      </c>
      <c r="EF47">
        <v>9999</v>
      </c>
      <c r="EG47">
        <v>165.9</v>
      </c>
      <c r="EH47">
        <v>4.97188</v>
      </c>
      <c r="EI47">
        <v>1.86198</v>
      </c>
      <c r="EJ47">
        <v>1.86751</v>
      </c>
      <c r="EK47">
        <v>1.85898</v>
      </c>
      <c r="EL47">
        <v>1.86295</v>
      </c>
      <c r="EM47">
        <v>1.86357</v>
      </c>
      <c r="EN47">
        <v>1.86429</v>
      </c>
      <c r="EO47">
        <v>1.86054</v>
      </c>
      <c r="EP47">
        <v>0</v>
      </c>
      <c r="EQ47">
        <v>0</v>
      </c>
      <c r="ER47">
        <v>0</v>
      </c>
      <c r="ES47">
        <v>0</v>
      </c>
      <c r="ET47" t="s">
        <v>336</v>
      </c>
      <c r="EU47" t="s">
        <v>337</v>
      </c>
      <c r="EV47" t="s">
        <v>338</v>
      </c>
      <c r="EW47" t="s">
        <v>338</v>
      </c>
      <c r="EX47" t="s">
        <v>338</v>
      </c>
      <c r="EY47" t="s">
        <v>338</v>
      </c>
      <c r="EZ47">
        <v>0</v>
      </c>
      <c r="FA47">
        <v>100</v>
      </c>
      <c r="FB47">
        <v>100</v>
      </c>
      <c r="FC47">
        <v>1.635</v>
      </c>
      <c r="FD47">
        <v>0.3333</v>
      </c>
      <c r="FE47">
        <v>1.603565974049731</v>
      </c>
      <c r="FF47">
        <v>0.0006784385813721132</v>
      </c>
      <c r="FG47">
        <v>-9.114967239483524E-07</v>
      </c>
      <c r="FH47">
        <v>3.422039933275619E-10</v>
      </c>
      <c r="FI47">
        <v>0.06083316931245119</v>
      </c>
      <c r="FJ47">
        <v>-0.01029449659765723</v>
      </c>
      <c r="FK47">
        <v>0.0009324137930095463</v>
      </c>
      <c r="FL47">
        <v>-3.199825925107234E-06</v>
      </c>
      <c r="FM47">
        <v>1</v>
      </c>
      <c r="FN47">
        <v>2092</v>
      </c>
      <c r="FO47">
        <v>0</v>
      </c>
      <c r="FP47">
        <v>27</v>
      </c>
      <c r="FQ47">
        <v>0.4</v>
      </c>
      <c r="FR47">
        <v>0.1</v>
      </c>
      <c r="FS47">
        <v>0.299072</v>
      </c>
      <c r="FT47">
        <v>2.47314</v>
      </c>
      <c r="FU47">
        <v>2.14966</v>
      </c>
      <c r="FV47">
        <v>2.69287</v>
      </c>
      <c r="FW47">
        <v>2.15088</v>
      </c>
      <c r="FX47">
        <v>2.41089</v>
      </c>
      <c r="FY47">
        <v>44.2787</v>
      </c>
      <c r="FZ47">
        <v>15.3754</v>
      </c>
      <c r="GA47">
        <v>19</v>
      </c>
      <c r="GB47">
        <v>616.251</v>
      </c>
      <c r="GC47">
        <v>575.793</v>
      </c>
      <c r="GD47">
        <v>33.0099</v>
      </c>
      <c r="GE47">
        <v>38.0775</v>
      </c>
      <c r="GF47">
        <v>29.9988</v>
      </c>
      <c r="GG47">
        <v>38.0929</v>
      </c>
      <c r="GH47">
        <v>38.0619</v>
      </c>
      <c r="GI47">
        <v>6.02448</v>
      </c>
      <c r="GJ47">
        <v>51.18</v>
      </c>
      <c r="GK47">
        <v>0</v>
      </c>
      <c r="GL47">
        <v>33.0141</v>
      </c>
      <c r="GM47">
        <v>50</v>
      </c>
      <c r="GN47">
        <v>21.5101</v>
      </c>
      <c r="GO47">
        <v>98.9541</v>
      </c>
      <c r="GP47">
        <v>99.629</v>
      </c>
    </row>
    <row r="48" spans="1:198">
      <c r="A48">
        <v>30</v>
      </c>
      <c r="B48">
        <v>1658252665.1</v>
      </c>
      <c r="C48">
        <v>4169.5</v>
      </c>
      <c r="D48" t="s">
        <v>427</v>
      </c>
      <c r="E48" t="s">
        <v>428</v>
      </c>
      <c r="F48">
        <v>15</v>
      </c>
      <c r="G48">
        <v>1658252657.349999</v>
      </c>
      <c r="H48">
        <f>(I48)/1000</f>
        <v>0</v>
      </c>
      <c r="I48">
        <f>1000*AY48*AG48*(AU48-AV48)/(100*AN48*(1000-AG48*AU48))</f>
        <v>0</v>
      </c>
      <c r="J48">
        <f>AY48*AG48*(AT48-AS48*(1000-AG48*AV48)/(1000-AG48*AU48))/(100*AN48)</f>
        <v>0</v>
      </c>
      <c r="K48">
        <f>AS48 - IF(AG48&gt;1, J48*AN48*100.0/(AI48*BG48), 0)</f>
        <v>0</v>
      </c>
      <c r="L48">
        <f>((R48-H48/2)*K48-J48)/(R48+H48/2)</f>
        <v>0</v>
      </c>
      <c r="M48">
        <f>L48*(AZ48+BA48)/1000.0</f>
        <v>0</v>
      </c>
      <c r="N48">
        <f>(AS48 - IF(AG48&gt;1, J48*AN48*100.0/(AI48*BG48), 0))*(AZ48+BA48)/1000.0</f>
        <v>0</v>
      </c>
      <c r="O48">
        <f>2.0/((1/Q48-1/P48)+SIGN(Q48)*SQRT((1/Q48-1/P48)*(1/Q48-1/P48) + 4*AO48/((AO48+1)*(AO48+1))*(2*1/Q48*1/P48-1/P48*1/P48)))</f>
        <v>0</v>
      </c>
      <c r="P48">
        <f>IF(LEFT(AP48,1)&lt;&gt;"0",IF(LEFT(AP48,1)="1",3.0,AQ48),$D$5+$E$5*(BG48*AZ48/($K$5*1000))+$F$5*(BG48*AZ48/($K$5*1000))*MAX(MIN(AN48,$J$5),$I$5)*MAX(MIN(AN48,$J$5),$I$5)+$G$5*MAX(MIN(AN48,$J$5),$I$5)*(BG48*AZ48/($K$5*1000))+$H$5*(BG48*AZ48/($K$5*1000))*(BG48*AZ48/($K$5*1000)))</f>
        <v>0</v>
      </c>
      <c r="Q48">
        <f>H48*(1000-(1000*0.61365*exp(17.502*U48/(240.97+U48))/(AZ48+BA48)+AU48)/2)/(1000*0.61365*exp(17.502*U48/(240.97+U48))/(AZ48+BA48)-AU48)</f>
        <v>0</v>
      </c>
      <c r="R48">
        <f>1/((AO48+1)/(O48/1.6)+1/(P48/1.37)) + AO48/((AO48+1)/(O48/1.6) + AO48/(P48/1.37))</f>
        <v>0</v>
      </c>
      <c r="S48">
        <f>(AJ48*AM48)</f>
        <v>0</v>
      </c>
      <c r="T48">
        <f>(BB48+(S48+2*0.95*5.67E-8*(((BB48+$B$9)+273)^4-(BB48+273)^4)-44100*H48)/(1.84*29.3*P48+8*0.95*5.67E-8*(BB48+273)^3))</f>
        <v>0</v>
      </c>
      <c r="U48">
        <f>($C$9*BC48+$D$9*BD48+$E$9*T48)</f>
        <v>0</v>
      </c>
      <c r="V48">
        <f>0.61365*exp(17.502*U48/(240.97+U48))</f>
        <v>0</v>
      </c>
      <c r="W48">
        <f>(X48/Y48*100)</f>
        <v>0</v>
      </c>
      <c r="X48">
        <f>AU48*(AZ48+BA48)/1000</f>
        <v>0</v>
      </c>
      <c r="Y48">
        <f>0.61365*exp(17.502*BB48/(240.97+BB48))</f>
        <v>0</v>
      </c>
      <c r="Z48">
        <f>(V48-AU48*(AZ48+BA48)/1000)</f>
        <v>0</v>
      </c>
      <c r="AA48">
        <f>(-H48*44100)</f>
        <v>0</v>
      </c>
      <c r="AB48">
        <f>2*29.3*P48*0.92*(BB48-U48)</f>
        <v>0</v>
      </c>
      <c r="AC48">
        <f>2*0.95*5.67E-8*(((BB48+$B$9)+273)^4-(U48+273)^4)</f>
        <v>0</v>
      </c>
      <c r="AD48">
        <f>S48+AC48+AA48+AB48</f>
        <v>0</v>
      </c>
      <c r="AE48">
        <v>0</v>
      </c>
      <c r="AF48">
        <v>0</v>
      </c>
      <c r="AG48">
        <f>IF(AE48*$H$15&gt;=AI48,1.0,(AI48/(AI48-AE48*$H$15)))</f>
        <v>0</v>
      </c>
      <c r="AH48">
        <f>(AG48-1)*100</f>
        <v>0</v>
      </c>
      <c r="AI48">
        <f>MAX(0,($B$15+$C$15*BG48)/(1+$D$15*BG48)*AZ48/(BB48+273)*$E$15)</f>
        <v>0</v>
      </c>
      <c r="AJ48">
        <f>$B$13*BH48+$C$13*BI48+$D$13*BT48</f>
        <v>0</v>
      </c>
      <c r="AK48">
        <f>AJ48*AL48</f>
        <v>0</v>
      </c>
      <c r="AL48">
        <f>($B$13*$D$11+$C$13*$D$11+$D$13*(BU48*$E$11+BV48*$G$11))/($B$13+$C$13+$D$13)</f>
        <v>0</v>
      </c>
      <c r="AM48">
        <f>($B$13*$K$11+$C$13*$K$11+$D$13*(BU48*$L$11+BV48*$N$11))/($B$13+$C$13+$D$13)</f>
        <v>0</v>
      </c>
      <c r="AN48">
        <v>2.4</v>
      </c>
      <c r="AO48">
        <v>0.5</v>
      </c>
      <c r="AP48" t="s">
        <v>334</v>
      </c>
      <c r="AQ48">
        <v>2</v>
      </c>
      <c r="AR48">
        <v>1658252657.349999</v>
      </c>
      <c r="AS48">
        <v>1.916409933333333</v>
      </c>
      <c r="AT48">
        <v>0.4953909666666666</v>
      </c>
      <c r="AU48">
        <v>25.21290333333333</v>
      </c>
      <c r="AV48">
        <v>21.11736</v>
      </c>
      <c r="AW48">
        <v>0.2514099333333333</v>
      </c>
      <c r="AX48">
        <v>24.88028333333333</v>
      </c>
      <c r="AY48">
        <v>600.0110333333334</v>
      </c>
      <c r="AZ48">
        <v>84.97040666666666</v>
      </c>
      <c r="BA48">
        <v>0.1000529433333333</v>
      </c>
      <c r="BB48">
        <v>34.12123333333333</v>
      </c>
      <c r="BC48">
        <v>33.97024666666667</v>
      </c>
      <c r="BD48">
        <v>999.9000000000002</v>
      </c>
      <c r="BE48">
        <v>0</v>
      </c>
      <c r="BF48">
        <v>0</v>
      </c>
      <c r="BG48">
        <v>9995.334333333334</v>
      </c>
      <c r="BH48">
        <v>567.7914333333334</v>
      </c>
      <c r="BI48">
        <v>217.5114</v>
      </c>
      <c r="BJ48">
        <v>1.359756666666667</v>
      </c>
      <c r="BK48">
        <v>1.90313</v>
      </c>
      <c r="BL48">
        <v>0.506078</v>
      </c>
      <c r="BM48">
        <v>4.095531666666667</v>
      </c>
      <c r="BN48">
        <v>0.4953909666666666</v>
      </c>
      <c r="BO48">
        <v>21.11736</v>
      </c>
      <c r="BP48">
        <v>2.142349333333334</v>
      </c>
      <c r="BQ48">
        <v>1.794352666666666</v>
      </c>
      <c r="BR48">
        <v>18.53761</v>
      </c>
      <c r="BS48">
        <v>15.73766666666667</v>
      </c>
      <c r="BT48">
        <v>1800.009666666667</v>
      </c>
      <c r="BU48">
        <v>0.6430001666666667</v>
      </c>
      <c r="BV48">
        <v>0.3569997666666667</v>
      </c>
      <c r="BW48">
        <v>37</v>
      </c>
      <c r="BX48">
        <v>30063.58666666667</v>
      </c>
      <c r="BY48">
        <v>1658252688.6</v>
      </c>
      <c r="BZ48" t="s">
        <v>429</v>
      </c>
      <c r="CA48">
        <v>1658252688.6</v>
      </c>
      <c r="CB48">
        <v>1658252569.1</v>
      </c>
      <c r="CC48">
        <v>32</v>
      </c>
      <c r="CD48">
        <v>0.062</v>
      </c>
      <c r="CE48">
        <v>0.008999999999999999</v>
      </c>
      <c r="CF48">
        <v>1.665</v>
      </c>
      <c r="CG48">
        <v>0.225</v>
      </c>
      <c r="CH48">
        <v>0</v>
      </c>
      <c r="CI48">
        <v>21</v>
      </c>
      <c r="CJ48">
        <v>0.62</v>
      </c>
      <c r="CK48">
        <v>0.03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3.2215</v>
      </c>
      <c r="CX48">
        <v>2.78106</v>
      </c>
      <c r="CY48">
        <v>5.2866E-05</v>
      </c>
      <c r="CZ48">
        <v>0.000122081</v>
      </c>
      <c r="DA48">
        <v>0.10229</v>
      </c>
      <c r="DB48">
        <v>0.0926674</v>
      </c>
      <c r="DC48">
        <v>24855.1</v>
      </c>
      <c r="DD48">
        <v>24581.5</v>
      </c>
      <c r="DE48">
        <v>23940.7</v>
      </c>
      <c r="DF48">
        <v>21936.6</v>
      </c>
      <c r="DG48">
        <v>31795.1</v>
      </c>
      <c r="DH48">
        <v>25415.6</v>
      </c>
      <c r="DI48">
        <v>39161.3</v>
      </c>
      <c r="DJ48">
        <v>30391.8</v>
      </c>
      <c r="DK48">
        <v>2.06113</v>
      </c>
      <c r="DL48">
        <v>1.97885</v>
      </c>
      <c r="DM48">
        <v>-0.00260025</v>
      </c>
      <c r="DN48">
        <v>0</v>
      </c>
      <c r="DO48">
        <v>34.0078</v>
      </c>
      <c r="DP48">
        <v>999.9</v>
      </c>
      <c r="DQ48">
        <v>53.4</v>
      </c>
      <c r="DR48">
        <v>40.2</v>
      </c>
      <c r="DS48">
        <v>47.0889</v>
      </c>
      <c r="DT48">
        <v>63.6442</v>
      </c>
      <c r="DU48">
        <v>16.4183</v>
      </c>
      <c r="DV48">
        <v>2</v>
      </c>
      <c r="DW48">
        <v>0.85487</v>
      </c>
      <c r="DX48">
        <v>0.613622</v>
      </c>
      <c r="DY48">
        <v>20.3616</v>
      </c>
      <c r="DZ48">
        <v>5.22328</v>
      </c>
      <c r="EA48">
        <v>11.9501</v>
      </c>
      <c r="EB48">
        <v>4.9752</v>
      </c>
      <c r="EC48">
        <v>3.28093</v>
      </c>
      <c r="ED48">
        <v>7046.6</v>
      </c>
      <c r="EE48">
        <v>9999</v>
      </c>
      <c r="EF48">
        <v>9999</v>
      </c>
      <c r="EG48">
        <v>166</v>
      </c>
      <c r="EH48">
        <v>4.97194</v>
      </c>
      <c r="EI48">
        <v>1.86202</v>
      </c>
      <c r="EJ48">
        <v>1.86751</v>
      </c>
      <c r="EK48">
        <v>1.85899</v>
      </c>
      <c r="EL48">
        <v>1.86297</v>
      </c>
      <c r="EM48">
        <v>1.86356</v>
      </c>
      <c r="EN48">
        <v>1.86432</v>
      </c>
      <c r="EO48">
        <v>1.86056</v>
      </c>
      <c r="EP48">
        <v>0</v>
      </c>
      <c r="EQ48">
        <v>0</v>
      </c>
      <c r="ER48">
        <v>0</v>
      </c>
      <c r="ES48">
        <v>0</v>
      </c>
      <c r="ET48" t="s">
        <v>336</v>
      </c>
      <c r="EU48" t="s">
        <v>337</v>
      </c>
      <c r="EV48" t="s">
        <v>338</v>
      </c>
      <c r="EW48" t="s">
        <v>338</v>
      </c>
      <c r="EX48" t="s">
        <v>338</v>
      </c>
      <c r="EY48" t="s">
        <v>338</v>
      </c>
      <c r="EZ48">
        <v>0</v>
      </c>
      <c r="FA48">
        <v>100</v>
      </c>
      <c r="FB48">
        <v>100</v>
      </c>
      <c r="FC48">
        <v>1.665</v>
      </c>
      <c r="FD48">
        <v>0.3327</v>
      </c>
      <c r="FE48">
        <v>1.603565974049731</v>
      </c>
      <c r="FF48">
        <v>0.0006784385813721132</v>
      </c>
      <c r="FG48">
        <v>-9.114967239483524E-07</v>
      </c>
      <c r="FH48">
        <v>3.422039933275619E-10</v>
      </c>
      <c r="FI48">
        <v>0.06083316931245119</v>
      </c>
      <c r="FJ48">
        <v>-0.01029449659765723</v>
      </c>
      <c r="FK48">
        <v>0.0009324137930095463</v>
      </c>
      <c r="FL48">
        <v>-3.199825925107234E-06</v>
      </c>
      <c r="FM48">
        <v>1</v>
      </c>
      <c r="FN48">
        <v>2092</v>
      </c>
      <c r="FO48">
        <v>0</v>
      </c>
      <c r="FP48">
        <v>27</v>
      </c>
      <c r="FQ48">
        <v>1.9</v>
      </c>
      <c r="FR48">
        <v>1.6</v>
      </c>
      <c r="FS48">
        <v>0.032959</v>
      </c>
      <c r="FT48">
        <v>4.99878</v>
      </c>
      <c r="FU48">
        <v>2.14966</v>
      </c>
      <c r="FV48">
        <v>2.69287</v>
      </c>
      <c r="FW48">
        <v>2.15088</v>
      </c>
      <c r="FX48">
        <v>2.42676</v>
      </c>
      <c r="FY48">
        <v>44.1954</v>
      </c>
      <c r="FZ48">
        <v>15.3579</v>
      </c>
      <c r="GA48">
        <v>19</v>
      </c>
      <c r="GB48">
        <v>627.395</v>
      </c>
      <c r="GC48">
        <v>579.341</v>
      </c>
      <c r="GD48">
        <v>33.3322</v>
      </c>
      <c r="GE48">
        <v>37.7894</v>
      </c>
      <c r="GF48">
        <v>29.9986</v>
      </c>
      <c r="GG48">
        <v>37.8039</v>
      </c>
      <c r="GH48">
        <v>37.7723</v>
      </c>
      <c r="GI48">
        <v>0</v>
      </c>
      <c r="GJ48">
        <v>51.184</v>
      </c>
      <c r="GK48">
        <v>0</v>
      </c>
      <c r="GL48">
        <v>33.3564</v>
      </c>
      <c r="GM48">
        <v>0</v>
      </c>
      <c r="GN48">
        <v>21.2188</v>
      </c>
      <c r="GO48">
        <v>99.0065</v>
      </c>
      <c r="GP48">
        <v>99.6708</v>
      </c>
    </row>
    <row r="49" spans="1:198">
      <c r="A49">
        <v>31</v>
      </c>
      <c r="B49">
        <v>1658252779.6</v>
      </c>
      <c r="C49">
        <v>4284</v>
      </c>
      <c r="D49" t="s">
        <v>430</v>
      </c>
      <c r="E49" t="s">
        <v>431</v>
      </c>
      <c r="F49">
        <v>15</v>
      </c>
      <c r="G49">
        <v>1658252771.599999</v>
      </c>
      <c r="H49">
        <f>(I49)/1000</f>
        <v>0</v>
      </c>
      <c r="I49">
        <f>1000*AY49*AG49*(AU49-AV49)/(100*AN49*(1000-AG49*AU49))</f>
        <v>0</v>
      </c>
      <c r="J49">
        <f>AY49*AG49*(AT49-AS49*(1000-AG49*AV49)/(1000-AG49*AU49))/(100*AN49)</f>
        <v>0</v>
      </c>
      <c r="K49">
        <f>AS49 - IF(AG49&gt;1, J49*AN49*100.0/(AI49*BG49), 0)</f>
        <v>0</v>
      </c>
      <c r="L49">
        <f>((R49-H49/2)*K49-J49)/(R49+H49/2)</f>
        <v>0</v>
      </c>
      <c r="M49">
        <f>L49*(AZ49+BA49)/1000.0</f>
        <v>0</v>
      </c>
      <c r="N49">
        <f>(AS49 - IF(AG49&gt;1, J49*AN49*100.0/(AI49*BG49), 0))*(AZ49+BA49)/1000.0</f>
        <v>0</v>
      </c>
      <c r="O49">
        <f>2.0/((1/Q49-1/P49)+SIGN(Q49)*SQRT((1/Q49-1/P49)*(1/Q49-1/P49) + 4*AO49/((AO49+1)*(AO49+1))*(2*1/Q49*1/P49-1/P49*1/P49)))</f>
        <v>0</v>
      </c>
      <c r="P49">
        <f>IF(LEFT(AP49,1)&lt;&gt;"0",IF(LEFT(AP49,1)="1",3.0,AQ49),$D$5+$E$5*(BG49*AZ49/($K$5*1000))+$F$5*(BG49*AZ49/($K$5*1000))*MAX(MIN(AN49,$J$5),$I$5)*MAX(MIN(AN49,$J$5),$I$5)+$G$5*MAX(MIN(AN49,$J$5),$I$5)*(BG49*AZ49/($K$5*1000))+$H$5*(BG49*AZ49/($K$5*1000))*(BG49*AZ49/($K$5*1000)))</f>
        <v>0</v>
      </c>
      <c r="Q49">
        <f>H49*(1000-(1000*0.61365*exp(17.502*U49/(240.97+U49))/(AZ49+BA49)+AU49)/2)/(1000*0.61365*exp(17.502*U49/(240.97+U49))/(AZ49+BA49)-AU49)</f>
        <v>0</v>
      </c>
      <c r="R49">
        <f>1/((AO49+1)/(O49/1.6)+1/(P49/1.37)) + AO49/((AO49+1)/(O49/1.6) + AO49/(P49/1.37))</f>
        <v>0</v>
      </c>
      <c r="S49">
        <f>(AJ49*AM49)</f>
        <v>0</v>
      </c>
      <c r="T49">
        <f>(BB49+(S49+2*0.95*5.67E-8*(((BB49+$B$9)+273)^4-(BB49+273)^4)-44100*H49)/(1.84*29.3*P49+8*0.95*5.67E-8*(BB49+273)^3))</f>
        <v>0</v>
      </c>
      <c r="U49">
        <f>($C$9*BC49+$D$9*BD49+$E$9*T49)</f>
        <v>0</v>
      </c>
      <c r="V49">
        <f>0.61365*exp(17.502*U49/(240.97+U49))</f>
        <v>0</v>
      </c>
      <c r="W49">
        <f>(X49/Y49*100)</f>
        <v>0</v>
      </c>
      <c r="X49">
        <f>AU49*(AZ49+BA49)/1000</f>
        <v>0</v>
      </c>
      <c r="Y49">
        <f>0.61365*exp(17.502*BB49/(240.97+BB49))</f>
        <v>0</v>
      </c>
      <c r="Z49">
        <f>(V49-AU49*(AZ49+BA49)/1000)</f>
        <v>0</v>
      </c>
      <c r="AA49">
        <f>(-H49*44100)</f>
        <v>0</v>
      </c>
      <c r="AB49">
        <f>2*29.3*P49*0.92*(BB49-U49)</f>
        <v>0</v>
      </c>
      <c r="AC49">
        <f>2*0.95*5.67E-8*(((BB49+$B$9)+273)^4-(U49+273)^4)</f>
        <v>0</v>
      </c>
      <c r="AD49">
        <f>S49+AC49+AA49+AB49</f>
        <v>0</v>
      </c>
      <c r="AE49">
        <v>0</v>
      </c>
      <c r="AF49">
        <v>0</v>
      </c>
      <c r="AG49">
        <f>IF(AE49*$H$15&gt;=AI49,1.0,(AI49/(AI49-AE49*$H$15)))</f>
        <v>0</v>
      </c>
      <c r="AH49">
        <f>(AG49-1)*100</f>
        <v>0</v>
      </c>
      <c r="AI49">
        <f>MAX(0,($B$15+$C$15*BG49)/(1+$D$15*BG49)*AZ49/(BB49+273)*$E$15)</f>
        <v>0</v>
      </c>
      <c r="AJ49">
        <f>$B$13*BH49+$C$13*BI49+$D$13*BT49</f>
        <v>0</v>
      </c>
      <c r="AK49">
        <f>AJ49*AL49</f>
        <v>0</v>
      </c>
      <c r="AL49">
        <f>($B$13*$D$11+$C$13*$D$11+$D$13*(BU49*$E$11+BV49*$G$11))/($B$13+$C$13+$D$13)</f>
        <v>0</v>
      </c>
      <c r="AM49">
        <f>($B$13*$K$11+$C$13*$K$11+$D$13*(BU49*$L$11+BV49*$N$11))/($B$13+$C$13+$D$13)</f>
        <v>0</v>
      </c>
      <c r="AN49">
        <v>2.4</v>
      </c>
      <c r="AO49">
        <v>0.5</v>
      </c>
      <c r="AP49" t="s">
        <v>334</v>
      </c>
      <c r="AQ49">
        <v>2</v>
      </c>
      <c r="AR49">
        <v>1658252771.599999</v>
      </c>
      <c r="AS49">
        <v>413.2852258064516</v>
      </c>
      <c r="AT49">
        <v>420.2738064516129</v>
      </c>
      <c r="AU49">
        <v>25.50023225806452</v>
      </c>
      <c r="AV49">
        <v>21.29112580645162</v>
      </c>
      <c r="AW49">
        <v>410.5892258064516</v>
      </c>
      <c r="AX49">
        <v>25.15916129032258</v>
      </c>
      <c r="AY49">
        <v>600.0110967741934</v>
      </c>
      <c r="AZ49">
        <v>84.97885806451613</v>
      </c>
      <c r="BA49">
        <v>0.1001138419354839</v>
      </c>
      <c r="BB49">
        <v>34.26079354838709</v>
      </c>
      <c r="BC49">
        <v>34.00710645161291</v>
      </c>
      <c r="BD49">
        <v>999.9000000000003</v>
      </c>
      <c r="BE49">
        <v>0</v>
      </c>
      <c r="BF49">
        <v>0</v>
      </c>
      <c r="BG49">
        <v>9989.592903225806</v>
      </c>
      <c r="BH49">
        <v>568.5795483870968</v>
      </c>
      <c r="BI49">
        <v>216.9157419354839</v>
      </c>
      <c r="BJ49">
        <v>-7.870335806451612</v>
      </c>
      <c r="BK49">
        <v>423.1950000000001</v>
      </c>
      <c r="BL49">
        <v>429.4165483870967</v>
      </c>
      <c r="BM49">
        <v>4.209106774193548</v>
      </c>
      <c r="BN49">
        <v>420.2738064516129</v>
      </c>
      <c r="BO49">
        <v>21.29112580645162</v>
      </c>
      <c r="BP49">
        <v>2.16698064516129</v>
      </c>
      <c r="BQ49">
        <v>1.809296451612903</v>
      </c>
      <c r="BR49">
        <v>18.72027096774193</v>
      </c>
      <c r="BS49">
        <v>15.86728387096774</v>
      </c>
      <c r="BT49">
        <v>1800.008064516129</v>
      </c>
      <c r="BU49">
        <v>0.6430000000000001</v>
      </c>
      <c r="BV49">
        <v>0.356999935483871</v>
      </c>
      <c r="BW49">
        <v>37</v>
      </c>
      <c r="BX49">
        <v>30063.55483870968</v>
      </c>
      <c r="BY49">
        <v>1658252801.6</v>
      </c>
      <c r="BZ49" t="s">
        <v>432</v>
      </c>
      <c r="CA49">
        <v>1658252801.6</v>
      </c>
      <c r="CB49">
        <v>1658252569.1</v>
      </c>
      <c r="CC49">
        <v>33</v>
      </c>
      <c r="CD49">
        <v>0.881</v>
      </c>
      <c r="CE49">
        <v>0.008999999999999999</v>
      </c>
      <c r="CF49">
        <v>2.696</v>
      </c>
      <c r="CG49">
        <v>0.225</v>
      </c>
      <c r="CH49">
        <v>421</v>
      </c>
      <c r="CI49">
        <v>21</v>
      </c>
      <c r="CJ49">
        <v>0.27</v>
      </c>
      <c r="CK49">
        <v>0.03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3.22195</v>
      </c>
      <c r="CX49">
        <v>2.78116</v>
      </c>
      <c r="CY49">
        <v>0.07956299999999999</v>
      </c>
      <c r="CZ49">
        <v>0.08204930000000001</v>
      </c>
      <c r="DA49">
        <v>0.103157</v>
      </c>
      <c r="DB49">
        <v>0.0931017</v>
      </c>
      <c r="DC49">
        <v>22899.9</v>
      </c>
      <c r="DD49">
        <v>22585.8</v>
      </c>
      <c r="DE49">
        <v>23956.2</v>
      </c>
      <c r="DF49">
        <v>21948.2</v>
      </c>
      <c r="DG49">
        <v>31786</v>
      </c>
      <c r="DH49">
        <v>25417.8</v>
      </c>
      <c r="DI49">
        <v>39186.1</v>
      </c>
      <c r="DJ49">
        <v>30407.4</v>
      </c>
      <c r="DK49">
        <v>2.06537</v>
      </c>
      <c r="DL49">
        <v>1.98605</v>
      </c>
      <c r="DM49">
        <v>0.00551343</v>
      </c>
      <c r="DN49">
        <v>0</v>
      </c>
      <c r="DO49">
        <v>33.9385</v>
      </c>
      <c r="DP49">
        <v>999.9</v>
      </c>
      <c r="DQ49">
        <v>52.7</v>
      </c>
      <c r="DR49">
        <v>40.2</v>
      </c>
      <c r="DS49">
        <v>46.4713</v>
      </c>
      <c r="DT49">
        <v>63.6742</v>
      </c>
      <c r="DU49">
        <v>16.2821</v>
      </c>
      <c r="DV49">
        <v>2</v>
      </c>
      <c r="DW49">
        <v>0.841623</v>
      </c>
      <c r="DX49">
        <v>5.76691</v>
      </c>
      <c r="DY49">
        <v>20.23</v>
      </c>
      <c r="DZ49">
        <v>5.22792</v>
      </c>
      <c r="EA49">
        <v>11.9501</v>
      </c>
      <c r="EB49">
        <v>4.97505</v>
      </c>
      <c r="EC49">
        <v>3.28095</v>
      </c>
      <c r="ED49">
        <v>7049.5</v>
      </c>
      <c r="EE49">
        <v>9999</v>
      </c>
      <c r="EF49">
        <v>9999</v>
      </c>
      <c r="EG49">
        <v>166</v>
      </c>
      <c r="EH49">
        <v>4.97179</v>
      </c>
      <c r="EI49">
        <v>1.86188</v>
      </c>
      <c r="EJ49">
        <v>1.86738</v>
      </c>
      <c r="EK49">
        <v>1.85896</v>
      </c>
      <c r="EL49">
        <v>1.86294</v>
      </c>
      <c r="EM49">
        <v>1.86356</v>
      </c>
      <c r="EN49">
        <v>1.86418</v>
      </c>
      <c r="EO49">
        <v>1.8605</v>
      </c>
      <c r="EP49">
        <v>0</v>
      </c>
      <c r="EQ49">
        <v>0</v>
      </c>
      <c r="ER49">
        <v>0</v>
      </c>
      <c r="ES49">
        <v>0</v>
      </c>
      <c r="ET49" t="s">
        <v>336</v>
      </c>
      <c r="EU49" t="s">
        <v>337</v>
      </c>
      <c r="EV49" t="s">
        <v>338</v>
      </c>
      <c r="EW49" t="s">
        <v>338</v>
      </c>
      <c r="EX49" t="s">
        <v>338</v>
      </c>
      <c r="EY49" t="s">
        <v>338</v>
      </c>
      <c r="EZ49">
        <v>0</v>
      </c>
      <c r="FA49">
        <v>100</v>
      </c>
      <c r="FB49">
        <v>100</v>
      </c>
      <c r="FC49">
        <v>2.696</v>
      </c>
      <c r="FD49">
        <v>0.3409</v>
      </c>
      <c r="FE49">
        <v>1.665648547963767</v>
      </c>
      <c r="FF49">
        <v>0.0006784385813721132</v>
      </c>
      <c r="FG49">
        <v>-9.114967239483524E-07</v>
      </c>
      <c r="FH49">
        <v>3.422039933275619E-10</v>
      </c>
      <c r="FI49">
        <v>0.06083316931245119</v>
      </c>
      <c r="FJ49">
        <v>-0.01029449659765723</v>
      </c>
      <c r="FK49">
        <v>0.0009324137930095463</v>
      </c>
      <c r="FL49">
        <v>-3.199825925107234E-06</v>
      </c>
      <c r="FM49">
        <v>1</v>
      </c>
      <c r="FN49">
        <v>2092</v>
      </c>
      <c r="FO49">
        <v>0</v>
      </c>
      <c r="FP49">
        <v>27</v>
      </c>
      <c r="FQ49">
        <v>1.5</v>
      </c>
      <c r="FR49">
        <v>3.5</v>
      </c>
      <c r="FS49">
        <v>1.3855</v>
      </c>
      <c r="FT49">
        <v>2.43652</v>
      </c>
      <c r="FU49">
        <v>2.14966</v>
      </c>
      <c r="FV49">
        <v>2.69287</v>
      </c>
      <c r="FW49">
        <v>2.15088</v>
      </c>
      <c r="FX49">
        <v>2.41577</v>
      </c>
      <c r="FY49">
        <v>44.1124</v>
      </c>
      <c r="FZ49">
        <v>15.3053</v>
      </c>
      <c r="GA49">
        <v>19</v>
      </c>
      <c r="GB49">
        <v>627.431</v>
      </c>
      <c r="GC49">
        <v>581.997</v>
      </c>
      <c r="GD49">
        <v>33.2221</v>
      </c>
      <c r="GE49">
        <v>37.417</v>
      </c>
      <c r="GF49">
        <v>30.013</v>
      </c>
      <c r="GG49">
        <v>37.4472</v>
      </c>
      <c r="GH49">
        <v>37.4199</v>
      </c>
      <c r="GI49">
        <v>27.7456</v>
      </c>
      <c r="GJ49">
        <v>50.71</v>
      </c>
      <c r="GK49">
        <v>0</v>
      </c>
      <c r="GL49">
        <v>32.4813</v>
      </c>
      <c r="GM49">
        <v>420</v>
      </c>
      <c r="GN49">
        <v>21.2282</v>
      </c>
      <c r="GO49">
        <v>99.0697</v>
      </c>
      <c r="GP49">
        <v>99.7227</v>
      </c>
    </row>
    <row r="50" spans="1:198">
      <c r="A50">
        <v>32</v>
      </c>
      <c r="B50">
        <v>1658252892.6</v>
      </c>
      <c r="C50">
        <v>4397</v>
      </c>
      <c r="D50" t="s">
        <v>433</v>
      </c>
      <c r="E50" t="s">
        <v>434</v>
      </c>
      <c r="F50">
        <v>15</v>
      </c>
      <c r="G50">
        <v>1658252888.599999</v>
      </c>
      <c r="H50">
        <f>(I50)/1000</f>
        <v>0</v>
      </c>
      <c r="I50">
        <f>1000*AY50*AG50*(AU50-AV50)/(100*AN50*(1000-AG50*AU50))</f>
        <v>0</v>
      </c>
      <c r="J50">
        <f>AY50*AG50*(AT50-AS50*(1000-AG50*AV50)/(1000-AG50*AU50))/(100*AN50)</f>
        <v>0</v>
      </c>
      <c r="K50">
        <f>AS50 - IF(AG50&gt;1, J50*AN50*100.0/(AI50*BG50), 0)</f>
        <v>0</v>
      </c>
      <c r="L50">
        <f>((R50-H50/2)*K50-J50)/(R50+H50/2)</f>
        <v>0</v>
      </c>
      <c r="M50">
        <f>L50*(AZ50+BA50)/1000.0</f>
        <v>0</v>
      </c>
      <c r="N50">
        <f>(AS50 - IF(AG50&gt;1, J50*AN50*100.0/(AI50*BG50), 0))*(AZ50+BA50)/1000.0</f>
        <v>0</v>
      </c>
      <c r="O50">
        <f>2.0/((1/Q50-1/P50)+SIGN(Q50)*SQRT((1/Q50-1/P50)*(1/Q50-1/P50) + 4*AO50/((AO50+1)*(AO50+1))*(2*1/Q50*1/P50-1/P50*1/P50)))</f>
        <v>0</v>
      </c>
      <c r="P50">
        <f>IF(LEFT(AP50,1)&lt;&gt;"0",IF(LEFT(AP50,1)="1",3.0,AQ50),$D$5+$E$5*(BG50*AZ50/($K$5*1000))+$F$5*(BG50*AZ50/($K$5*1000))*MAX(MIN(AN50,$J$5),$I$5)*MAX(MIN(AN50,$J$5),$I$5)+$G$5*MAX(MIN(AN50,$J$5),$I$5)*(BG50*AZ50/($K$5*1000))+$H$5*(BG50*AZ50/($K$5*1000))*(BG50*AZ50/($K$5*1000)))</f>
        <v>0</v>
      </c>
      <c r="Q50">
        <f>H50*(1000-(1000*0.61365*exp(17.502*U50/(240.97+U50))/(AZ50+BA50)+AU50)/2)/(1000*0.61365*exp(17.502*U50/(240.97+U50))/(AZ50+BA50)-AU50)</f>
        <v>0</v>
      </c>
      <c r="R50">
        <f>1/((AO50+1)/(O50/1.6)+1/(P50/1.37)) + AO50/((AO50+1)/(O50/1.6) + AO50/(P50/1.37))</f>
        <v>0</v>
      </c>
      <c r="S50">
        <f>(AJ50*AM50)</f>
        <v>0</v>
      </c>
      <c r="T50">
        <f>(BB50+(S50+2*0.95*5.67E-8*(((BB50+$B$9)+273)^4-(BB50+273)^4)-44100*H50)/(1.84*29.3*P50+8*0.95*5.67E-8*(BB50+273)^3))</f>
        <v>0</v>
      </c>
      <c r="U50">
        <f>($C$9*BC50+$D$9*BD50+$E$9*T50)</f>
        <v>0</v>
      </c>
      <c r="V50">
        <f>0.61365*exp(17.502*U50/(240.97+U50))</f>
        <v>0</v>
      </c>
      <c r="W50">
        <f>(X50/Y50*100)</f>
        <v>0</v>
      </c>
      <c r="X50">
        <f>AU50*(AZ50+BA50)/1000</f>
        <v>0</v>
      </c>
      <c r="Y50">
        <f>0.61365*exp(17.502*BB50/(240.97+BB50))</f>
        <v>0</v>
      </c>
      <c r="Z50">
        <f>(V50-AU50*(AZ50+BA50)/1000)</f>
        <v>0</v>
      </c>
      <c r="AA50">
        <f>(-H50*44100)</f>
        <v>0</v>
      </c>
      <c r="AB50">
        <f>2*29.3*P50*0.92*(BB50-U50)</f>
        <v>0</v>
      </c>
      <c r="AC50">
        <f>2*0.95*5.67E-8*(((BB50+$B$9)+273)^4-(U50+273)^4)</f>
        <v>0</v>
      </c>
      <c r="AD50">
        <f>S50+AC50+AA50+AB50</f>
        <v>0</v>
      </c>
      <c r="AE50">
        <v>0</v>
      </c>
      <c r="AF50">
        <v>0</v>
      </c>
      <c r="AG50">
        <f>IF(AE50*$H$15&gt;=AI50,1.0,(AI50/(AI50-AE50*$H$15)))</f>
        <v>0</v>
      </c>
      <c r="AH50">
        <f>(AG50-1)*100</f>
        <v>0</v>
      </c>
      <c r="AI50">
        <f>MAX(0,($B$15+$C$15*BG50)/(1+$D$15*BG50)*AZ50/(BB50+273)*$E$15)</f>
        <v>0</v>
      </c>
      <c r="AJ50">
        <f>$B$13*BH50+$C$13*BI50+$D$13*BT50</f>
        <v>0</v>
      </c>
      <c r="AK50">
        <f>AJ50*AL50</f>
        <v>0</v>
      </c>
      <c r="AL50">
        <f>($B$13*$D$11+$C$13*$D$11+$D$13*(BU50*$E$11+BV50*$G$11))/($B$13+$C$13+$D$13)</f>
        <v>0</v>
      </c>
      <c r="AM50">
        <f>($B$13*$K$11+$C$13*$K$11+$D$13*(BU50*$L$11+BV50*$N$11))/($B$13+$C$13+$D$13)</f>
        <v>0</v>
      </c>
      <c r="AN50">
        <v>2.4</v>
      </c>
      <c r="AO50">
        <v>0.5</v>
      </c>
      <c r="AP50" t="s">
        <v>334</v>
      </c>
      <c r="AQ50">
        <v>2</v>
      </c>
      <c r="AR50">
        <v>1658252888.599999</v>
      </c>
      <c r="AS50">
        <v>643.9609333333335</v>
      </c>
      <c r="AT50">
        <v>650.1376666666666</v>
      </c>
      <c r="AU50">
        <v>23.37238</v>
      </c>
      <c r="AV50">
        <v>21.34768666666666</v>
      </c>
      <c r="AW50">
        <v>641.0276</v>
      </c>
      <c r="AX50">
        <v>23.09206</v>
      </c>
      <c r="AY50">
        <v>600.6787333333333</v>
      </c>
      <c r="AZ50">
        <v>84.97875999999999</v>
      </c>
      <c r="BA50">
        <v>0.09306272666666666</v>
      </c>
      <c r="BB50">
        <v>34.28518</v>
      </c>
      <c r="BC50">
        <v>34.00063333333333</v>
      </c>
      <c r="BD50">
        <v>999.8999999999999</v>
      </c>
      <c r="BE50">
        <v>0</v>
      </c>
      <c r="BF50">
        <v>0</v>
      </c>
      <c r="BG50">
        <v>9998.921333333334</v>
      </c>
      <c r="BH50">
        <v>568.5362666666666</v>
      </c>
      <c r="BI50">
        <v>228.7873333333333</v>
      </c>
      <c r="BJ50">
        <v>-6.17667302</v>
      </c>
      <c r="BK50">
        <v>659.3652666666666</v>
      </c>
      <c r="BL50">
        <v>664.3194666666666</v>
      </c>
      <c r="BM50">
        <v>2.024695694666667</v>
      </c>
      <c r="BN50">
        <v>650.1376666666666</v>
      </c>
      <c r="BO50">
        <v>21.34768666666666</v>
      </c>
      <c r="BP50">
        <v>1.986155333333333</v>
      </c>
      <c r="BQ50">
        <v>1.8141</v>
      </c>
      <c r="BR50">
        <v>17.29352</v>
      </c>
      <c r="BS50">
        <v>15.90737333333333</v>
      </c>
      <c r="BT50">
        <v>1800.002666666667</v>
      </c>
      <c r="BU50">
        <v>0.6429996666666665</v>
      </c>
      <c r="BV50">
        <v>0.3570002</v>
      </c>
      <c r="BW50">
        <v>37</v>
      </c>
      <c r="BX50">
        <v>30063.42666666667</v>
      </c>
      <c r="BY50">
        <v>1658252885.1</v>
      </c>
      <c r="BZ50" t="s">
        <v>435</v>
      </c>
      <c r="CA50">
        <v>1658252876.1</v>
      </c>
      <c r="CB50">
        <v>1658252885.1</v>
      </c>
      <c r="CC50">
        <v>34</v>
      </c>
      <c r="CD50">
        <v>0.237</v>
      </c>
      <c r="CE50">
        <v>-0.003</v>
      </c>
      <c r="CF50">
        <v>2.933</v>
      </c>
      <c r="CG50">
        <v>0.218</v>
      </c>
      <c r="CH50">
        <v>650</v>
      </c>
      <c r="CI50">
        <v>21</v>
      </c>
      <c r="CJ50">
        <v>0.14</v>
      </c>
      <c r="CK50">
        <v>0.03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3.21996</v>
      </c>
      <c r="CX50">
        <v>2.7751</v>
      </c>
      <c r="CY50">
        <v>0.109581</v>
      </c>
      <c r="CZ50">
        <v>0.112794</v>
      </c>
      <c r="DA50">
        <v>0.103543</v>
      </c>
      <c r="DB50">
        <v>0.0940502</v>
      </c>
      <c r="DC50">
        <v>22167.8</v>
      </c>
      <c r="DD50">
        <v>21840.3</v>
      </c>
      <c r="DE50">
        <v>23970.4</v>
      </c>
      <c r="DF50">
        <v>21957.8</v>
      </c>
      <c r="DG50">
        <v>31790.3</v>
      </c>
      <c r="DH50">
        <v>25402.4</v>
      </c>
      <c r="DI50">
        <v>39207.9</v>
      </c>
      <c r="DJ50">
        <v>30420.5</v>
      </c>
      <c r="DK50">
        <v>2.0621</v>
      </c>
      <c r="DL50">
        <v>1.9906</v>
      </c>
      <c r="DM50">
        <v>0.00436604</v>
      </c>
      <c r="DN50">
        <v>0</v>
      </c>
      <c r="DO50">
        <v>33.9406</v>
      </c>
      <c r="DP50">
        <v>999.9</v>
      </c>
      <c r="DQ50">
        <v>52.2</v>
      </c>
      <c r="DR50">
        <v>40.2</v>
      </c>
      <c r="DS50">
        <v>46.0316</v>
      </c>
      <c r="DT50">
        <v>63.5342</v>
      </c>
      <c r="DU50">
        <v>15.9896</v>
      </c>
      <c r="DV50">
        <v>2</v>
      </c>
      <c r="DW50">
        <v>0.792642</v>
      </c>
      <c r="DX50">
        <v>0.104041</v>
      </c>
      <c r="DY50">
        <v>20.3637</v>
      </c>
      <c r="DZ50">
        <v>5.22672</v>
      </c>
      <c r="EA50">
        <v>11.9501</v>
      </c>
      <c r="EB50">
        <v>4.97515</v>
      </c>
      <c r="EC50">
        <v>3.2806</v>
      </c>
      <c r="ED50">
        <v>7052.1</v>
      </c>
      <c r="EE50">
        <v>9999</v>
      </c>
      <c r="EF50">
        <v>9999</v>
      </c>
      <c r="EG50">
        <v>166</v>
      </c>
      <c r="EH50">
        <v>4.97188</v>
      </c>
      <c r="EI50">
        <v>1.86194</v>
      </c>
      <c r="EJ50">
        <v>1.86746</v>
      </c>
      <c r="EK50">
        <v>1.85898</v>
      </c>
      <c r="EL50">
        <v>1.86295</v>
      </c>
      <c r="EM50">
        <v>1.86356</v>
      </c>
      <c r="EN50">
        <v>1.86427</v>
      </c>
      <c r="EO50">
        <v>1.86051</v>
      </c>
      <c r="EP50">
        <v>0</v>
      </c>
      <c r="EQ50">
        <v>0</v>
      </c>
      <c r="ER50">
        <v>0</v>
      </c>
      <c r="ES50">
        <v>0</v>
      </c>
      <c r="ET50" t="s">
        <v>336</v>
      </c>
      <c r="EU50" t="s">
        <v>337</v>
      </c>
      <c r="EV50" t="s">
        <v>338</v>
      </c>
      <c r="EW50" t="s">
        <v>338</v>
      </c>
      <c r="EX50" t="s">
        <v>338</v>
      </c>
      <c r="EY50" t="s">
        <v>338</v>
      </c>
      <c r="EZ50">
        <v>0</v>
      </c>
      <c r="FA50">
        <v>100</v>
      </c>
      <c r="FB50">
        <v>100</v>
      </c>
      <c r="FC50">
        <v>2.933</v>
      </c>
      <c r="FD50">
        <v>0.3409</v>
      </c>
      <c r="FE50">
        <v>2.782949334346005</v>
      </c>
      <c r="FF50">
        <v>0.0006784385813721132</v>
      </c>
      <c r="FG50">
        <v>-9.114967239483524E-07</v>
      </c>
      <c r="FH50">
        <v>3.422039933275619E-10</v>
      </c>
      <c r="FI50">
        <v>0.05740289661971287</v>
      </c>
      <c r="FJ50">
        <v>-0.01029449659765723</v>
      </c>
      <c r="FK50">
        <v>0.0009324137930095463</v>
      </c>
      <c r="FL50">
        <v>-3.199825925107234E-06</v>
      </c>
      <c r="FM50">
        <v>1</v>
      </c>
      <c r="FN50">
        <v>2092</v>
      </c>
      <c r="FO50">
        <v>0</v>
      </c>
      <c r="FP50">
        <v>27</v>
      </c>
      <c r="FQ50">
        <v>0.3</v>
      </c>
      <c r="FR50">
        <v>0.1</v>
      </c>
      <c r="FS50">
        <v>1.95923</v>
      </c>
      <c r="FT50">
        <v>2.44385</v>
      </c>
      <c r="FU50">
        <v>2.14966</v>
      </c>
      <c r="FV50">
        <v>2.69165</v>
      </c>
      <c r="FW50">
        <v>2.15088</v>
      </c>
      <c r="FX50">
        <v>2.42554</v>
      </c>
      <c r="FY50">
        <v>44.0295</v>
      </c>
      <c r="FZ50">
        <v>15.3404</v>
      </c>
      <c r="GA50">
        <v>19</v>
      </c>
      <c r="GB50">
        <v>621.928</v>
      </c>
      <c r="GC50">
        <v>582.847</v>
      </c>
      <c r="GD50">
        <v>34.143</v>
      </c>
      <c r="GE50">
        <v>37.103</v>
      </c>
      <c r="GF50">
        <v>29.9991</v>
      </c>
      <c r="GG50">
        <v>37.1366</v>
      </c>
      <c r="GH50">
        <v>37.1081</v>
      </c>
      <c r="GI50">
        <v>39.2376</v>
      </c>
      <c r="GJ50">
        <v>50.3738</v>
      </c>
      <c r="GK50">
        <v>0</v>
      </c>
      <c r="GL50">
        <v>34.1346</v>
      </c>
      <c r="GM50">
        <v>650</v>
      </c>
      <c r="GN50">
        <v>21.2417</v>
      </c>
      <c r="GO50">
        <v>99.1263</v>
      </c>
      <c r="GP50">
        <v>99.76600000000001</v>
      </c>
    </row>
    <row r="51" spans="1:198">
      <c r="A51">
        <v>33</v>
      </c>
      <c r="B51">
        <v>1658252983.1</v>
      </c>
      <c r="C51">
        <v>4487.5</v>
      </c>
      <c r="D51" t="s">
        <v>436</v>
      </c>
      <c r="E51" t="s">
        <v>437</v>
      </c>
      <c r="F51">
        <v>15</v>
      </c>
      <c r="G51">
        <v>1658252977.349999</v>
      </c>
      <c r="H51">
        <f>(I51)/1000</f>
        <v>0</v>
      </c>
      <c r="I51">
        <f>1000*AY51*AG51*(AU51-AV51)/(100*AN51*(1000-AG51*AU51))</f>
        <v>0</v>
      </c>
      <c r="J51">
        <f>AY51*AG51*(AT51-AS51*(1000-AG51*AV51)/(1000-AG51*AU51))/(100*AN51)</f>
        <v>0</v>
      </c>
      <c r="K51">
        <f>AS51 - IF(AG51&gt;1, J51*AN51*100.0/(AI51*BG51), 0)</f>
        <v>0</v>
      </c>
      <c r="L51">
        <f>((R51-H51/2)*K51-J51)/(R51+H51/2)</f>
        <v>0</v>
      </c>
      <c r="M51">
        <f>L51*(AZ51+BA51)/1000.0</f>
        <v>0</v>
      </c>
      <c r="N51">
        <f>(AS51 - IF(AG51&gt;1, J51*AN51*100.0/(AI51*BG51), 0))*(AZ51+BA51)/1000.0</f>
        <v>0</v>
      </c>
      <c r="O51">
        <f>2.0/((1/Q51-1/P51)+SIGN(Q51)*SQRT((1/Q51-1/P51)*(1/Q51-1/P51) + 4*AO51/((AO51+1)*(AO51+1))*(2*1/Q51*1/P51-1/P51*1/P51)))</f>
        <v>0</v>
      </c>
      <c r="P51">
        <f>IF(LEFT(AP51,1)&lt;&gt;"0",IF(LEFT(AP51,1)="1",3.0,AQ51),$D$5+$E$5*(BG51*AZ51/($K$5*1000))+$F$5*(BG51*AZ51/($K$5*1000))*MAX(MIN(AN51,$J$5),$I$5)*MAX(MIN(AN51,$J$5),$I$5)+$G$5*MAX(MIN(AN51,$J$5),$I$5)*(BG51*AZ51/($K$5*1000))+$H$5*(BG51*AZ51/($K$5*1000))*(BG51*AZ51/($K$5*1000)))</f>
        <v>0</v>
      </c>
      <c r="Q51">
        <f>H51*(1000-(1000*0.61365*exp(17.502*U51/(240.97+U51))/(AZ51+BA51)+AU51)/2)/(1000*0.61365*exp(17.502*U51/(240.97+U51))/(AZ51+BA51)-AU51)</f>
        <v>0</v>
      </c>
      <c r="R51">
        <f>1/((AO51+1)/(O51/1.6)+1/(P51/1.37)) + AO51/((AO51+1)/(O51/1.6) + AO51/(P51/1.37))</f>
        <v>0</v>
      </c>
      <c r="S51">
        <f>(AJ51*AM51)</f>
        <v>0</v>
      </c>
      <c r="T51">
        <f>(BB51+(S51+2*0.95*5.67E-8*(((BB51+$B$9)+273)^4-(BB51+273)^4)-44100*H51)/(1.84*29.3*P51+8*0.95*5.67E-8*(BB51+273)^3))</f>
        <v>0</v>
      </c>
      <c r="U51">
        <f>($C$9*BC51+$D$9*BD51+$E$9*T51)</f>
        <v>0</v>
      </c>
      <c r="V51">
        <f>0.61365*exp(17.502*U51/(240.97+U51))</f>
        <v>0</v>
      </c>
      <c r="W51">
        <f>(X51/Y51*100)</f>
        <v>0</v>
      </c>
      <c r="X51">
        <f>AU51*(AZ51+BA51)/1000</f>
        <v>0</v>
      </c>
      <c r="Y51">
        <f>0.61365*exp(17.502*BB51/(240.97+BB51))</f>
        <v>0</v>
      </c>
      <c r="Z51">
        <f>(V51-AU51*(AZ51+BA51)/1000)</f>
        <v>0</v>
      </c>
      <c r="AA51">
        <f>(-H51*44100)</f>
        <v>0</v>
      </c>
      <c r="AB51">
        <f>2*29.3*P51*0.92*(BB51-U51)</f>
        <v>0</v>
      </c>
      <c r="AC51">
        <f>2*0.95*5.67E-8*(((BB51+$B$9)+273)^4-(U51+273)^4)</f>
        <v>0</v>
      </c>
      <c r="AD51">
        <f>S51+AC51+AA51+AB51</f>
        <v>0</v>
      </c>
      <c r="AE51">
        <v>0</v>
      </c>
      <c r="AF51">
        <v>0</v>
      </c>
      <c r="AG51">
        <f>IF(AE51*$H$15&gt;=AI51,1.0,(AI51/(AI51-AE51*$H$15)))</f>
        <v>0</v>
      </c>
      <c r="AH51">
        <f>(AG51-1)*100</f>
        <v>0</v>
      </c>
      <c r="AI51">
        <f>MAX(0,($B$15+$C$15*BG51)/(1+$D$15*BG51)*AZ51/(BB51+273)*$E$15)</f>
        <v>0</v>
      </c>
      <c r="AJ51">
        <f>$B$13*BH51+$C$13*BI51+$D$13*BT51</f>
        <v>0</v>
      </c>
      <c r="AK51">
        <f>AJ51*AL51</f>
        <v>0</v>
      </c>
      <c r="AL51">
        <f>($B$13*$D$11+$C$13*$D$11+$D$13*(BU51*$E$11+BV51*$G$11))/($B$13+$C$13+$D$13)</f>
        <v>0</v>
      </c>
      <c r="AM51">
        <f>($B$13*$K$11+$C$13*$K$11+$D$13*(BU51*$L$11+BV51*$N$11))/($B$13+$C$13+$D$13)</f>
        <v>0</v>
      </c>
      <c r="AN51">
        <v>2.4</v>
      </c>
      <c r="AO51">
        <v>0.5</v>
      </c>
      <c r="AP51" t="s">
        <v>334</v>
      </c>
      <c r="AQ51">
        <v>2</v>
      </c>
      <c r="AR51">
        <v>1658252977.349999</v>
      </c>
      <c r="AS51">
        <v>790.5232272727274</v>
      </c>
      <c r="AT51">
        <v>799.9111818181819</v>
      </c>
      <c r="AU51">
        <v>24.2628409090909</v>
      </c>
      <c r="AV51">
        <v>21.62019545454545</v>
      </c>
      <c r="AW51">
        <v>787.5283181818181</v>
      </c>
      <c r="AX51">
        <v>23.96230454545454</v>
      </c>
      <c r="AY51">
        <v>600.2027272727273</v>
      </c>
      <c r="AZ51">
        <v>84.97790909090909</v>
      </c>
      <c r="BA51">
        <v>0.09439040454545454</v>
      </c>
      <c r="BB51">
        <v>34.27690454545455</v>
      </c>
      <c r="BC51">
        <v>33.99342272727272</v>
      </c>
      <c r="BD51">
        <v>999.9000000000003</v>
      </c>
      <c r="BE51">
        <v>0</v>
      </c>
      <c r="BF51">
        <v>0</v>
      </c>
      <c r="BG51">
        <v>10013.46818181818</v>
      </c>
      <c r="BH51">
        <v>568.6750909090908</v>
      </c>
      <c r="BI51">
        <v>214.7592727272727</v>
      </c>
      <c r="BJ51">
        <v>-9.387788963636364</v>
      </c>
      <c r="BK51">
        <v>810.1726818181818</v>
      </c>
      <c r="BL51">
        <v>817.5874545454546</v>
      </c>
      <c r="BM51">
        <v>2.642657927727273</v>
      </c>
      <c r="BN51">
        <v>799.9111818181819</v>
      </c>
      <c r="BO51">
        <v>21.62019545454545</v>
      </c>
      <c r="BP51">
        <v>2.061805909090909</v>
      </c>
      <c r="BQ51">
        <v>1.837238636363637</v>
      </c>
      <c r="BR51">
        <v>17.88555454545454</v>
      </c>
      <c r="BS51">
        <v>16.10547727272727</v>
      </c>
      <c r="BT51">
        <v>1800</v>
      </c>
      <c r="BU51">
        <v>0.643</v>
      </c>
      <c r="BV51">
        <v>0.3569999545454546</v>
      </c>
      <c r="BW51">
        <v>36.97346363636364</v>
      </c>
      <c r="BX51">
        <v>30063.40909090908</v>
      </c>
      <c r="BY51">
        <v>1658252972.1</v>
      </c>
      <c r="BZ51" t="s">
        <v>438</v>
      </c>
      <c r="CA51">
        <v>1658252972.1</v>
      </c>
      <c r="CB51">
        <v>1658252964.1</v>
      </c>
      <c r="CC51">
        <v>35</v>
      </c>
      <c r="CD51">
        <v>0.08799999999999999</v>
      </c>
      <c r="CE51">
        <v>-0.004</v>
      </c>
      <c r="CF51">
        <v>3.006</v>
      </c>
      <c r="CG51">
        <v>0.218</v>
      </c>
      <c r="CH51">
        <v>800</v>
      </c>
      <c r="CI51">
        <v>21</v>
      </c>
      <c r="CJ51">
        <v>0.35</v>
      </c>
      <c r="CK51">
        <v>0.02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3.22172</v>
      </c>
      <c r="CX51">
        <v>2.77992</v>
      </c>
      <c r="CY51">
        <v>0.126509</v>
      </c>
      <c r="CZ51">
        <v>0.129988</v>
      </c>
      <c r="DA51">
        <v>0.104296</v>
      </c>
      <c r="DB51">
        <v>0.0939849</v>
      </c>
      <c r="DC51">
        <v>21756.9</v>
      </c>
      <c r="DD51">
        <v>21424.2</v>
      </c>
      <c r="DE51">
        <v>23981.4</v>
      </c>
      <c r="DF51">
        <v>21964.6</v>
      </c>
      <c r="DG51">
        <v>31776.7</v>
      </c>
      <c r="DH51">
        <v>25412.1</v>
      </c>
      <c r="DI51">
        <v>39223.9</v>
      </c>
      <c r="DJ51">
        <v>30429.7</v>
      </c>
      <c r="DK51">
        <v>2.06925</v>
      </c>
      <c r="DL51">
        <v>1.9941</v>
      </c>
      <c r="DM51">
        <v>0.00025332</v>
      </c>
      <c r="DN51">
        <v>0</v>
      </c>
      <c r="DO51">
        <v>34.0064</v>
      </c>
      <c r="DP51">
        <v>999.9</v>
      </c>
      <c r="DQ51">
        <v>51.9</v>
      </c>
      <c r="DR51">
        <v>40.3</v>
      </c>
      <c r="DS51">
        <v>46.01</v>
      </c>
      <c r="DT51">
        <v>63.0742</v>
      </c>
      <c r="DU51">
        <v>16.2059</v>
      </c>
      <c r="DV51">
        <v>2</v>
      </c>
      <c r="DW51">
        <v>0.775262</v>
      </c>
      <c r="DX51">
        <v>0.344382</v>
      </c>
      <c r="DY51">
        <v>20.3634</v>
      </c>
      <c r="DZ51">
        <v>5.22373</v>
      </c>
      <c r="EA51">
        <v>11.9501</v>
      </c>
      <c r="EB51">
        <v>4.9742</v>
      </c>
      <c r="EC51">
        <v>3.2803</v>
      </c>
      <c r="ED51">
        <v>7054.1</v>
      </c>
      <c r="EE51">
        <v>9999</v>
      </c>
      <c r="EF51">
        <v>9999</v>
      </c>
      <c r="EG51">
        <v>166</v>
      </c>
      <c r="EH51">
        <v>4.97188</v>
      </c>
      <c r="EI51">
        <v>1.86192</v>
      </c>
      <c r="EJ51">
        <v>1.86747</v>
      </c>
      <c r="EK51">
        <v>1.85898</v>
      </c>
      <c r="EL51">
        <v>1.86295</v>
      </c>
      <c r="EM51">
        <v>1.86356</v>
      </c>
      <c r="EN51">
        <v>1.86431</v>
      </c>
      <c r="EO51">
        <v>1.86052</v>
      </c>
      <c r="EP51">
        <v>0</v>
      </c>
      <c r="EQ51">
        <v>0</v>
      </c>
      <c r="ER51">
        <v>0</v>
      </c>
      <c r="ES51">
        <v>0</v>
      </c>
      <c r="ET51" t="s">
        <v>336</v>
      </c>
      <c r="EU51" t="s">
        <v>337</v>
      </c>
      <c r="EV51" t="s">
        <v>338</v>
      </c>
      <c r="EW51" t="s">
        <v>338</v>
      </c>
      <c r="EX51" t="s">
        <v>338</v>
      </c>
      <c r="EY51" t="s">
        <v>338</v>
      </c>
      <c r="EZ51">
        <v>0</v>
      </c>
      <c r="FA51">
        <v>100</v>
      </c>
      <c r="FB51">
        <v>100</v>
      </c>
      <c r="FC51">
        <v>3.007</v>
      </c>
      <c r="FD51">
        <v>0.3447</v>
      </c>
      <c r="FE51">
        <v>2.870838577567855</v>
      </c>
      <c r="FF51">
        <v>0.0006784385813721132</v>
      </c>
      <c r="FG51">
        <v>-9.114967239483524E-07</v>
      </c>
      <c r="FH51">
        <v>3.422039933275619E-10</v>
      </c>
      <c r="FI51">
        <v>0.0536050549911316</v>
      </c>
      <c r="FJ51">
        <v>-0.01029449659765723</v>
      </c>
      <c r="FK51">
        <v>0.0009324137930095463</v>
      </c>
      <c r="FL51">
        <v>-3.199825925107234E-06</v>
      </c>
      <c r="FM51">
        <v>1</v>
      </c>
      <c r="FN51">
        <v>2092</v>
      </c>
      <c r="FO51">
        <v>0</v>
      </c>
      <c r="FP51">
        <v>27</v>
      </c>
      <c r="FQ51">
        <v>0.2</v>
      </c>
      <c r="FR51">
        <v>0.3</v>
      </c>
      <c r="FS51">
        <v>2.31079</v>
      </c>
      <c r="FT51">
        <v>2.43774</v>
      </c>
      <c r="FU51">
        <v>2.14966</v>
      </c>
      <c r="FV51">
        <v>2.69287</v>
      </c>
      <c r="FW51">
        <v>2.15088</v>
      </c>
      <c r="FX51">
        <v>2.42676</v>
      </c>
      <c r="FY51">
        <v>43.9467</v>
      </c>
      <c r="FZ51">
        <v>15.3316</v>
      </c>
      <c r="GA51">
        <v>19</v>
      </c>
      <c r="GB51">
        <v>625.428</v>
      </c>
      <c r="GC51">
        <v>583.586</v>
      </c>
      <c r="GD51">
        <v>33.7227</v>
      </c>
      <c r="GE51">
        <v>36.8886</v>
      </c>
      <c r="GF51">
        <v>29.9994</v>
      </c>
      <c r="GG51">
        <v>36.9089</v>
      </c>
      <c r="GH51">
        <v>36.8793</v>
      </c>
      <c r="GI51">
        <v>46.2663</v>
      </c>
      <c r="GJ51">
        <v>49.9352</v>
      </c>
      <c r="GK51">
        <v>0</v>
      </c>
      <c r="GL51">
        <v>33.7205</v>
      </c>
      <c r="GM51">
        <v>800</v>
      </c>
      <c r="GN51">
        <v>21.236</v>
      </c>
      <c r="GO51">
        <v>99.1686</v>
      </c>
      <c r="GP51">
        <v>99.79640000000001</v>
      </c>
    </row>
    <row r="52" spans="1:198">
      <c r="A52">
        <v>34</v>
      </c>
      <c r="B52">
        <v>1658253087.6</v>
      </c>
      <c r="C52">
        <v>4592</v>
      </c>
      <c r="D52" t="s">
        <v>439</v>
      </c>
      <c r="E52" t="s">
        <v>440</v>
      </c>
      <c r="F52">
        <v>15</v>
      </c>
      <c r="G52">
        <v>1658253084.6</v>
      </c>
      <c r="H52">
        <f>(I52)/1000</f>
        <v>0</v>
      </c>
      <c r="I52">
        <f>1000*AY52*AG52*(AU52-AV52)/(100*AN52*(1000-AG52*AU52))</f>
        <v>0</v>
      </c>
      <c r="J52">
        <f>AY52*AG52*(AT52-AS52*(1000-AG52*AV52)/(1000-AG52*AU52))/(100*AN52)</f>
        <v>0</v>
      </c>
      <c r="K52">
        <f>AS52 - IF(AG52&gt;1, J52*AN52*100.0/(AI52*BG52), 0)</f>
        <v>0</v>
      </c>
      <c r="L52">
        <f>((R52-H52/2)*K52-J52)/(R52+H52/2)</f>
        <v>0</v>
      </c>
      <c r="M52">
        <f>L52*(AZ52+BA52)/1000.0</f>
        <v>0</v>
      </c>
      <c r="N52">
        <f>(AS52 - IF(AG52&gt;1, J52*AN52*100.0/(AI52*BG52), 0))*(AZ52+BA52)/1000.0</f>
        <v>0</v>
      </c>
      <c r="O52">
        <f>2.0/((1/Q52-1/P52)+SIGN(Q52)*SQRT((1/Q52-1/P52)*(1/Q52-1/P52) + 4*AO52/((AO52+1)*(AO52+1))*(2*1/Q52*1/P52-1/P52*1/P52)))</f>
        <v>0</v>
      </c>
      <c r="P52">
        <f>IF(LEFT(AP52,1)&lt;&gt;"0",IF(LEFT(AP52,1)="1",3.0,AQ52),$D$5+$E$5*(BG52*AZ52/($K$5*1000))+$F$5*(BG52*AZ52/($K$5*1000))*MAX(MIN(AN52,$J$5),$I$5)*MAX(MIN(AN52,$J$5),$I$5)+$G$5*MAX(MIN(AN52,$J$5),$I$5)*(BG52*AZ52/($K$5*1000))+$H$5*(BG52*AZ52/($K$5*1000))*(BG52*AZ52/($K$5*1000)))</f>
        <v>0</v>
      </c>
      <c r="Q52">
        <f>H52*(1000-(1000*0.61365*exp(17.502*U52/(240.97+U52))/(AZ52+BA52)+AU52)/2)/(1000*0.61365*exp(17.502*U52/(240.97+U52))/(AZ52+BA52)-AU52)</f>
        <v>0</v>
      </c>
      <c r="R52">
        <f>1/((AO52+1)/(O52/1.6)+1/(P52/1.37)) + AO52/((AO52+1)/(O52/1.6) + AO52/(P52/1.37))</f>
        <v>0</v>
      </c>
      <c r="S52">
        <f>(AJ52*AM52)</f>
        <v>0</v>
      </c>
      <c r="T52">
        <f>(BB52+(S52+2*0.95*5.67E-8*(((BB52+$B$9)+273)^4-(BB52+273)^4)-44100*H52)/(1.84*29.3*P52+8*0.95*5.67E-8*(BB52+273)^3))</f>
        <v>0</v>
      </c>
      <c r="U52">
        <f>($C$9*BC52+$D$9*BD52+$E$9*T52)</f>
        <v>0</v>
      </c>
      <c r="V52">
        <f>0.61365*exp(17.502*U52/(240.97+U52))</f>
        <v>0</v>
      </c>
      <c r="W52">
        <f>(X52/Y52*100)</f>
        <v>0</v>
      </c>
      <c r="X52">
        <f>AU52*(AZ52+BA52)/1000</f>
        <v>0</v>
      </c>
      <c r="Y52">
        <f>0.61365*exp(17.502*BB52/(240.97+BB52))</f>
        <v>0</v>
      </c>
      <c r="Z52">
        <f>(V52-AU52*(AZ52+BA52)/1000)</f>
        <v>0</v>
      </c>
      <c r="AA52">
        <f>(-H52*44100)</f>
        <v>0</v>
      </c>
      <c r="AB52">
        <f>2*29.3*P52*0.92*(BB52-U52)</f>
        <v>0</v>
      </c>
      <c r="AC52">
        <f>2*0.95*5.67E-8*(((BB52+$B$9)+273)^4-(U52+273)^4)</f>
        <v>0</v>
      </c>
      <c r="AD52">
        <f>S52+AC52+AA52+AB52</f>
        <v>0</v>
      </c>
      <c r="AE52">
        <v>0</v>
      </c>
      <c r="AF52">
        <v>0</v>
      </c>
      <c r="AG52">
        <f>IF(AE52*$H$15&gt;=AI52,1.0,(AI52/(AI52-AE52*$H$15)))</f>
        <v>0</v>
      </c>
      <c r="AH52">
        <f>(AG52-1)*100</f>
        <v>0</v>
      </c>
      <c r="AI52">
        <f>MAX(0,($B$15+$C$15*BG52)/(1+$D$15*BG52)*AZ52/(BB52+273)*$E$15)</f>
        <v>0</v>
      </c>
      <c r="AJ52">
        <f>$B$13*BH52+$C$13*BI52+$D$13*BT52</f>
        <v>0</v>
      </c>
      <c r="AK52">
        <f>AJ52*AL52</f>
        <v>0</v>
      </c>
      <c r="AL52">
        <f>($B$13*$D$11+$C$13*$D$11+$D$13*(BU52*$E$11+BV52*$G$11))/($B$13+$C$13+$D$13)</f>
        <v>0</v>
      </c>
      <c r="AM52">
        <f>($B$13*$K$11+$C$13*$K$11+$D$13*(BU52*$L$11+BV52*$N$11))/($B$13+$C$13+$D$13)</f>
        <v>0</v>
      </c>
      <c r="AN52">
        <v>2.4</v>
      </c>
      <c r="AO52">
        <v>0.5</v>
      </c>
      <c r="AP52" t="s">
        <v>334</v>
      </c>
      <c r="AQ52">
        <v>2</v>
      </c>
      <c r="AR52">
        <v>1658253084.6</v>
      </c>
      <c r="AS52">
        <v>994.1425454545456</v>
      </c>
      <c r="AT52">
        <v>999.5906363636363</v>
      </c>
      <c r="AU52">
        <v>22.81373636363637</v>
      </c>
      <c r="AV52">
        <v>21.53191818181818</v>
      </c>
      <c r="AW52">
        <v>991.0696363636365</v>
      </c>
      <c r="AX52">
        <v>22.55402727272727</v>
      </c>
      <c r="AY52">
        <v>601.1835454545454</v>
      </c>
      <c r="AZ52">
        <v>84.97496363636365</v>
      </c>
      <c r="BA52">
        <v>0.09389004545454548</v>
      </c>
      <c r="BB52">
        <v>34.27755454545456</v>
      </c>
      <c r="BC52">
        <v>34.02023636363636</v>
      </c>
      <c r="BD52">
        <v>999.9</v>
      </c>
      <c r="BE52">
        <v>0</v>
      </c>
      <c r="BF52">
        <v>0</v>
      </c>
      <c r="BG52">
        <v>10010.22363636364</v>
      </c>
      <c r="BH52">
        <v>568.5940909090909</v>
      </c>
      <c r="BI52">
        <v>211.213</v>
      </c>
      <c r="BJ52">
        <v>-5.448179454545454</v>
      </c>
      <c r="BK52">
        <v>1017.345454545454</v>
      </c>
      <c r="BL52">
        <v>1021.587272727273</v>
      </c>
      <c r="BM52">
        <v>1.281824015454545</v>
      </c>
      <c r="BN52">
        <v>999.5906363636363</v>
      </c>
      <c r="BO52">
        <v>21.53191818181818</v>
      </c>
      <c r="BP52">
        <v>1.938594545454545</v>
      </c>
      <c r="BQ52">
        <v>1.829672727272727</v>
      </c>
      <c r="BR52">
        <v>16.92517272727273</v>
      </c>
      <c r="BS52">
        <v>16.04109090909091</v>
      </c>
      <c r="BT52">
        <v>1799.995454545455</v>
      </c>
      <c r="BU52">
        <v>0.6429999999999999</v>
      </c>
      <c r="BV52">
        <v>0.357</v>
      </c>
      <c r="BW52">
        <v>37</v>
      </c>
      <c r="BX52">
        <v>30063.29090909092</v>
      </c>
      <c r="BY52">
        <v>1658253082.1</v>
      </c>
      <c r="BZ52" t="s">
        <v>441</v>
      </c>
      <c r="CA52">
        <v>1658253082.1</v>
      </c>
      <c r="CB52">
        <v>1658253066.6</v>
      </c>
      <c r="CC52">
        <v>36</v>
      </c>
      <c r="CD52">
        <v>0.126</v>
      </c>
      <c r="CE52">
        <v>-0.001</v>
      </c>
      <c r="CF52">
        <v>3.106</v>
      </c>
      <c r="CG52">
        <v>0.22</v>
      </c>
      <c r="CH52">
        <v>1000</v>
      </c>
      <c r="CI52">
        <v>21</v>
      </c>
      <c r="CJ52">
        <v>0.17</v>
      </c>
      <c r="CK52">
        <v>0.02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3.2217</v>
      </c>
      <c r="CX52">
        <v>2.77108</v>
      </c>
      <c r="CY52">
        <v>0.146781</v>
      </c>
      <c r="CZ52">
        <v>0.150409</v>
      </c>
      <c r="DA52">
        <v>0.103648</v>
      </c>
      <c r="DB52">
        <v>0.0961506</v>
      </c>
      <c r="DC52">
        <v>21256.6</v>
      </c>
      <c r="DD52">
        <v>20924.4</v>
      </c>
      <c r="DE52">
        <v>23986.6</v>
      </c>
      <c r="DF52">
        <v>21967.8</v>
      </c>
      <c r="DG52">
        <v>31807.5</v>
      </c>
      <c r="DH52">
        <v>25355.1</v>
      </c>
      <c r="DI52">
        <v>39233.4</v>
      </c>
      <c r="DJ52">
        <v>30433.9</v>
      </c>
      <c r="DK52">
        <v>2.0608</v>
      </c>
      <c r="DL52">
        <v>1.99475</v>
      </c>
      <c r="DM52">
        <v>-0.00509992</v>
      </c>
      <c r="DN52">
        <v>0</v>
      </c>
      <c r="DO52">
        <v>34.1092</v>
      </c>
      <c r="DP52">
        <v>999.9</v>
      </c>
      <c r="DQ52">
        <v>51.4</v>
      </c>
      <c r="DR52">
        <v>40.3</v>
      </c>
      <c r="DS52">
        <v>45.5696</v>
      </c>
      <c r="DT52">
        <v>63.5642</v>
      </c>
      <c r="DU52">
        <v>15.5489</v>
      </c>
      <c r="DV52">
        <v>2</v>
      </c>
      <c r="DW52">
        <v>0.762594</v>
      </c>
      <c r="DX52">
        <v>0.716422</v>
      </c>
      <c r="DY52">
        <v>20.3615</v>
      </c>
      <c r="DZ52">
        <v>5.22538</v>
      </c>
      <c r="EA52">
        <v>11.9501</v>
      </c>
      <c r="EB52">
        <v>4.97495</v>
      </c>
      <c r="EC52">
        <v>3.2805</v>
      </c>
      <c r="ED52">
        <v>7056.5</v>
      </c>
      <c r="EE52">
        <v>9999</v>
      </c>
      <c r="EF52">
        <v>9999</v>
      </c>
      <c r="EG52">
        <v>166.1</v>
      </c>
      <c r="EH52">
        <v>4.97187</v>
      </c>
      <c r="EI52">
        <v>1.86189</v>
      </c>
      <c r="EJ52">
        <v>1.86747</v>
      </c>
      <c r="EK52">
        <v>1.85898</v>
      </c>
      <c r="EL52">
        <v>1.86295</v>
      </c>
      <c r="EM52">
        <v>1.86356</v>
      </c>
      <c r="EN52">
        <v>1.8643</v>
      </c>
      <c r="EO52">
        <v>1.86051</v>
      </c>
      <c r="EP52">
        <v>0</v>
      </c>
      <c r="EQ52">
        <v>0</v>
      </c>
      <c r="ER52">
        <v>0</v>
      </c>
      <c r="ES52">
        <v>0</v>
      </c>
      <c r="ET52" t="s">
        <v>336</v>
      </c>
      <c r="EU52" t="s">
        <v>337</v>
      </c>
      <c r="EV52" t="s">
        <v>338</v>
      </c>
      <c r="EW52" t="s">
        <v>338</v>
      </c>
      <c r="EX52" t="s">
        <v>338</v>
      </c>
      <c r="EY52" t="s">
        <v>338</v>
      </c>
      <c r="EZ52">
        <v>0</v>
      </c>
      <c r="FA52">
        <v>100</v>
      </c>
      <c r="FB52">
        <v>100</v>
      </c>
      <c r="FC52">
        <v>3.108</v>
      </c>
      <c r="FD52">
        <v>0.3365</v>
      </c>
      <c r="FE52">
        <v>2.996945216478585</v>
      </c>
      <c r="FF52">
        <v>0.0006784385813721132</v>
      </c>
      <c r="FG52">
        <v>-9.114967239483524E-07</v>
      </c>
      <c r="FH52">
        <v>3.422039933275619E-10</v>
      </c>
      <c r="FI52">
        <v>0.05291171584049503</v>
      </c>
      <c r="FJ52">
        <v>-0.01029449659765723</v>
      </c>
      <c r="FK52">
        <v>0.0009324137930095463</v>
      </c>
      <c r="FL52">
        <v>-3.199825925107234E-06</v>
      </c>
      <c r="FM52">
        <v>1</v>
      </c>
      <c r="FN52">
        <v>2092</v>
      </c>
      <c r="FO52">
        <v>0</v>
      </c>
      <c r="FP52">
        <v>27</v>
      </c>
      <c r="FQ52">
        <v>0.1</v>
      </c>
      <c r="FR52">
        <v>0.3</v>
      </c>
      <c r="FS52">
        <v>2.75635</v>
      </c>
      <c r="FT52">
        <v>2.43286</v>
      </c>
      <c r="FU52">
        <v>2.14966</v>
      </c>
      <c r="FV52">
        <v>2.69165</v>
      </c>
      <c r="FW52">
        <v>2.15088</v>
      </c>
      <c r="FX52">
        <v>2.41699</v>
      </c>
      <c r="FY52">
        <v>43.8641</v>
      </c>
      <c r="FZ52">
        <v>15.3141</v>
      </c>
      <c r="GA52">
        <v>19</v>
      </c>
      <c r="GB52">
        <v>616.913</v>
      </c>
      <c r="GC52">
        <v>582.361</v>
      </c>
      <c r="GD52">
        <v>33.3214</v>
      </c>
      <c r="GE52">
        <v>36.7062</v>
      </c>
      <c r="GF52">
        <v>29.9997</v>
      </c>
      <c r="GG52">
        <v>36.709</v>
      </c>
      <c r="GH52">
        <v>36.6885</v>
      </c>
      <c r="GI52">
        <v>55.1735</v>
      </c>
      <c r="GJ52">
        <v>49.6013</v>
      </c>
      <c r="GK52">
        <v>0</v>
      </c>
      <c r="GL52">
        <v>33.3061</v>
      </c>
      <c r="GM52">
        <v>1000</v>
      </c>
      <c r="GN52">
        <v>21.4085</v>
      </c>
      <c r="GO52">
        <v>99.1917</v>
      </c>
      <c r="GP52">
        <v>99.8104</v>
      </c>
    </row>
    <row r="53" spans="1:198">
      <c r="A53">
        <v>35</v>
      </c>
      <c r="B53">
        <v>1658253178.1</v>
      </c>
      <c r="C53">
        <v>4682.5</v>
      </c>
      <c r="D53" t="s">
        <v>442</v>
      </c>
      <c r="E53" t="s">
        <v>443</v>
      </c>
      <c r="F53">
        <v>15</v>
      </c>
      <c r="G53">
        <v>1658253171.1</v>
      </c>
      <c r="H53">
        <f>(I53)/1000</f>
        <v>0</v>
      </c>
      <c r="I53">
        <f>1000*AY53*AG53*(AU53-AV53)/(100*AN53*(1000-AG53*AU53))</f>
        <v>0</v>
      </c>
      <c r="J53">
        <f>AY53*AG53*(AT53-AS53*(1000-AG53*AV53)/(1000-AG53*AU53))/(100*AN53)</f>
        <v>0</v>
      </c>
      <c r="K53">
        <f>AS53 - IF(AG53&gt;1, J53*AN53*100.0/(AI53*BG53), 0)</f>
        <v>0</v>
      </c>
      <c r="L53">
        <f>((R53-H53/2)*K53-J53)/(R53+H53/2)</f>
        <v>0</v>
      </c>
      <c r="M53">
        <f>L53*(AZ53+BA53)/1000.0</f>
        <v>0</v>
      </c>
      <c r="N53">
        <f>(AS53 - IF(AG53&gt;1, J53*AN53*100.0/(AI53*BG53), 0))*(AZ53+BA53)/1000.0</f>
        <v>0</v>
      </c>
      <c r="O53">
        <f>2.0/((1/Q53-1/P53)+SIGN(Q53)*SQRT((1/Q53-1/P53)*(1/Q53-1/P53) + 4*AO53/((AO53+1)*(AO53+1))*(2*1/Q53*1/P53-1/P53*1/P53)))</f>
        <v>0</v>
      </c>
      <c r="P53">
        <f>IF(LEFT(AP53,1)&lt;&gt;"0",IF(LEFT(AP53,1)="1",3.0,AQ53),$D$5+$E$5*(BG53*AZ53/($K$5*1000))+$F$5*(BG53*AZ53/($K$5*1000))*MAX(MIN(AN53,$J$5),$I$5)*MAX(MIN(AN53,$J$5),$I$5)+$G$5*MAX(MIN(AN53,$J$5),$I$5)*(BG53*AZ53/($K$5*1000))+$H$5*(BG53*AZ53/($K$5*1000))*(BG53*AZ53/($K$5*1000)))</f>
        <v>0</v>
      </c>
      <c r="Q53">
        <f>H53*(1000-(1000*0.61365*exp(17.502*U53/(240.97+U53))/(AZ53+BA53)+AU53)/2)/(1000*0.61365*exp(17.502*U53/(240.97+U53))/(AZ53+BA53)-AU53)</f>
        <v>0</v>
      </c>
      <c r="R53">
        <f>1/((AO53+1)/(O53/1.6)+1/(P53/1.37)) + AO53/((AO53+1)/(O53/1.6) + AO53/(P53/1.37))</f>
        <v>0</v>
      </c>
      <c r="S53">
        <f>(AJ53*AM53)</f>
        <v>0</v>
      </c>
      <c r="T53">
        <f>(BB53+(S53+2*0.95*5.67E-8*(((BB53+$B$9)+273)^4-(BB53+273)^4)-44100*H53)/(1.84*29.3*P53+8*0.95*5.67E-8*(BB53+273)^3))</f>
        <v>0</v>
      </c>
      <c r="U53">
        <f>($C$9*BC53+$D$9*BD53+$E$9*T53)</f>
        <v>0</v>
      </c>
      <c r="V53">
        <f>0.61365*exp(17.502*U53/(240.97+U53))</f>
        <v>0</v>
      </c>
      <c r="W53">
        <f>(X53/Y53*100)</f>
        <v>0</v>
      </c>
      <c r="X53">
        <f>AU53*(AZ53+BA53)/1000</f>
        <v>0</v>
      </c>
      <c r="Y53">
        <f>0.61365*exp(17.502*BB53/(240.97+BB53))</f>
        <v>0</v>
      </c>
      <c r="Z53">
        <f>(V53-AU53*(AZ53+BA53)/1000)</f>
        <v>0</v>
      </c>
      <c r="AA53">
        <f>(-H53*44100)</f>
        <v>0</v>
      </c>
      <c r="AB53">
        <f>2*29.3*P53*0.92*(BB53-U53)</f>
        <v>0</v>
      </c>
      <c r="AC53">
        <f>2*0.95*5.67E-8*(((BB53+$B$9)+273)^4-(U53+273)^4)</f>
        <v>0</v>
      </c>
      <c r="AD53">
        <f>S53+AC53+AA53+AB53</f>
        <v>0</v>
      </c>
      <c r="AE53">
        <v>0</v>
      </c>
      <c r="AF53">
        <v>0</v>
      </c>
      <c r="AG53">
        <f>IF(AE53*$H$15&gt;=AI53,1.0,(AI53/(AI53-AE53*$H$15)))</f>
        <v>0</v>
      </c>
      <c r="AH53">
        <f>(AG53-1)*100</f>
        <v>0</v>
      </c>
      <c r="AI53">
        <f>MAX(0,($B$15+$C$15*BG53)/(1+$D$15*BG53)*AZ53/(BB53+273)*$E$15)</f>
        <v>0</v>
      </c>
      <c r="AJ53">
        <f>$B$13*BH53+$C$13*BI53+$D$13*BT53</f>
        <v>0</v>
      </c>
      <c r="AK53">
        <f>AJ53*AL53</f>
        <v>0</v>
      </c>
      <c r="AL53">
        <f>($B$13*$D$11+$C$13*$D$11+$D$13*(BU53*$E$11+BV53*$G$11))/($B$13+$C$13+$D$13)</f>
        <v>0</v>
      </c>
      <c r="AM53">
        <f>($B$13*$K$11+$C$13*$K$11+$D$13*(BU53*$L$11+BV53*$N$11))/($B$13+$C$13+$D$13)</f>
        <v>0</v>
      </c>
      <c r="AN53">
        <v>2.4</v>
      </c>
      <c r="AO53">
        <v>0.5</v>
      </c>
      <c r="AP53" t="s">
        <v>334</v>
      </c>
      <c r="AQ53">
        <v>2</v>
      </c>
      <c r="AR53">
        <v>1658253171.1</v>
      </c>
      <c r="AS53">
        <v>1188.621111111111</v>
      </c>
      <c r="AT53">
        <v>1199.802222222222</v>
      </c>
      <c r="AU53">
        <v>24.45554814814815</v>
      </c>
      <c r="AV53">
        <v>21.72071851851852</v>
      </c>
      <c r="AW53">
        <v>1185.167037037037</v>
      </c>
      <c r="AX53">
        <v>24.14778518518519</v>
      </c>
      <c r="AY53">
        <v>600.1277407407407</v>
      </c>
      <c r="AZ53">
        <v>84.96977777777776</v>
      </c>
      <c r="BA53">
        <v>0.09548741111111113</v>
      </c>
      <c r="BB53">
        <v>34.20266666666667</v>
      </c>
      <c r="BC53">
        <v>34.00862592592593</v>
      </c>
      <c r="BD53">
        <v>999.9000000000001</v>
      </c>
      <c r="BE53">
        <v>0</v>
      </c>
      <c r="BF53">
        <v>0</v>
      </c>
      <c r="BG53">
        <v>9989.856296296297</v>
      </c>
      <c r="BH53">
        <v>568.4752592592592</v>
      </c>
      <c r="BI53">
        <v>205.9634074074074</v>
      </c>
      <c r="BJ53">
        <v>-11.18153931111111</v>
      </c>
      <c r="BK53">
        <v>1218.40962962963</v>
      </c>
      <c r="BL53">
        <v>1226.441851851852</v>
      </c>
      <c r="BM53">
        <v>2.734843903703704</v>
      </c>
      <c r="BN53">
        <v>1199.802222222222</v>
      </c>
      <c r="BO53">
        <v>21.72071851851852</v>
      </c>
      <c r="BP53">
        <v>2.077981851851852</v>
      </c>
      <c r="BQ53">
        <v>1.845602222222223</v>
      </c>
      <c r="BR53">
        <v>18.01327037037037</v>
      </c>
      <c r="BS53">
        <v>16.17657407407407</v>
      </c>
      <c r="BT53">
        <v>1800.002222222222</v>
      </c>
      <c r="BU53">
        <v>0.6430007037037038</v>
      </c>
      <c r="BV53">
        <v>0.3569992592592593</v>
      </c>
      <c r="BW53">
        <v>36.91049629629629</v>
      </c>
      <c r="BX53">
        <v>30063.45185185186</v>
      </c>
      <c r="BY53">
        <v>1658253164.6</v>
      </c>
      <c r="BZ53" t="s">
        <v>444</v>
      </c>
      <c r="CA53">
        <v>1658253162.6</v>
      </c>
      <c r="CB53">
        <v>1658253164.6</v>
      </c>
      <c r="CC53">
        <v>37</v>
      </c>
      <c r="CD53">
        <v>0.365</v>
      </c>
      <c r="CE53">
        <v>0.003</v>
      </c>
      <c r="CF53">
        <v>3.453</v>
      </c>
      <c r="CG53">
        <v>0.223</v>
      </c>
      <c r="CH53">
        <v>1200</v>
      </c>
      <c r="CI53">
        <v>21</v>
      </c>
      <c r="CJ53">
        <v>0.31</v>
      </c>
      <c r="CK53">
        <v>0.02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3.22279</v>
      </c>
      <c r="CX53">
        <v>2.78106</v>
      </c>
      <c r="CY53">
        <v>0.165113</v>
      </c>
      <c r="CZ53">
        <v>0.168891</v>
      </c>
      <c r="DA53">
        <v>0.10409</v>
      </c>
      <c r="DB53">
        <v>0.0942537</v>
      </c>
      <c r="DC53">
        <v>20806.7</v>
      </c>
      <c r="DD53">
        <v>20474.3</v>
      </c>
      <c r="DE53">
        <v>23994.7</v>
      </c>
      <c r="DF53">
        <v>21973.5</v>
      </c>
      <c r="DG53">
        <v>31802</v>
      </c>
      <c r="DH53">
        <v>25414.6</v>
      </c>
      <c r="DI53">
        <v>39245.6</v>
      </c>
      <c r="DJ53">
        <v>30441.3</v>
      </c>
      <c r="DK53">
        <v>2.0746</v>
      </c>
      <c r="DL53">
        <v>2.00112</v>
      </c>
      <c r="DM53">
        <v>-0.00918657</v>
      </c>
      <c r="DN53">
        <v>0</v>
      </c>
      <c r="DO53">
        <v>34.1743</v>
      </c>
      <c r="DP53">
        <v>999.9</v>
      </c>
      <c r="DQ53">
        <v>51.1</v>
      </c>
      <c r="DR53">
        <v>40.3</v>
      </c>
      <c r="DS53">
        <v>45.3034</v>
      </c>
      <c r="DT53">
        <v>63.6142</v>
      </c>
      <c r="DU53">
        <v>16.0337</v>
      </c>
      <c r="DV53">
        <v>2</v>
      </c>
      <c r="DW53">
        <v>0.746984</v>
      </c>
      <c r="DX53">
        <v>0.580923</v>
      </c>
      <c r="DY53">
        <v>20.363</v>
      </c>
      <c r="DZ53">
        <v>5.22822</v>
      </c>
      <c r="EA53">
        <v>11.9501</v>
      </c>
      <c r="EB53">
        <v>4.97545</v>
      </c>
      <c r="EC53">
        <v>3.28097</v>
      </c>
      <c r="ED53">
        <v>7058.7</v>
      </c>
      <c r="EE53">
        <v>9999</v>
      </c>
      <c r="EF53">
        <v>9999</v>
      </c>
      <c r="EG53">
        <v>166.1</v>
      </c>
      <c r="EH53">
        <v>4.97188</v>
      </c>
      <c r="EI53">
        <v>1.86191</v>
      </c>
      <c r="EJ53">
        <v>1.86744</v>
      </c>
      <c r="EK53">
        <v>1.85898</v>
      </c>
      <c r="EL53">
        <v>1.86295</v>
      </c>
      <c r="EM53">
        <v>1.86356</v>
      </c>
      <c r="EN53">
        <v>1.86426</v>
      </c>
      <c r="EO53">
        <v>1.86052</v>
      </c>
      <c r="EP53">
        <v>0</v>
      </c>
      <c r="EQ53">
        <v>0</v>
      </c>
      <c r="ER53">
        <v>0</v>
      </c>
      <c r="ES53">
        <v>0</v>
      </c>
      <c r="ET53" t="s">
        <v>336</v>
      </c>
      <c r="EU53" t="s">
        <v>337</v>
      </c>
      <c r="EV53" t="s">
        <v>338</v>
      </c>
      <c r="EW53" t="s">
        <v>338</v>
      </c>
      <c r="EX53" t="s">
        <v>338</v>
      </c>
      <c r="EY53" t="s">
        <v>338</v>
      </c>
      <c r="EZ53">
        <v>0</v>
      </c>
      <c r="FA53">
        <v>100</v>
      </c>
      <c r="FB53">
        <v>100</v>
      </c>
      <c r="FC53">
        <v>3.45</v>
      </c>
      <c r="FD53">
        <v>0.3438</v>
      </c>
      <c r="FE53">
        <v>3.360320576386967</v>
      </c>
      <c r="FF53">
        <v>0.0006784385813721132</v>
      </c>
      <c r="FG53">
        <v>-9.114967239483524E-07</v>
      </c>
      <c r="FH53">
        <v>3.422039933275619E-10</v>
      </c>
      <c r="FI53">
        <v>0.05595185015081874</v>
      </c>
      <c r="FJ53">
        <v>-0.01029449659765723</v>
      </c>
      <c r="FK53">
        <v>0.0009324137930095463</v>
      </c>
      <c r="FL53">
        <v>-3.199825925107234E-06</v>
      </c>
      <c r="FM53">
        <v>1</v>
      </c>
      <c r="FN53">
        <v>2092</v>
      </c>
      <c r="FO53">
        <v>0</v>
      </c>
      <c r="FP53">
        <v>27</v>
      </c>
      <c r="FQ53">
        <v>0.3</v>
      </c>
      <c r="FR53">
        <v>0.2</v>
      </c>
      <c r="FS53">
        <v>3.17871</v>
      </c>
      <c r="FT53">
        <v>2.42188</v>
      </c>
      <c r="FU53">
        <v>2.14966</v>
      </c>
      <c r="FV53">
        <v>2.69165</v>
      </c>
      <c r="FW53">
        <v>2.15088</v>
      </c>
      <c r="FX53">
        <v>2.39014</v>
      </c>
      <c r="FY53">
        <v>43.8092</v>
      </c>
      <c r="FZ53">
        <v>15.3053</v>
      </c>
      <c r="GA53">
        <v>19</v>
      </c>
      <c r="GB53">
        <v>625.971</v>
      </c>
      <c r="GC53">
        <v>585.638</v>
      </c>
      <c r="GD53">
        <v>33.2605</v>
      </c>
      <c r="GE53">
        <v>36.5435</v>
      </c>
      <c r="GF53">
        <v>29.9995</v>
      </c>
      <c r="GG53">
        <v>36.5202</v>
      </c>
      <c r="GH53">
        <v>36.484</v>
      </c>
      <c r="GI53">
        <v>63.6075</v>
      </c>
      <c r="GJ53">
        <v>49.2184</v>
      </c>
      <c r="GK53">
        <v>0</v>
      </c>
      <c r="GL53">
        <v>33.2342</v>
      </c>
      <c r="GM53">
        <v>1200</v>
      </c>
      <c r="GN53">
        <v>21.3625</v>
      </c>
      <c r="GO53">
        <v>99.2236</v>
      </c>
      <c r="GP53">
        <v>99.8356</v>
      </c>
    </row>
    <row r="54" spans="1:198">
      <c r="A54">
        <v>36</v>
      </c>
      <c r="B54">
        <v>1658253268.6</v>
      </c>
      <c r="C54">
        <v>4773</v>
      </c>
      <c r="D54" t="s">
        <v>445</v>
      </c>
      <c r="E54" t="s">
        <v>446</v>
      </c>
      <c r="F54">
        <v>15</v>
      </c>
      <c r="G54">
        <v>1658253260.849999</v>
      </c>
      <c r="H54">
        <f>(I54)/1000</f>
        <v>0</v>
      </c>
      <c r="I54">
        <f>1000*AY54*AG54*(AU54-AV54)/(100*AN54*(1000-AG54*AU54))</f>
        <v>0</v>
      </c>
      <c r="J54">
        <f>AY54*AG54*(AT54-AS54*(1000-AG54*AV54)/(1000-AG54*AU54))/(100*AN54)</f>
        <v>0</v>
      </c>
      <c r="K54">
        <f>AS54 - IF(AG54&gt;1, J54*AN54*100.0/(AI54*BG54), 0)</f>
        <v>0</v>
      </c>
      <c r="L54">
        <f>((R54-H54/2)*K54-J54)/(R54+H54/2)</f>
        <v>0</v>
      </c>
      <c r="M54">
        <f>L54*(AZ54+BA54)/1000.0</f>
        <v>0</v>
      </c>
      <c r="N54">
        <f>(AS54 - IF(AG54&gt;1, J54*AN54*100.0/(AI54*BG54), 0))*(AZ54+BA54)/1000.0</f>
        <v>0</v>
      </c>
      <c r="O54">
        <f>2.0/((1/Q54-1/P54)+SIGN(Q54)*SQRT((1/Q54-1/P54)*(1/Q54-1/P54) + 4*AO54/((AO54+1)*(AO54+1))*(2*1/Q54*1/P54-1/P54*1/P54)))</f>
        <v>0</v>
      </c>
      <c r="P54">
        <f>IF(LEFT(AP54,1)&lt;&gt;"0",IF(LEFT(AP54,1)="1",3.0,AQ54),$D$5+$E$5*(BG54*AZ54/($K$5*1000))+$F$5*(BG54*AZ54/($K$5*1000))*MAX(MIN(AN54,$J$5),$I$5)*MAX(MIN(AN54,$J$5),$I$5)+$G$5*MAX(MIN(AN54,$J$5),$I$5)*(BG54*AZ54/($K$5*1000))+$H$5*(BG54*AZ54/($K$5*1000))*(BG54*AZ54/($K$5*1000)))</f>
        <v>0</v>
      </c>
      <c r="Q54">
        <f>H54*(1000-(1000*0.61365*exp(17.502*U54/(240.97+U54))/(AZ54+BA54)+AU54)/2)/(1000*0.61365*exp(17.502*U54/(240.97+U54))/(AZ54+BA54)-AU54)</f>
        <v>0</v>
      </c>
      <c r="R54">
        <f>1/((AO54+1)/(O54/1.6)+1/(P54/1.37)) + AO54/((AO54+1)/(O54/1.6) + AO54/(P54/1.37))</f>
        <v>0</v>
      </c>
      <c r="S54">
        <f>(AJ54*AM54)</f>
        <v>0</v>
      </c>
      <c r="T54">
        <f>(BB54+(S54+2*0.95*5.67E-8*(((BB54+$B$9)+273)^4-(BB54+273)^4)-44100*H54)/(1.84*29.3*P54+8*0.95*5.67E-8*(BB54+273)^3))</f>
        <v>0</v>
      </c>
      <c r="U54">
        <f>($C$9*BC54+$D$9*BD54+$E$9*T54)</f>
        <v>0</v>
      </c>
      <c r="V54">
        <f>0.61365*exp(17.502*U54/(240.97+U54))</f>
        <v>0</v>
      </c>
      <c r="W54">
        <f>(X54/Y54*100)</f>
        <v>0</v>
      </c>
      <c r="X54">
        <f>AU54*(AZ54+BA54)/1000</f>
        <v>0</v>
      </c>
      <c r="Y54">
        <f>0.61365*exp(17.502*BB54/(240.97+BB54))</f>
        <v>0</v>
      </c>
      <c r="Z54">
        <f>(V54-AU54*(AZ54+BA54)/1000)</f>
        <v>0</v>
      </c>
      <c r="AA54">
        <f>(-H54*44100)</f>
        <v>0</v>
      </c>
      <c r="AB54">
        <f>2*29.3*P54*0.92*(BB54-U54)</f>
        <v>0</v>
      </c>
      <c r="AC54">
        <f>2*0.95*5.67E-8*(((BB54+$B$9)+273)^4-(U54+273)^4)</f>
        <v>0</v>
      </c>
      <c r="AD54">
        <f>S54+AC54+AA54+AB54</f>
        <v>0</v>
      </c>
      <c r="AE54">
        <v>0</v>
      </c>
      <c r="AF54">
        <v>0</v>
      </c>
      <c r="AG54">
        <f>IF(AE54*$H$15&gt;=AI54,1.0,(AI54/(AI54-AE54*$H$15)))</f>
        <v>0</v>
      </c>
      <c r="AH54">
        <f>(AG54-1)*100</f>
        <v>0</v>
      </c>
      <c r="AI54">
        <f>MAX(0,($B$15+$C$15*BG54)/(1+$D$15*BG54)*AZ54/(BB54+273)*$E$15)</f>
        <v>0</v>
      </c>
      <c r="AJ54">
        <f>$B$13*BH54+$C$13*BI54+$D$13*BT54</f>
        <v>0</v>
      </c>
      <c r="AK54">
        <f>AJ54*AL54</f>
        <v>0</v>
      </c>
      <c r="AL54">
        <f>($B$13*$D$11+$C$13*$D$11+$D$13*(BU54*$E$11+BV54*$G$11))/($B$13+$C$13+$D$13)</f>
        <v>0</v>
      </c>
      <c r="AM54">
        <f>($B$13*$K$11+$C$13*$K$11+$D$13*(BU54*$L$11+BV54*$N$11))/($B$13+$C$13+$D$13)</f>
        <v>0</v>
      </c>
      <c r="AN54">
        <v>2.4</v>
      </c>
      <c r="AO54">
        <v>0.5</v>
      </c>
      <c r="AP54" t="s">
        <v>334</v>
      </c>
      <c r="AQ54">
        <v>2</v>
      </c>
      <c r="AR54">
        <v>1658253260.849999</v>
      </c>
      <c r="AS54">
        <v>1485.044666666667</v>
      </c>
      <c r="AT54">
        <v>1499.905</v>
      </c>
      <c r="AU54">
        <v>25.31844</v>
      </c>
      <c r="AV54">
        <v>21.62860999999999</v>
      </c>
      <c r="AW54">
        <v>1480.967666666666</v>
      </c>
      <c r="AX54">
        <v>24.99203333333333</v>
      </c>
      <c r="AY54">
        <v>599.9653000000001</v>
      </c>
      <c r="AZ54">
        <v>84.96587</v>
      </c>
      <c r="BA54">
        <v>0.09687056333333334</v>
      </c>
      <c r="BB54">
        <v>34.14719666666667</v>
      </c>
      <c r="BC54">
        <v>34.00111333333334</v>
      </c>
      <c r="BD54">
        <v>999.9000000000002</v>
      </c>
      <c r="BE54">
        <v>0</v>
      </c>
      <c r="BF54">
        <v>0</v>
      </c>
      <c r="BG54">
        <v>9999.575666666666</v>
      </c>
      <c r="BH54">
        <v>568.2491000000001</v>
      </c>
      <c r="BI54">
        <v>213.1343</v>
      </c>
      <c r="BJ54">
        <v>-14.859594</v>
      </c>
      <c r="BK54">
        <v>1523.619333333333</v>
      </c>
      <c r="BL54">
        <v>1533.061666666667</v>
      </c>
      <c r="BM54">
        <v>3.689821</v>
      </c>
      <c r="BN54">
        <v>1499.905</v>
      </c>
      <c r="BO54">
        <v>21.62860999999999</v>
      </c>
      <c r="BP54">
        <v>2.151202333333333</v>
      </c>
      <c r="BQ54">
        <v>1.837695</v>
      </c>
      <c r="BR54">
        <v>18.59892333333334</v>
      </c>
      <c r="BS54">
        <v>16.11051333333333</v>
      </c>
      <c r="BT54">
        <v>1800.003333333333</v>
      </c>
      <c r="BU54">
        <v>0.6429996666666666</v>
      </c>
      <c r="BV54">
        <v>0.3570003333333333</v>
      </c>
      <c r="BW54">
        <v>36.07915666666667</v>
      </c>
      <c r="BX54">
        <v>30063.46333333334</v>
      </c>
      <c r="BY54">
        <v>1658253250.6</v>
      </c>
      <c r="BZ54" t="s">
        <v>447</v>
      </c>
      <c r="CA54">
        <v>1658253250.6</v>
      </c>
      <c r="CB54">
        <v>1658253248.1</v>
      </c>
      <c r="CC54">
        <v>38</v>
      </c>
      <c r="CD54">
        <v>0.602</v>
      </c>
      <c r="CE54">
        <v>-0.005</v>
      </c>
      <c r="CF54">
        <v>4.081</v>
      </c>
      <c r="CG54">
        <v>0.219</v>
      </c>
      <c r="CH54">
        <v>1500</v>
      </c>
      <c r="CI54">
        <v>21</v>
      </c>
      <c r="CJ54">
        <v>0.32</v>
      </c>
      <c r="CK54">
        <v>0.03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3.22311</v>
      </c>
      <c r="CX54">
        <v>2.78131</v>
      </c>
      <c r="CY54">
        <v>0.189628</v>
      </c>
      <c r="CZ54">
        <v>0.193532</v>
      </c>
      <c r="DA54">
        <v>0.103506</v>
      </c>
      <c r="DB54">
        <v>0.09407160000000001</v>
      </c>
      <c r="DC54">
        <v>20200.3</v>
      </c>
      <c r="DD54">
        <v>19869.1</v>
      </c>
      <c r="DE54">
        <v>24001.3</v>
      </c>
      <c r="DF54">
        <v>21976.8</v>
      </c>
      <c r="DG54">
        <v>31831.2</v>
      </c>
      <c r="DH54">
        <v>25423.8</v>
      </c>
      <c r="DI54">
        <v>39255.8</v>
      </c>
      <c r="DJ54">
        <v>30445.8</v>
      </c>
      <c r="DK54">
        <v>2.07768</v>
      </c>
      <c r="DL54">
        <v>2.0045</v>
      </c>
      <c r="DM54">
        <v>-0.00884384</v>
      </c>
      <c r="DN54">
        <v>0</v>
      </c>
      <c r="DO54">
        <v>34.1558</v>
      </c>
      <c r="DP54">
        <v>999.9</v>
      </c>
      <c r="DQ54">
        <v>50.8</v>
      </c>
      <c r="DR54">
        <v>40.3</v>
      </c>
      <c r="DS54">
        <v>45.0357</v>
      </c>
      <c r="DT54">
        <v>63.3442</v>
      </c>
      <c r="DU54">
        <v>16.0216</v>
      </c>
      <c r="DV54">
        <v>2</v>
      </c>
      <c r="DW54">
        <v>0.735742</v>
      </c>
      <c r="DX54">
        <v>0.5984120000000001</v>
      </c>
      <c r="DY54">
        <v>20.3631</v>
      </c>
      <c r="DZ54">
        <v>5.22897</v>
      </c>
      <c r="EA54">
        <v>11.9501</v>
      </c>
      <c r="EB54">
        <v>4.97575</v>
      </c>
      <c r="EC54">
        <v>3.281</v>
      </c>
      <c r="ED54">
        <v>7061</v>
      </c>
      <c r="EE54">
        <v>9999</v>
      </c>
      <c r="EF54">
        <v>9999</v>
      </c>
      <c r="EG54">
        <v>166.1</v>
      </c>
      <c r="EH54">
        <v>4.97186</v>
      </c>
      <c r="EI54">
        <v>1.86189</v>
      </c>
      <c r="EJ54">
        <v>1.86742</v>
      </c>
      <c r="EK54">
        <v>1.85898</v>
      </c>
      <c r="EL54">
        <v>1.86295</v>
      </c>
      <c r="EM54">
        <v>1.86356</v>
      </c>
      <c r="EN54">
        <v>1.86423</v>
      </c>
      <c r="EO54">
        <v>1.8605</v>
      </c>
      <c r="EP54">
        <v>0</v>
      </c>
      <c r="EQ54">
        <v>0</v>
      </c>
      <c r="ER54">
        <v>0</v>
      </c>
      <c r="ES54">
        <v>0</v>
      </c>
      <c r="ET54" t="s">
        <v>336</v>
      </c>
      <c r="EU54" t="s">
        <v>337</v>
      </c>
      <c r="EV54" t="s">
        <v>338</v>
      </c>
      <c r="EW54" t="s">
        <v>338</v>
      </c>
      <c r="EX54" t="s">
        <v>338</v>
      </c>
      <c r="EY54" t="s">
        <v>338</v>
      </c>
      <c r="EZ54">
        <v>0</v>
      </c>
      <c r="FA54">
        <v>100</v>
      </c>
      <c r="FB54">
        <v>100</v>
      </c>
      <c r="FC54">
        <v>4.08</v>
      </c>
      <c r="FD54">
        <v>0.3322</v>
      </c>
      <c r="FE54">
        <v>3.960782145972126</v>
      </c>
      <c r="FF54">
        <v>0.0006784385813721132</v>
      </c>
      <c r="FG54">
        <v>-9.114967239483524E-07</v>
      </c>
      <c r="FH54">
        <v>3.422039933275619E-10</v>
      </c>
      <c r="FI54">
        <v>0.05097860436549975</v>
      </c>
      <c r="FJ54">
        <v>-0.01029449659765723</v>
      </c>
      <c r="FK54">
        <v>0.0009324137930095463</v>
      </c>
      <c r="FL54">
        <v>-3.199825925107234E-06</v>
      </c>
      <c r="FM54">
        <v>1</v>
      </c>
      <c r="FN54">
        <v>2092</v>
      </c>
      <c r="FO54">
        <v>0</v>
      </c>
      <c r="FP54">
        <v>27</v>
      </c>
      <c r="FQ54">
        <v>0.3</v>
      </c>
      <c r="FR54">
        <v>0.3</v>
      </c>
      <c r="FS54">
        <v>3.77197</v>
      </c>
      <c r="FT54">
        <v>2.41211</v>
      </c>
      <c r="FU54">
        <v>2.14966</v>
      </c>
      <c r="FV54">
        <v>2.69165</v>
      </c>
      <c r="FW54">
        <v>2.15088</v>
      </c>
      <c r="FX54">
        <v>2.3999</v>
      </c>
      <c r="FY54">
        <v>43.7543</v>
      </c>
      <c r="FZ54">
        <v>15.2966</v>
      </c>
      <c r="GA54">
        <v>19</v>
      </c>
      <c r="GB54">
        <v>626.843</v>
      </c>
      <c r="GC54">
        <v>586.9</v>
      </c>
      <c r="GD54">
        <v>33.1297</v>
      </c>
      <c r="GE54">
        <v>36.387</v>
      </c>
      <c r="GF54">
        <v>29.9996</v>
      </c>
      <c r="GG54">
        <v>36.3571</v>
      </c>
      <c r="GH54">
        <v>36.3249</v>
      </c>
      <c r="GI54">
        <v>75.4756</v>
      </c>
      <c r="GJ54">
        <v>49.2316</v>
      </c>
      <c r="GK54">
        <v>0</v>
      </c>
      <c r="GL54">
        <v>33.123</v>
      </c>
      <c r="GM54">
        <v>1500</v>
      </c>
      <c r="GN54">
        <v>21.3424</v>
      </c>
      <c r="GO54">
        <v>99.2499</v>
      </c>
      <c r="GP54">
        <v>99.8502</v>
      </c>
    </row>
    <row r="55" spans="1:198">
      <c r="A55">
        <v>37</v>
      </c>
      <c r="B55">
        <v>1658253779.5</v>
      </c>
      <c r="C55">
        <v>5283.900000095367</v>
      </c>
      <c r="D55" t="s">
        <v>450</v>
      </c>
      <c r="E55" t="s">
        <v>451</v>
      </c>
      <c r="F55">
        <v>15</v>
      </c>
      <c r="G55">
        <v>1658253771.75</v>
      </c>
      <c r="H55">
        <f>(I55)/1000</f>
        <v>0</v>
      </c>
      <c r="I55">
        <f>1000*AY55*AG55*(AU55-AV55)/(100*AN55*(1000-AG55*AU55))</f>
        <v>0</v>
      </c>
      <c r="J55">
        <f>AY55*AG55*(AT55-AS55*(1000-AG55*AV55)/(1000-AG55*AU55))/(100*AN55)</f>
        <v>0</v>
      </c>
      <c r="K55">
        <f>AS55 - IF(AG55&gt;1, J55*AN55*100.0/(AI55*BG55), 0)</f>
        <v>0</v>
      </c>
      <c r="L55">
        <f>((R55-H55/2)*K55-J55)/(R55+H55/2)</f>
        <v>0</v>
      </c>
      <c r="M55">
        <f>L55*(AZ55+BA55)/1000.0</f>
        <v>0</v>
      </c>
      <c r="N55">
        <f>(AS55 - IF(AG55&gt;1, J55*AN55*100.0/(AI55*BG55), 0))*(AZ55+BA55)/1000.0</f>
        <v>0</v>
      </c>
      <c r="O55">
        <f>2.0/((1/Q55-1/P55)+SIGN(Q55)*SQRT((1/Q55-1/P55)*(1/Q55-1/P55) + 4*AO55/((AO55+1)*(AO55+1))*(2*1/Q55*1/P55-1/P55*1/P55)))</f>
        <v>0</v>
      </c>
      <c r="P55">
        <f>IF(LEFT(AP55,1)&lt;&gt;"0",IF(LEFT(AP55,1)="1",3.0,AQ55),$D$5+$E$5*(BG55*AZ55/($K$5*1000))+$F$5*(BG55*AZ55/($K$5*1000))*MAX(MIN(AN55,$J$5),$I$5)*MAX(MIN(AN55,$J$5),$I$5)+$G$5*MAX(MIN(AN55,$J$5),$I$5)*(BG55*AZ55/($K$5*1000))+$H$5*(BG55*AZ55/($K$5*1000))*(BG55*AZ55/($K$5*1000)))</f>
        <v>0</v>
      </c>
      <c r="Q55">
        <f>H55*(1000-(1000*0.61365*exp(17.502*U55/(240.97+U55))/(AZ55+BA55)+AU55)/2)/(1000*0.61365*exp(17.502*U55/(240.97+U55))/(AZ55+BA55)-AU55)</f>
        <v>0</v>
      </c>
      <c r="R55">
        <f>1/((AO55+1)/(O55/1.6)+1/(P55/1.37)) + AO55/((AO55+1)/(O55/1.6) + AO55/(P55/1.37))</f>
        <v>0</v>
      </c>
      <c r="S55">
        <f>(AJ55*AM55)</f>
        <v>0</v>
      </c>
      <c r="T55">
        <f>(BB55+(S55+2*0.95*5.67E-8*(((BB55+$B$9)+273)^4-(BB55+273)^4)-44100*H55)/(1.84*29.3*P55+8*0.95*5.67E-8*(BB55+273)^3))</f>
        <v>0</v>
      </c>
      <c r="U55">
        <f>($C$9*BC55+$D$9*BD55+$E$9*T55)</f>
        <v>0</v>
      </c>
      <c r="V55">
        <f>0.61365*exp(17.502*U55/(240.97+U55))</f>
        <v>0</v>
      </c>
      <c r="W55">
        <f>(X55/Y55*100)</f>
        <v>0</v>
      </c>
      <c r="X55">
        <f>AU55*(AZ55+BA55)/1000</f>
        <v>0</v>
      </c>
      <c r="Y55">
        <f>0.61365*exp(17.502*BB55/(240.97+BB55))</f>
        <v>0</v>
      </c>
      <c r="Z55">
        <f>(V55-AU55*(AZ55+BA55)/1000)</f>
        <v>0</v>
      </c>
      <c r="AA55">
        <f>(-H55*44100)</f>
        <v>0</v>
      </c>
      <c r="AB55">
        <f>2*29.3*P55*0.92*(BB55-U55)</f>
        <v>0</v>
      </c>
      <c r="AC55">
        <f>2*0.95*5.67E-8*(((BB55+$B$9)+273)^4-(U55+273)^4)</f>
        <v>0</v>
      </c>
      <c r="AD55">
        <f>S55+AC55+AA55+AB55</f>
        <v>0</v>
      </c>
      <c r="AE55">
        <v>0</v>
      </c>
      <c r="AF55">
        <v>0</v>
      </c>
      <c r="AG55">
        <f>IF(AE55*$H$15&gt;=AI55,1.0,(AI55/(AI55-AE55*$H$15)))</f>
        <v>0</v>
      </c>
      <c r="AH55">
        <f>(AG55-1)*100</f>
        <v>0</v>
      </c>
      <c r="AI55">
        <f>MAX(0,($B$15+$C$15*BG55)/(1+$D$15*BG55)*AZ55/(BB55+273)*$E$15)</f>
        <v>0</v>
      </c>
      <c r="AJ55">
        <f>$B$13*BH55+$C$13*BI55+$D$13*BT55</f>
        <v>0</v>
      </c>
      <c r="AK55">
        <f>AJ55*AL55</f>
        <v>0</v>
      </c>
      <c r="AL55">
        <f>($B$13*$D$11+$C$13*$D$11+$D$13*(BU55*$E$11+BV55*$G$11))/($B$13+$C$13+$D$13)</f>
        <v>0</v>
      </c>
      <c r="AM55">
        <f>($B$13*$K$11+$C$13*$K$11+$D$13*(BU55*$L$11+BV55*$N$11))/($B$13+$C$13+$D$13)</f>
        <v>0</v>
      </c>
      <c r="AN55">
        <v>2.1</v>
      </c>
      <c r="AO55">
        <v>0.5</v>
      </c>
      <c r="AP55" t="s">
        <v>334</v>
      </c>
      <c r="AQ55">
        <v>2</v>
      </c>
      <c r="AR55">
        <v>1658253771.75</v>
      </c>
      <c r="AS55">
        <v>415.5507999999999</v>
      </c>
      <c r="AT55">
        <v>420.0255</v>
      </c>
      <c r="AU55">
        <v>23.91948000000001</v>
      </c>
      <c r="AV55">
        <v>21.85265</v>
      </c>
      <c r="AW55">
        <v>413.0099</v>
      </c>
      <c r="AX55">
        <v>23.64012666666667</v>
      </c>
      <c r="AY55">
        <v>599.9918999999999</v>
      </c>
      <c r="AZ55">
        <v>84.95799666666669</v>
      </c>
      <c r="BA55">
        <v>0.1000016866666667</v>
      </c>
      <c r="BB55">
        <v>33.10107</v>
      </c>
      <c r="BC55">
        <v>33.97121333333333</v>
      </c>
      <c r="BD55">
        <v>999.9000000000002</v>
      </c>
      <c r="BE55">
        <v>0</v>
      </c>
      <c r="BF55">
        <v>0</v>
      </c>
      <c r="BG55">
        <v>9997.791999999998</v>
      </c>
      <c r="BH55">
        <v>563.8030666666667</v>
      </c>
      <c r="BI55">
        <v>219.6938333333333</v>
      </c>
      <c r="BJ55">
        <v>-4.474693</v>
      </c>
      <c r="BK55">
        <v>425.7340333333333</v>
      </c>
      <c r="BL55">
        <v>429.4092666666666</v>
      </c>
      <c r="BM55">
        <v>2.066828666666667</v>
      </c>
      <c r="BN55">
        <v>420.0255</v>
      </c>
      <c r="BO55">
        <v>21.85265</v>
      </c>
      <c r="BP55">
        <v>2.032150666666667</v>
      </c>
      <c r="BQ55">
        <v>1.856557333333334</v>
      </c>
      <c r="BR55">
        <v>17.69709</v>
      </c>
      <c r="BS55">
        <v>16.27122</v>
      </c>
      <c r="BT55">
        <v>1800.004333333334</v>
      </c>
      <c r="BU55">
        <v>0.6429998666666669</v>
      </c>
      <c r="BV55">
        <v>0.3570001333333332</v>
      </c>
      <c r="BW55">
        <v>36</v>
      </c>
      <c r="BX55">
        <v>30063.46666666667</v>
      </c>
      <c r="BY55">
        <v>1658253743.5</v>
      </c>
      <c r="BZ55" t="s">
        <v>452</v>
      </c>
      <c r="CA55">
        <v>1658253735.5</v>
      </c>
      <c r="CB55">
        <v>1658253743.5</v>
      </c>
      <c r="CC55">
        <v>40</v>
      </c>
      <c r="CD55">
        <v>0.047</v>
      </c>
      <c r="CE55">
        <v>0.002</v>
      </c>
      <c r="CF55">
        <v>2.541</v>
      </c>
      <c r="CG55">
        <v>0.224</v>
      </c>
      <c r="CH55">
        <v>420</v>
      </c>
      <c r="CI55">
        <v>22</v>
      </c>
      <c r="CJ55">
        <v>0.54</v>
      </c>
      <c r="CK55">
        <v>0.04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3.22487</v>
      </c>
      <c r="CX55">
        <v>2.78153</v>
      </c>
      <c r="CY55">
        <v>0.0803999</v>
      </c>
      <c r="CZ55">
        <v>0.0825168</v>
      </c>
      <c r="DA55">
        <v>0.09917910000000001</v>
      </c>
      <c r="DB55">
        <v>0.0949776</v>
      </c>
      <c r="DC55">
        <v>23004.1</v>
      </c>
      <c r="DD55">
        <v>22669.3</v>
      </c>
      <c r="DE55">
        <v>24077.4</v>
      </c>
      <c r="DF55">
        <v>22032.8</v>
      </c>
      <c r="DG55">
        <v>32076.4</v>
      </c>
      <c r="DH55">
        <v>25457.3</v>
      </c>
      <c r="DI55">
        <v>39375.3</v>
      </c>
      <c r="DJ55">
        <v>30521.6</v>
      </c>
      <c r="DK55">
        <v>2.09665</v>
      </c>
      <c r="DL55">
        <v>2.0265</v>
      </c>
      <c r="DM55">
        <v>0.0569038</v>
      </c>
      <c r="DN55">
        <v>0</v>
      </c>
      <c r="DO55">
        <v>33.0559</v>
      </c>
      <c r="DP55">
        <v>999.9</v>
      </c>
      <c r="DQ55">
        <v>49.8</v>
      </c>
      <c r="DR55">
        <v>40.3</v>
      </c>
      <c r="DS55">
        <v>44.1577</v>
      </c>
      <c r="DT55">
        <v>63.1242</v>
      </c>
      <c r="DU55">
        <v>16.1498</v>
      </c>
      <c r="DV55">
        <v>2</v>
      </c>
      <c r="DW55">
        <v>0.597195</v>
      </c>
      <c r="DX55">
        <v>0.292737</v>
      </c>
      <c r="DY55">
        <v>20.3661</v>
      </c>
      <c r="DZ55">
        <v>5.22373</v>
      </c>
      <c r="EA55">
        <v>11.949</v>
      </c>
      <c r="EB55">
        <v>4.97645</v>
      </c>
      <c r="EC55">
        <v>3.28085</v>
      </c>
      <c r="ED55">
        <v>7073.8</v>
      </c>
      <c r="EE55">
        <v>9999</v>
      </c>
      <c r="EF55">
        <v>9999</v>
      </c>
      <c r="EG55">
        <v>166.3</v>
      </c>
      <c r="EH55">
        <v>4.97186</v>
      </c>
      <c r="EI55">
        <v>1.86189</v>
      </c>
      <c r="EJ55">
        <v>1.86739</v>
      </c>
      <c r="EK55">
        <v>1.85896</v>
      </c>
      <c r="EL55">
        <v>1.86295</v>
      </c>
      <c r="EM55">
        <v>1.86356</v>
      </c>
      <c r="EN55">
        <v>1.86426</v>
      </c>
      <c r="EO55">
        <v>1.8605</v>
      </c>
      <c r="EP55">
        <v>0</v>
      </c>
      <c r="EQ55">
        <v>0</v>
      </c>
      <c r="ER55">
        <v>0</v>
      </c>
      <c r="ES55">
        <v>0</v>
      </c>
      <c r="ET55" t="s">
        <v>336</v>
      </c>
      <c r="EU55" t="s">
        <v>337</v>
      </c>
      <c r="EV55" t="s">
        <v>338</v>
      </c>
      <c r="EW55" t="s">
        <v>338</v>
      </c>
      <c r="EX55" t="s">
        <v>338</v>
      </c>
      <c r="EY55" t="s">
        <v>338</v>
      </c>
      <c r="EZ55">
        <v>0</v>
      </c>
      <c r="FA55">
        <v>100</v>
      </c>
      <c r="FB55">
        <v>100</v>
      </c>
      <c r="FC55">
        <v>2.54</v>
      </c>
      <c r="FD55">
        <v>0.2778</v>
      </c>
      <c r="FE55">
        <v>2.392085529025819</v>
      </c>
      <c r="FF55">
        <v>0.0006784385813721132</v>
      </c>
      <c r="FG55">
        <v>-9.114967239483524E-07</v>
      </c>
      <c r="FH55">
        <v>3.422039933275619E-10</v>
      </c>
      <c r="FI55">
        <v>0.04390097475462239</v>
      </c>
      <c r="FJ55">
        <v>-0.01029449659765723</v>
      </c>
      <c r="FK55">
        <v>0.0009324137930095463</v>
      </c>
      <c r="FL55">
        <v>-3.199825925107234E-06</v>
      </c>
      <c r="FM55">
        <v>1</v>
      </c>
      <c r="FN55">
        <v>2092</v>
      </c>
      <c r="FO55">
        <v>0</v>
      </c>
      <c r="FP55">
        <v>27</v>
      </c>
      <c r="FQ55">
        <v>0.7</v>
      </c>
      <c r="FR55">
        <v>0.6</v>
      </c>
      <c r="FS55">
        <v>1.37817</v>
      </c>
      <c r="FT55">
        <v>2.41699</v>
      </c>
      <c r="FU55">
        <v>2.14966</v>
      </c>
      <c r="FV55">
        <v>2.69165</v>
      </c>
      <c r="FW55">
        <v>2.15088</v>
      </c>
      <c r="FX55">
        <v>2.42188</v>
      </c>
      <c r="FY55">
        <v>43.6995</v>
      </c>
      <c r="FZ55">
        <v>15.244</v>
      </c>
      <c r="GA55">
        <v>19</v>
      </c>
      <c r="GB55">
        <v>627.587</v>
      </c>
      <c r="GC55">
        <v>590.871</v>
      </c>
      <c r="GD55">
        <v>32.3974</v>
      </c>
      <c r="GE55">
        <v>34.8524</v>
      </c>
      <c r="GF55">
        <v>29.9986</v>
      </c>
      <c r="GG55">
        <v>34.8889</v>
      </c>
      <c r="GH55">
        <v>34.858</v>
      </c>
      <c r="GI55">
        <v>27.615</v>
      </c>
      <c r="GJ55">
        <v>47.9744</v>
      </c>
      <c r="GK55">
        <v>0</v>
      </c>
      <c r="GL55">
        <v>32.3972</v>
      </c>
      <c r="GM55">
        <v>420</v>
      </c>
      <c r="GN55">
        <v>21.8241</v>
      </c>
      <c r="GO55">
        <v>99.5569</v>
      </c>
      <c r="GP55">
        <v>100.101</v>
      </c>
    </row>
    <row r="56" spans="1:198">
      <c r="A56">
        <v>38</v>
      </c>
      <c r="B56">
        <v>1658253870</v>
      </c>
      <c r="C56">
        <v>5374.400000095367</v>
      </c>
      <c r="D56" t="s">
        <v>453</v>
      </c>
      <c r="E56" t="s">
        <v>454</v>
      </c>
      <c r="F56">
        <v>15</v>
      </c>
      <c r="G56">
        <v>1658253862.25</v>
      </c>
      <c r="H56">
        <f>(I56)/1000</f>
        <v>0</v>
      </c>
      <c r="I56">
        <f>1000*AY56*AG56*(AU56-AV56)/(100*AN56*(1000-AG56*AU56))</f>
        <v>0</v>
      </c>
      <c r="J56">
        <f>AY56*AG56*(AT56-AS56*(1000-AG56*AV56)/(1000-AG56*AU56))/(100*AN56)</f>
        <v>0</v>
      </c>
      <c r="K56">
        <f>AS56 - IF(AG56&gt;1, J56*AN56*100.0/(AI56*BG56), 0)</f>
        <v>0</v>
      </c>
      <c r="L56">
        <f>((R56-H56/2)*K56-J56)/(R56+H56/2)</f>
        <v>0</v>
      </c>
      <c r="M56">
        <f>L56*(AZ56+BA56)/1000.0</f>
        <v>0</v>
      </c>
      <c r="N56">
        <f>(AS56 - IF(AG56&gt;1, J56*AN56*100.0/(AI56*BG56), 0))*(AZ56+BA56)/1000.0</f>
        <v>0</v>
      </c>
      <c r="O56">
        <f>2.0/((1/Q56-1/P56)+SIGN(Q56)*SQRT((1/Q56-1/P56)*(1/Q56-1/P56) + 4*AO56/((AO56+1)*(AO56+1))*(2*1/Q56*1/P56-1/P56*1/P56)))</f>
        <v>0</v>
      </c>
      <c r="P56">
        <f>IF(LEFT(AP56,1)&lt;&gt;"0",IF(LEFT(AP56,1)="1",3.0,AQ56),$D$5+$E$5*(BG56*AZ56/($K$5*1000))+$F$5*(BG56*AZ56/($K$5*1000))*MAX(MIN(AN56,$J$5),$I$5)*MAX(MIN(AN56,$J$5),$I$5)+$G$5*MAX(MIN(AN56,$J$5),$I$5)*(BG56*AZ56/($K$5*1000))+$H$5*(BG56*AZ56/($K$5*1000))*(BG56*AZ56/($K$5*1000)))</f>
        <v>0</v>
      </c>
      <c r="Q56">
        <f>H56*(1000-(1000*0.61365*exp(17.502*U56/(240.97+U56))/(AZ56+BA56)+AU56)/2)/(1000*0.61365*exp(17.502*U56/(240.97+U56))/(AZ56+BA56)-AU56)</f>
        <v>0</v>
      </c>
      <c r="R56">
        <f>1/((AO56+1)/(O56/1.6)+1/(P56/1.37)) + AO56/((AO56+1)/(O56/1.6) + AO56/(P56/1.37))</f>
        <v>0</v>
      </c>
      <c r="S56">
        <f>(AJ56*AM56)</f>
        <v>0</v>
      </c>
      <c r="T56">
        <f>(BB56+(S56+2*0.95*5.67E-8*(((BB56+$B$9)+273)^4-(BB56+273)^4)-44100*H56)/(1.84*29.3*P56+8*0.95*5.67E-8*(BB56+273)^3))</f>
        <v>0</v>
      </c>
      <c r="U56">
        <f>($C$9*BC56+$D$9*BD56+$E$9*T56)</f>
        <v>0</v>
      </c>
      <c r="V56">
        <f>0.61365*exp(17.502*U56/(240.97+U56))</f>
        <v>0</v>
      </c>
      <c r="W56">
        <f>(X56/Y56*100)</f>
        <v>0</v>
      </c>
      <c r="X56">
        <f>AU56*(AZ56+BA56)/1000</f>
        <v>0</v>
      </c>
      <c r="Y56">
        <f>0.61365*exp(17.502*BB56/(240.97+BB56))</f>
        <v>0</v>
      </c>
      <c r="Z56">
        <f>(V56-AU56*(AZ56+BA56)/1000)</f>
        <v>0</v>
      </c>
      <c r="AA56">
        <f>(-H56*44100)</f>
        <v>0</v>
      </c>
      <c r="AB56">
        <f>2*29.3*P56*0.92*(BB56-U56)</f>
        <v>0</v>
      </c>
      <c r="AC56">
        <f>2*0.95*5.67E-8*(((BB56+$B$9)+273)^4-(U56+273)^4)</f>
        <v>0</v>
      </c>
      <c r="AD56">
        <f>S56+AC56+AA56+AB56</f>
        <v>0</v>
      </c>
      <c r="AE56">
        <v>0</v>
      </c>
      <c r="AF56">
        <v>0</v>
      </c>
      <c r="AG56">
        <f>IF(AE56*$H$15&gt;=AI56,1.0,(AI56/(AI56-AE56*$H$15)))</f>
        <v>0</v>
      </c>
      <c r="AH56">
        <f>(AG56-1)*100</f>
        <v>0</v>
      </c>
      <c r="AI56">
        <f>MAX(0,($B$15+$C$15*BG56)/(1+$D$15*BG56)*AZ56/(BB56+273)*$E$15)</f>
        <v>0</v>
      </c>
      <c r="AJ56">
        <f>$B$13*BH56+$C$13*BI56+$D$13*BT56</f>
        <v>0</v>
      </c>
      <c r="AK56">
        <f>AJ56*AL56</f>
        <v>0</v>
      </c>
      <c r="AL56">
        <f>($B$13*$D$11+$C$13*$D$11+$D$13*(BU56*$E$11+BV56*$G$11))/($B$13+$C$13+$D$13)</f>
        <v>0</v>
      </c>
      <c r="AM56">
        <f>($B$13*$K$11+$C$13*$K$11+$D$13*(BU56*$L$11+BV56*$N$11))/($B$13+$C$13+$D$13)</f>
        <v>0</v>
      </c>
      <c r="AN56">
        <v>2.1</v>
      </c>
      <c r="AO56">
        <v>0.5</v>
      </c>
      <c r="AP56" t="s">
        <v>334</v>
      </c>
      <c r="AQ56">
        <v>2</v>
      </c>
      <c r="AR56">
        <v>1658253862.25</v>
      </c>
      <c r="AS56">
        <v>296.9914333333333</v>
      </c>
      <c r="AT56">
        <v>299.9860666666667</v>
      </c>
      <c r="AU56">
        <v>23.81691666666666</v>
      </c>
      <c r="AV56">
        <v>21.70980666666666</v>
      </c>
      <c r="AW56">
        <v>294.7814333333333</v>
      </c>
      <c r="AX56">
        <v>23.54039666666667</v>
      </c>
      <c r="AY56">
        <v>599.9937666666667</v>
      </c>
      <c r="AZ56">
        <v>84.94829666666666</v>
      </c>
      <c r="BA56">
        <v>0.09992009333333333</v>
      </c>
      <c r="BB56">
        <v>33.12225333333334</v>
      </c>
      <c r="BC56">
        <v>33.97856333333333</v>
      </c>
      <c r="BD56">
        <v>999.9000000000002</v>
      </c>
      <c r="BE56">
        <v>0</v>
      </c>
      <c r="BF56">
        <v>0</v>
      </c>
      <c r="BG56">
        <v>10007.085</v>
      </c>
      <c r="BH56">
        <v>564.1773333333333</v>
      </c>
      <c r="BI56">
        <v>192.8935333333333</v>
      </c>
      <c r="BJ56">
        <v>-2.683003666666666</v>
      </c>
      <c r="BK56">
        <v>304.5568666666667</v>
      </c>
      <c r="BL56">
        <v>306.6433666666667</v>
      </c>
      <c r="BM56">
        <v>2.107108333333334</v>
      </c>
      <c r="BN56">
        <v>299.9860666666667</v>
      </c>
      <c r="BO56">
        <v>21.70980666666666</v>
      </c>
      <c r="BP56">
        <v>2.023207666666667</v>
      </c>
      <c r="BQ56">
        <v>1.844210666666667</v>
      </c>
      <c r="BR56">
        <v>17.62712333333333</v>
      </c>
      <c r="BS56">
        <v>16.16664333333333</v>
      </c>
      <c r="BT56">
        <v>1800.005333333334</v>
      </c>
      <c r="BU56">
        <v>0.6429999000000001</v>
      </c>
      <c r="BV56">
        <v>0.3570000666666667</v>
      </c>
      <c r="BW56">
        <v>36</v>
      </c>
      <c r="BX56">
        <v>30063.48333333334</v>
      </c>
      <c r="BY56">
        <v>1658253886.5</v>
      </c>
      <c r="BZ56" t="s">
        <v>455</v>
      </c>
      <c r="CA56">
        <v>1658253886.5</v>
      </c>
      <c r="CB56">
        <v>1658253743.5</v>
      </c>
      <c r="CC56">
        <v>41</v>
      </c>
      <c r="CD56">
        <v>-0.312</v>
      </c>
      <c r="CE56">
        <v>0.002</v>
      </c>
      <c r="CF56">
        <v>2.21</v>
      </c>
      <c r="CG56">
        <v>0.224</v>
      </c>
      <c r="CH56">
        <v>300</v>
      </c>
      <c r="CI56">
        <v>22</v>
      </c>
      <c r="CJ56">
        <v>0.42</v>
      </c>
      <c r="CK56">
        <v>0.04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3.22517</v>
      </c>
      <c r="CX56">
        <v>2.78135</v>
      </c>
      <c r="CY56">
        <v>0.0615872</v>
      </c>
      <c r="CZ56">
        <v>0.06331290000000001</v>
      </c>
      <c r="DA56">
        <v>0.09905369999999999</v>
      </c>
      <c r="DB56">
        <v>0.0951419</v>
      </c>
      <c r="DC56">
        <v>23486.8</v>
      </c>
      <c r="DD56">
        <v>23152.7</v>
      </c>
      <c r="DE56">
        <v>24089.4</v>
      </c>
      <c r="DF56">
        <v>22040.9</v>
      </c>
      <c r="DG56">
        <v>32094.9</v>
      </c>
      <c r="DH56">
        <v>25460.8</v>
      </c>
      <c r="DI56">
        <v>39393.8</v>
      </c>
      <c r="DJ56">
        <v>30532.4</v>
      </c>
      <c r="DK56">
        <v>2.10025</v>
      </c>
      <c r="DL56">
        <v>2.0306</v>
      </c>
      <c r="DM56">
        <v>0.0561699</v>
      </c>
      <c r="DN56">
        <v>0</v>
      </c>
      <c r="DO56">
        <v>33.0766</v>
      </c>
      <c r="DP56">
        <v>999.9</v>
      </c>
      <c r="DQ56">
        <v>49.5</v>
      </c>
      <c r="DR56">
        <v>40.4</v>
      </c>
      <c r="DS56">
        <v>44.1321</v>
      </c>
      <c r="DT56">
        <v>63.0843</v>
      </c>
      <c r="DU56">
        <v>16.2179</v>
      </c>
      <c r="DV56">
        <v>2</v>
      </c>
      <c r="DW56">
        <v>0.57126</v>
      </c>
      <c r="DX56">
        <v>0.310961</v>
      </c>
      <c r="DY56">
        <v>20.3659</v>
      </c>
      <c r="DZ56">
        <v>5.22762</v>
      </c>
      <c r="EA56">
        <v>11.9495</v>
      </c>
      <c r="EB56">
        <v>4.97585</v>
      </c>
      <c r="EC56">
        <v>3.281</v>
      </c>
      <c r="ED56">
        <v>7076.3</v>
      </c>
      <c r="EE56">
        <v>9999</v>
      </c>
      <c r="EF56">
        <v>9999</v>
      </c>
      <c r="EG56">
        <v>166.3</v>
      </c>
      <c r="EH56">
        <v>4.97186</v>
      </c>
      <c r="EI56">
        <v>1.86188</v>
      </c>
      <c r="EJ56">
        <v>1.86738</v>
      </c>
      <c r="EK56">
        <v>1.85897</v>
      </c>
      <c r="EL56">
        <v>1.86295</v>
      </c>
      <c r="EM56">
        <v>1.86356</v>
      </c>
      <c r="EN56">
        <v>1.86423</v>
      </c>
      <c r="EO56">
        <v>1.8605</v>
      </c>
      <c r="EP56">
        <v>0</v>
      </c>
      <c r="EQ56">
        <v>0</v>
      </c>
      <c r="ER56">
        <v>0</v>
      </c>
      <c r="ES56">
        <v>0</v>
      </c>
      <c r="ET56" t="s">
        <v>336</v>
      </c>
      <c r="EU56" t="s">
        <v>337</v>
      </c>
      <c r="EV56" t="s">
        <v>338</v>
      </c>
      <c r="EW56" t="s">
        <v>338</v>
      </c>
      <c r="EX56" t="s">
        <v>338</v>
      </c>
      <c r="EY56" t="s">
        <v>338</v>
      </c>
      <c r="EZ56">
        <v>0</v>
      </c>
      <c r="FA56">
        <v>100</v>
      </c>
      <c r="FB56">
        <v>100</v>
      </c>
      <c r="FC56">
        <v>2.21</v>
      </c>
      <c r="FD56">
        <v>0.2761</v>
      </c>
      <c r="FE56">
        <v>2.392085529025819</v>
      </c>
      <c r="FF56">
        <v>0.0006784385813721132</v>
      </c>
      <c r="FG56">
        <v>-9.114967239483524E-07</v>
      </c>
      <c r="FH56">
        <v>3.422039933275619E-10</v>
      </c>
      <c r="FI56">
        <v>0.04390097475462239</v>
      </c>
      <c r="FJ56">
        <v>-0.01029449659765723</v>
      </c>
      <c r="FK56">
        <v>0.0009324137930095463</v>
      </c>
      <c r="FL56">
        <v>-3.199825925107234E-06</v>
      </c>
      <c r="FM56">
        <v>1</v>
      </c>
      <c r="FN56">
        <v>2092</v>
      </c>
      <c r="FO56">
        <v>0</v>
      </c>
      <c r="FP56">
        <v>27</v>
      </c>
      <c r="FQ56">
        <v>2.2</v>
      </c>
      <c r="FR56">
        <v>2.1</v>
      </c>
      <c r="FS56">
        <v>1.0498</v>
      </c>
      <c r="FT56">
        <v>2.41821</v>
      </c>
      <c r="FU56">
        <v>2.14966</v>
      </c>
      <c r="FV56">
        <v>2.69287</v>
      </c>
      <c r="FW56">
        <v>2.15088</v>
      </c>
      <c r="FX56">
        <v>2.44263</v>
      </c>
      <c r="FY56">
        <v>43.6995</v>
      </c>
      <c r="FZ56">
        <v>15.2353</v>
      </c>
      <c r="GA56">
        <v>19</v>
      </c>
      <c r="GB56">
        <v>627.508</v>
      </c>
      <c r="GC56">
        <v>591.359</v>
      </c>
      <c r="GD56">
        <v>32.302</v>
      </c>
      <c r="GE56">
        <v>34.5602</v>
      </c>
      <c r="GF56">
        <v>29.9986</v>
      </c>
      <c r="GG56">
        <v>34.5931</v>
      </c>
      <c r="GH56">
        <v>34.564</v>
      </c>
      <c r="GI56">
        <v>21.041</v>
      </c>
      <c r="GJ56">
        <v>48.0008</v>
      </c>
      <c r="GK56">
        <v>0</v>
      </c>
      <c r="GL56">
        <v>32.312</v>
      </c>
      <c r="GM56">
        <v>300</v>
      </c>
      <c r="GN56">
        <v>21.7802</v>
      </c>
      <c r="GO56">
        <v>99.6045</v>
      </c>
      <c r="GP56">
        <v>100.137</v>
      </c>
    </row>
    <row r="57" spans="1:198">
      <c r="A57">
        <v>39</v>
      </c>
      <c r="B57">
        <v>1658253977.5</v>
      </c>
      <c r="C57">
        <v>5481.900000095367</v>
      </c>
      <c r="D57" t="s">
        <v>456</v>
      </c>
      <c r="E57" t="s">
        <v>457</v>
      </c>
      <c r="F57">
        <v>15</v>
      </c>
      <c r="G57">
        <v>1658253969.5</v>
      </c>
      <c r="H57">
        <f>(I57)/1000</f>
        <v>0</v>
      </c>
      <c r="I57">
        <f>1000*AY57*AG57*(AU57-AV57)/(100*AN57*(1000-AG57*AU57))</f>
        <v>0</v>
      </c>
      <c r="J57">
        <f>AY57*AG57*(AT57-AS57*(1000-AG57*AV57)/(1000-AG57*AU57))/(100*AN57)</f>
        <v>0</v>
      </c>
      <c r="K57">
        <f>AS57 - IF(AG57&gt;1, J57*AN57*100.0/(AI57*BG57), 0)</f>
        <v>0</v>
      </c>
      <c r="L57">
        <f>((R57-H57/2)*K57-J57)/(R57+H57/2)</f>
        <v>0</v>
      </c>
      <c r="M57">
        <f>L57*(AZ57+BA57)/1000.0</f>
        <v>0</v>
      </c>
      <c r="N57">
        <f>(AS57 - IF(AG57&gt;1, J57*AN57*100.0/(AI57*BG57), 0))*(AZ57+BA57)/1000.0</f>
        <v>0</v>
      </c>
      <c r="O57">
        <f>2.0/((1/Q57-1/P57)+SIGN(Q57)*SQRT((1/Q57-1/P57)*(1/Q57-1/P57) + 4*AO57/((AO57+1)*(AO57+1))*(2*1/Q57*1/P57-1/P57*1/P57)))</f>
        <v>0</v>
      </c>
      <c r="P57">
        <f>IF(LEFT(AP57,1)&lt;&gt;"0",IF(LEFT(AP57,1)="1",3.0,AQ57),$D$5+$E$5*(BG57*AZ57/($K$5*1000))+$F$5*(BG57*AZ57/($K$5*1000))*MAX(MIN(AN57,$J$5),$I$5)*MAX(MIN(AN57,$J$5),$I$5)+$G$5*MAX(MIN(AN57,$J$5),$I$5)*(BG57*AZ57/($K$5*1000))+$H$5*(BG57*AZ57/($K$5*1000))*(BG57*AZ57/($K$5*1000)))</f>
        <v>0</v>
      </c>
      <c r="Q57">
        <f>H57*(1000-(1000*0.61365*exp(17.502*U57/(240.97+U57))/(AZ57+BA57)+AU57)/2)/(1000*0.61365*exp(17.502*U57/(240.97+U57))/(AZ57+BA57)-AU57)</f>
        <v>0</v>
      </c>
      <c r="R57">
        <f>1/((AO57+1)/(O57/1.6)+1/(P57/1.37)) + AO57/((AO57+1)/(O57/1.6) + AO57/(P57/1.37))</f>
        <v>0</v>
      </c>
      <c r="S57">
        <f>(AJ57*AM57)</f>
        <v>0</v>
      </c>
      <c r="T57">
        <f>(BB57+(S57+2*0.95*5.67E-8*(((BB57+$B$9)+273)^4-(BB57+273)^4)-44100*H57)/(1.84*29.3*P57+8*0.95*5.67E-8*(BB57+273)^3))</f>
        <v>0</v>
      </c>
      <c r="U57">
        <f>($C$9*BC57+$D$9*BD57+$E$9*T57)</f>
        <v>0</v>
      </c>
      <c r="V57">
        <f>0.61365*exp(17.502*U57/(240.97+U57))</f>
        <v>0</v>
      </c>
      <c r="W57">
        <f>(X57/Y57*100)</f>
        <v>0</v>
      </c>
      <c r="X57">
        <f>AU57*(AZ57+BA57)/1000</f>
        <v>0</v>
      </c>
      <c r="Y57">
        <f>0.61365*exp(17.502*BB57/(240.97+BB57))</f>
        <v>0</v>
      </c>
      <c r="Z57">
        <f>(V57-AU57*(AZ57+BA57)/1000)</f>
        <v>0</v>
      </c>
      <c r="AA57">
        <f>(-H57*44100)</f>
        <v>0</v>
      </c>
      <c r="AB57">
        <f>2*29.3*P57*0.92*(BB57-U57)</f>
        <v>0</v>
      </c>
      <c r="AC57">
        <f>2*0.95*5.67E-8*(((BB57+$B$9)+273)^4-(U57+273)^4)</f>
        <v>0</v>
      </c>
      <c r="AD57">
        <f>S57+AC57+AA57+AB57</f>
        <v>0</v>
      </c>
      <c r="AE57">
        <v>0</v>
      </c>
      <c r="AF57">
        <v>0</v>
      </c>
      <c r="AG57">
        <f>IF(AE57*$H$15&gt;=AI57,1.0,(AI57/(AI57-AE57*$H$15)))</f>
        <v>0</v>
      </c>
      <c r="AH57">
        <f>(AG57-1)*100</f>
        <v>0</v>
      </c>
      <c r="AI57">
        <f>MAX(0,($B$15+$C$15*BG57)/(1+$D$15*BG57)*AZ57/(BB57+273)*$E$15)</f>
        <v>0</v>
      </c>
      <c r="AJ57">
        <f>$B$13*BH57+$C$13*BI57+$D$13*BT57</f>
        <v>0</v>
      </c>
      <c r="AK57">
        <f>AJ57*AL57</f>
        <v>0</v>
      </c>
      <c r="AL57">
        <f>($B$13*$D$11+$C$13*$D$11+$D$13*(BU57*$E$11+BV57*$G$11))/($B$13+$C$13+$D$13)</f>
        <v>0</v>
      </c>
      <c r="AM57">
        <f>($B$13*$K$11+$C$13*$K$11+$D$13*(BU57*$L$11+BV57*$N$11))/($B$13+$C$13+$D$13)</f>
        <v>0</v>
      </c>
      <c r="AN57">
        <v>2.1</v>
      </c>
      <c r="AO57">
        <v>0.5</v>
      </c>
      <c r="AP57" t="s">
        <v>334</v>
      </c>
      <c r="AQ57">
        <v>2</v>
      </c>
      <c r="AR57">
        <v>1658253969.5</v>
      </c>
      <c r="AS57">
        <v>198.5491612903226</v>
      </c>
      <c r="AT57">
        <v>199.995</v>
      </c>
      <c r="AU57">
        <v>23.74953548387096</v>
      </c>
      <c r="AV57">
        <v>22.00084516129032</v>
      </c>
      <c r="AW57">
        <v>196.6312580645161</v>
      </c>
      <c r="AX57">
        <v>23.47937419354839</v>
      </c>
      <c r="AY57">
        <v>600.1255483870968</v>
      </c>
      <c r="AZ57">
        <v>84.94056129032256</v>
      </c>
      <c r="BA57">
        <v>0.09678495161290322</v>
      </c>
      <c r="BB57">
        <v>33.12600967741935</v>
      </c>
      <c r="BC57">
        <v>33.97712903225807</v>
      </c>
      <c r="BD57">
        <v>999.9000000000003</v>
      </c>
      <c r="BE57">
        <v>0</v>
      </c>
      <c r="BF57">
        <v>0</v>
      </c>
      <c r="BG57">
        <v>9989.595161290323</v>
      </c>
      <c r="BH57">
        <v>564.4798064516129</v>
      </c>
      <c r="BI57">
        <v>163.9448064516129</v>
      </c>
      <c r="BJ57">
        <v>-1.445880470967742</v>
      </c>
      <c r="BK57">
        <v>203.3790322580645</v>
      </c>
      <c r="BL57">
        <v>204.4941290322581</v>
      </c>
      <c r="BM57">
        <v>1.748688825483871</v>
      </c>
      <c r="BN57">
        <v>199.995</v>
      </c>
      <c r="BO57">
        <v>22.00084516129032</v>
      </c>
      <c r="BP57">
        <v>2.017299032258065</v>
      </c>
      <c r="BQ57">
        <v>1.868764193548387</v>
      </c>
      <c r="BR57">
        <v>17.57476129032258</v>
      </c>
      <c r="BS57">
        <v>16.37377741935484</v>
      </c>
      <c r="BT57">
        <v>1800.002903225807</v>
      </c>
      <c r="BU57">
        <v>0.6430005806451615</v>
      </c>
      <c r="BV57">
        <v>0.3569994193548387</v>
      </c>
      <c r="BW57">
        <v>36</v>
      </c>
      <c r="BX57">
        <v>30063.47096774194</v>
      </c>
      <c r="BY57">
        <v>1658253961</v>
      </c>
      <c r="BZ57" t="s">
        <v>458</v>
      </c>
      <c r="CA57">
        <v>1658253958.5</v>
      </c>
      <c r="CB57">
        <v>1658253961</v>
      </c>
      <c r="CC57">
        <v>42</v>
      </c>
      <c r="CD57">
        <v>-0.263</v>
      </c>
      <c r="CE57">
        <v>-0.005</v>
      </c>
      <c r="CF57">
        <v>1.918</v>
      </c>
      <c r="CG57">
        <v>0.221</v>
      </c>
      <c r="CH57">
        <v>200</v>
      </c>
      <c r="CI57">
        <v>22</v>
      </c>
      <c r="CJ57">
        <v>0.33</v>
      </c>
      <c r="CK57">
        <v>0.06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3.22553</v>
      </c>
      <c r="CX57">
        <v>2.78123</v>
      </c>
      <c r="CY57">
        <v>0.0435781</v>
      </c>
      <c r="CZ57">
        <v>0.0448982</v>
      </c>
      <c r="DA57">
        <v>0.09986680000000001</v>
      </c>
      <c r="DB57">
        <v>0.0957301</v>
      </c>
      <c r="DC57">
        <v>23955.2</v>
      </c>
      <c r="DD57">
        <v>23622.7</v>
      </c>
      <c r="DE57">
        <v>24106.4</v>
      </c>
      <c r="DF57">
        <v>22054.3</v>
      </c>
      <c r="DG57">
        <v>32086.1</v>
      </c>
      <c r="DH57">
        <v>25458.8</v>
      </c>
      <c r="DI57">
        <v>39419.8</v>
      </c>
      <c r="DJ57">
        <v>30550.9</v>
      </c>
      <c r="DK57">
        <v>2.10348</v>
      </c>
      <c r="DL57">
        <v>2.03525</v>
      </c>
      <c r="DM57">
        <v>0.0560507</v>
      </c>
      <c r="DN57">
        <v>0</v>
      </c>
      <c r="DO57">
        <v>33.0659</v>
      </c>
      <c r="DP57">
        <v>999.9</v>
      </c>
      <c r="DQ57">
        <v>49.4</v>
      </c>
      <c r="DR57">
        <v>40.4</v>
      </c>
      <c r="DS57">
        <v>44.0476</v>
      </c>
      <c r="DT57">
        <v>63.6642</v>
      </c>
      <c r="DU57">
        <v>16.1338</v>
      </c>
      <c r="DV57">
        <v>2</v>
      </c>
      <c r="DW57">
        <v>0.535226</v>
      </c>
      <c r="DX57">
        <v>0.0925409</v>
      </c>
      <c r="DY57">
        <v>20.3669</v>
      </c>
      <c r="DZ57">
        <v>5.22732</v>
      </c>
      <c r="EA57">
        <v>11.9474</v>
      </c>
      <c r="EB57">
        <v>4.9768</v>
      </c>
      <c r="EC57">
        <v>3.281</v>
      </c>
      <c r="ED57">
        <v>7078.8</v>
      </c>
      <c r="EE57">
        <v>9999</v>
      </c>
      <c r="EF57">
        <v>9999</v>
      </c>
      <c r="EG57">
        <v>166.3</v>
      </c>
      <c r="EH57">
        <v>4.97184</v>
      </c>
      <c r="EI57">
        <v>1.86189</v>
      </c>
      <c r="EJ57">
        <v>1.86737</v>
      </c>
      <c r="EK57">
        <v>1.85898</v>
      </c>
      <c r="EL57">
        <v>1.86295</v>
      </c>
      <c r="EM57">
        <v>1.86356</v>
      </c>
      <c r="EN57">
        <v>1.86429</v>
      </c>
      <c r="EO57">
        <v>1.8605</v>
      </c>
      <c r="EP57">
        <v>0</v>
      </c>
      <c r="EQ57">
        <v>0</v>
      </c>
      <c r="ER57">
        <v>0</v>
      </c>
      <c r="ES57">
        <v>0</v>
      </c>
      <c r="ET57" t="s">
        <v>336</v>
      </c>
      <c r="EU57" t="s">
        <v>337</v>
      </c>
      <c r="EV57" t="s">
        <v>338</v>
      </c>
      <c r="EW57" t="s">
        <v>338</v>
      </c>
      <c r="EX57" t="s">
        <v>338</v>
      </c>
      <c r="EY57" t="s">
        <v>338</v>
      </c>
      <c r="EZ57">
        <v>0</v>
      </c>
      <c r="FA57">
        <v>100</v>
      </c>
      <c r="FB57">
        <v>100</v>
      </c>
      <c r="FC57">
        <v>1.917</v>
      </c>
      <c r="FD57">
        <v>0.2782</v>
      </c>
      <c r="FE57">
        <v>1.817201932877451</v>
      </c>
      <c r="FF57">
        <v>0.0006784385813721132</v>
      </c>
      <c r="FG57">
        <v>-9.114967239483524E-07</v>
      </c>
      <c r="FH57">
        <v>3.422039933275619E-10</v>
      </c>
      <c r="FI57">
        <v>0.03877459115423822</v>
      </c>
      <c r="FJ57">
        <v>-0.01029449659765723</v>
      </c>
      <c r="FK57">
        <v>0.0009324137930095463</v>
      </c>
      <c r="FL57">
        <v>-3.199825925107234E-06</v>
      </c>
      <c r="FM57">
        <v>1</v>
      </c>
      <c r="FN57">
        <v>2092</v>
      </c>
      <c r="FO57">
        <v>0</v>
      </c>
      <c r="FP57">
        <v>27</v>
      </c>
      <c r="FQ57">
        <v>0.3</v>
      </c>
      <c r="FR57">
        <v>0.3</v>
      </c>
      <c r="FS57">
        <v>0.758057</v>
      </c>
      <c r="FT57">
        <v>2.42798</v>
      </c>
      <c r="FU57">
        <v>2.14966</v>
      </c>
      <c r="FV57">
        <v>2.69165</v>
      </c>
      <c r="FW57">
        <v>2.15088</v>
      </c>
      <c r="FX57">
        <v>2.42065</v>
      </c>
      <c r="FY57">
        <v>43.6721</v>
      </c>
      <c r="FZ57">
        <v>15.2265</v>
      </c>
      <c r="GA57">
        <v>19</v>
      </c>
      <c r="GB57">
        <v>626.479</v>
      </c>
      <c r="GC57">
        <v>591.619</v>
      </c>
      <c r="GD57">
        <v>32.4696</v>
      </c>
      <c r="GE57">
        <v>34.1971</v>
      </c>
      <c r="GF57">
        <v>29.9985</v>
      </c>
      <c r="GG57">
        <v>34.2327</v>
      </c>
      <c r="GH57">
        <v>34.2028</v>
      </c>
      <c r="GI57">
        <v>15.2248</v>
      </c>
      <c r="GJ57">
        <v>47.6957</v>
      </c>
      <c r="GK57">
        <v>0</v>
      </c>
      <c r="GL57">
        <v>32.4759</v>
      </c>
      <c r="GM57">
        <v>200</v>
      </c>
      <c r="GN57">
        <v>21.8218</v>
      </c>
      <c r="GO57">
        <v>99.6721</v>
      </c>
      <c r="GP57">
        <v>100.198</v>
      </c>
    </row>
    <row r="58" spans="1:198">
      <c r="A58">
        <v>40</v>
      </c>
      <c r="B58">
        <v>1658254068</v>
      </c>
      <c r="C58">
        <v>5572.400000095367</v>
      </c>
      <c r="D58" t="s">
        <v>459</v>
      </c>
      <c r="E58" t="s">
        <v>460</v>
      </c>
      <c r="F58">
        <v>15</v>
      </c>
      <c r="G58">
        <v>1658254064.25</v>
      </c>
      <c r="H58">
        <f>(I58)/1000</f>
        <v>0</v>
      </c>
      <c r="I58">
        <f>1000*AY58*AG58*(AU58-AV58)/(100*AN58*(1000-AG58*AU58))</f>
        <v>0</v>
      </c>
      <c r="J58">
        <f>AY58*AG58*(AT58-AS58*(1000-AG58*AV58)/(1000-AG58*AU58))/(100*AN58)</f>
        <v>0</v>
      </c>
      <c r="K58">
        <f>AS58 - IF(AG58&gt;1, J58*AN58*100.0/(AI58*BG58), 0)</f>
        <v>0</v>
      </c>
      <c r="L58">
        <f>((R58-H58/2)*K58-J58)/(R58+H58/2)</f>
        <v>0</v>
      </c>
      <c r="M58">
        <f>L58*(AZ58+BA58)/1000.0</f>
        <v>0</v>
      </c>
      <c r="N58">
        <f>(AS58 - IF(AG58&gt;1, J58*AN58*100.0/(AI58*BG58), 0))*(AZ58+BA58)/1000.0</f>
        <v>0</v>
      </c>
      <c r="O58">
        <f>2.0/((1/Q58-1/P58)+SIGN(Q58)*SQRT((1/Q58-1/P58)*(1/Q58-1/P58) + 4*AO58/((AO58+1)*(AO58+1))*(2*1/Q58*1/P58-1/P58*1/P58)))</f>
        <v>0</v>
      </c>
      <c r="P58">
        <f>IF(LEFT(AP58,1)&lt;&gt;"0",IF(LEFT(AP58,1)="1",3.0,AQ58),$D$5+$E$5*(BG58*AZ58/($K$5*1000))+$F$5*(BG58*AZ58/($K$5*1000))*MAX(MIN(AN58,$J$5),$I$5)*MAX(MIN(AN58,$J$5),$I$5)+$G$5*MAX(MIN(AN58,$J$5),$I$5)*(BG58*AZ58/($K$5*1000))+$H$5*(BG58*AZ58/($K$5*1000))*(BG58*AZ58/($K$5*1000)))</f>
        <v>0</v>
      </c>
      <c r="Q58">
        <f>H58*(1000-(1000*0.61365*exp(17.502*U58/(240.97+U58))/(AZ58+BA58)+AU58)/2)/(1000*0.61365*exp(17.502*U58/(240.97+U58))/(AZ58+BA58)-AU58)</f>
        <v>0</v>
      </c>
      <c r="R58">
        <f>1/((AO58+1)/(O58/1.6)+1/(P58/1.37)) + AO58/((AO58+1)/(O58/1.6) + AO58/(P58/1.37))</f>
        <v>0</v>
      </c>
      <c r="S58">
        <f>(AJ58*AM58)</f>
        <v>0</v>
      </c>
      <c r="T58">
        <f>(BB58+(S58+2*0.95*5.67E-8*(((BB58+$B$9)+273)^4-(BB58+273)^4)-44100*H58)/(1.84*29.3*P58+8*0.95*5.67E-8*(BB58+273)^3))</f>
        <v>0</v>
      </c>
      <c r="U58">
        <f>($C$9*BC58+$D$9*BD58+$E$9*T58)</f>
        <v>0</v>
      </c>
      <c r="V58">
        <f>0.61365*exp(17.502*U58/(240.97+U58))</f>
        <v>0</v>
      </c>
      <c r="W58">
        <f>(X58/Y58*100)</f>
        <v>0</v>
      </c>
      <c r="X58">
        <f>AU58*(AZ58+BA58)/1000</f>
        <v>0</v>
      </c>
      <c r="Y58">
        <f>0.61365*exp(17.502*BB58/(240.97+BB58))</f>
        <v>0</v>
      </c>
      <c r="Z58">
        <f>(V58-AU58*(AZ58+BA58)/1000)</f>
        <v>0</v>
      </c>
      <c r="AA58">
        <f>(-H58*44100)</f>
        <v>0</v>
      </c>
      <c r="AB58">
        <f>2*29.3*P58*0.92*(BB58-U58)</f>
        <v>0</v>
      </c>
      <c r="AC58">
        <f>2*0.95*5.67E-8*(((BB58+$B$9)+273)^4-(U58+273)^4)</f>
        <v>0</v>
      </c>
      <c r="AD58">
        <f>S58+AC58+AA58+AB58</f>
        <v>0</v>
      </c>
      <c r="AE58">
        <v>0</v>
      </c>
      <c r="AF58">
        <v>0</v>
      </c>
      <c r="AG58">
        <f>IF(AE58*$H$15&gt;=AI58,1.0,(AI58/(AI58-AE58*$H$15)))</f>
        <v>0</v>
      </c>
      <c r="AH58">
        <f>(AG58-1)*100</f>
        <v>0</v>
      </c>
      <c r="AI58">
        <f>MAX(0,($B$15+$C$15*BG58)/(1+$D$15*BG58)*AZ58/(BB58+273)*$E$15)</f>
        <v>0</v>
      </c>
      <c r="AJ58">
        <f>$B$13*BH58+$C$13*BI58+$D$13*BT58</f>
        <v>0</v>
      </c>
      <c r="AK58">
        <f>AJ58*AL58</f>
        <v>0</v>
      </c>
      <c r="AL58">
        <f>($B$13*$D$11+$C$13*$D$11+$D$13*(BU58*$E$11+BV58*$G$11))/($B$13+$C$13+$D$13)</f>
        <v>0</v>
      </c>
      <c r="AM58">
        <f>($B$13*$K$11+$C$13*$K$11+$D$13*(BU58*$L$11+BV58*$N$11))/($B$13+$C$13+$D$13)</f>
        <v>0</v>
      </c>
      <c r="AN58">
        <v>2.1</v>
      </c>
      <c r="AO58">
        <v>0.5</v>
      </c>
      <c r="AP58" t="s">
        <v>334</v>
      </c>
      <c r="AQ58">
        <v>2</v>
      </c>
      <c r="AR58">
        <v>1658254064.25</v>
      </c>
      <c r="AS58">
        <v>99.76762142857142</v>
      </c>
      <c r="AT58">
        <v>99.97831428571428</v>
      </c>
      <c r="AU58">
        <v>22.82626428571428</v>
      </c>
      <c r="AV58">
        <v>21.93472857142857</v>
      </c>
      <c r="AW58">
        <v>98.08937142857143</v>
      </c>
      <c r="AX58">
        <v>22.57846428571429</v>
      </c>
      <c r="AY58">
        <v>600.6917142857143</v>
      </c>
      <c r="AZ58">
        <v>84.93336428571429</v>
      </c>
      <c r="BA58">
        <v>0.09428629285714285</v>
      </c>
      <c r="BB58">
        <v>33.15767142857143</v>
      </c>
      <c r="BC58">
        <v>34.0007142857143</v>
      </c>
      <c r="BD58">
        <v>999.8999999999999</v>
      </c>
      <c r="BE58">
        <v>0</v>
      </c>
      <c r="BF58">
        <v>0</v>
      </c>
      <c r="BG58">
        <v>10011.78285714286</v>
      </c>
      <c r="BH58">
        <v>564.9086428571428</v>
      </c>
      <c r="BI58">
        <v>158.9960714285714</v>
      </c>
      <c r="BJ58">
        <v>-0.2106939021428571</v>
      </c>
      <c r="BK58">
        <v>102.0982142857143</v>
      </c>
      <c r="BL58">
        <v>102.2203571428571</v>
      </c>
      <c r="BM58">
        <v>0.8915338550000002</v>
      </c>
      <c r="BN58">
        <v>99.97831428571428</v>
      </c>
      <c r="BO58">
        <v>21.93472857142857</v>
      </c>
      <c r="BP58">
        <v>1.93871</v>
      </c>
      <c r="BQ58">
        <v>1.86299</v>
      </c>
      <c r="BR58">
        <v>16.94211428571428</v>
      </c>
      <c r="BS58">
        <v>16.32495</v>
      </c>
      <c r="BT58">
        <v>1799.995714285714</v>
      </c>
      <c r="BU58">
        <v>0.643001</v>
      </c>
      <c r="BV58">
        <v>0.356999</v>
      </c>
      <c r="BW58">
        <v>35</v>
      </c>
      <c r="BX58">
        <v>30063.37857142857</v>
      </c>
      <c r="BY58">
        <v>1658254061</v>
      </c>
      <c r="BZ58" t="s">
        <v>461</v>
      </c>
      <c r="CA58">
        <v>1658254051</v>
      </c>
      <c r="CB58">
        <v>1658254061</v>
      </c>
      <c r="CC58">
        <v>43</v>
      </c>
      <c r="CD58">
        <v>-0.197</v>
      </c>
      <c r="CE58">
        <v>0.003</v>
      </c>
      <c r="CF58">
        <v>1.678</v>
      </c>
      <c r="CG58">
        <v>0.22</v>
      </c>
      <c r="CH58">
        <v>100</v>
      </c>
      <c r="CI58">
        <v>22</v>
      </c>
      <c r="CJ58">
        <v>0.42</v>
      </c>
      <c r="CK58">
        <v>0.03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3.22364</v>
      </c>
      <c r="CX58">
        <v>2.77599</v>
      </c>
      <c r="CY58">
        <v>0.0229033</v>
      </c>
      <c r="CZ58">
        <v>0.0237107</v>
      </c>
      <c r="DA58">
        <v>0.09987939999999999</v>
      </c>
      <c r="DB58">
        <v>0.0967105</v>
      </c>
      <c r="DC58">
        <v>24486.6</v>
      </c>
      <c r="DD58">
        <v>24157.3</v>
      </c>
      <c r="DE58">
        <v>24119.6</v>
      </c>
      <c r="DF58">
        <v>22064</v>
      </c>
      <c r="DG58">
        <v>32101.5</v>
      </c>
      <c r="DH58">
        <v>25441.5</v>
      </c>
      <c r="DI58">
        <v>39440.6</v>
      </c>
      <c r="DJ58">
        <v>30564.2</v>
      </c>
      <c r="DK58">
        <v>2.09958</v>
      </c>
      <c r="DL58">
        <v>2.03828</v>
      </c>
      <c r="DM58">
        <v>0.0579804</v>
      </c>
      <c r="DN58">
        <v>0</v>
      </c>
      <c r="DO58">
        <v>33.0589</v>
      </c>
      <c r="DP58">
        <v>999.9</v>
      </c>
      <c r="DQ58">
        <v>49.2</v>
      </c>
      <c r="DR58">
        <v>40.4</v>
      </c>
      <c r="DS58">
        <v>43.8725</v>
      </c>
      <c r="DT58">
        <v>63.2043</v>
      </c>
      <c r="DU58">
        <v>15.8654</v>
      </c>
      <c r="DV58">
        <v>2</v>
      </c>
      <c r="DW58">
        <v>0.508971</v>
      </c>
      <c r="DX58">
        <v>0.267718</v>
      </c>
      <c r="DY58">
        <v>20.3663</v>
      </c>
      <c r="DZ58">
        <v>5.22792</v>
      </c>
      <c r="EA58">
        <v>11.9468</v>
      </c>
      <c r="EB58">
        <v>4.9771</v>
      </c>
      <c r="EC58">
        <v>3.281</v>
      </c>
      <c r="ED58">
        <v>7081.1</v>
      </c>
      <c r="EE58">
        <v>9999</v>
      </c>
      <c r="EF58">
        <v>9999</v>
      </c>
      <c r="EG58">
        <v>166.3</v>
      </c>
      <c r="EH58">
        <v>4.97188</v>
      </c>
      <c r="EI58">
        <v>1.86188</v>
      </c>
      <c r="EJ58">
        <v>1.8674</v>
      </c>
      <c r="EK58">
        <v>1.85897</v>
      </c>
      <c r="EL58">
        <v>1.86295</v>
      </c>
      <c r="EM58">
        <v>1.86356</v>
      </c>
      <c r="EN58">
        <v>1.86426</v>
      </c>
      <c r="EO58">
        <v>1.8605</v>
      </c>
      <c r="EP58">
        <v>0</v>
      </c>
      <c r="EQ58">
        <v>0</v>
      </c>
      <c r="ER58">
        <v>0</v>
      </c>
      <c r="ES58">
        <v>0</v>
      </c>
      <c r="ET58" t="s">
        <v>336</v>
      </c>
      <c r="EU58" t="s">
        <v>337</v>
      </c>
      <c r="EV58" t="s">
        <v>338</v>
      </c>
      <c r="EW58" t="s">
        <v>338</v>
      </c>
      <c r="EX58" t="s">
        <v>338</v>
      </c>
      <c r="EY58" t="s">
        <v>338</v>
      </c>
      <c r="EZ58">
        <v>0</v>
      </c>
      <c r="FA58">
        <v>100</v>
      </c>
      <c r="FB58">
        <v>100</v>
      </c>
      <c r="FC58">
        <v>1.678</v>
      </c>
      <c r="FD58">
        <v>0.2808</v>
      </c>
      <c r="FE58">
        <v>1.62015672116891</v>
      </c>
      <c r="FF58">
        <v>0.0006784385813721132</v>
      </c>
      <c r="FG58">
        <v>-9.114967239483524E-07</v>
      </c>
      <c r="FH58">
        <v>3.422039933275619E-10</v>
      </c>
      <c r="FI58">
        <v>0.04185722233640087</v>
      </c>
      <c r="FJ58">
        <v>-0.01029449659765723</v>
      </c>
      <c r="FK58">
        <v>0.0009324137930095463</v>
      </c>
      <c r="FL58">
        <v>-3.199825925107234E-06</v>
      </c>
      <c r="FM58">
        <v>1</v>
      </c>
      <c r="FN58">
        <v>2092</v>
      </c>
      <c r="FO58">
        <v>0</v>
      </c>
      <c r="FP58">
        <v>27</v>
      </c>
      <c r="FQ58">
        <v>0.3</v>
      </c>
      <c r="FR58">
        <v>0.1</v>
      </c>
      <c r="FS58">
        <v>0.452881</v>
      </c>
      <c r="FT58">
        <v>2.45117</v>
      </c>
      <c r="FU58">
        <v>2.14966</v>
      </c>
      <c r="FV58">
        <v>2.69165</v>
      </c>
      <c r="FW58">
        <v>2.15088</v>
      </c>
      <c r="FX58">
        <v>2.4292</v>
      </c>
      <c r="FY58">
        <v>43.6995</v>
      </c>
      <c r="FZ58">
        <v>15.209</v>
      </c>
      <c r="GA58">
        <v>19</v>
      </c>
      <c r="GB58">
        <v>620.522</v>
      </c>
      <c r="GC58">
        <v>591.2</v>
      </c>
      <c r="GD58">
        <v>32.4027</v>
      </c>
      <c r="GE58">
        <v>33.8928</v>
      </c>
      <c r="GF58">
        <v>29.9988</v>
      </c>
      <c r="GG58">
        <v>33.9362</v>
      </c>
      <c r="GH58">
        <v>33.9092</v>
      </c>
      <c r="GI58">
        <v>9.119870000000001</v>
      </c>
      <c r="GJ58">
        <v>47.481</v>
      </c>
      <c r="GK58">
        <v>0</v>
      </c>
      <c r="GL58">
        <v>32.4239</v>
      </c>
      <c r="GM58">
        <v>100</v>
      </c>
      <c r="GN58">
        <v>21.8614</v>
      </c>
      <c r="GO58">
        <v>99.72539999999999</v>
      </c>
      <c r="GP58">
        <v>100.242</v>
      </c>
    </row>
    <row r="59" spans="1:198">
      <c r="A59">
        <v>41</v>
      </c>
      <c r="B59">
        <v>1658254158.5</v>
      </c>
      <c r="C59">
        <v>5662.900000095367</v>
      </c>
      <c r="D59" t="s">
        <v>462</v>
      </c>
      <c r="E59" t="s">
        <v>463</v>
      </c>
      <c r="F59">
        <v>15</v>
      </c>
      <c r="G59">
        <v>1658254150.75</v>
      </c>
      <c r="H59">
        <f>(I59)/1000</f>
        <v>0</v>
      </c>
      <c r="I59">
        <f>1000*AY59*AG59*(AU59-AV59)/(100*AN59*(1000-AG59*AU59))</f>
        <v>0</v>
      </c>
      <c r="J59">
        <f>AY59*AG59*(AT59-AS59*(1000-AG59*AV59)/(1000-AG59*AU59))/(100*AN59)</f>
        <v>0</v>
      </c>
      <c r="K59">
        <f>AS59 - IF(AG59&gt;1, J59*AN59*100.0/(AI59*BG59), 0)</f>
        <v>0</v>
      </c>
      <c r="L59">
        <f>((R59-H59/2)*K59-J59)/(R59+H59/2)</f>
        <v>0</v>
      </c>
      <c r="M59">
        <f>L59*(AZ59+BA59)/1000.0</f>
        <v>0</v>
      </c>
      <c r="N59">
        <f>(AS59 - IF(AG59&gt;1, J59*AN59*100.0/(AI59*BG59), 0))*(AZ59+BA59)/1000.0</f>
        <v>0</v>
      </c>
      <c r="O59">
        <f>2.0/((1/Q59-1/P59)+SIGN(Q59)*SQRT((1/Q59-1/P59)*(1/Q59-1/P59) + 4*AO59/((AO59+1)*(AO59+1))*(2*1/Q59*1/P59-1/P59*1/P59)))</f>
        <v>0</v>
      </c>
      <c r="P59">
        <f>IF(LEFT(AP59,1)&lt;&gt;"0",IF(LEFT(AP59,1)="1",3.0,AQ59),$D$5+$E$5*(BG59*AZ59/($K$5*1000))+$F$5*(BG59*AZ59/($K$5*1000))*MAX(MIN(AN59,$J$5),$I$5)*MAX(MIN(AN59,$J$5),$I$5)+$G$5*MAX(MIN(AN59,$J$5),$I$5)*(BG59*AZ59/($K$5*1000))+$H$5*(BG59*AZ59/($K$5*1000))*(BG59*AZ59/($K$5*1000)))</f>
        <v>0</v>
      </c>
      <c r="Q59">
        <f>H59*(1000-(1000*0.61365*exp(17.502*U59/(240.97+U59))/(AZ59+BA59)+AU59)/2)/(1000*0.61365*exp(17.502*U59/(240.97+U59))/(AZ59+BA59)-AU59)</f>
        <v>0</v>
      </c>
      <c r="R59">
        <f>1/((AO59+1)/(O59/1.6)+1/(P59/1.37)) + AO59/((AO59+1)/(O59/1.6) + AO59/(P59/1.37))</f>
        <v>0</v>
      </c>
      <c r="S59">
        <f>(AJ59*AM59)</f>
        <v>0</v>
      </c>
      <c r="T59">
        <f>(BB59+(S59+2*0.95*5.67E-8*(((BB59+$B$9)+273)^4-(BB59+273)^4)-44100*H59)/(1.84*29.3*P59+8*0.95*5.67E-8*(BB59+273)^3))</f>
        <v>0</v>
      </c>
      <c r="U59">
        <f>($C$9*BC59+$D$9*BD59+$E$9*T59)</f>
        <v>0</v>
      </c>
      <c r="V59">
        <f>0.61365*exp(17.502*U59/(240.97+U59))</f>
        <v>0</v>
      </c>
      <c r="W59">
        <f>(X59/Y59*100)</f>
        <v>0</v>
      </c>
      <c r="X59">
        <f>AU59*(AZ59+BA59)/1000</f>
        <v>0</v>
      </c>
      <c r="Y59">
        <f>0.61365*exp(17.502*BB59/(240.97+BB59))</f>
        <v>0</v>
      </c>
      <c r="Z59">
        <f>(V59-AU59*(AZ59+BA59)/1000)</f>
        <v>0</v>
      </c>
      <c r="AA59">
        <f>(-H59*44100)</f>
        <v>0</v>
      </c>
      <c r="AB59">
        <f>2*29.3*P59*0.92*(BB59-U59)</f>
        <v>0</v>
      </c>
      <c r="AC59">
        <f>2*0.95*5.67E-8*(((BB59+$B$9)+273)^4-(U59+273)^4)</f>
        <v>0</v>
      </c>
      <c r="AD59">
        <f>S59+AC59+AA59+AB59</f>
        <v>0</v>
      </c>
      <c r="AE59">
        <v>0</v>
      </c>
      <c r="AF59">
        <v>0</v>
      </c>
      <c r="AG59">
        <f>IF(AE59*$H$15&gt;=AI59,1.0,(AI59/(AI59-AE59*$H$15)))</f>
        <v>0</v>
      </c>
      <c r="AH59">
        <f>(AG59-1)*100</f>
        <v>0</v>
      </c>
      <c r="AI59">
        <f>MAX(0,($B$15+$C$15*BG59)/(1+$D$15*BG59)*AZ59/(BB59+273)*$E$15)</f>
        <v>0</v>
      </c>
      <c r="AJ59">
        <f>$B$13*BH59+$C$13*BI59+$D$13*BT59</f>
        <v>0</v>
      </c>
      <c r="AK59">
        <f>AJ59*AL59</f>
        <v>0</v>
      </c>
      <c r="AL59">
        <f>($B$13*$D$11+$C$13*$D$11+$D$13*(BU59*$E$11+BV59*$G$11))/($B$13+$C$13+$D$13)</f>
        <v>0</v>
      </c>
      <c r="AM59">
        <f>($B$13*$K$11+$C$13*$K$11+$D$13*(BU59*$L$11+BV59*$N$11))/($B$13+$C$13+$D$13)</f>
        <v>0</v>
      </c>
      <c r="AN59">
        <v>2.1</v>
      </c>
      <c r="AO59">
        <v>0.5</v>
      </c>
      <c r="AP59" t="s">
        <v>334</v>
      </c>
      <c r="AQ59">
        <v>2</v>
      </c>
      <c r="AR59">
        <v>1658254150.75</v>
      </c>
      <c r="AS59">
        <v>50.16821333333334</v>
      </c>
      <c r="AT59">
        <v>49.97247333333334</v>
      </c>
      <c r="AU59">
        <v>23.54045333333334</v>
      </c>
      <c r="AV59">
        <v>21.96996666666667</v>
      </c>
      <c r="AW59">
        <v>48.52380666666668</v>
      </c>
      <c r="AX59">
        <v>23.27478333333334</v>
      </c>
      <c r="AY59">
        <v>600.1195666666667</v>
      </c>
      <c r="AZ59">
        <v>84.93503000000001</v>
      </c>
      <c r="BA59">
        <v>0.09647636666666665</v>
      </c>
      <c r="BB59">
        <v>33.15758</v>
      </c>
      <c r="BC59">
        <v>33.99068333333334</v>
      </c>
      <c r="BD59">
        <v>999.9000000000002</v>
      </c>
      <c r="BE59">
        <v>0</v>
      </c>
      <c r="BF59">
        <v>0</v>
      </c>
      <c r="BG59">
        <v>10000</v>
      </c>
      <c r="BH59">
        <v>565.0610333333333</v>
      </c>
      <c r="BI59">
        <v>172.4680666666667</v>
      </c>
      <c r="BJ59">
        <v>0.1957428733333333</v>
      </c>
      <c r="BK59">
        <v>51.37780000000001</v>
      </c>
      <c r="BL59">
        <v>51.09502666666667</v>
      </c>
      <c r="BM59">
        <v>1.570494803266666</v>
      </c>
      <c r="BN59">
        <v>49.97247333333334</v>
      </c>
      <c r="BO59">
        <v>21.96996666666667</v>
      </c>
      <c r="BP59">
        <v>1.999408333333333</v>
      </c>
      <c r="BQ59">
        <v>1.866019</v>
      </c>
      <c r="BR59">
        <v>17.42935</v>
      </c>
      <c r="BS59">
        <v>16.35072333333333</v>
      </c>
      <c r="BT59">
        <v>1800.004666666667</v>
      </c>
      <c r="BU59">
        <v>0.6429996666666665</v>
      </c>
      <c r="BV59">
        <v>0.3570003333333333</v>
      </c>
      <c r="BW59">
        <v>35</v>
      </c>
      <c r="BX59">
        <v>30063.48333333333</v>
      </c>
      <c r="BY59">
        <v>1658254143.5</v>
      </c>
      <c r="BZ59" t="s">
        <v>464</v>
      </c>
      <c r="CA59">
        <v>1658254143.5</v>
      </c>
      <c r="CB59">
        <v>1658254142.5</v>
      </c>
      <c r="CC59">
        <v>44</v>
      </c>
      <c r="CD59">
        <v>-0.007</v>
      </c>
      <c r="CE59">
        <v>-0.002</v>
      </c>
      <c r="CF59">
        <v>1.644</v>
      </c>
      <c r="CG59">
        <v>0.221</v>
      </c>
      <c r="CH59">
        <v>50</v>
      </c>
      <c r="CI59">
        <v>22</v>
      </c>
      <c r="CJ59">
        <v>0.34</v>
      </c>
      <c r="CK59">
        <v>0.04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3.22617</v>
      </c>
      <c r="CX59">
        <v>2.78125</v>
      </c>
      <c r="CY59">
        <v>0.0115871</v>
      </c>
      <c r="CZ59">
        <v>0.0120948</v>
      </c>
      <c r="DA59">
        <v>0.100161</v>
      </c>
      <c r="DB59">
        <v>0.095801</v>
      </c>
      <c r="DC59">
        <v>24783.3</v>
      </c>
      <c r="DD59">
        <v>24454.3</v>
      </c>
      <c r="DE59">
        <v>24131.8</v>
      </c>
      <c r="DF59">
        <v>22072.3</v>
      </c>
      <c r="DG59">
        <v>32106.1</v>
      </c>
      <c r="DH59">
        <v>25475.6</v>
      </c>
      <c r="DI59">
        <v>39459.5</v>
      </c>
      <c r="DJ59">
        <v>30575.2</v>
      </c>
      <c r="DK59">
        <v>2.11068</v>
      </c>
      <c r="DL59">
        <v>2.04268</v>
      </c>
      <c r="DM59">
        <v>0.0583716</v>
      </c>
      <c r="DN59">
        <v>0</v>
      </c>
      <c r="DO59">
        <v>33.0441</v>
      </c>
      <c r="DP59">
        <v>999.9</v>
      </c>
      <c r="DQ59">
        <v>49.2</v>
      </c>
      <c r="DR59">
        <v>40.4</v>
      </c>
      <c r="DS59">
        <v>43.868</v>
      </c>
      <c r="DT59">
        <v>63.4743</v>
      </c>
      <c r="DU59">
        <v>16.0737</v>
      </c>
      <c r="DV59">
        <v>2</v>
      </c>
      <c r="DW59">
        <v>0.482805</v>
      </c>
      <c r="DX59">
        <v>-0.137571</v>
      </c>
      <c r="DY59">
        <v>20.3671</v>
      </c>
      <c r="DZ59">
        <v>5.22807</v>
      </c>
      <c r="EA59">
        <v>11.9463</v>
      </c>
      <c r="EB59">
        <v>4.977</v>
      </c>
      <c r="EC59">
        <v>3.281</v>
      </c>
      <c r="ED59">
        <v>7083.1</v>
      </c>
      <c r="EE59">
        <v>9999</v>
      </c>
      <c r="EF59">
        <v>9999</v>
      </c>
      <c r="EG59">
        <v>166.4</v>
      </c>
      <c r="EH59">
        <v>4.97184</v>
      </c>
      <c r="EI59">
        <v>1.86188</v>
      </c>
      <c r="EJ59">
        <v>1.86738</v>
      </c>
      <c r="EK59">
        <v>1.85898</v>
      </c>
      <c r="EL59">
        <v>1.86295</v>
      </c>
      <c r="EM59">
        <v>1.86356</v>
      </c>
      <c r="EN59">
        <v>1.86421</v>
      </c>
      <c r="EO59">
        <v>1.8605</v>
      </c>
      <c r="EP59">
        <v>0</v>
      </c>
      <c r="EQ59">
        <v>0</v>
      </c>
      <c r="ER59">
        <v>0</v>
      </c>
      <c r="ES59">
        <v>0</v>
      </c>
      <c r="ET59" t="s">
        <v>336</v>
      </c>
      <c r="EU59" t="s">
        <v>337</v>
      </c>
      <c r="EV59" t="s">
        <v>338</v>
      </c>
      <c r="EW59" t="s">
        <v>338</v>
      </c>
      <c r="EX59" t="s">
        <v>338</v>
      </c>
      <c r="EY59" t="s">
        <v>338</v>
      </c>
      <c r="EZ59">
        <v>0</v>
      </c>
      <c r="FA59">
        <v>100</v>
      </c>
      <c r="FB59">
        <v>100</v>
      </c>
      <c r="FC59">
        <v>1.644</v>
      </c>
      <c r="FD59">
        <v>0.2808</v>
      </c>
      <c r="FE59">
        <v>1.612873209128251</v>
      </c>
      <c r="FF59">
        <v>0.0006784385813721132</v>
      </c>
      <c r="FG59">
        <v>-9.114967239483524E-07</v>
      </c>
      <c r="FH59">
        <v>3.422039933275619E-10</v>
      </c>
      <c r="FI59">
        <v>0.03990225601818919</v>
      </c>
      <c r="FJ59">
        <v>-0.01029449659765723</v>
      </c>
      <c r="FK59">
        <v>0.0009324137930095463</v>
      </c>
      <c r="FL59">
        <v>-3.199825925107234E-06</v>
      </c>
      <c r="FM59">
        <v>1</v>
      </c>
      <c r="FN59">
        <v>2092</v>
      </c>
      <c r="FO59">
        <v>0</v>
      </c>
      <c r="FP59">
        <v>27</v>
      </c>
      <c r="FQ59">
        <v>0.2</v>
      </c>
      <c r="FR59">
        <v>0.3</v>
      </c>
      <c r="FS59">
        <v>0.297852</v>
      </c>
      <c r="FT59">
        <v>2.48169</v>
      </c>
      <c r="FU59">
        <v>2.14966</v>
      </c>
      <c r="FV59">
        <v>2.69165</v>
      </c>
      <c r="FW59">
        <v>2.15088</v>
      </c>
      <c r="FX59">
        <v>2.41211</v>
      </c>
      <c r="FY59">
        <v>43.6721</v>
      </c>
      <c r="FZ59">
        <v>15.1915</v>
      </c>
      <c r="GA59">
        <v>19</v>
      </c>
      <c r="GB59">
        <v>626.266</v>
      </c>
      <c r="GC59">
        <v>591.879</v>
      </c>
      <c r="GD59">
        <v>32.6688</v>
      </c>
      <c r="GE59">
        <v>33.6082</v>
      </c>
      <c r="GF59">
        <v>29.9989</v>
      </c>
      <c r="GG59">
        <v>33.645</v>
      </c>
      <c r="GH59">
        <v>33.6161</v>
      </c>
      <c r="GI59">
        <v>6.02012</v>
      </c>
      <c r="GJ59">
        <v>47.6319</v>
      </c>
      <c r="GK59">
        <v>0</v>
      </c>
      <c r="GL59">
        <v>32.6695</v>
      </c>
      <c r="GM59">
        <v>50</v>
      </c>
      <c r="GN59">
        <v>21.8311</v>
      </c>
      <c r="GO59">
        <v>99.77419999999999</v>
      </c>
      <c r="GP59">
        <v>100.279</v>
      </c>
    </row>
    <row r="60" spans="1:198">
      <c r="A60">
        <v>42</v>
      </c>
      <c r="B60">
        <v>1658254249</v>
      </c>
      <c r="C60">
        <v>5753.400000095367</v>
      </c>
      <c r="D60" t="s">
        <v>465</v>
      </c>
      <c r="E60" t="s">
        <v>466</v>
      </c>
      <c r="F60">
        <v>15</v>
      </c>
      <c r="G60">
        <v>1658254241.25</v>
      </c>
      <c r="H60">
        <f>(I60)/1000</f>
        <v>0</v>
      </c>
      <c r="I60">
        <f>1000*AY60*AG60*(AU60-AV60)/(100*AN60*(1000-AG60*AU60))</f>
        <v>0</v>
      </c>
      <c r="J60">
        <f>AY60*AG60*(AT60-AS60*(1000-AG60*AV60)/(1000-AG60*AU60))/(100*AN60)</f>
        <v>0</v>
      </c>
      <c r="K60">
        <f>AS60 - IF(AG60&gt;1, J60*AN60*100.0/(AI60*BG60), 0)</f>
        <v>0</v>
      </c>
      <c r="L60">
        <f>((R60-H60/2)*K60-J60)/(R60+H60/2)</f>
        <v>0</v>
      </c>
      <c r="M60">
        <f>L60*(AZ60+BA60)/1000.0</f>
        <v>0</v>
      </c>
      <c r="N60">
        <f>(AS60 - IF(AG60&gt;1, J60*AN60*100.0/(AI60*BG60), 0))*(AZ60+BA60)/1000.0</f>
        <v>0</v>
      </c>
      <c r="O60">
        <f>2.0/((1/Q60-1/P60)+SIGN(Q60)*SQRT((1/Q60-1/P60)*(1/Q60-1/P60) + 4*AO60/((AO60+1)*(AO60+1))*(2*1/Q60*1/P60-1/P60*1/P60)))</f>
        <v>0</v>
      </c>
      <c r="P60">
        <f>IF(LEFT(AP60,1)&lt;&gt;"0",IF(LEFT(AP60,1)="1",3.0,AQ60),$D$5+$E$5*(BG60*AZ60/($K$5*1000))+$F$5*(BG60*AZ60/($K$5*1000))*MAX(MIN(AN60,$J$5),$I$5)*MAX(MIN(AN60,$J$5),$I$5)+$G$5*MAX(MIN(AN60,$J$5),$I$5)*(BG60*AZ60/($K$5*1000))+$H$5*(BG60*AZ60/($K$5*1000))*(BG60*AZ60/($K$5*1000)))</f>
        <v>0</v>
      </c>
      <c r="Q60">
        <f>H60*(1000-(1000*0.61365*exp(17.502*U60/(240.97+U60))/(AZ60+BA60)+AU60)/2)/(1000*0.61365*exp(17.502*U60/(240.97+U60))/(AZ60+BA60)-AU60)</f>
        <v>0</v>
      </c>
      <c r="R60">
        <f>1/((AO60+1)/(O60/1.6)+1/(P60/1.37)) + AO60/((AO60+1)/(O60/1.6) + AO60/(P60/1.37))</f>
        <v>0</v>
      </c>
      <c r="S60">
        <f>(AJ60*AM60)</f>
        <v>0</v>
      </c>
      <c r="T60">
        <f>(BB60+(S60+2*0.95*5.67E-8*(((BB60+$B$9)+273)^4-(BB60+273)^4)-44100*H60)/(1.84*29.3*P60+8*0.95*5.67E-8*(BB60+273)^3))</f>
        <v>0</v>
      </c>
      <c r="U60">
        <f>($C$9*BC60+$D$9*BD60+$E$9*T60)</f>
        <v>0</v>
      </c>
      <c r="V60">
        <f>0.61365*exp(17.502*U60/(240.97+U60))</f>
        <v>0</v>
      </c>
      <c r="W60">
        <f>(X60/Y60*100)</f>
        <v>0</v>
      </c>
      <c r="X60">
        <f>AU60*(AZ60+BA60)/1000</f>
        <v>0</v>
      </c>
      <c r="Y60">
        <f>0.61365*exp(17.502*BB60/(240.97+BB60))</f>
        <v>0</v>
      </c>
      <c r="Z60">
        <f>(V60-AU60*(AZ60+BA60)/1000)</f>
        <v>0</v>
      </c>
      <c r="AA60">
        <f>(-H60*44100)</f>
        <v>0</v>
      </c>
      <c r="AB60">
        <f>2*29.3*P60*0.92*(BB60-U60)</f>
        <v>0</v>
      </c>
      <c r="AC60">
        <f>2*0.95*5.67E-8*(((BB60+$B$9)+273)^4-(U60+273)^4)</f>
        <v>0</v>
      </c>
      <c r="AD60">
        <f>S60+AC60+AA60+AB60</f>
        <v>0</v>
      </c>
      <c r="AE60">
        <v>0</v>
      </c>
      <c r="AF60">
        <v>0</v>
      </c>
      <c r="AG60">
        <f>IF(AE60*$H$15&gt;=AI60,1.0,(AI60/(AI60-AE60*$H$15)))</f>
        <v>0</v>
      </c>
      <c r="AH60">
        <f>(AG60-1)*100</f>
        <v>0</v>
      </c>
      <c r="AI60">
        <f>MAX(0,($B$15+$C$15*BG60)/(1+$D$15*BG60)*AZ60/(BB60+273)*$E$15)</f>
        <v>0</v>
      </c>
      <c r="AJ60">
        <f>$B$13*BH60+$C$13*BI60+$D$13*BT60</f>
        <v>0</v>
      </c>
      <c r="AK60">
        <f>AJ60*AL60</f>
        <v>0</v>
      </c>
      <c r="AL60">
        <f>($B$13*$D$11+$C$13*$D$11+$D$13*(BU60*$E$11+BV60*$G$11))/($B$13+$C$13+$D$13)</f>
        <v>0</v>
      </c>
      <c r="AM60">
        <f>($B$13*$K$11+$C$13*$K$11+$D$13*(BU60*$L$11+BV60*$N$11))/($B$13+$C$13+$D$13)</f>
        <v>0</v>
      </c>
      <c r="AN60">
        <v>2.1</v>
      </c>
      <c r="AO60">
        <v>0.5</v>
      </c>
      <c r="AP60" t="s">
        <v>334</v>
      </c>
      <c r="AQ60">
        <v>2</v>
      </c>
      <c r="AR60">
        <v>1658254241.25</v>
      </c>
      <c r="AS60">
        <v>1.677289</v>
      </c>
      <c r="AT60">
        <v>0.6909558666666668</v>
      </c>
      <c r="AU60">
        <v>24.0197</v>
      </c>
      <c r="AV60">
        <v>21.78143</v>
      </c>
      <c r="AW60">
        <v>-0.001713067366666667</v>
      </c>
      <c r="AX60">
        <v>23.74480666666667</v>
      </c>
      <c r="AY60">
        <v>599.9994666666668</v>
      </c>
      <c r="AZ60">
        <v>84.93700666666668</v>
      </c>
      <c r="BA60">
        <v>0.1000214533333333</v>
      </c>
      <c r="BB60">
        <v>33.18012</v>
      </c>
      <c r="BC60">
        <v>33.99268333333333</v>
      </c>
      <c r="BD60">
        <v>999.9000000000002</v>
      </c>
      <c r="BE60">
        <v>0</v>
      </c>
      <c r="BF60">
        <v>0</v>
      </c>
      <c r="BG60">
        <v>9992.545000000002</v>
      </c>
      <c r="BH60">
        <v>565.2052666666666</v>
      </c>
      <c r="BI60">
        <v>197.9917333333333</v>
      </c>
      <c r="BJ60">
        <v>0.9863318000000001</v>
      </c>
      <c r="BK60">
        <v>1.718568666666667</v>
      </c>
      <c r="BL60">
        <v>0.7063413333333333</v>
      </c>
      <c r="BM60">
        <v>2.238267333333333</v>
      </c>
      <c r="BN60">
        <v>0.6909558666666668</v>
      </c>
      <c r="BO60">
        <v>21.78143</v>
      </c>
      <c r="BP60">
        <v>2.040161333333333</v>
      </c>
      <c r="BQ60">
        <v>1.85005</v>
      </c>
      <c r="BR60">
        <v>17.7595</v>
      </c>
      <c r="BS60">
        <v>16.21612333333333</v>
      </c>
      <c r="BT60">
        <v>1800.003333333334</v>
      </c>
      <c r="BU60">
        <v>0.6429998333333333</v>
      </c>
      <c r="BV60">
        <v>0.3570001666666666</v>
      </c>
      <c r="BW60">
        <v>35</v>
      </c>
      <c r="BX60">
        <v>30063.44666666667</v>
      </c>
      <c r="BY60">
        <v>1658254211</v>
      </c>
      <c r="BZ60" t="s">
        <v>467</v>
      </c>
      <c r="CA60">
        <v>1658254206</v>
      </c>
      <c r="CB60">
        <v>1658254211</v>
      </c>
      <c r="CC60">
        <v>45</v>
      </c>
      <c r="CD60">
        <v>0.066</v>
      </c>
      <c r="CE60">
        <v>-0.003</v>
      </c>
      <c r="CF60">
        <v>1.678</v>
      </c>
      <c r="CG60">
        <v>0.218</v>
      </c>
      <c r="CH60">
        <v>1</v>
      </c>
      <c r="CI60">
        <v>22</v>
      </c>
      <c r="CJ60">
        <v>0.38</v>
      </c>
      <c r="CK60">
        <v>0.05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3.22663</v>
      </c>
      <c r="CX60">
        <v>2.7815</v>
      </c>
      <c r="CY60">
        <v>1.41907E-06</v>
      </c>
      <c r="CZ60">
        <v>0.00016754</v>
      </c>
      <c r="DA60">
        <v>0.100166</v>
      </c>
      <c r="DB60">
        <v>0.0956634</v>
      </c>
      <c r="DC60">
        <v>25084.1</v>
      </c>
      <c r="DD60">
        <v>24758</v>
      </c>
      <c r="DE60">
        <v>24141.4</v>
      </c>
      <c r="DF60">
        <v>22079.6</v>
      </c>
      <c r="DG60">
        <v>32117.5</v>
      </c>
      <c r="DH60">
        <v>25487.1</v>
      </c>
      <c r="DI60">
        <v>39474.6</v>
      </c>
      <c r="DJ60">
        <v>30585</v>
      </c>
      <c r="DK60">
        <v>2.11565</v>
      </c>
      <c r="DL60">
        <v>2.04623</v>
      </c>
      <c r="DM60">
        <v>0.0587925</v>
      </c>
      <c r="DN60">
        <v>0</v>
      </c>
      <c r="DO60">
        <v>33.0412</v>
      </c>
      <c r="DP60">
        <v>999.9</v>
      </c>
      <c r="DQ60">
        <v>49.2</v>
      </c>
      <c r="DR60">
        <v>40.4</v>
      </c>
      <c r="DS60">
        <v>43.8678</v>
      </c>
      <c r="DT60">
        <v>63.3743</v>
      </c>
      <c r="DU60">
        <v>16.1018</v>
      </c>
      <c r="DV60">
        <v>2</v>
      </c>
      <c r="DW60">
        <v>0.462317</v>
      </c>
      <c r="DX60">
        <v>-0.192296</v>
      </c>
      <c r="DY60">
        <v>20.3672</v>
      </c>
      <c r="DZ60">
        <v>5.22792</v>
      </c>
      <c r="EA60">
        <v>11.9444</v>
      </c>
      <c r="EB60">
        <v>4.97715</v>
      </c>
      <c r="EC60">
        <v>3.281</v>
      </c>
      <c r="ED60">
        <v>7085.4</v>
      </c>
      <c r="EE60">
        <v>9999</v>
      </c>
      <c r="EF60">
        <v>9999</v>
      </c>
      <c r="EG60">
        <v>166.4</v>
      </c>
      <c r="EH60">
        <v>4.97193</v>
      </c>
      <c r="EI60">
        <v>1.86189</v>
      </c>
      <c r="EJ60">
        <v>1.86748</v>
      </c>
      <c r="EK60">
        <v>1.85898</v>
      </c>
      <c r="EL60">
        <v>1.86295</v>
      </c>
      <c r="EM60">
        <v>1.86356</v>
      </c>
      <c r="EN60">
        <v>1.86429</v>
      </c>
      <c r="EO60">
        <v>1.8605</v>
      </c>
      <c r="EP60">
        <v>0</v>
      </c>
      <c r="EQ60">
        <v>0</v>
      </c>
      <c r="ER60">
        <v>0</v>
      </c>
      <c r="ES60">
        <v>0</v>
      </c>
      <c r="ET60" t="s">
        <v>336</v>
      </c>
      <c r="EU60" t="s">
        <v>337</v>
      </c>
      <c r="EV60" t="s">
        <v>338</v>
      </c>
      <c r="EW60" t="s">
        <v>338</v>
      </c>
      <c r="EX60" t="s">
        <v>338</v>
      </c>
      <c r="EY60" t="s">
        <v>338</v>
      </c>
      <c r="EZ60">
        <v>0</v>
      </c>
      <c r="FA60">
        <v>100</v>
      </c>
      <c r="FB60">
        <v>100</v>
      </c>
      <c r="FC60">
        <v>1.679</v>
      </c>
      <c r="FD60">
        <v>0.2769</v>
      </c>
      <c r="FE60">
        <v>1.679002357789432</v>
      </c>
      <c r="FF60">
        <v>0.0006784385813721132</v>
      </c>
      <c r="FG60">
        <v>-9.114967239483524E-07</v>
      </c>
      <c r="FH60">
        <v>3.422039933275619E-10</v>
      </c>
      <c r="FI60">
        <v>0.03646369144414354</v>
      </c>
      <c r="FJ60">
        <v>-0.01029449659765723</v>
      </c>
      <c r="FK60">
        <v>0.0009324137930095463</v>
      </c>
      <c r="FL60">
        <v>-3.199825925107234E-06</v>
      </c>
      <c r="FM60">
        <v>1</v>
      </c>
      <c r="FN60">
        <v>2092</v>
      </c>
      <c r="FO60">
        <v>0</v>
      </c>
      <c r="FP60">
        <v>27</v>
      </c>
      <c r="FQ60">
        <v>0.7</v>
      </c>
      <c r="FR60">
        <v>0.6</v>
      </c>
      <c r="FS60">
        <v>0.032959</v>
      </c>
      <c r="FT60">
        <v>4.99878</v>
      </c>
      <c r="FU60">
        <v>2.14966</v>
      </c>
      <c r="FV60">
        <v>2.69043</v>
      </c>
      <c r="FW60">
        <v>2.15088</v>
      </c>
      <c r="FX60">
        <v>2.4353</v>
      </c>
      <c r="FY60">
        <v>43.6995</v>
      </c>
      <c r="FZ60">
        <v>15.1652</v>
      </c>
      <c r="GA60">
        <v>19</v>
      </c>
      <c r="GB60">
        <v>627.55</v>
      </c>
      <c r="GC60">
        <v>592.212</v>
      </c>
      <c r="GD60">
        <v>32.711</v>
      </c>
      <c r="GE60">
        <v>33.363</v>
      </c>
      <c r="GF60">
        <v>29.9991</v>
      </c>
      <c r="GG60">
        <v>33.3856</v>
      </c>
      <c r="GH60">
        <v>33.3593</v>
      </c>
      <c r="GI60">
        <v>0</v>
      </c>
      <c r="GJ60">
        <v>47.9986</v>
      </c>
      <c r="GK60">
        <v>0</v>
      </c>
      <c r="GL60">
        <v>32.7121</v>
      </c>
      <c r="GM60">
        <v>0</v>
      </c>
      <c r="GN60">
        <v>21.6898</v>
      </c>
      <c r="GO60">
        <v>99.813</v>
      </c>
      <c r="GP60">
        <v>100.311</v>
      </c>
    </row>
    <row r="61" spans="1:198">
      <c r="A61">
        <v>43</v>
      </c>
      <c r="B61">
        <v>1658254339.5</v>
      </c>
      <c r="C61">
        <v>5843.900000095367</v>
      </c>
      <c r="D61" t="s">
        <v>468</v>
      </c>
      <c r="E61" t="s">
        <v>469</v>
      </c>
      <c r="F61">
        <v>15</v>
      </c>
      <c r="G61">
        <v>1658254331.75</v>
      </c>
      <c r="H61">
        <f>(I61)/1000</f>
        <v>0</v>
      </c>
      <c r="I61">
        <f>1000*AY61*AG61*(AU61-AV61)/(100*AN61*(1000-AG61*AU61))</f>
        <v>0</v>
      </c>
      <c r="J61">
        <f>AY61*AG61*(AT61-AS61*(1000-AG61*AV61)/(1000-AG61*AU61))/(100*AN61)</f>
        <v>0</v>
      </c>
      <c r="K61">
        <f>AS61 - IF(AG61&gt;1, J61*AN61*100.0/(AI61*BG61), 0)</f>
        <v>0</v>
      </c>
      <c r="L61">
        <f>((R61-H61/2)*K61-J61)/(R61+H61/2)</f>
        <v>0</v>
      </c>
      <c r="M61">
        <f>L61*(AZ61+BA61)/1000.0</f>
        <v>0</v>
      </c>
      <c r="N61">
        <f>(AS61 - IF(AG61&gt;1, J61*AN61*100.0/(AI61*BG61), 0))*(AZ61+BA61)/1000.0</f>
        <v>0</v>
      </c>
      <c r="O61">
        <f>2.0/((1/Q61-1/P61)+SIGN(Q61)*SQRT((1/Q61-1/P61)*(1/Q61-1/P61) + 4*AO61/((AO61+1)*(AO61+1))*(2*1/Q61*1/P61-1/P61*1/P61)))</f>
        <v>0</v>
      </c>
      <c r="P61">
        <f>IF(LEFT(AP61,1)&lt;&gt;"0",IF(LEFT(AP61,1)="1",3.0,AQ61),$D$5+$E$5*(BG61*AZ61/($K$5*1000))+$F$5*(BG61*AZ61/($K$5*1000))*MAX(MIN(AN61,$J$5),$I$5)*MAX(MIN(AN61,$J$5),$I$5)+$G$5*MAX(MIN(AN61,$J$5),$I$5)*(BG61*AZ61/($K$5*1000))+$H$5*(BG61*AZ61/($K$5*1000))*(BG61*AZ61/($K$5*1000)))</f>
        <v>0</v>
      </c>
      <c r="Q61">
        <f>H61*(1000-(1000*0.61365*exp(17.502*U61/(240.97+U61))/(AZ61+BA61)+AU61)/2)/(1000*0.61365*exp(17.502*U61/(240.97+U61))/(AZ61+BA61)-AU61)</f>
        <v>0</v>
      </c>
      <c r="R61">
        <f>1/((AO61+1)/(O61/1.6)+1/(P61/1.37)) + AO61/((AO61+1)/(O61/1.6) + AO61/(P61/1.37))</f>
        <v>0</v>
      </c>
      <c r="S61">
        <f>(AJ61*AM61)</f>
        <v>0</v>
      </c>
      <c r="T61">
        <f>(BB61+(S61+2*0.95*5.67E-8*(((BB61+$B$9)+273)^4-(BB61+273)^4)-44100*H61)/(1.84*29.3*P61+8*0.95*5.67E-8*(BB61+273)^3))</f>
        <v>0</v>
      </c>
      <c r="U61">
        <f>($C$9*BC61+$D$9*BD61+$E$9*T61)</f>
        <v>0</v>
      </c>
      <c r="V61">
        <f>0.61365*exp(17.502*U61/(240.97+U61))</f>
        <v>0</v>
      </c>
      <c r="W61">
        <f>(X61/Y61*100)</f>
        <v>0</v>
      </c>
      <c r="X61">
        <f>AU61*(AZ61+BA61)/1000</f>
        <v>0</v>
      </c>
      <c r="Y61">
        <f>0.61365*exp(17.502*BB61/(240.97+BB61))</f>
        <v>0</v>
      </c>
      <c r="Z61">
        <f>(V61-AU61*(AZ61+BA61)/1000)</f>
        <v>0</v>
      </c>
      <c r="AA61">
        <f>(-H61*44100)</f>
        <v>0</v>
      </c>
      <c r="AB61">
        <f>2*29.3*P61*0.92*(BB61-U61)</f>
        <v>0</v>
      </c>
      <c r="AC61">
        <f>2*0.95*5.67E-8*(((BB61+$B$9)+273)^4-(U61+273)^4)</f>
        <v>0</v>
      </c>
      <c r="AD61">
        <f>S61+AC61+AA61+AB61</f>
        <v>0</v>
      </c>
      <c r="AE61">
        <v>0</v>
      </c>
      <c r="AF61">
        <v>0</v>
      </c>
      <c r="AG61">
        <f>IF(AE61*$H$15&gt;=AI61,1.0,(AI61/(AI61-AE61*$H$15)))</f>
        <v>0</v>
      </c>
      <c r="AH61">
        <f>(AG61-1)*100</f>
        <v>0</v>
      </c>
      <c r="AI61">
        <f>MAX(0,($B$15+$C$15*BG61)/(1+$D$15*BG61)*AZ61/(BB61+273)*$E$15)</f>
        <v>0</v>
      </c>
      <c r="AJ61">
        <f>$B$13*BH61+$C$13*BI61+$D$13*BT61</f>
        <v>0</v>
      </c>
      <c r="AK61">
        <f>AJ61*AL61</f>
        <v>0</v>
      </c>
      <c r="AL61">
        <f>($B$13*$D$11+$C$13*$D$11+$D$13*(BU61*$E$11+BV61*$G$11))/($B$13+$C$13+$D$13)</f>
        <v>0</v>
      </c>
      <c r="AM61">
        <f>($B$13*$K$11+$C$13*$K$11+$D$13*(BU61*$L$11+BV61*$N$11))/($B$13+$C$13+$D$13)</f>
        <v>0</v>
      </c>
      <c r="AN61">
        <v>2.1</v>
      </c>
      <c r="AO61">
        <v>0.5</v>
      </c>
      <c r="AP61" t="s">
        <v>334</v>
      </c>
      <c r="AQ61">
        <v>2</v>
      </c>
      <c r="AR61">
        <v>1658254331.75</v>
      </c>
      <c r="AS61">
        <v>415.6294666666666</v>
      </c>
      <c r="AT61">
        <v>420.2282999999999</v>
      </c>
      <c r="AU61">
        <v>23.98718666666667</v>
      </c>
      <c r="AV61">
        <v>21.55350333333333</v>
      </c>
      <c r="AW61">
        <v>413.0624666666666</v>
      </c>
      <c r="AX61">
        <v>23.71320333333333</v>
      </c>
      <c r="AY61">
        <v>600.0003333333334</v>
      </c>
      <c r="AZ61">
        <v>84.93136999999999</v>
      </c>
      <c r="BA61">
        <v>0.09997690999999999</v>
      </c>
      <c r="BB61">
        <v>33.23370000000001</v>
      </c>
      <c r="BC61">
        <v>33.98781</v>
      </c>
      <c r="BD61">
        <v>999.9000000000002</v>
      </c>
      <c r="BE61">
        <v>0</v>
      </c>
      <c r="BF61">
        <v>0</v>
      </c>
      <c r="BG61">
        <v>9997.956666666665</v>
      </c>
      <c r="BH61">
        <v>565.2325999999999</v>
      </c>
      <c r="BI61">
        <v>228.0342000000001</v>
      </c>
      <c r="BJ61">
        <v>-5.338064333333334</v>
      </c>
      <c r="BK61">
        <v>425.0868333333335</v>
      </c>
      <c r="BL61">
        <v>429.4853000000001</v>
      </c>
      <c r="BM61">
        <v>2.433691</v>
      </c>
      <c r="BN61">
        <v>420.2282999999999</v>
      </c>
      <c r="BO61">
        <v>21.55350333333333</v>
      </c>
      <c r="BP61">
        <v>2.037265666666667</v>
      </c>
      <c r="BQ61">
        <v>1.830568</v>
      </c>
      <c r="BR61">
        <v>17.73696</v>
      </c>
      <c r="BS61">
        <v>16.05016333333333</v>
      </c>
      <c r="BT61">
        <v>1800</v>
      </c>
      <c r="BU61">
        <v>0.6430014666666667</v>
      </c>
      <c r="BV61">
        <v>0.3569985333333333</v>
      </c>
      <c r="BW61">
        <v>35</v>
      </c>
      <c r="BX61">
        <v>30063.43333333333</v>
      </c>
      <c r="BY61">
        <v>1658254359.5</v>
      </c>
      <c r="BZ61" t="s">
        <v>470</v>
      </c>
      <c r="CA61">
        <v>1658254359.5</v>
      </c>
      <c r="CB61">
        <v>1658254211</v>
      </c>
      <c r="CC61">
        <v>46</v>
      </c>
      <c r="CD61">
        <v>0.739</v>
      </c>
      <c r="CE61">
        <v>-0.003</v>
      </c>
      <c r="CF61">
        <v>2.567</v>
      </c>
      <c r="CG61">
        <v>0.218</v>
      </c>
      <c r="CH61">
        <v>421</v>
      </c>
      <c r="CI61">
        <v>22</v>
      </c>
      <c r="CJ61">
        <v>0.66</v>
      </c>
      <c r="CK61">
        <v>0.05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3.22669</v>
      </c>
      <c r="CX61">
        <v>2.78119</v>
      </c>
      <c r="CY61">
        <v>0.0807109</v>
      </c>
      <c r="CZ61">
        <v>0.08287129999999999</v>
      </c>
      <c r="DA61">
        <v>0.100144</v>
      </c>
      <c r="DB61">
        <v>0.0950162</v>
      </c>
      <c r="DC61">
        <v>23071.6</v>
      </c>
      <c r="DD61">
        <v>22719</v>
      </c>
      <c r="DE61">
        <v>24150</v>
      </c>
      <c r="DF61">
        <v>22084.5</v>
      </c>
      <c r="DG61">
        <v>32131.3</v>
      </c>
      <c r="DH61">
        <v>25512.4</v>
      </c>
      <c r="DI61">
        <v>39488.4</v>
      </c>
      <c r="DJ61">
        <v>30591.7</v>
      </c>
      <c r="DK61">
        <v>2.11857</v>
      </c>
      <c r="DL61">
        <v>2.04945</v>
      </c>
      <c r="DM61">
        <v>0.0572205</v>
      </c>
      <c r="DN61">
        <v>0</v>
      </c>
      <c r="DO61">
        <v>33.0688</v>
      </c>
      <c r="DP61">
        <v>999.9</v>
      </c>
      <c r="DQ61">
        <v>49.3</v>
      </c>
      <c r="DR61">
        <v>40.4</v>
      </c>
      <c r="DS61">
        <v>43.9617</v>
      </c>
      <c r="DT61">
        <v>63.6443</v>
      </c>
      <c r="DU61">
        <v>16.0978</v>
      </c>
      <c r="DV61">
        <v>2</v>
      </c>
      <c r="DW61">
        <v>0.447276</v>
      </c>
      <c r="DX61">
        <v>-0.216936</v>
      </c>
      <c r="DY61">
        <v>20.3673</v>
      </c>
      <c r="DZ61">
        <v>5.22912</v>
      </c>
      <c r="EA61">
        <v>11.9451</v>
      </c>
      <c r="EB61">
        <v>4.9773</v>
      </c>
      <c r="EC61">
        <v>3.281</v>
      </c>
      <c r="ED61">
        <v>7087.9</v>
      </c>
      <c r="EE61">
        <v>9999</v>
      </c>
      <c r="EF61">
        <v>9999</v>
      </c>
      <c r="EG61">
        <v>166.4</v>
      </c>
      <c r="EH61">
        <v>4.97184</v>
      </c>
      <c r="EI61">
        <v>1.86188</v>
      </c>
      <c r="EJ61">
        <v>1.86742</v>
      </c>
      <c r="EK61">
        <v>1.85898</v>
      </c>
      <c r="EL61">
        <v>1.86295</v>
      </c>
      <c r="EM61">
        <v>1.86356</v>
      </c>
      <c r="EN61">
        <v>1.86419</v>
      </c>
      <c r="EO61">
        <v>1.8605</v>
      </c>
      <c r="EP61">
        <v>0</v>
      </c>
      <c r="EQ61">
        <v>0</v>
      </c>
      <c r="ER61">
        <v>0</v>
      </c>
      <c r="ES61">
        <v>0</v>
      </c>
      <c r="ET61" t="s">
        <v>336</v>
      </c>
      <c r="EU61" t="s">
        <v>337</v>
      </c>
      <c r="EV61" t="s">
        <v>338</v>
      </c>
      <c r="EW61" t="s">
        <v>338</v>
      </c>
      <c r="EX61" t="s">
        <v>338</v>
      </c>
      <c r="EY61" t="s">
        <v>338</v>
      </c>
      <c r="EZ61">
        <v>0</v>
      </c>
      <c r="FA61">
        <v>100</v>
      </c>
      <c r="FB61">
        <v>100</v>
      </c>
      <c r="FC61">
        <v>2.567</v>
      </c>
      <c r="FD61">
        <v>0.2763</v>
      </c>
      <c r="FE61">
        <v>1.679002357789432</v>
      </c>
      <c r="FF61">
        <v>0.0006784385813721132</v>
      </c>
      <c r="FG61">
        <v>-9.114967239483524E-07</v>
      </c>
      <c r="FH61">
        <v>3.422039933275619E-10</v>
      </c>
      <c r="FI61">
        <v>0.03646369144414354</v>
      </c>
      <c r="FJ61">
        <v>-0.01029449659765723</v>
      </c>
      <c r="FK61">
        <v>0.0009324137930095463</v>
      </c>
      <c r="FL61">
        <v>-3.199825925107234E-06</v>
      </c>
      <c r="FM61">
        <v>1</v>
      </c>
      <c r="FN61">
        <v>2092</v>
      </c>
      <c r="FO61">
        <v>0</v>
      </c>
      <c r="FP61">
        <v>27</v>
      </c>
      <c r="FQ61">
        <v>2.2</v>
      </c>
      <c r="FR61">
        <v>2.1</v>
      </c>
      <c r="FS61">
        <v>1.38428</v>
      </c>
      <c r="FT61">
        <v>2.43408</v>
      </c>
      <c r="FU61">
        <v>2.14966</v>
      </c>
      <c r="FV61">
        <v>2.69165</v>
      </c>
      <c r="FW61">
        <v>2.15088</v>
      </c>
      <c r="FX61">
        <v>2.39746</v>
      </c>
      <c r="FY61">
        <v>43.7269</v>
      </c>
      <c r="FZ61">
        <v>15.174</v>
      </c>
      <c r="GA61">
        <v>19</v>
      </c>
      <c r="GB61">
        <v>627.651</v>
      </c>
      <c r="GC61">
        <v>592.71</v>
      </c>
      <c r="GD61">
        <v>32.7576</v>
      </c>
      <c r="GE61">
        <v>33.1656</v>
      </c>
      <c r="GF61">
        <v>29.9993</v>
      </c>
      <c r="GG61">
        <v>33.169</v>
      </c>
      <c r="GH61">
        <v>33.1468</v>
      </c>
      <c r="GI61">
        <v>27.7448</v>
      </c>
      <c r="GJ61">
        <v>48.5831</v>
      </c>
      <c r="GK61">
        <v>0</v>
      </c>
      <c r="GL61">
        <v>32.771</v>
      </c>
      <c r="GM61">
        <v>420</v>
      </c>
      <c r="GN61">
        <v>21.4959</v>
      </c>
      <c r="GO61">
        <v>99.848</v>
      </c>
      <c r="GP61">
        <v>100.333</v>
      </c>
    </row>
    <row r="62" spans="1:198">
      <c r="A62">
        <v>44</v>
      </c>
      <c r="B62">
        <v>1658254450.5</v>
      </c>
      <c r="C62">
        <v>5954.900000095367</v>
      </c>
      <c r="D62" t="s">
        <v>471</v>
      </c>
      <c r="E62" t="s">
        <v>472</v>
      </c>
      <c r="F62">
        <v>15</v>
      </c>
      <c r="G62">
        <v>1658254442.5</v>
      </c>
      <c r="H62">
        <f>(I62)/1000</f>
        <v>0</v>
      </c>
      <c r="I62">
        <f>1000*AY62*AG62*(AU62-AV62)/(100*AN62*(1000-AG62*AU62))</f>
        <v>0</v>
      </c>
      <c r="J62">
        <f>AY62*AG62*(AT62-AS62*(1000-AG62*AV62)/(1000-AG62*AU62))/(100*AN62)</f>
        <v>0</v>
      </c>
      <c r="K62">
        <f>AS62 - IF(AG62&gt;1, J62*AN62*100.0/(AI62*BG62), 0)</f>
        <v>0</v>
      </c>
      <c r="L62">
        <f>((R62-H62/2)*K62-J62)/(R62+H62/2)</f>
        <v>0</v>
      </c>
      <c r="M62">
        <f>L62*(AZ62+BA62)/1000.0</f>
        <v>0</v>
      </c>
      <c r="N62">
        <f>(AS62 - IF(AG62&gt;1, J62*AN62*100.0/(AI62*BG62), 0))*(AZ62+BA62)/1000.0</f>
        <v>0</v>
      </c>
      <c r="O62">
        <f>2.0/((1/Q62-1/P62)+SIGN(Q62)*SQRT((1/Q62-1/P62)*(1/Q62-1/P62) + 4*AO62/((AO62+1)*(AO62+1))*(2*1/Q62*1/P62-1/P62*1/P62)))</f>
        <v>0</v>
      </c>
      <c r="P62">
        <f>IF(LEFT(AP62,1)&lt;&gt;"0",IF(LEFT(AP62,1)="1",3.0,AQ62),$D$5+$E$5*(BG62*AZ62/($K$5*1000))+$F$5*(BG62*AZ62/($K$5*1000))*MAX(MIN(AN62,$J$5),$I$5)*MAX(MIN(AN62,$J$5),$I$5)+$G$5*MAX(MIN(AN62,$J$5),$I$5)*(BG62*AZ62/($K$5*1000))+$H$5*(BG62*AZ62/($K$5*1000))*(BG62*AZ62/($K$5*1000)))</f>
        <v>0</v>
      </c>
      <c r="Q62">
        <f>H62*(1000-(1000*0.61365*exp(17.502*U62/(240.97+U62))/(AZ62+BA62)+AU62)/2)/(1000*0.61365*exp(17.502*U62/(240.97+U62))/(AZ62+BA62)-AU62)</f>
        <v>0</v>
      </c>
      <c r="R62">
        <f>1/((AO62+1)/(O62/1.6)+1/(P62/1.37)) + AO62/((AO62+1)/(O62/1.6) + AO62/(P62/1.37))</f>
        <v>0</v>
      </c>
      <c r="S62">
        <f>(AJ62*AM62)</f>
        <v>0</v>
      </c>
      <c r="T62">
        <f>(BB62+(S62+2*0.95*5.67E-8*(((BB62+$B$9)+273)^4-(BB62+273)^4)-44100*H62)/(1.84*29.3*P62+8*0.95*5.67E-8*(BB62+273)^3))</f>
        <v>0</v>
      </c>
      <c r="U62">
        <f>($C$9*BC62+$D$9*BD62+$E$9*T62)</f>
        <v>0</v>
      </c>
      <c r="V62">
        <f>0.61365*exp(17.502*U62/(240.97+U62))</f>
        <v>0</v>
      </c>
      <c r="W62">
        <f>(X62/Y62*100)</f>
        <v>0</v>
      </c>
      <c r="X62">
        <f>AU62*(AZ62+BA62)/1000</f>
        <v>0</v>
      </c>
      <c r="Y62">
        <f>0.61365*exp(17.502*BB62/(240.97+BB62))</f>
        <v>0</v>
      </c>
      <c r="Z62">
        <f>(V62-AU62*(AZ62+BA62)/1000)</f>
        <v>0</v>
      </c>
      <c r="AA62">
        <f>(-H62*44100)</f>
        <v>0</v>
      </c>
      <c r="AB62">
        <f>2*29.3*P62*0.92*(BB62-U62)</f>
        <v>0</v>
      </c>
      <c r="AC62">
        <f>2*0.95*5.67E-8*(((BB62+$B$9)+273)^4-(U62+273)^4)</f>
        <v>0</v>
      </c>
      <c r="AD62">
        <f>S62+AC62+AA62+AB62</f>
        <v>0</v>
      </c>
      <c r="AE62">
        <v>0</v>
      </c>
      <c r="AF62">
        <v>0</v>
      </c>
      <c r="AG62">
        <f>IF(AE62*$H$15&gt;=AI62,1.0,(AI62/(AI62-AE62*$H$15)))</f>
        <v>0</v>
      </c>
      <c r="AH62">
        <f>(AG62-1)*100</f>
        <v>0</v>
      </c>
      <c r="AI62">
        <f>MAX(0,($B$15+$C$15*BG62)/(1+$D$15*BG62)*AZ62/(BB62+273)*$E$15)</f>
        <v>0</v>
      </c>
      <c r="AJ62">
        <f>$B$13*BH62+$C$13*BI62+$D$13*BT62</f>
        <v>0</v>
      </c>
      <c r="AK62">
        <f>AJ62*AL62</f>
        <v>0</v>
      </c>
      <c r="AL62">
        <f>($B$13*$D$11+$C$13*$D$11+$D$13*(BU62*$E$11+BV62*$G$11))/($B$13+$C$13+$D$13)</f>
        <v>0</v>
      </c>
      <c r="AM62">
        <f>($B$13*$K$11+$C$13*$K$11+$D$13*(BU62*$L$11+BV62*$N$11))/($B$13+$C$13+$D$13)</f>
        <v>0</v>
      </c>
      <c r="AN62">
        <v>2.1</v>
      </c>
      <c r="AO62">
        <v>0.5</v>
      </c>
      <c r="AP62" t="s">
        <v>334</v>
      </c>
      <c r="AQ62">
        <v>2</v>
      </c>
      <c r="AR62">
        <v>1658254442.5</v>
      </c>
      <c r="AS62">
        <v>641.8523225806451</v>
      </c>
      <c r="AT62">
        <v>650.0957741935484</v>
      </c>
      <c r="AU62">
        <v>24.15064838709677</v>
      </c>
      <c r="AV62">
        <v>21.44809677419354</v>
      </c>
      <c r="AW62">
        <v>638.9233225806452</v>
      </c>
      <c r="AX62">
        <v>23.8721064516129</v>
      </c>
      <c r="AY62">
        <v>599.9961290322581</v>
      </c>
      <c r="AZ62">
        <v>84.93001935483872</v>
      </c>
      <c r="BA62">
        <v>0.09999857741935483</v>
      </c>
      <c r="BB62">
        <v>33.28964516129032</v>
      </c>
      <c r="BC62">
        <v>34.00163870967742</v>
      </c>
      <c r="BD62">
        <v>999.9000000000003</v>
      </c>
      <c r="BE62">
        <v>0</v>
      </c>
      <c r="BF62">
        <v>0</v>
      </c>
      <c r="BG62">
        <v>10000.77580645161</v>
      </c>
      <c r="BH62">
        <v>565.2697096774194</v>
      </c>
      <c r="BI62">
        <v>241.6730967741935</v>
      </c>
      <c r="BJ62">
        <v>-8.604108387096774</v>
      </c>
      <c r="BK62">
        <v>657.3675161290323</v>
      </c>
      <c r="BL62">
        <v>664.3446774193546</v>
      </c>
      <c r="BM62">
        <v>2.702560322580646</v>
      </c>
      <c r="BN62">
        <v>650.0957741935484</v>
      </c>
      <c r="BO62">
        <v>21.44809677419354</v>
      </c>
      <c r="BP62">
        <v>2.051114838709677</v>
      </c>
      <c r="BQ62">
        <v>1.821586129032258</v>
      </c>
      <c r="BR62">
        <v>17.84453225806452</v>
      </c>
      <c r="BS62">
        <v>15.97325806451613</v>
      </c>
      <c r="BT62">
        <v>1800.000322580645</v>
      </c>
      <c r="BU62">
        <v>0.6430015806451614</v>
      </c>
      <c r="BV62">
        <v>0.3569984193548387</v>
      </c>
      <c r="BW62">
        <v>35</v>
      </c>
      <c r="BX62">
        <v>30063.44516129032</v>
      </c>
      <c r="BY62">
        <v>1658254471.5</v>
      </c>
      <c r="BZ62" t="s">
        <v>473</v>
      </c>
      <c r="CA62">
        <v>1658254471.5</v>
      </c>
      <c r="CB62">
        <v>1658254211</v>
      </c>
      <c r="CC62">
        <v>47</v>
      </c>
      <c r="CD62">
        <v>0.361</v>
      </c>
      <c r="CE62">
        <v>-0.003</v>
      </c>
      <c r="CF62">
        <v>2.929</v>
      </c>
      <c r="CG62">
        <v>0.218</v>
      </c>
      <c r="CH62">
        <v>650</v>
      </c>
      <c r="CI62">
        <v>22</v>
      </c>
      <c r="CJ62">
        <v>0.18</v>
      </c>
      <c r="CK62">
        <v>0.05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3.22688</v>
      </c>
      <c r="CX62">
        <v>2.78113</v>
      </c>
      <c r="CY62">
        <v>0.110966</v>
      </c>
      <c r="CZ62">
        <v>0.113778</v>
      </c>
      <c r="DA62">
        <v>0.100371</v>
      </c>
      <c r="DB62">
        <v>0.0946752</v>
      </c>
      <c r="DC62">
        <v>22317.1</v>
      </c>
      <c r="DD62">
        <v>21956.6</v>
      </c>
      <c r="DE62">
        <v>24154.4</v>
      </c>
      <c r="DF62">
        <v>22087</v>
      </c>
      <c r="DG62">
        <v>32129</v>
      </c>
      <c r="DH62">
        <v>25525.3</v>
      </c>
      <c r="DI62">
        <v>39495</v>
      </c>
      <c r="DJ62">
        <v>30594.9</v>
      </c>
      <c r="DK62">
        <v>2.12105</v>
      </c>
      <c r="DL62">
        <v>2.0512</v>
      </c>
      <c r="DM62">
        <v>0.0529923</v>
      </c>
      <c r="DN62">
        <v>0</v>
      </c>
      <c r="DO62">
        <v>33.1458</v>
      </c>
      <c r="DP62">
        <v>999.9</v>
      </c>
      <c r="DQ62">
        <v>49.6</v>
      </c>
      <c r="DR62">
        <v>40.5</v>
      </c>
      <c r="DS62">
        <v>44.4635</v>
      </c>
      <c r="DT62">
        <v>63.2543</v>
      </c>
      <c r="DU62">
        <v>16.1418</v>
      </c>
      <c r="DV62">
        <v>2</v>
      </c>
      <c r="DW62">
        <v>0.436946</v>
      </c>
      <c r="DX62">
        <v>-0.131255</v>
      </c>
      <c r="DY62">
        <v>20.367</v>
      </c>
      <c r="DZ62">
        <v>5.22553</v>
      </c>
      <c r="EA62">
        <v>11.9444</v>
      </c>
      <c r="EB62">
        <v>4.9775</v>
      </c>
      <c r="EC62">
        <v>3.281</v>
      </c>
      <c r="ED62">
        <v>7090.5</v>
      </c>
      <c r="EE62">
        <v>9999</v>
      </c>
      <c r="EF62">
        <v>9999</v>
      </c>
      <c r="EG62">
        <v>166.5</v>
      </c>
      <c r="EH62">
        <v>4.97184</v>
      </c>
      <c r="EI62">
        <v>1.86188</v>
      </c>
      <c r="EJ62">
        <v>1.86747</v>
      </c>
      <c r="EK62">
        <v>1.85897</v>
      </c>
      <c r="EL62">
        <v>1.86295</v>
      </c>
      <c r="EM62">
        <v>1.86356</v>
      </c>
      <c r="EN62">
        <v>1.86424</v>
      </c>
      <c r="EO62">
        <v>1.8605</v>
      </c>
      <c r="EP62">
        <v>0</v>
      </c>
      <c r="EQ62">
        <v>0</v>
      </c>
      <c r="ER62">
        <v>0</v>
      </c>
      <c r="ES62">
        <v>0</v>
      </c>
      <c r="ET62" t="s">
        <v>336</v>
      </c>
      <c r="EU62" t="s">
        <v>337</v>
      </c>
      <c r="EV62" t="s">
        <v>338</v>
      </c>
      <c r="EW62" t="s">
        <v>338</v>
      </c>
      <c r="EX62" t="s">
        <v>338</v>
      </c>
      <c r="EY62" t="s">
        <v>338</v>
      </c>
      <c r="EZ62">
        <v>0</v>
      </c>
      <c r="FA62">
        <v>100</v>
      </c>
      <c r="FB62">
        <v>100</v>
      </c>
      <c r="FC62">
        <v>2.929</v>
      </c>
      <c r="FD62">
        <v>0.2781</v>
      </c>
      <c r="FE62">
        <v>2.417732976251004</v>
      </c>
      <c r="FF62">
        <v>0.0006784385813721132</v>
      </c>
      <c r="FG62">
        <v>-9.114967239483524E-07</v>
      </c>
      <c r="FH62">
        <v>3.422039933275619E-10</v>
      </c>
      <c r="FI62">
        <v>0.03646369144414354</v>
      </c>
      <c r="FJ62">
        <v>-0.01029449659765723</v>
      </c>
      <c r="FK62">
        <v>0.0009324137930095463</v>
      </c>
      <c r="FL62">
        <v>-3.199825925107234E-06</v>
      </c>
      <c r="FM62">
        <v>1</v>
      </c>
      <c r="FN62">
        <v>2092</v>
      </c>
      <c r="FO62">
        <v>0</v>
      </c>
      <c r="FP62">
        <v>27</v>
      </c>
      <c r="FQ62">
        <v>1.5</v>
      </c>
      <c r="FR62">
        <v>4</v>
      </c>
      <c r="FS62">
        <v>1.96045</v>
      </c>
      <c r="FT62">
        <v>2.43896</v>
      </c>
      <c r="FU62">
        <v>2.14966</v>
      </c>
      <c r="FV62">
        <v>2.69287</v>
      </c>
      <c r="FW62">
        <v>2.15088</v>
      </c>
      <c r="FX62">
        <v>2.43652</v>
      </c>
      <c r="FY62">
        <v>43.7817</v>
      </c>
      <c r="FZ62">
        <v>15.1652</v>
      </c>
      <c r="GA62">
        <v>19</v>
      </c>
      <c r="GB62">
        <v>627.678</v>
      </c>
      <c r="GC62">
        <v>592.229</v>
      </c>
      <c r="GD62">
        <v>32.7701</v>
      </c>
      <c r="GE62">
        <v>33.0134</v>
      </c>
      <c r="GF62">
        <v>29.9998</v>
      </c>
      <c r="GG62">
        <v>32.9807</v>
      </c>
      <c r="GH62">
        <v>32.957</v>
      </c>
      <c r="GI62">
        <v>39.2477</v>
      </c>
      <c r="GJ62">
        <v>49.1005</v>
      </c>
      <c r="GK62">
        <v>0</v>
      </c>
      <c r="GL62">
        <v>32.7673</v>
      </c>
      <c r="GM62">
        <v>650</v>
      </c>
      <c r="GN62">
        <v>21.4263</v>
      </c>
      <c r="GO62">
        <v>99.86539999999999</v>
      </c>
      <c r="GP62">
        <v>100.344</v>
      </c>
    </row>
    <row r="63" spans="1:198">
      <c r="A63">
        <v>45</v>
      </c>
      <c r="B63">
        <v>1658254562.5</v>
      </c>
      <c r="C63">
        <v>6066.900000095367</v>
      </c>
      <c r="D63" t="s">
        <v>474</v>
      </c>
      <c r="E63" t="s">
        <v>475</v>
      </c>
      <c r="F63">
        <v>15</v>
      </c>
      <c r="G63">
        <v>1658254555.75</v>
      </c>
      <c r="H63">
        <f>(I63)/1000</f>
        <v>0</v>
      </c>
      <c r="I63">
        <f>1000*AY63*AG63*(AU63-AV63)/(100*AN63*(1000-AG63*AU63))</f>
        <v>0</v>
      </c>
      <c r="J63">
        <f>AY63*AG63*(AT63-AS63*(1000-AG63*AV63)/(1000-AG63*AU63))/(100*AN63)</f>
        <v>0</v>
      </c>
      <c r="K63">
        <f>AS63 - IF(AG63&gt;1, J63*AN63*100.0/(AI63*BG63), 0)</f>
        <v>0</v>
      </c>
      <c r="L63">
        <f>((R63-H63/2)*K63-J63)/(R63+H63/2)</f>
        <v>0</v>
      </c>
      <c r="M63">
        <f>L63*(AZ63+BA63)/1000.0</f>
        <v>0</v>
      </c>
      <c r="N63">
        <f>(AS63 - IF(AG63&gt;1, J63*AN63*100.0/(AI63*BG63), 0))*(AZ63+BA63)/1000.0</f>
        <v>0</v>
      </c>
      <c r="O63">
        <f>2.0/((1/Q63-1/P63)+SIGN(Q63)*SQRT((1/Q63-1/P63)*(1/Q63-1/P63) + 4*AO63/((AO63+1)*(AO63+1))*(2*1/Q63*1/P63-1/P63*1/P63)))</f>
        <v>0</v>
      </c>
      <c r="P63">
        <f>IF(LEFT(AP63,1)&lt;&gt;"0",IF(LEFT(AP63,1)="1",3.0,AQ63),$D$5+$E$5*(BG63*AZ63/($K$5*1000))+$F$5*(BG63*AZ63/($K$5*1000))*MAX(MIN(AN63,$J$5),$I$5)*MAX(MIN(AN63,$J$5),$I$5)+$G$5*MAX(MIN(AN63,$J$5),$I$5)*(BG63*AZ63/($K$5*1000))+$H$5*(BG63*AZ63/($K$5*1000))*(BG63*AZ63/($K$5*1000)))</f>
        <v>0</v>
      </c>
      <c r="Q63">
        <f>H63*(1000-(1000*0.61365*exp(17.502*U63/(240.97+U63))/(AZ63+BA63)+AU63)/2)/(1000*0.61365*exp(17.502*U63/(240.97+U63))/(AZ63+BA63)-AU63)</f>
        <v>0</v>
      </c>
      <c r="R63">
        <f>1/((AO63+1)/(O63/1.6)+1/(P63/1.37)) + AO63/((AO63+1)/(O63/1.6) + AO63/(P63/1.37))</f>
        <v>0</v>
      </c>
      <c r="S63">
        <f>(AJ63*AM63)</f>
        <v>0</v>
      </c>
      <c r="T63">
        <f>(BB63+(S63+2*0.95*5.67E-8*(((BB63+$B$9)+273)^4-(BB63+273)^4)-44100*H63)/(1.84*29.3*P63+8*0.95*5.67E-8*(BB63+273)^3))</f>
        <v>0</v>
      </c>
      <c r="U63">
        <f>($C$9*BC63+$D$9*BD63+$E$9*T63)</f>
        <v>0</v>
      </c>
      <c r="V63">
        <f>0.61365*exp(17.502*U63/(240.97+U63))</f>
        <v>0</v>
      </c>
      <c r="W63">
        <f>(X63/Y63*100)</f>
        <v>0</v>
      </c>
      <c r="X63">
        <f>AU63*(AZ63+BA63)/1000</f>
        <v>0</v>
      </c>
      <c r="Y63">
        <f>0.61365*exp(17.502*BB63/(240.97+BB63))</f>
        <v>0</v>
      </c>
      <c r="Z63">
        <f>(V63-AU63*(AZ63+BA63)/1000)</f>
        <v>0</v>
      </c>
      <c r="AA63">
        <f>(-H63*44100)</f>
        <v>0</v>
      </c>
      <c r="AB63">
        <f>2*29.3*P63*0.92*(BB63-U63)</f>
        <v>0</v>
      </c>
      <c r="AC63">
        <f>2*0.95*5.67E-8*(((BB63+$B$9)+273)^4-(U63+273)^4)</f>
        <v>0</v>
      </c>
      <c r="AD63">
        <f>S63+AC63+AA63+AB63</f>
        <v>0</v>
      </c>
      <c r="AE63">
        <v>0</v>
      </c>
      <c r="AF63">
        <v>0</v>
      </c>
      <c r="AG63">
        <f>IF(AE63*$H$15&gt;=AI63,1.0,(AI63/(AI63-AE63*$H$15)))</f>
        <v>0</v>
      </c>
      <c r="AH63">
        <f>(AG63-1)*100</f>
        <v>0</v>
      </c>
      <c r="AI63">
        <f>MAX(0,($B$15+$C$15*BG63)/(1+$D$15*BG63)*AZ63/(BB63+273)*$E$15)</f>
        <v>0</v>
      </c>
      <c r="AJ63">
        <f>$B$13*BH63+$C$13*BI63+$D$13*BT63</f>
        <v>0</v>
      </c>
      <c r="AK63">
        <f>AJ63*AL63</f>
        <v>0</v>
      </c>
      <c r="AL63">
        <f>($B$13*$D$11+$C$13*$D$11+$D$13*(BU63*$E$11+BV63*$G$11))/($B$13+$C$13+$D$13)</f>
        <v>0</v>
      </c>
      <c r="AM63">
        <f>($B$13*$K$11+$C$13*$K$11+$D$13*(BU63*$L$11+BV63*$N$11))/($B$13+$C$13+$D$13)</f>
        <v>0</v>
      </c>
      <c r="AN63">
        <v>2.1</v>
      </c>
      <c r="AO63">
        <v>0.5</v>
      </c>
      <c r="AP63" t="s">
        <v>334</v>
      </c>
      <c r="AQ63">
        <v>2</v>
      </c>
      <c r="AR63">
        <v>1658254555.75</v>
      </c>
      <c r="AS63">
        <v>792.8840384615384</v>
      </c>
      <c r="AT63">
        <v>800.1411923076921</v>
      </c>
      <c r="AU63">
        <v>23.69243076923077</v>
      </c>
      <c r="AV63">
        <v>21.69257692307692</v>
      </c>
      <c r="AW63">
        <v>789.9240384615384</v>
      </c>
      <c r="AX63">
        <v>23.42440384615384</v>
      </c>
      <c r="AY63">
        <v>600.1353461538461</v>
      </c>
      <c r="AZ63">
        <v>84.93307692307691</v>
      </c>
      <c r="BA63">
        <v>0.09638971153846156</v>
      </c>
      <c r="BB63">
        <v>33.32098076923077</v>
      </c>
      <c r="BC63">
        <v>34.00321153846154</v>
      </c>
      <c r="BD63">
        <v>999.9000000000001</v>
      </c>
      <c r="BE63">
        <v>0</v>
      </c>
      <c r="BF63">
        <v>0</v>
      </c>
      <c r="BG63">
        <v>10006.19884615385</v>
      </c>
      <c r="BH63">
        <v>565.1340384615385</v>
      </c>
      <c r="BI63">
        <v>249.1315769230769</v>
      </c>
      <c r="BJ63">
        <v>-7.257283876923077</v>
      </c>
      <c r="BK63">
        <v>812.1216923076925</v>
      </c>
      <c r="BL63">
        <v>817.8832692307691</v>
      </c>
      <c r="BM63">
        <v>1.999862114057692</v>
      </c>
      <c r="BN63">
        <v>800.1411923076921</v>
      </c>
      <c r="BO63">
        <v>21.69257692307692</v>
      </c>
      <c r="BP63">
        <v>2.012271923076923</v>
      </c>
      <c r="BQ63">
        <v>1.842416538461539</v>
      </c>
      <c r="BR63">
        <v>17.52505384615385</v>
      </c>
      <c r="BS63">
        <v>16.15093846153846</v>
      </c>
      <c r="BT63">
        <v>1799.997307692308</v>
      </c>
      <c r="BU63">
        <v>0.6430001538461538</v>
      </c>
      <c r="BV63">
        <v>0.3569998846153846</v>
      </c>
      <c r="BW63">
        <v>35.96312692307693</v>
      </c>
      <c r="BX63">
        <v>30063.37307692308</v>
      </c>
      <c r="BY63">
        <v>1658254549.5</v>
      </c>
      <c r="BZ63" t="s">
        <v>476</v>
      </c>
      <c r="CA63">
        <v>1658254539</v>
      </c>
      <c r="CB63">
        <v>1658254549.5</v>
      </c>
      <c r="CC63">
        <v>48</v>
      </c>
      <c r="CD63">
        <v>0.045</v>
      </c>
      <c r="CE63">
        <v>0.002</v>
      </c>
      <c r="CF63">
        <v>2.959</v>
      </c>
      <c r="CG63">
        <v>0.212</v>
      </c>
      <c r="CH63">
        <v>800</v>
      </c>
      <c r="CI63">
        <v>22</v>
      </c>
      <c r="CJ63">
        <v>0.26</v>
      </c>
      <c r="CK63">
        <v>0.03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3.22678</v>
      </c>
      <c r="CX63">
        <v>2.78111</v>
      </c>
      <c r="CY63">
        <v>0.127973</v>
      </c>
      <c r="CZ63">
        <v>0.131069</v>
      </c>
      <c r="DA63">
        <v>0.101299</v>
      </c>
      <c r="DB63">
        <v>0.0947364</v>
      </c>
      <c r="DC63">
        <v>21890.2</v>
      </c>
      <c r="DD63">
        <v>21527.2</v>
      </c>
      <c r="DE63">
        <v>24154.3</v>
      </c>
      <c r="DF63">
        <v>22085.9</v>
      </c>
      <c r="DG63">
        <v>32096.2</v>
      </c>
      <c r="DH63">
        <v>25522.5</v>
      </c>
      <c r="DI63">
        <v>39495</v>
      </c>
      <c r="DJ63">
        <v>30593.3</v>
      </c>
      <c r="DK63">
        <v>2.11925</v>
      </c>
      <c r="DL63">
        <v>2.04945</v>
      </c>
      <c r="DM63">
        <v>0.0474155</v>
      </c>
      <c r="DN63">
        <v>0</v>
      </c>
      <c r="DO63">
        <v>33.2326</v>
      </c>
      <c r="DP63">
        <v>999.9</v>
      </c>
      <c r="DQ63">
        <v>50</v>
      </c>
      <c r="DR63">
        <v>40.5</v>
      </c>
      <c r="DS63">
        <v>44.8243</v>
      </c>
      <c r="DT63">
        <v>63.3943</v>
      </c>
      <c r="DU63">
        <v>16.1859</v>
      </c>
      <c r="DV63">
        <v>2</v>
      </c>
      <c r="DW63">
        <v>0.435838</v>
      </c>
      <c r="DX63">
        <v>0.0762636</v>
      </c>
      <c r="DY63">
        <v>20.367</v>
      </c>
      <c r="DZ63">
        <v>5.22867</v>
      </c>
      <c r="EA63">
        <v>11.9444</v>
      </c>
      <c r="EB63">
        <v>4.97715</v>
      </c>
      <c r="EC63">
        <v>3.281</v>
      </c>
      <c r="ED63">
        <v>7093.1</v>
      </c>
      <c r="EE63">
        <v>9999</v>
      </c>
      <c r="EF63">
        <v>9999</v>
      </c>
      <c r="EG63">
        <v>166.5</v>
      </c>
      <c r="EH63">
        <v>4.97186</v>
      </c>
      <c r="EI63">
        <v>1.8619</v>
      </c>
      <c r="EJ63">
        <v>1.86748</v>
      </c>
      <c r="EK63">
        <v>1.85898</v>
      </c>
      <c r="EL63">
        <v>1.86295</v>
      </c>
      <c r="EM63">
        <v>1.86356</v>
      </c>
      <c r="EN63">
        <v>1.86425</v>
      </c>
      <c r="EO63">
        <v>1.8605</v>
      </c>
      <c r="EP63">
        <v>0</v>
      </c>
      <c r="EQ63">
        <v>0</v>
      </c>
      <c r="ER63">
        <v>0</v>
      </c>
      <c r="ES63">
        <v>0</v>
      </c>
      <c r="ET63" t="s">
        <v>336</v>
      </c>
      <c r="EU63" t="s">
        <v>337</v>
      </c>
      <c r="EV63" t="s">
        <v>338</v>
      </c>
      <c r="EW63" t="s">
        <v>338</v>
      </c>
      <c r="EX63" t="s">
        <v>338</v>
      </c>
      <c r="EY63" t="s">
        <v>338</v>
      </c>
      <c r="EZ63">
        <v>0</v>
      </c>
      <c r="FA63">
        <v>100</v>
      </c>
      <c r="FB63">
        <v>100</v>
      </c>
      <c r="FC63">
        <v>2.96</v>
      </c>
      <c r="FD63">
        <v>0.2885</v>
      </c>
      <c r="FE63">
        <v>2.824054956539536</v>
      </c>
      <c r="FF63">
        <v>0.0006784385813721132</v>
      </c>
      <c r="FG63">
        <v>-9.114967239483524E-07</v>
      </c>
      <c r="FH63">
        <v>3.422039933275619E-10</v>
      </c>
      <c r="FI63">
        <v>0.0379968213104411</v>
      </c>
      <c r="FJ63">
        <v>-0.01029449659765723</v>
      </c>
      <c r="FK63">
        <v>0.0009324137930095463</v>
      </c>
      <c r="FL63">
        <v>-3.199825925107234E-06</v>
      </c>
      <c r="FM63">
        <v>1</v>
      </c>
      <c r="FN63">
        <v>2092</v>
      </c>
      <c r="FO63">
        <v>0</v>
      </c>
      <c r="FP63">
        <v>27</v>
      </c>
      <c r="FQ63">
        <v>0.4</v>
      </c>
      <c r="FR63">
        <v>0.2</v>
      </c>
      <c r="FS63">
        <v>2.31079</v>
      </c>
      <c r="FT63">
        <v>2.43042</v>
      </c>
      <c r="FU63">
        <v>2.14966</v>
      </c>
      <c r="FV63">
        <v>2.69287</v>
      </c>
      <c r="FW63">
        <v>2.15088</v>
      </c>
      <c r="FX63">
        <v>2.45117</v>
      </c>
      <c r="FY63">
        <v>43.8917</v>
      </c>
      <c r="FZ63">
        <v>15.1477</v>
      </c>
      <c r="GA63">
        <v>19</v>
      </c>
      <c r="GB63">
        <v>625.4160000000001</v>
      </c>
      <c r="GC63">
        <v>589.934</v>
      </c>
      <c r="GD63">
        <v>32.5676</v>
      </c>
      <c r="GE63">
        <v>32.9644</v>
      </c>
      <c r="GF63">
        <v>30.0005</v>
      </c>
      <c r="GG63">
        <v>32.8956</v>
      </c>
      <c r="GH63">
        <v>32.8688</v>
      </c>
      <c r="GI63">
        <v>46.2663</v>
      </c>
      <c r="GJ63">
        <v>49.6747</v>
      </c>
      <c r="GK63">
        <v>0</v>
      </c>
      <c r="GL63">
        <v>32.5667</v>
      </c>
      <c r="GM63">
        <v>800</v>
      </c>
      <c r="GN63">
        <v>21.3094</v>
      </c>
      <c r="GO63">
        <v>99.8652</v>
      </c>
      <c r="GP63">
        <v>100.339</v>
      </c>
    </row>
    <row r="64" spans="1:198">
      <c r="A64">
        <v>46</v>
      </c>
      <c r="B64">
        <v>1658254653</v>
      </c>
      <c r="C64">
        <v>6157.400000095367</v>
      </c>
      <c r="D64" t="s">
        <v>477</v>
      </c>
      <c r="E64" t="s">
        <v>478</v>
      </c>
      <c r="F64">
        <v>15</v>
      </c>
      <c r="G64">
        <v>1658254645.75</v>
      </c>
      <c r="H64">
        <f>(I64)/1000</f>
        <v>0</v>
      </c>
      <c r="I64">
        <f>1000*AY64*AG64*(AU64-AV64)/(100*AN64*(1000-AG64*AU64))</f>
        <v>0</v>
      </c>
      <c r="J64">
        <f>AY64*AG64*(AT64-AS64*(1000-AG64*AV64)/(1000-AG64*AU64))/(100*AN64)</f>
        <v>0</v>
      </c>
      <c r="K64">
        <f>AS64 - IF(AG64&gt;1, J64*AN64*100.0/(AI64*BG64), 0)</f>
        <v>0</v>
      </c>
      <c r="L64">
        <f>((R64-H64/2)*K64-J64)/(R64+H64/2)</f>
        <v>0</v>
      </c>
      <c r="M64">
        <f>L64*(AZ64+BA64)/1000.0</f>
        <v>0</v>
      </c>
      <c r="N64">
        <f>(AS64 - IF(AG64&gt;1, J64*AN64*100.0/(AI64*BG64), 0))*(AZ64+BA64)/1000.0</f>
        <v>0</v>
      </c>
      <c r="O64">
        <f>2.0/((1/Q64-1/P64)+SIGN(Q64)*SQRT((1/Q64-1/P64)*(1/Q64-1/P64) + 4*AO64/((AO64+1)*(AO64+1))*(2*1/Q64*1/P64-1/P64*1/P64)))</f>
        <v>0</v>
      </c>
      <c r="P64">
        <f>IF(LEFT(AP64,1)&lt;&gt;"0",IF(LEFT(AP64,1)="1",3.0,AQ64),$D$5+$E$5*(BG64*AZ64/($K$5*1000))+$F$5*(BG64*AZ64/($K$5*1000))*MAX(MIN(AN64,$J$5),$I$5)*MAX(MIN(AN64,$J$5),$I$5)+$G$5*MAX(MIN(AN64,$J$5),$I$5)*(BG64*AZ64/($K$5*1000))+$H$5*(BG64*AZ64/($K$5*1000))*(BG64*AZ64/($K$5*1000)))</f>
        <v>0</v>
      </c>
      <c r="Q64">
        <f>H64*(1000-(1000*0.61365*exp(17.502*U64/(240.97+U64))/(AZ64+BA64)+AU64)/2)/(1000*0.61365*exp(17.502*U64/(240.97+U64))/(AZ64+BA64)-AU64)</f>
        <v>0</v>
      </c>
      <c r="R64">
        <f>1/((AO64+1)/(O64/1.6)+1/(P64/1.37)) + AO64/((AO64+1)/(O64/1.6) + AO64/(P64/1.37))</f>
        <v>0</v>
      </c>
      <c r="S64">
        <f>(AJ64*AM64)</f>
        <v>0</v>
      </c>
      <c r="T64">
        <f>(BB64+(S64+2*0.95*5.67E-8*(((BB64+$B$9)+273)^4-(BB64+273)^4)-44100*H64)/(1.84*29.3*P64+8*0.95*5.67E-8*(BB64+273)^3))</f>
        <v>0</v>
      </c>
      <c r="U64">
        <f>($C$9*BC64+$D$9*BD64+$E$9*T64)</f>
        <v>0</v>
      </c>
      <c r="V64">
        <f>0.61365*exp(17.502*U64/(240.97+U64))</f>
        <v>0</v>
      </c>
      <c r="W64">
        <f>(X64/Y64*100)</f>
        <v>0</v>
      </c>
      <c r="X64">
        <f>AU64*(AZ64+BA64)/1000</f>
        <v>0</v>
      </c>
      <c r="Y64">
        <f>0.61365*exp(17.502*BB64/(240.97+BB64))</f>
        <v>0</v>
      </c>
      <c r="Z64">
        <f>(V64-AU64*(AZ64+BA64)/1000)</f>
        <v>0</v>
      </c>
      <c r="AA64">
        <f>(-H64*44100)</f>
        <v>0</v>
      </c>
      <c r="AB64">
        <f>2*29.3*P64*0.92*(BB64-U64)</f>
        <v>0</v>
      </c>
      <c r="AC64">
        <f>2*0.95*5.67E-8*(((BB64+$B$9)+273)^4-(U64+273)^4)</f>
        <v>0</v>
      </c>
      <c r="AD64">
        <f>S64+AC64+AA64+AB64</f>
        <v>0</v>
      </c>
      <c r="AE64">
        <v>0</v>
      </c>
      <c r="AF64">
        <v>0</v>
      </c>
      <c r="AG64">
        <f>IF(AE64*$H$15&gt;=AI64,1.0,(AI64/(AI64-AE64*$H$15)))</f>
        <v>0</v>
      </c>
      <c r="AH64">
        <f>(AG64-1)*100</f>
        <v>0</v>
      </c>
      <c r="AI64">
        <f>MAX(0,($B$15+$C$15*BG64)/(1+$D$15*BG64)*AZ64/(BB64+273)*$E$15)</f>
        <v>0</v>
      </c>
      <c r="AJ64">
        <f>$B$13*BH64+$C$13*BI64+$D$13*BT64</f>
        <v>0</v>
      </c>
      <c r="AK64">
        <f>AJ64*AL64</f>
        <v>0</v>
      </c>
      <c r="AL64">
        <f>($B$13*$D$11+$C$13*$D$11+$D$13*(BU64*$E$11+BV64*$G$11))/($B$13+$C$13+$D$13)</f>
        <v>0</v>
      </c>
      <c r="AM64">
        <f>($B$13*$K$11+$C$13*$K$11+$D$13*(BU64*$L$11+BV64*$N$11))/($B$13+$C$13+$D$13)</f>
        <v>0</v>
      </c>
      <c r="AN64">
        <v>2.1</v>
      </c>
      <c r="AO64">
        <v>0.5</v>
      </c>
      <c r="AP64" t="s">
        <v>334</v>
      </c>
      <c r="AQ64">
        <v>2</v>
      </c>
      <c r="AR64">
        <v>1658254645.75</v>
      </c>
      <c r="AS64">
        <v>991.4852857142856</v>
      </c>
      <c r="AT64">
        <v>1000.022</v>
      </c>
      <c r="AU64">
        <v>23.53086071428572</v>
      </c>
      <c r="AV64">
        <v>21.39516428571429</v>
      </c>
      <c r="AW64">
        <v>988.3276428571428</v>
      </c>
      <c r="AX64">
        <v>23.26723571428571</v>
      </c>
      <c r="AY64">
        <v>600.0925714285714</v>
      </c>
      <c r="AZ64">
        <v>84.93167500000001</v>
      </c>
      <c r="BA64">
        <v>0.09650720000000002</v>
      </c>
      <c r="BB64">
        <v>33.34178214285714</v>
      </c>
      <c r="BC64">
        <v>34.02008214285714</v>
      </c>
      <c r="BD64">
        <v>999.9000000000002</v>
      </c>
      <c r="BE64">
        <v>0</v>
      </c>
      <c r="BF64">
        <v>0</v>
      </c>
      <c r="BG64">
        <v>9999.684642857143</v>
      </c>
      <c r="BH64">
        <v>564.8988928571428</v>
      </c>
      <c r="BI64">
        <v>242.3110714285714</v>
      </c>
      <c r="BJ64">
        <v>-8.537404680357144</v>
      </c>
      <c r="BK64">
        <v>1015.374285714286</v>
      </c>
      <c r="BL64">
        <v>1021.885714285714</v>
      </c>
      <c r="BM64">
        <v>2.135703389142857</v>
      </c>
      <c r="BN64">
        <v>1000.022</v>
      </c>
      <c r="BO64">
        <v>21.39516428571429</v>
      </c>
      <c r="BP64">
        <v>1.998515357142857</v>
      </c>
      <c r="BQ64">
        <v>1.817128214285714</v>
      </c>
      <c r="BR64">
        <v>17.41633571428572</v>
      </c>
      <c r="BS64">
        <v>15.93481785714286</v>
      </c>
      <c r="BT64">
        <v>1799.995357142857</v>
      </c>
      <c r="BU64">
        <v>0.6429997500000002</v>
      </c>
      <c r="BV64">
        <v>0.3570002499999999</v>
      </c>
      <c r="BW64">
        <v>36</v>
      </c>
      <c r="BX64">
        <v>30063.35357142857</v>
      </c>
      <c r="BY64">
        <v>1658254639</v>
      </c>
      <c r="BZ64" t="s">
        <v>479</v>
      </c>
      <c r="CA64">
        <v>1658254638.5</v>
      </c>
      <c r="CB64">
        <v>1658254639</v>
      </c>
      <c r="CC64">
        <v>49</v>
      </c>
      <c r="CD64">
        <v>0.241</v>
      </c>
      <c r="CE64">
        <v>-0</v>
      </c>
      <c r="CF64">
        <v>3.174</v>
      </c>
      <c r="CG64">
        <v>0.205</v>
      </c>
      <c r="CH64">
        <v>1000</v>
      </c>
      <c r="CI64">
        <v>21</v>
      </c>
      <c r="CJ64">
        <v>0.28</v>
      </c>
      <c r="CK64">
        <v>0.03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3.22693</v>
      </c>
      <c r="CX64">
        <v>2.78128</v>
      </c>
      <c r="CY64">
        <v>0.148258</v>
      </c>
      <c r="CZ64">
        <v>0.151586</v>
      </c>
      <c r="DA64">
        <v>0.100839</v>
      </c>
      <c r="DB64">
        <v>0.0944685</v>
      </c>
      <c r="DC64">
        <v>21376.8</v>
      </c>
      <c r="DD64">
        <v>21013.8</v>
      </c>
      <c r="DE64">
        <v>24150.1</v>
      </c>
      <c r="DF64">
        <v>22081.1</v>
      </c>
      <c r="DG64">
        <v>32107.8</v>
      </c>
      <c r="DH64">
        <v>25524.4</v>
      </c>
      <c r="DI64">
        <v>39488.3</v>
      </c>
      <c r="DJ64">
        <v>30585.9</v>
      </c>
      <c r="DK64">
        <v>2.1191</v>
      </c>
      <c r="DL64">
        <v>2.04805</v>
      </c>
      <c r="DM64">
        <v>0.0441447</v>
      </c>
      <c r="DN64">
        <v>0</v>
      </c>
      <c r="DO64">
        <v>33.3142</v>
      </c>
      <c r="DP64">
        <v>999.9</v>
      </c>
      <c r="DQ64">
        <v>50.2</v>
      </c>
      <c r="DR64">
        <v>40.5</v>
      </c>
      <c r="DS64">
        <v>45.001</v>
      </c>
      <c r="DT64">
        <v>63.0243</v>
      </c>
      <c r="DU64">
        <v>16.234</v>
      </c>
      <c r="DV64">
        <v>2</v>
      </c>
      <c r="DW64">
        <v>0.443303</v>
      </c>
      <c r="DX64">
        <v>0.228559</v>
      </c>
      <c r="DY64">
        <v>20.3668</v>
      </c>
      <c r="DZ64">
        <v>5.22493</v>
      </c>
      <c r="EA64">
        <v>11.9447</v>
      </c>
      <c r="EB64">
        <v>4.97725</v>
      </c>
      <c r="EC64">
        <v>3.281</v>
      </c>
      <c r="ED64">
        <v>7095.2</v>
      </c>
      <c r="EE64">
        <v>9999</v>
      </c>
      <c r="EF64">
        <v>9999</v>
      </c>
      <c r="EG64">
        <v>166.5</v>
      </c>
      <c r="EH64">
        <v>4.97183</v>
      </c>
      <c r="EI64">
        <v>1.86188</v>
      </c>
      <c r="EJ64">
        <v>1.86746</v>
      </c>
      <c r="EK64">
        <v>1.85898</v>
      </c>
      <c r="EL64">
        <v>1.86295</v>
      </c>
      <c r="EM64">
        <v>1.86356</v>
      </c>
      <c r="EN64">
        <v>1.86422</v>
      </c>
      <c r="EO64">
        <v>1.8605</v>
      </c>
      <c r="EP64">
        <v>0</v>
      </c>
      <c r="EQ64">
        <v>0</v>
      </c>
      <c r="ER64">
        <v>0</v>
      </c>
      <c r="ES64">
        <v>0</v>
      </c>
      <c r="ET64" t="s">
        <v>336</v>
      </c>
      <c r="EU64" t="s">
        <v>337</v>
      </c>
      <c r="EV64" t="s">
        <v>338</v>
      </c>
      <c r="EW64" t="s">
        <v>338</v>
      </c>
      <c r="EX64" t="s">
        <v>338</v>
      </c>
      <c r="EY64" t="s">
        <v>338</v>
      </c>
      <c r="EZ64">
        <v>0</v>
      </c>
      <c r="FA64">
        <v>100</v>
      </c>
      <c r="FB64">
        <v>100</v>
      </c>
      <c r="FC64">
        <v>3.175</v>
      </c>
      <c r="FD64">
        <v>0.2838</v>
      </c>
      <c r="FE64">
        <v>3.064104912829873</v>
      </c>
      <c r="FF64">
        <v>0.0006784385813721132</v>
      </c>
      <c r="FG64">
        <v>-9.114967239483524E-07</v>
      </c>
      <c r="FH64">
        <v>3.422039933275619E-10</v>
      </c>
      <c r="FI64">
        <v>0.03782437882974673</v>
      </c>
      <c r="FJ64">
        <v>-0.01029449659765723</v>
      </c>
      <c r="FK64">
        <v>0.0009324137930095463</v>
      </c>
      <c r="FL64">
        <v>-3.199825925107234E-06</v>
      </c>
      <c r="FM64">
        <v>1</v>
      </c>
      <c r="FN64">
        <v>2092</v>
      </c>
      <c r="FO64">
        <v>0</v>
      </c>
      <c r="FP64">
        <v>27</v>
      </c>
      <c r="FQ64">
        <v>0.2</v>
      </c>
      <c r="FR64">
        <v>0.2</v>
      </c>
      <c r="FS64">
        <v>2.75513</v>
      </c>
      <c r="FT64">
        <v>2.4231</v>
      </c>
      <c r="FU64">
        <v>2.14966</v>
      </c>
      <c r="FV64">
        <v>2.69287</v>
      </c>
      <c r="FW64">
        <v>2.15088</v>
      </c>
      <c r="FX64">
        <v>2.44751</v>
      </c>
      <c r="FY64">
        <v>44.0019</v>
      </c>
      <c r="FZ64">
        <v>15.139</v>
      </c>
      <c r="GA64">
        <v>19</v>
      </c>
      <c r="GB64">
        <v>625.369</v>
      </c>
      <c r="GC64">
        <v>588.809</v>
      </c>
      <c r="GD64">
        <v>32.5303</v>
      </c>
      <c r="GE64">
        <v>33.0192</v>
      </c>
      <c r="GF64">
        <v>30.0007</v>
      </c>
      <c r="GG64">
        <v>32.9026</v>
      </c>
      <c r="GH64">
        <v>32.8692</v>
      </c>
      <c r="GI64">
        <v>55.1507</v>
      </c>
      <c r="GJ64">
        <v>50.0104</v>
      </c>
      <c r="GK64">
        <v>0</v>
      </c>
      <c r="GL64">
        <v>32.5131</v>
      </c>
      <c r="GM64">
        <v>1000</v>
      </c>
      <c r="GN64">
        <v>21.4091</v>
      </c>
      <c r="GO64">
        <v>99.84820000000001</v>
      </c>
      <c r="GP64">
        <v>100.316</v>
      </c>
    </row>
    <row r="65" spans="1:198">
      <c r="A65">
        <v>47</v>
      </c>
      <c r="B65">
        <v>1658254743.5</v>
      </c>
      <c r="C65">
        <v>6247.900000095367</v>
      </c>
      <c r="D65" t="s">
        <v>480</v>
      </c>
      <c r="E65" t="s">
        <v>481</v>
      </c>
      <c r="F65">
        <v>15</v>
      </c>
      <c r="G65">
        <v>1658254735.75</v>
      </c>
      <c r="H65">
        <f>(I65)/1000</f>
        <v>0</v>
      </c>
      <c r="I65">
        <f>1000*AY65*AG65*(AU65-AV65)/(100*AN65*(1000-AG65*AU65))</f>
        <v>0</v>
      </c>
      <c r="J65">
        <f>AY65*AG65*(AT65-AS65*(1000-AG65*AV65)/(1000-AG65*AU65))/(100*AN65)</f>
        <v>0</v>
      </c>
      <c r="K65">
        <f>AS65 - IF(AG65&gt;1, J65*AN65*100.0/(AI65*BG65), 0)</f>
        <v>0</v>
      </c>
      <c r="L65">
        <f>((R65-H65/2)*K65-J65)/(R65+H65/2)</f>
        <v>0</v>
      </c>
      <c r="M65">
        <f>L65*(AZ65+BA65)/1000.0</f>
        <v>0</v>
      </c>
      <c r="N65">
        <f>(AS65 - IF(AG65&gt;1, J65*AN65*100.0/(AI65*BG65), 0))*(AZ65+BA65)/1000.0</f>
        <v>0</v>
      </c>
      <c r="O65">
        <f>2.0/((1/Q65-1/P65)+SIGN(Q65)*SQRT((1/Q65-1/P65)*(1/Q65-1/P65) + 4*AO65/((AO65+1)*(AO65+1))*(2*1/Q65*1/P65-1/P65*1/P65)))</f>
        <v>0</v>
      </c>
      <c r="P65">
        <f>IF(LEFT(AP65,1)&lt;&gt;"0",IF(LEFT(AP65,1)="1",3.0,AQ65),$D$5+$E$5*(BG65*AZ65/($K$5*1000))+$F$5*(BG65*AZ65/($K$5*1000))*MAX(MIN(AN65,$J$5),$I$5)*MAX(MIN(AN65,$J$5),$I$5)+$G$5*MAX(MIN(AN65,$J$5),$I$5)*(BG65*AZ65/($K$5*1000))+$H$5*(BG65*AZ65/($K$5*1000))*(BG65*AZ65/($K$5*1000)))</f>
        <v>0</v>
      </c>
      <c r="Q65">
        <f>H65*(1000-(1000*0.61365*exp(17.502*U65/(240.97+U65))/(AZ65+BA65)+AU65)/2)/(1000*0.61365*exp(17.502*U65/(240.97+U65))/(AZ65+BA65)-AU65)</f>
        <v>0</v>
      </c>
      <c r="R65">
        <f>1/((AO65+1)/(O65/1.6)+1/(P65/1.37)) + AO65/((AO65+1)/(O65/1.6) + AO65/(P65/1.37))</f>
        <v>0</v>
      </c>
      <c r="S65">
        <f>(AJ65*AM65)</f>
        <v>0</v>
      </c>
      <c r="T65">
        <f>(BB65+(S65+2*0.95*5.67E-8*(((BB65+$B$9)+273)^4-(BB65+273)^4)-44100*H65)/(1.84*29.3*P65+8*0.95*5.67E-8*(BB65+273)^3))</f>
        <v>0</v>
      </c>
      <c r="U65">
        <f>($C$9*BC65+$D$9*BD65+$E$9*T65)</f>
        <v>0</v>
      </c>
      <c r="V65">
        <f>0.61365*exp(17.502*U65/(240.97+U65))</f>
        <v>0</v>
      </c>
      <c r="W65">
        <f>(X65/Y65*100)</f>
        <v>0</v>
      </c>
      <c r="X65">
        <f>AU65*(AZ65+BA65)/1000</f>
        <v>0</v>
      </c>
      <c r="Y65">
        <f>0.61365*exp(17.502*BB65/(240.97+BB65))</f>
        <v>0</v>
      </c>
      <c r="Z65">
        <f>(V65-AU65*(AZ65+BA65)/1000)</f>
        <v>0</v>
      </c>
      <c r="AA65">
        <f>(-H65*44100)</f>
        <v>0</v>
      </c>
      <c r="AB65">
        <f>2*29.3*P65*0.92*(BB65-U65)</f>
        <v>0</v>
      </c>
      <c r="AC65">
        <f>2*0.95*5.67E-8*(((BB65+$B$9)+273)^4-(U65+273)^4)</f>
        <v>0</v>
      </c>
      <c r="AD65">
        <f>S65+AC65+AA65+AB65</f>
        <v>0</v>
      </c>
      <c r="AE65">
        <v>0</v>
      </c>
      <c r="AF65">
        <v>0</v>
      </c>
      <c r="AG65">
        <f>IF(AE65*$H$15&gt;=AI65,1.0,(AI65/(AI65-AE65*$H$15)))</f>
        <v>0</v>
      </c>
      <c r="AH65">
        <f>(AG65-1)*100</f>
        <v>0</v>
      </c>
      <c r="AI65">
        <f>MAX(0,($B$15+$C$15*BG65)/(1+$D$15*BG65)*AZ65/(BB65+273)*$E$15)</f>
        <v>0</v>
      </c>
      <c r="AJ65">
        <f>$B$13*BH65+$C$13*BI65+$D$13*BT65</f>
        <v>0</v>
      </c>
      <c r="AK65">
        <f>AJ65*AL65</f>
        <v>0</v>
      </c>
      <c r="AL65">
        <f>($B$13*$D$11+$C$13*$D$11+$D$13*(BU65*$E$11+BV65*$G$11))/($B$13+$C$13+$D$13)</f>
        <v>0</v>
      </c>
      <c r="AM65">
        <f>($B$13*$K$11+$C$13*$K$11+$D$13*(BU65*$L$11+BV65*$N$11))/($B$13+$C$13+$D$13)</f>
        <v>0</v>
      </c>
      <c r="AN65">
        <v>2.1</v>
      </c>
      <c r="AO65">
        <v>0.5</v>
      </c>
      <c r="AP65" t="s">
        <v>334</v>
      </c>
      <c r="AQ65">
        <v>2</v>
      </c>
      <c r="AR65">
        <v>1658254735.75</v>
      </c>
      <c r="AS65">
        <v>1190.665333333333</v>
      </c>
      <c r="AT65">
        <v>1199.972333333333</v>
      </c>
      <c r="AU65">
        <v>23.69889333333333</v>
      </c>
      <c r="AV65">
        <v>21.52250666666666</v>
      </c>
      <c r="AW65">
        <v>1187.280333333333</v>
      </c>
      <c r="AX65">
        <v>23.43416666666667</v>
      </c>
      <c r="AY65">
        <v>600.1030000000002</v>
      </c>
      <c r="AZ65">
        <v>84.93329666666666</v>
      </c>
      <c r="BA65">
        <v>0.09670910000000001</v>
      </c>
      <c r="BB65">
        <v>33.32698</v>
      </c>
      <c r="BC65">
        <v>34.02112999999999</v>
      </c>
      <c r="BD65">
        <v>999.9000000000002</v>
      </c>
      <c r="BE65">
        <v>0</v>
      </c>
      <c r="BF65">
        <v>0</v>
      </c>
      <c r="BG65">
        <v>10025.15833333333</v>
      </c>
      <c r="BH65">
        <v>564.5315000000002</v>
      </c>
      <c r="BI65">
        <v>245.7251333333333</v>
      </c>
      <c r="BJ65">
        <v>-9.306210330666667</v>
      </c>
      <c r="BK65">
        <v>1219.564</v>
      </c>
      <c r="BL65">
        <v>1226.365666666667</v>
      </c>
      <c r="BM65">
        <v>2.176394281666667</v>
      </c>
      <c r="BN65">
        <v>1199.972333333333</v>
      </c>
      <c r="BO65">
        <v>21.52250666666666</v>
      </c>
      <c r="BP65">
        <v>2.012826</v>
      </c>
      <c r="BQ65">
        <v>1.827977666666667</v>
      </c>
      <c r="BR65">
        <v>17.52982666666666</v>
      </c>
      <c r="BS65">
        <v>16.02792</v>
      </c>
      <c r="BT65">
        <v>1799.998666666667</v>
      </c>
      <c r="BU65">
        <v>0.6429991999999999</v>
      </c>
      <c r="BV65">
        <v>0.3570007</v>
      </c>
      <c r="BW65">
        <v>36</v>
      </c>
      <c r="BX65">
        <v>30063.38333333334</v>
      </c>
      <c r="BY65">
        <v>1658254728.5</v>
      </c>
      <c r="BZ65" t="s">
        <v>482</v>
      </c>
      <c r="CA65">
        <v>1658254717.5</v>
      </c>
      <c r="CB65">
        <v>1658254728.5</v>
      </c>
      <c r="CC65">
        <v>50</v>
      </c>
      <c r="CD65">
        <v>0.228</v>
      </c>
      <c r="CE65">
        <v>-0.004</v>
      </c>
      <c r="CF65">
        <v>3.385</v>
      </c>
      <c r="CG65">
        <v>0.204</v>
      </c>
      <c r="CH65">
        <v>1200</v>
      </c>
      <c r="CI65">
        <v>21</v>
      </c>
      <c r="CJ65">
        <v>0.14</v>
      </c>
      <c r="CK65">
        <v>0.04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3.22685</v>
      </c>
      <c r="CX65">
        <v>2.78126</v>
      </c>
      <c r="CY65">
        <v>0.166527</v>
      </c>
      <c r="CZ65">
        <v>0.170052</v>
      </c>
      <c r="DA65">
        <v>0.101119</v>
      </c>
      <c r="DB65">
        <v>0.0946594</v>
      </c>
      <c r="DC65">
        <v>20915.7</v>
      </c>
      <c r="DD65">
        <v>20553.7</v>
      </c>
      <c r="DE65">
        <v>24148</v>
      </c>
      <c r="DF65">
        <v>22078.8</v>
      </c>
      <c r="DG65">
        <v>32095.1</v>
      </c>
      <c r="DH65">
        <v>25516.7</v>
      </c>
      <c r="DI65">
        <v>39484.3</v>
      </c>
      <c r="DJ65">
        <v>30582.6</v>
      </c>
      <c r="DK65">
        <v>2.11847</v>
      </c>
      <c r="DL65">
        <v>2.0473</v>
      </c>
      <c r="DM65">
        <v>0.0404119</v>
      </c>
      <c r="DN65">
        <v>0</v>
      </c>
      <c r="DO65">
        <v>33.3646</v>
      </c>
      <c r="DP65">
        <v>999.9</v>
      </c>
      <c r="DQ65">
        <v>50.3</v>
      </c>
      <c r="DR65">
        <v>40.6</v>
      </c>
      <c r="DS65">
        <v>45.3313</v>
      </c>
      <c r="DT65">
        <v>63.6243</v>
      </c>
      <c r="DU65">
        <v>16.1619</v>
      </c>
      <c r="DV65">
        <v>2</v>
      </c>
      <c r="DW65">
        <v>0.44878</v>
      </c>
      <c r="DX65">
        <v>0.343083</v>
      </c>
      <c r="DY65">
        <v>20.3662</v>
      </c>
      <c r="DZ65">
        <v>5.22762</v>
      </c>
      <c r="EA65">
        <v>11.945</v>
      </c>
      <c r="EB65">
        <v>4.97685</v>
      </c>
      <c r="EC65">
        <v>3.281</v>
      </c>
      <c r="ED65">
        <v>7097.4</v>
      </c>
      <c r="EE65">
        <v>9999</v>
      </c>
      <c r="EF65">
        <v>9999</v>
      </c>
      <c r="EG65">
        <v>166.5</v>
      </c>
      <c r="EH65">
        <v>4.97185</v>
      </c>
      <c r="EI65">
        <v>1.86192</v>
      </c>
      <c r="EJ65">
        <v>1.86744</v>
      </c>
      <c r="EK65">
        <v>1.85898</v>
      </c>
      <c r="EL65">
        <v>1.86295</v>
      </c>
      <c r="EM65">
        <v>1.86356</v>
      </c>
      <c r="EN65">
        <v>1.86425</v>
      </c>
      <c r="EO65">
        <v>1.8605</v>
      </c>
      <c r="EP65">
        <v>0</v>
      </c>
      <c r="EQ65">
        <v>0</v>
      </c>
      <c r="ER65">
        <v>0</v>
      </c>
      <c r="ES65">
        <v>0</v>
      </c>
      <c r="ET65" t="s">
        <v>336</v>
      </c>
      <c r="EU65" t="s">
        <v>337</v>
      </c>
      <c r="EV65" t="s">
        <v>338</v>
      </c>
      <c r="EW65" t="s">
        <v>338</v>
      </c>
      <c r="EX65" t="s">
        <v>338</v>
      </c>
      <c r="EY65" t="s">
        <v>338</v>
      </c>
      <c r="EZ65">
        <v>0</v>
      </c>
      <c r="FA65">
        <v>100</v>
      </c>
      <c r="FB65">
        <v>100</v>
      </c>
      <c r="FC65">
        <v>3.39</v>
      </c>
      <c r="FD65">
        <v>0.2827</v>
      </c>
      <c r="FE65">
        <v>3.291992788510489</v>
      </c>
      <c r="FF65">
        <v>0.0006784385813721132</v>
      </c>
      <c r="FG65">
        <v>-9.114967239483524E-07</v>
      </c>
      <c r="FH65">
        <v>3.422039933275619E-10</v>
      </c>
      <c r="FI65">
        <v>0.03388286103903115</v>
      </c>
      <c r="FJ65">
        <v>-0.01029449659765723</v>
      </c>
      <c r="FK65">
        <v>0.0009324137930095463</v>
      </c>
      <c r="FL65">
        <v>-3.199825925107234E-06</v>
      </c>
      <c r="FM65">
        <v>1</v>
      </c>
      <c r="FN65">
        <v>2092</v>
      </c>
      <c r="FO65">
        <v>0</v>
      </c>
      <c r="FP65">
        <v>27</v>
      </c>
      <c r="FQ65">
        <v>0.4</v>
      </c>
      <c r="FR65">
        <v>0.2</v>
      </c>
      <c r="FS65">
        <v>3.17749</v>
      </c>
      <c r="FT65">
        <v>2.41943</v>
      </c>
      <c r="FU65">
        <v>2.14966</v>
      </c>
      <c r="FV65">
        <v>2.69287</v>
      </c>
      <c r="FW65">
        <v>2.15088</v>
      </c>
      <c r="FX65">
        <v>2.43164</v>
      </c>
      <c r="FY65">
        <v>44.0847</v>
      </c>
      <c r="FZ65">
        <v>15.1215</v>
      </c>
      <c r="GA65">
        <v>19</v>
      </c>
      <c r="GB65">
        <v>625.15</v>
      </c>
      <c r="GC65">
        <v>588.399</v>
      </c>
      <c r="GD65">
        <v>32.3803</v>
      </c>
      <c r="GE65">
        <v>33.0814</v>
      </c>
      <c r="GF65">
        <v>30.0005</v>
      </c>
      <c r="GG65">
        <v>32.9289</v>
      </c>
      <c r="GH65">
        <v>32.8888</v>
      </c>
      <c r="GI65">
        <v>63.5816</v>
      </c>
      <c r="GJ65">
        <v>50.2949</v>
      </c>
      <c r="GK65">
        <v>0</v>
      </c>
      <c r="GL65">
        <v>32.3697</v>
      </c>
      <c r="GM65">
        <v>1200</v>
      </c>
      <c r="GN65">
        <v>21.2682</v>
      </c>
      <c r="GO65">
        <v>99.8385</v>
      </c>
      <c r="GP65">
        <v>100.305</v>
      </c>
    </row>
    <row r="66" spans="1:198">
      <c r="A66">
        <v>48</v>
      </c>
      <c r="B66">
        <v>1658254844.5</v>
      </c>
      <c r="C66">
        <v>6348.900000095367</v>
      </c>
      <c r="D66" t="s">
        <v>483</v>
      </c>
      <c r="E66" t="s">
        <v>484</v>
      </c>
      <c r="F66">
        <v>15</v>
      </c>
      <c r="G66">
        <v>1658254841.5</v>
      </c>
      <c r="H66">
        <f>(I66)/1000</f>
        <v>0</v>
      </c>
      <c r="I66">
        <f>1000*AY66*AG66*(AU66-AV66)/(100*AN66*(1000-AG66*AU66))</f>
        <v>0</v>
      </c>
      <c r="J66">
        <f>AY66*AG66*(AT66-AS66*(1000-AG66*AV66)/(1000-AG66*AU66))/(100*AN66)</f>
        <v>0</v>
      </c>
      <c r="K66">
        <f>AS66 - IF(AG66&gt;1, J66*AN66*100.0/(AI66*BG66), 0)</f>
        <v>0</v>
      </c>
      <c r="L66">
        <f>((R66-H66/2)*K66-J66)/(R66+H66/2)</f>
        <v>0</v>
      </c>
      <c r="M66">
        <f>L66*(AZ66+BA66)/1000.0</f>
        <v>0</v>
      </c>
      <c r="N66">
        <f>(AS66 - IF(AG66&gt;1, J66*AN66*100.0/(AI66*BG66), 0))*(AZ66+BA66)/1000.0</f>
        <v>0</v>
      </c>
      <c r="O66">
        <f>2.0/((1/Q66-1/P66)+SIGN(Q66)*SQRT((1/Q66-1/P66)*(1/Q66-1/P66) + 4*AO66/((AO66+1)*(AO66+1))*(2*1/Q66*1/P66-1/P66*1/P66)))</f>
        <v>0</v>
      </c>
      <c r="P66">
        <f>IF(LEFT(AP66,1)&lt;&gt;"0",IF(LEFT(AP66,1)="1",3.0,AQ66),$D$5+$E$5*(BG66*AZ66/($K$5*1000))+$F$5*(BG66*AZ66/($K$5*1000))*MAX(MIN(AN66,$J$5),$I$5)*MAX(MIN(AN66,$J$5),$I$5)+$G$5*MAX(MIN(AN66,$J$5),$I$5)*(BG66*AZ66/($K$5*1000))+$H$5*(BG66*AZ66/($K$5*1000))*(BG66*AZ66/($K$5*1000)))</f>
        <v>0</v>
      </c>
      <c r="Q66">
        <f>H66*(1000-(1000*0.61365*exp(17.502*U66/(240.97+U66))/(AZ66+BA66)+AU66)/2)/(1000*0.61365*exp(17.502*U66/(240.97+U66))/(AZ66+BA66)-AU66)</f>
        <v>0</v>
      </c>
      <c r="R66">
        <f>1/((AO66+1)/(O66/1.6)+1/(P66/1.37)) + AO66/((AO66+1)/(O66/1.6) + AO66/(P66/1.37))</f>
        <v>0</v>
      </c>
      <c r="S66">
        <f>(AJ66*AM66)</f>
        <v>0</v>
      </c>
      <c r="T66">
        <f>(BB66+(S66+2*0.95*5.67E-8*(((BB66+$B$9)+273)^4-(BB66+273)^4)-44100*H66)/(1.84*29.3*P66+8*0.95*5.67E-8*(BB66+273)^3))</f>
        <v>0</v>
      </c>
      <c r="U66">
        <f>($C$9*BC66+$D$9*BD66+$E$9*T66)</f>
        <v>0</v>
      </c>
      <c r="V66">
        <f>0.61365*exp(17.502*U66/(240.97+U66))</f>
        <v>0</v>
      </c>
      <c r="W66">
        <f>(X66/Y66*100)</f>
        <v>0</v>
      </c>
      <c r="X66">
        <f>AU66*(AZ66+BA66)/1000</f>
        <v>0</v>
      </c>
      <c r="Y66">
        <f>0.61365*exp(17.502*BB66/(240.97+BB66))</f>
        <v>0</v>
      </c>
      <c r="Z66">
        <f>(V66-AU66*(AZ66+BA66)/1000)</f>
        <v>0</v>
      </c>
      <c r="AA66">
        <f>(-H66*44100)</f>
        <v>0</v>
      </c>
      <c r="AB66">
        <f>2*29.3*P66*0.92*(BB66-U66)</f>
        <v>0</v>
      </c>
      <c r="AC66">
        <f>2*0.95*5.67E-8*(((BB66+$B$9)+273)^4-(U66+273)^4)</f>
        <v>0</v>
      </c>
      <c r="AD66">
        <f>S66+AC66+AA66+AB66</f>
        <v>0</v>
      </c>
      <c r="AE66">
        <v>0</v>
      </c>
      <c r="AF66">
        <v>0</v>
      </c>
      <c r="AG66">
        <f>IF(AE66*$H$15&gt;=AI66,1.0,(AI66/(AI66-AE66*$H$15)))</f>
        <v>0</v>
      </c>
      <c r="AH66">
        <f>(AG66-1)*100</f>
        <v>0</v>
      </c>
      <c r="AI66">
        <f>MAX(0,($B$15+$C$15*BG66)/(1+$D$15*BG66)*AZ66/(BB66+273)*$E$15)</f>
        <v>0</v>
      </c>
      <c r="AJ66">
        <f>$B$13*BH66+$C$13*BI66+$D$13*BT66</f>
        <v>0</v>
      </c>
      <c r="AK66">
        <f>AJ66*AL66</f>
        <v>0</v>
      </c>
      <c r="AL66">
        <f>($B$13*$D$11+$C$13*$D$11+$D$13*(BU66*$E$11+BV66*$G$11))/($B$13+$C$13+$D$13)</f>
        <v>0</v>
      </c>
      <c r="AM66">
        <f>($B$13*$K$11+$C$13*$K$11+$D$13*(BU66*$L$11+BV66*$N$11))/($B$13+$C$13+$D$13)</f>
        <v>0</v>
      </c>
      <c r="AN66">
        <v>2.1</v>
      </c>
      <c r="AO66">
        <v>0.5</v>
      </c>
      <c r="AP66" t="s">
        <v>334</v>
      </c>
      <c r="AQ66">
        <v>2</v>
      </c>
      <c r="AR66">
        <v>1658254841.5</v>
      </c>
      <c r="AS66">
        <v>1495.12</v>
      </c>
      <c r="AT66">
        <v>1499.893636363636</v>
      </c>
      <c r="AU66">
        <v>22.39517272727273</v>
      </c>
      <c r="AV66">
        <v>21.41997272727273</v>
      </c>
      <c r="AW66">
        <v>1491.34</v>
      </c>
      <c r="AX66">
        <v>22.16556363636364</v>
      </c>
      <c r="AY66">
        <v>600.9873636363636</v>
      </c>
      <c r="AZ66">
        <v>84.93610909090908</v>
      </c>
      <c r="BA66">
        <v>0.0951502090909091</v>
      </c>
      <c r="BB66">
        <v>33.3099</v>
      </c>
      <c r="BC66">
        <v>34.00572727272728</v>
      </c>
      <c r="BD66">
        <v>999.9</v>
      </c>
      <c r="BE66">
        <v>0</v>
      </c>
      <c r="BF66">
        <v>0</v>
      </c>
      <c r="BG66">
        <v>9999.315454545454</v>
      </c>
      <c r="BH66">
        <v>564.153</v>
      </c>
      <c r="BI66">
        <v>251.5015454545454</v>
      </c>
      <c r="BJ66">
        <v>-4.773724</v>
      </c>
      <c r="BK66">
        <v>1529.367272727273</v>
      </c>
      <c r="BL66">
        <v>1532.723636363636</v>
      </c>
      <c r="BM66">
        <v>0.9752080372727273</v>
      </c>
      <c r="BN66">
        <v>1499.893636363636</v>
      </c>
      <c r="BO66">
        <v>21.41997272727273</v>
      </c>
      <c r="BP66">
        <v>1.902159090909091</v>
      </c>
      <c r="BQ66">
        <v>1.819329090909091</v>
      </c>
      <c r="BR66">
        <v>16.63940909090909</v>
      </c>
      <c r="BS66">
        <v>15.9537</v>
      </c>
      <c r="BT66">
        <v>1799.990909090909</v>
      </c>
      <c r="BU66">
        <v>0.6429995454545454</v>
      </c>
      <c r="BV66">
        <v>0.3570005454545455</v>
      </c>
      <c r="BW66">
        <v>36</v>
      </c>
      <c r="BX66">
        <v>30063.26363636363</v>
      </c>
      <c r="BY66">
        <v>1658254839</v>
      </c>
      <c r="BZ66" t="s">
        <v>485</v>
      </c>
      <c r="CA66">
        <v>1658254839</v>
      </c>
      <c r="CB66">
        <v>1658254827.5</v>
      </c>
      <c r="CC66">
        <v>51</v>
      </c>
      <c r="CD66">
        <v>0.501</v>
      </c>
      <c r="CE66">
        <v>0</v>
      </c>
      <c r="CF66">
        <v>3.916</v>
      </c>
      <c r="CG66">
        <v>0.202</v>
      </c>
      <c r="CH66">
        <v>1500</v>
      </c>
      <c r="CI66">
        <v>21</v>
      </c>
      <c r="CJ66">
        <v>0.25</v>
      </c>
      <c r="CK66">
        <v>0.04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3.22606</v>
      </c>
      <c r="CX66">
        <v>2.77314</v>
      </c>
      <c r="CY66">
        <v>0.190982</v>
      </c>
      <c r="CZ66">
        <v>0.194716</v>
      </c>
      <c r="DA66">
        <v>0.100964</v>
      </c>
      <c r="DB66">
        <v>0.0951955</v>
      </c>
      <c r="DC66">
        <v>20296.5</v>
      </c>
      <c r="DD66">
        <v>19937.2</v>
      </c>
      <c r="DE66">
        <v>24142.9</v>
      </c>
      <c r="DF66">
        <v>22073.9</v>
      </c>
      <c r="DG66">
        <v>32095.2</v>
      </c>
      <c r="DH66">
        <v>25496.2</v>
      </c>
      <c r="DI66">
        <v>39476.6</v>
      </c>
      <c r="DJ66">
        <v>30575.3</v>
      </c>
      <c r="DK66">
        <v>2.10415</v>
      </c>
      <c r="DL66">
        <v>2.04268</v>
      </c>
      <c r="DM66">
        <v>0.0390112</v>
      </c>
      <c r="DN66">
        <v>0</v>
      </c>
      <c r="DO66">
        <v>33.371</v>
      </c>
      <c r="DP66">
        <v>999.9</v>
      </c>
      <c r="DQ66">
        <v>50.3</v>
      </c>
      <c r="DR66">
        <v>40.7</v>
      </c>
      <c r="DS66">
        <v>45.5714</v>
      </c>
      <c r="DT66">
        <v>63.3343</v>
      </c>
      <c r="DU66">
        <v>15.7452</v>
      </c>
      <c r="DV66">
        <v>2</v>
      </c>
      <c r="DW66">
        <v>0.456082</v>
      </c>
      <c r="DX66">
        <v>0.23372</v>
      </c>
      <c r="DY66">
        <v>20.3656</v>
      </c>
      <c r="DZ66">
        <v>5.22598</v>
      </c>
      <c r="EA66">
        <v>11.945</v>
      </c>
      <c r="EB66">
        <v>4.97685</v>
      </c>
      <c r="EC66">
        <v>3.28048</v>
      </c>
      <c r="ED66">
        <v>7099.9</v>
      </c>
      <c r="EE66">
        <v>9999</v>
      </c>
      <c r="EF66">
        <v>9999</v>
      </c>
      <c r="EG66">
        <v>166.6</v>
      </c>
      <c r="EH66">
        <v>4.97183</v>
      </c>
      <c r="EI66">
        <v>1.86193</v>
      </c>
      <c r="EJ66">
        <v>1.86744</v>
      </c>
      <c r="EK66">
        <v>1.85898</v>
      </c>
      <c r="EL66">
        <v>1.86295</v>
      </c>
      <c r="EM66">
        <v>1.86356</v>
      </c>
      <c r="EN66">
        <v>1.86425</v>
      </c>
      <c r="EO66">
        <v>1.8605</v>
      </c>
      <c r="EP66">
        <v>0</v>
      </c>
      <c r="EQ66">
        <v>0</v>
      </c>
      <c r="ER66">
        <v>0</v>
      </c>
      <c r="ES66">
        <v>0</v>
      </c>
      <c r="ET66" t="s">
        <v>336</v>
      </c>
      <c r="EU66" t="s">
        <v>337</v>
      </c>
      <c r="EV66" t="s">
        <v>338</v>
      </c>
      <c r="EW66" t="s">
        <v>338</v>
      </c>
      <c r="EX66" t="s">
        <v>338</v>
      </c>
      <c r="EY66" t="s">
        <v>338</v>
      </c>
      <c r="EZ66">
        <v>0</v>
      </c>
      <c r="FA66">
        <v>100</v>
      </c>
      <c r="FB66">
        <v>100</v>
      </c>
      <c r="FC66">
        <v>3.91</v>
      </c>
      <c r="FD66">
        <v>0.2813</v>
      </c>
      <c r="FE66">
        <v>3.794768087552227</v>
      </c>
      <c r="FF66">
        <v>0.0006784385813721132</v>
      </c>
      <c r="FG66">
        <v>-9.114967239483524E-07</v>
      </c>
      <c r="FH66">
        <v>3.422039933275619E-10</v>
      </c>
      <c r="FI66">
        <v>0.03389268066678824</v>
      </c>
      <c r="FJ66">
        <v>-0.01029449659765723</v>
      </c>
      <c r="FK66">
        <v>0.0009324137930095463</v>
      </c>
      <c r="FL66">
        <v>-3.199825925107234E-06</v>
      </c>
      <c r="FM66">
        <v>1</v>
      </c>
      <c r="FN66">
        <v>2092</v>
      </c>
      <c r="FO66">
        <v>0</v>
      </c>
      <c r="FP66">
        <v>27</v>
      </c>
      <c r="FQ66">
        <v>0.1</v>
      </c>
      <c r="FR66">
        <v>0.3</v>
      </c>
      <c r="FS66">
        <v>3.77075</v>
      </c>
      <c r="FT66">
        <v>2.41455</v>
      </c>
      <c r="FU66">
        <v>2.14966</v>
      </c>
      <c r="FV66">
        <v>2.69287</v>
      </c>
      <c r="FW66">
        <v>2.15088</v>
      </c>
      <c r="FX66">
        <v>2.40112</v>
      </c>
      <c r="FY66">
        <v>44.1954</v>
      </c>
      <c r="FZ66">
        <v>15.0952</v>
      </c>
      <c r="GA66">
        <v>19</v>
      </c>
      <c r="GB66">
        <v>614.776</v>
      </c>
      <c r="GC66">
        <v>585.438</v>
      </c>
      <c r="GD66">
        <v>32.3646</v>
      </c>
      <c r="GE66">
        <v>33.1589</v>
      </c>
      <c r="GF66">
        <v>30.0005</v>
      </c>
      <c r="GG66">
        <v>32.9961</v>
      </c>
      <c r="GH66">
        <v>32.9634</v>
      </c>
      <c r="GI66">
        <v>75.4384</v>
      </c>
      <c r="GJ66">
        <v>50.3094</v>
      </c>
      <c r="GK66">
        <v>0</v>
      </c>
      <c r="GL66">
        <v>32.3638</v>
      </c>
      <c r="GM66">
        <v>1500</v>
      </c>
      <c r="GN66">
        <v>21.3115</v>
      </c>
      <c r="GO66">
        <v>99.8184</v>
      </c>
      <c r="GP66">
        <v>100.282</v>
      </c>
    </row>
    <row r="67" spans="1:198">
      <c r="A67">
        <v>49</v>
      </c>
      <c r="B67">
        <v>1658255323.6</v>
      </c>
      <c r="C67">
        <v>6828</v>
      </c>
      <c r="D67" t="s">
        <v>488</v>
      </c>
      <c r="E67" t="s">
        <v>489</v>
      </c>
      <c r="F67">
        <v>15</v>
      </c>
      <c r="G67">
        <v>1658255315.599999</v>
      </c>
      <c r="H67">
        <f>(I67)/1000</f>
        <v>0</v>
      </c>
      <c r="I67">
        <f>1000*AY67*AG67*(AU67-AV67)/(100*AN67*(1000-AG67*AU67))</f>
        <v>0</v>
      </c>
      <c r="J67">
        <f>AY67*AG67*(AT67-AS67*(1000-AG67*AV67)/(1000-AG67*AU67))/(100*AN67)</f>
        <v>0</v>
      </c>
      <c r="K67">
        <f>AS67 - IF(AG67&gt;1, J67*AN67*100.0/(AI67*BG67), 0)</f>
        <v>0</v>
      </c>
      <c r="L67">
        <f>((R67-H67/2)*K67-J67)/(R67+H67/2)</f>
        <v>0</v>
      </c>
      <c r="M67">
        <f>L67*(AZ67+BA67)/1000.0</f>
        <v>0</v>
      </c>
      <c r="N67">
        <f>(AS67 - IF(AG67&gt;1, J67*AN67*100.0/(AI67*BG67), 0))*(AZ67+BA67)/1000.0</f>
        <v>0</v>
      </c>
      <c r="O67">
        <f>2.0/((1/Q67-1/P67)+SIGN(Q67)*SQRT((1/Q67-1/P67)*(1/Q67-1/P67) + 4*AO67/((AO67+1)*(AO67+1))*(2*1/Q67*1/P67-1/P67*1/P67)))</f>
        <v>0</v>
      </c>
      <c r="P67">
        <f>IF(LEFT(AP67,1)&lt;&gt;"0",IF(LEFT(AP67,1)="1",3.0,AQ67),$D$5+$E$5*(BG67*AZ67/($K$5*1000))+$F$5*(BG67*AZ67/($K$5*1000))*MAX(MIN(AN67,$J$5),$I$5)*MAX(MIN(AN67,$J$5),$I$5)+$G$5*MAX(MIN(AN67,$J$5),$I$5)*(BG67*AZ67/($K$5*1000))+$H$5*(BG67*AZ67/($K$5*1000))*(BG67*AZ67/($K$5*1000)))</f>
        <v>0</v>
      </c>
      <c r="Q67">
        <f>H67*(1000-(1000*0.61365*exp(17.502*U67/(240.97+U67))/(AZ67+BA67)+AU67)/2)/(1000*0.61365*exp(17.502*U67/(240.97+U67))/(AZ67+BA67)-AU67)</f>
        <v>0</v>
      </c>
      <c r="R67">
        <f>1/((AO67+1)/(O67/1.6)+1/(P67/1.37)) + AO67/((AO67+1)/(O67/1.6) + AO67/(P67/1.37))</f>
        <v>0</v>
      </c>
      <c r="S67">
        <f>(AJ67*AM67)</f>
        <v>0</v>
      </c>
      <c r="T67">
        <f>(BB67+(S67+2*0.95*5.67E-8*(((BB67+$B$9)+273)^4-(BB67+273)^4)-44100*H67)/(1.84*29.3*P67+8*0.95*5.67E-8*(BB67+273)^3))</f>
        <v>0</v>
      </c>
      <c r="U67">
        <f>($C$9*BC67+$D$9*BD67+$E$9*T67)</f>
        <v>0</v>
      </c>
      <c r="V67">
        <f>0.61365*exp(17.502*U67/(240.97+U67))</f>
        <v>0</v>
      </c>
      <c r="W67">
        <f>(X67/Y67*100)</f>
        <v>0</v>
      </c>
      <c r="X67">
        <f>AU67*(AZ67+BA67)/1000</f>
        <v>0</v>
      </c>
      <c r="Y67">
        <f>0.61365*exp(17.502*BB67/(240.97+BB67))</f>
        <v>0</v>
      </c>
      <c r="Z67">
        <f>(V67-AU67*(AZ67+BA67)/1000)</f>
        <v>0</v>
      </c>
      <c r="AA67">
        <f>(-H67*44100)</f>
        <v>0</v>
      </c>
      <c r="AB67">
        <f>2*29.3*P67*0.92*(BB67-U67)</f>
        <v>0</v>
      </c>
      <c r="AC67">
        <f>2*0.95*5.67E-8*(((BB67+$B$9)+273)^4-(U67+273)^4)</f>
        <v>0</v>
      </c>
      <c r="AD67">
        <f>S67+AC67+AA67+AB67</f>
        <v>0</v>
      </c>
      <c r="AE67">
        <v>0</v>
      </c>
      <c r="AF67">
        <v>0</v>
      </c>
      <c r="AG67">
        <f>IF(AE67*$H$15&gt;=AI67,1.0,(AI67/(AI67-AE67*$H$15)))</f>
        <v>0</v>
      </c>
      <c r="AH67">
        <f>(AG67-1)*100</f>
        <v>0</v>
      </c>
      <c r="AI67">
        <f>MAX(0,($B$15+$C$15*BG67)/(1+$D$15*BG67)*AZ67/(BB67+273)*$E$15)</f>
        <v>0</v>
      </c>
      <c r="AJ67">
        <f>$B$13*BH67+$C$13*BI67+$D$13*BT67</f>
        <v>0</v>
      </c>
      <c r="AK67">
        <f>AJ67*AL67</f>
        <v>0</v>
      </c>
      <c r="AL67">
        <f>($B$13*$D$11+$C$13*$D$11+$D$13*(BU67*$E$11+BV67*$G$11))/($B$13+$C$13+$D$13)</f>
        <v>0</v>
      </c>
      <c r="AM67">
        <f>($B$13*$K$11+$C$13*$K$11+$D$13*(BU67*$L$11+BV67*$N$11))/($B$13+$C$13+$D$13)</f>
        <v>0</v>
      </c>
      <c r="AN67">
        <v>2.2</v>
      </c>
      <c r="AO67">
        <v>0.5</v>
      </c>
      <c r="AP67" t="s">
        <v>334</v>
      </c>
      <c r="AQ67">
        <v>2</v>
      </c>
      <c r="AR67">
        <v>1658255315.599999</v>
      </c>
      <c r="AS67">
        <v>417.4937741935483</v>
      </c>
      <c r="AT67">
        <v>419.9875161290323</v>
      </c>
      <c r="AU67">
        <v>24.26669032258064</v>
      </c>
      <c r="AV67">
        <v>23.49174838709678</v>
      </c>
      <c r="AW67">
        <v>415.3684193548386</v>
      </c>
      <c r="AX67">
        <v>24.01466129032258</v>
      </c>
      <c r="AY67">
        <v>599.9747096774194</v>
      </c>
      <c r="AZ67">
        <v>84.94906129032259</v>
      </c>
      <c r="BA67">
        <v>0.09995781290322581</v>
      </c>
      <c r="BB67">
        <v>33.39261612903226</v>
      </c>
      <c r="BC67">
        <v>34.04734516129033</v>
      </c>
      <c r="BD67">
        <v>999.9000000000003</v>
      </c>
      <c r="BE67">
        <v>0</v>
      </c>
      <c r="BF67">
        <v>0</v>
      </c>
      <c r="BG67">
        <v>10003.66129032258</v>
      </c>
      <c r="BH67">
        <v>550.6080322580644</v>
      </c>
      <c r="BI67">
        <v>2266.604838709678</v>
      </c>
      <c r="BJ67">
        <v>-2.493675806451613</v>
      </c>
      <c r="BK67">
        <v>427.8769677419356</v>
      </c>
      <c r="BL67">
        <v>430.0910967741934</v>
      </c>
      <c r="BM67">
        <v>0.774944935483871</v>
      </c>
      <c r="BN67">
        <v>419.9875161290323</v>
      </c>
      <c r="BO67">
        <v>23.49174838709678</v>
      </c>
      <c r="BP67">
        <v>2.061432258064516</v>
      </c>
      <c r="BQ67">
        <v>1.995601935483871</v>
      </c>
      <c r="BR67">
        <v>17.92425483870968</v>
      </c>
      <c r="BS67">
        <v>17.40947096774194</v>
      </c>
      <c r="BT67">
        <v>1799.964838709677</v>
      </c>
      <c r="BU67">
        <v>0.6429996129032256</v>
      </c>
      <c r="BV67">
        <v>0.3570003548387096</v>
      </c>
      <c r="BW67">
        <v>43</v>
      </c>
      <c r="BX67">
        <v>30062.85161290323</v>
      </c>
      <c r="BY67">
        <v>1658255288.1</v>
      </c>
      <c r="BZ67" t="s">
        <v>490</v>
      </c>
      <c r="CA67">
        <v>1658255288.1</v>
      </c>
      <c r="CB67">
        <v>1658255284.1</v>
      </c>
      <c r="CC67">
        <v>53</v>
      </c>
      <c r="CD67">
        <v>0.018</v>
      </c>
      <c r="CE67">
        <v>-0.005</v>
      </c>
      <c r="CF67">
        <v>2.126</v>
      </c>
      <c r="CG67">
        <v>0.228</v>
      </c>
      <c r="CH67">
        <v>420</v>
      </c>
      <c r="CI67">
        <v>23</v>
      </c>
      <c r="CJ67">
        <v>0.52</v>
      </c>
      <c r="CK67">
        <v>0.15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3.22151</v>
      </c>
      <c r="CX67">
        <v>2.78126</v>
      </c>
      <c r="CY67">
        <v>0.08039880000000001</v>
      </c>
      <c r="CZ67">
        <v>0.0821733</v>
      </c>
      <c r="DA67">
        <v>0.09994</v>
      </c>
      <c r="DB67">
        <v>0.100059</v>
      </c>
      <c r="DC67">
        <v>22857.6</v>
      </c>
      <c r="DD67">
        <v>22538.3</v>
      </c>
      <c r="DE67">
        <v>23934.9</v>
      </c>
      <c r="DF67">
        <v>21905.9</v>
      </c>
      <c r="DG67">
        <v>31871.4</v>
      </c>
      <c r="DH67">
        <v>25168.6</v>
      </c>
      <c r="DI67">
        <v>39150.9</v>
      </c>
      <c r="DJ67">
        <v>30341.1</v>
      </c>
      <c r="DK67">
        <v>2.06362</v>
      </c>
      <c r="DL67">
        <v>1.96845</v>
      </c>
      <c r="DM67">
        <v>-0.07274369999999999</v>
      </c>
      <c r="DN67">
        <v>0</v>
      </c>
      <c r="DO67">
        <v>35.2158</v>
      </c>
      <c r="DP67">
        <v>999.9</v>
      </c>
      <c r="DQ67">
        <v>50.6</v>
      </c>
      <c r="DR67">
        <v>41.2</v>
      </c>
      <c r="DS67">
        <v>47.0718</v>
      </c>
      <c r="DT67">
        <v>64.07510000000001</v>
      </c>
      <c r="DU67">
        <v>16.6907</v>
      </c>
      <c r="DV67">
        <v>2</v>
      </c>
      <c r="DW67">
        <v>0.916052</v>
      </c>
      <c r="DX67">
        <v>8.45514</v>
      </c>
      <c r="DY67">
        <v>20.1217</v>
      </c>
      <c r="DZ67">
        <v>5.22118</v>
      </c>
      <c r="EA67">
        <v>11.9553</v>
      </c>
      <c r="EB67">
        <v>4.9728</v>
      </c>
      <c r="EC67">
        <v>3.2794</v>
      </c>
      <c r="ED67">
        <v>7111.8</v>
      </c>
      <c r="EE67">
        <v>9999</v>
      </c>
      <c r="EF67">
        <v>9999</v>
      </c>
      <c r="EG67">
        <v>166.7</v>
      </c>
      <c r="EH67">
        <v>4.97171</v>
      </c>
      <c r="EI67">
        <v>1.86202</v>
      </c>
      <c r="EJ67">
        <v>1.86752</v>
      </c>
      <c r="EK67">
        <v>1.8591</v>
      </c>
      <c r="EL67">
        <v>1.86296</v>
      </c>
      <c r="EM67">
        <v>1.86358</v>
      </c>
      <c r="EN67">
        <v>1.86429</v>
      </c>
      <c r="EO67">
        <v>1.86063</v>
      </c>
      <c r="EP67">
        <v>0</v>
      </c>
      <c r="EQ67">
        <v>0</v>
      </c>
      <c r="ER67">
        <v>0</v>
      </c>
      <c r="ES67">
        <v>0</v>
      </c>
      <c r="ET67" t="s">
        <v>336</v>
      </c>
      <c r="EU67" t="s">
        <v>337</v>
      </c>
      <c r="EV67" t="s">
        <v>338</v>
      </c>
      <c r="EW67" t="s">
        <v>338</v>
      </c>
      <c r="EX67" t="s">
        <v>338</v>
      </c>
      <c r="EY67" t="s">
        <v>338</v>
      </c>
      <c r="EZ67">
        <v>0</v>
      </c>
      <c r="FA67">
        <v>100</v>
      </c>
      <c r="FB67">
        <v>100</v>
      </c>
      <c r="FC67">
        <v>2.125</v>
      </c>
      <c r="FD67">
        <v>0.2512</v>
      </c>
      <c r="FE67">
        <v>1.976345341317234</v>
      </c>
      <c r="FF67">
        <v>0.0006784385813721132</v>
      </c>
      <c r="FG67">
        <v>-9.114967239483524E-07</v>
      </c>
      <c r="FH67">
        <v>3.422039933275619E-10</v>
      </c>
      <c r="FI67">
        <v>0.005848493008639342</v>
      </c>
      <c r="FJ67">
        <v>-0.01029449659765723</v>
      </c>
      <c r="FK67">
        <v>0.0009324137930095463</v>
      </c>
      <c r="FL67">
        <v>-3.199825925107234E-06</v>
      </c>
      <c r="FM67">
        <v>1</v>
      </c>
      <c r="FN67">
        <v>2092</v>
      </c>
      <c r="FO67">
        <v>0</v>
      </c>
      <c r="FP67">
        <v>27</v>
      </c>
      <c r="FQ67">
        <v>0.6</v>
      </c>
      <c r="FR67">
        <v>0.7</v>
      </c>
      <c r="FS67">
        <v>1.37939</v>
      </c>
      <c r="FT67">
        <v>2.41333</v>
      </c>
      <c r="FU67">
        <v>2.14966</v>
      </c>
      <c r="FV67">
        <v>2.69531</v>
      </c>
      <c r="FW67">
        <v>2.15088</v>
      </c>
      <c r="FX67">
        <v>2.44263</v>
      </c>
      <c r="FY67">
        <v>45.921</v>
      </c>
      <c r="FZ67">
        <v>14.815</v>
      </c>
      <c r="GA67">
        <v>19</v>
      </c>
      <c r="GB67">
        <v>618.713</v>
      </c>
      <c r="GC67">
        <v>560.0650000000001</v>
      </c>
      <c r="GD67">
        <v>26.2336</v>
      </c>
      <c r="GE67">
        <v>37.7541</v>
      </c>
      <c r="GF67">
        <v>30.006</v>
      </c>
      <c r="GG67">
        <v>36.6672</v>
      </c>
      <c r="GH67">
        <v>36.5503</v>
      </c>
      <c r="GI67">
        <v>27.632</v>
      </c>
      <c r="GJ67">
        <v>48.1241</v>
      </c>
      <c r="GK67">
        <v>0</v>
      </c>
      <c r="GL67">
        <v>26.2204</v>
      </c>
      <c r="GM67">
        <v>420</v>
      </c>
      <c r="GN67">
        <v>23.477</v>
      </c>
      <c r="GO67">
        <v>98.98099999999999</v>
      </c>
      <c r="GP67">
        <v>99.5158</v>
      </c>
    </row>
    <row r="68" spans="1:198">
      <c r="A68">
        <v>50</v>
      </c>
      <c r="B68">
        <v>1658255414.1</v>
      </c>
      <c r="C68">
        <v>6918.5</v>
      </c>
      <c r="D68" t="s">
        <v>491</v>
      </c>
      <c r="E68" t="s">
        <v>492</v>
      </c>
      <c r="F68">
        <v>15</v>
      </c>
      <c r="G68">
        <v>1658255406.349999</v>
      </c>
      <c r="H68">
        <f>(I68)/1000</f>
        <v>0</v>
      </c>
      <c r="I68">
        <f>1000*AY68*AG68*(AU68-AV68)/(100*AN68*(1000-AG68*AU68))</f>
        <v>0</v>
      </c>
      <c r="J68">
        <f>AY68*AG68*(AT68-AS68*(1000-AG68*AV68)/(1000-AG68*AU68))/(100*AN68)</f>
        <v>0</v>
      </c>
      <c r="K68">
        <f>AS68 - IF(AG68&gt;1, J68*AN68*100.0/(AI68*BG68), 0)</f>
        <v>0</v>
      </c>
      <c r="L68">
        <f>((R68-H68/2)*K68-J68)/(R68+H68/2)</f>
        <v>0</v>
      </c>
      <c r="M68">
        <f>L68*(AZ68+BA68)/1000.0</f>
        <v>0</v>
      </c>
      <c r="N68">
        <f>(AS68 - IF(AG68&gt;1, J68*AN68*100.0/(AI68*BG68), 0))*(AZ68+BA68)/1000.0</f>
        <v>0</v>
      </c>
      <c r="O68">
        <f>2.0/((1/Q68-1/P68)+SIGN(Q68)*SQRT((1/Q68-1/P68)*(1/Q68-1/P68) + 4*AO68/((AO68+1)*(AO68+1))*(2*1/Q68*1/P68-1/P68*1/P68)))</f>
        <v>0</v>
      </c>
      <c r="P68">
        <f>IF(LEFT(AP68,1)&lt;&gt;"0",IF(LEFT(AP68,1)="1",3.0,AQ68),$D$5+$E$5*(BG68*AZ68/($K$5*1000))+$F$5*(BG68*AZ68/($K$5*1000))*MAX(MIN(AN68,$J$5),$I$5)*MAX(MIN(AN68,$J$5),$I$5)+$G$5*MAX(MIN(AN68,$J$5),$I$5)*(BG68*AZ68/($K$5*1000))+$H$5*(BG68*AZ68/($K$5*1000))*(BG68*AZ68/($K$5*1000)))</f>
        <v>0</v>
      </c>
      <c r="Q68">
        <f>H68*(1000-(1000*0.61365*exp(17.502*U68/(240.97+U68))/(AZ68+BA68)+AU68)/2)/(1000*0.61365*exp(17.502*U68/(240.97+U68))/(AZ68+BA68)-AU68)</f>
        <v>0</v>
      </c>
      <c r="R68">
        <f>1/((AO68+1)/(O68/1.6)+1/(P68/1.37)) + AO68/((AO68+1)/(O68/1.6) + AO68/(P68/1.37))</f>
        <v>0</v>
      </c>
      <c r="S68">
        <f>(AJ68*AM68)</f>
        <v>0</v>
      </c>
      <c r="T68">
        <f>(BB68+(S68+2*0.95*5.67E-8*(((BB68+$B$9)+273)^4-(BB68+273)^4)-44100*H68)/(1.84*29.3*P68+8*0.95*5.67E-8*(BB68+273)^3))</f>
        <v>0</v>
      </c>
      <c r="U68">
        <f>($C$9*BC68+$D$9*BD68+$E$9*T68)</f>
        <v>0</v>
      </c>
      <c r="V68">
        <f>0.61365*exp(17.502*U68/(240.97+U68))</f>
        <v>0</v>
      </c>
      <c r="W68">
        <f>(X68/Y68*100)</f>
        <v>0</v>
      </c>
      <c r="X68">
        <f>AU68*(AZ68+BA68)/1000</f>
        <v>0</v>
      </c>
      <c r="Y68">
        <f>0.61365*exp(17.502*BB68/(240.97+BB68))</f>
        <v>0</v>
      </c>
      <c r="Z68">
        <f>(V68-AU68*(AZ68+BA68)/1000)</f>
        <v>0</v>
      </c>
      <c r="AA68">
        <f>(-H68*44100)</f>
        <v>0</v>
      </c>
      <c r="AB68">
        <f>2*29.3*P68*0.92*(BB68-U68)</f>
        <v>0</v>
      </c>
      <c r="AC68">
        <f>2*0.95*5.67E-8*(((BB68+$B$9)+273)^4-(U68+273)^4)</f>
        <v>0</v>
      </c>
      <c r="AD68">
        <f>S68+AC68+AA68+AB68</f>
        <v>0</v>
      </c>
      <c r="AE68">
        <v>0</v>
      </c>
      <c r="AF68">
        <v>0</v>
      </c>
      <c r="AG68">
        <f>IF(AE68*$H$15&gt;=AI68,1.0,(AI68/(AI68-AE68*$H$15)))</f>
        <v>0</v>
      </c>
      <c r="AH68">
        <f>(AG68-1)*100</f>
        <v>0</v>
      </c>
      <c r="AI68">
        <f>MAX(0,($B$15+$C$15*BG68)/(1+$D$15*BG68)*AZ68/(BB68+273)*$E$15)</f>
        <v>0</v>
      </c>
      <c r="AJ68">
        <f>$B$13*BH68+$C$13*BI68+$D$13*BT68</f>
        <v>0</v>
      </c>
      <c r="AK68">
        <f>AJ68*AL68</f>
        <v>0</v>
      </c>
      <c r="AL68">
        <f>($B$13*$D$11+$C$13*$D$11+$D$13*(BU68*$E$11+BV68*$G$11))/($B$13+$C$13+$D$13)</f>
        <v>0</v>
      </c>
      <c r="AM68">
        <f>($B$13*$K$11+$C$13*$K$11+$D$13*(BU68*$L$11+BV68*$N$11))/($B$13+$C$13+$D$13)</f>
        <v>0</v>
      </c>
      <c r="AN68">
        <v>2.2</v>
      </c>
      <c r="AO68">
        <v>0.5</v>
      </c>
      <c r="AP68" t="s">
        <v>334</v>
      </c>
      <c r="AQ68">
        <v>2</v>
      </c>
      <c r="AR68">
        <v>1658255406.349999</v>
      </c>
      <c r="AS68">
        <v>298.3039666666667</v>
      </c>
      <c r="AT68">
        <v>299.9842666666667</v>
      </c>
      <c r="AU68">
        <v>24.30798</v>
      </c>
      <c r="AV68">
        <v>23.52517333333333</v>
      </c>
      <c r="AW68">
        <v>296.5299666666667</v>
      </c>
      <c r="AX68">
        <v>24.08198</v>
      </c>
      <c r="AY68">
        <v>599.9798333333333</v>
      </c>
      <c r="AZ68">
        <v>84.94738666666667</v>
      </c>
      <c r="BA68">
        <v>0.1002759866666667</v>
      </c>
      <c r="BB68">
        <v>33.40036333333333</v>
      </c>
      <c r="BC68">
        <v>34.19780666666666</v>
      </c>
      <c r="BD68">
        <v>999.9000000000002</v>
      </c>
      <c r="BE68">
        <v>0</v>
      </c>
      <c r="BF68">
        <v>0</v>
      </c>
      <c r="BG68">
        <v>10000.82733333333</v>
      </c>
      <c r="BH68">
        <v>549.6238</v>
      </c>
      <c r="BI68">
        <v>2250.418</v>
      </c>
      <c r="BJ68">
        <v>-1.348011</v>
      </c>
      <c r="BK68">
        <v>306.0850000000001</v>
      </c>
      <c r="BL68">
        <v>307.2114</v>
      </c>
      <c r="BM68">
        <v>0.8108006666666667</v>
      </c>
      <c r="BN68">
        <v>299.9842666666667</v>
      </c>
      <c r="BO68">
        <v>23.52517333333333</v>
      </c>
      <c r="BP68">
        <v>2.067277666666667</v>
      </c>
      <c r="BQ68">
        <v>1.998401666666667</v>
      </c>
      <c r="BR68">
        <v>17.96926333333333</v>
      </c>
      <c r="BS68">
        <v>17.43167333333333</v>
      </c>
      <c r="BT68">
        <v>1799.963666666667</v>
      </c>
      <c r="BU68">
        <v>0.6429999333333335</v>
      </c>
      <c r="BV68">
        <v>0.3570000333333332</v>
      </c>
      <c r="BW68">
        <v>44</v>
      </c>
      <c r="BX68">
        <v>30062.82333333334</v>
      </c>
      <c r="BY68">
        <v>1658255433.1</v>
      </c>
      <c r="BZ68" t="s">
        <v>493</v>
      </c>
      <c r="CA68">
        <v>1658255433.1</v>
      </c>
      <c r="CB68">
        <v>1658255431.1</v>
      </c>
      <c r="CC68">
        <v>54</v>
      </c>
      <c r="CD68">
        <v>-0.333</v>
      </c>
      <c r="CE68">
        <v>-0.004</v>
      </c>
      <c r="CF68">
        <v>1.774</v>
      </c>
      <c r="CG68">
        <v>0.226</v>
      </c>
      <c r="CH68">
        <v>300</v>
      </c>
      <c r="CI68">
        <v>23</v>
      </c>
      <c r="CJ68">
        <v>0.31</v>
      </c>
      <c r="CK68">
        <v>0.1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3.22029</v>
      </c>
      <c r="CX68">
        <v>2.78147</v>
      </c>
      <c r="CY68">
        <v>0.0613665</v>
      </c>
      <c r="CZ68">
        <v>0.0627981</v>
      </c>
      <c r="DA68">
        <v>0.0999366</v>
      </c>
      <c r="DB68">
        <v>0.0997721</v>
      </c>
      <c r="DC68">
        <v>23275.1</v>
      </c>
      <c r="DD68">
        <v>22966.5</v>
      </c>
      <c r="DE68">
        <v>23883</v>
      </c>
      <c r="DF68">
        <v>21865</v>
      </c>
      <c r="DG68">
        <v>31807.5</v>
      </c>
      <c r="DH68">
        <v>25130.9</v>
      </c>
      <c r="DI68">
        <v>39070.5</v>
      </c>
      <c r="DJ68">
        <v>30284.6</v>
      </c>
      <c r="DK68">
        <v>2.0482</v>
      </c>
      <c r="DL68">
        <v>1.95175</v>
      </c>
      <c r="DM68">
        <v>-0.0884086</v>
      </c>
      <c r="DN68">
        <v>0</v>
      </c>
      <c r="DO68">
        <v>35.4522</v>
      </c>
      <c r="DP68">
        <v>999.9</v>
      </c>
      <c r="DQ68">
        <v>50.4</v>
      </c>
      <c r="DR68">
        <v>41.5</v>
      </c>
      <c r="DS68">
        <v>47.6344</v>
      </c>
      <c r="DT68">
        <v>64.1551</v>
      </c>
      <c r="DU68">
        <v>16.855</v>
      </c>
      <c r="DV68">
        <v>2</v>
      </c>
      <c r="DW68">
        <v>1.028</v>
      </c>
      <c r="DX68">
        <v>9.28105</v>
      </c>
      <c r="DY68">
        <v>20.0754</v>
      </c>
      <c r="DZ68">
        <v>5.22388</v>
      </c>
      <c r="EA68">
        <v>11.956</v>
      </c>
      <c r="EB68">
        <v>4.97445</v>
      </c>
      <c r="EC68">
        <v>3.28</v>
      </c>
      <c r="ED68">
        <v>7114.2</v>
      </c>
      <c r="EE68">
        <v>9999</v>
      </c>
      <c r="EF68">
        <v>9999</v>
      </c>
      <c r="EG68">
        <v>166.7</v>
      </c>
      <c r="EH68">
        <v>4.97169</v>
      </c>
      <c r="EI68">
        <v>1.86202</v>
      </c>
      <c r="EJ68">
        <v>1.86752</v>
      </c>
      <c r="EK68">
        <v>1.85913</v>
      </c>
      <c r="EL68">
        <v>1.86296</v>
      </c>
      <c r="EM68">
        <v>1.8636</v>
      </c>
      <c r="EN68">
        <v>1.86432</v>
      </c>
      <c r="EO68">
        <v>1.86062</v>
      </c>
      <c r="EP68">
        <v>0</v>
      </c>
      <c r="EQ68">
        <v>0</v>
      </c>
      <c r="ER68">
        <v>0</v>
      </c>
      <c r="ES68">
        <v>0</v>
      </c>
      <c r="ET68" t="s">
        <v>336</v>
      </c>
      <c r="EU68" t="s">
        <v>337</v>
      </c>
      <c r="EV68" t="s">
        <v>338</v>
      </c>
      <c r="EW68" t="s">
        <v>338</v>
      </c>
      <c r="EX68" t="s">
        <v>338</v>
      </c>
      <c r="EY68" t="s">
        <v>338</v>
      </c>
      <c r="EZ68">
        <v>0</v>
      </c>
      <c r="FA68">
        <v>100</v>
      </c>
      <c r="FB68">
        <v>100</v>
      </c>
      <c r="FC68">
        <v>1.774</v>
      </c>
      <c r="FD68">
        <v>0.226</v>
      </c>
      <c r="FE68">
        <v>1.976345341317234</v>
      </c>
      <c r="FF68">
        <v>0.0006784385813721132</v>
      </c>
      <c r="FG68">
        <v>-9.114967239483524E-07</v>
      </c>
      <c r="FH68">
        <v>3.422039933275619E-10</v>
      </c>
      <c r="FI68">
        <v>0.005848493008639342</v>
      </c>
      <c r="FJ68">
        <v>-0.01029449659765723</v>
      </c>
      <c r="FK68">
        <v>0.0009324137930095463</v>
      </c>
      <c r="FL68">
        <v>-3.199825925107234E-06</v>
      </c>
      <c r="FM68">
        <v>1</v>
      </c>
      <c r="FN68">
        <v>2092</v>
      </c>
      <c r="FO68">
        <v>0</v>
      </c>
      <c r="FP68">
        <v>27</v>
      </c>
      <c r="FQ68">
        <v>2.1</v>
      </c>
      <c r="FR68">
        <v>2.2</v>
      </c>
      <c r="FS68">
        <v>1.0498</v>
      </c>
      <c r="FT68">
        <v>2.42554</v>
      </c>
      <c r="FU68">
        <v>2.14966</v>
      </c>
      <c r="FV68">
        <v>2.69653</v>
      </c>
      <c r="FW68">
        <v>2.15088</v>
      </c>
      <c r="FX68">
        <v>2.42554</v>
      </c>
      <c r="FY68">
        <v>46.6202</v>
      </c>
      <c r="FZ68">
        <v>14.7362</v>
      </c>
      <c r="GA68">
        <v>19</v>
      </c>
      <c r="GB68">
        <v>616.876</v>
      </c>
      <c r="GC68">
        <v>556.489</v>
      </c>
      <c r="GD68">
        <v>25.7039</v>
      </c>
      <c r="GE68">
        <v>38.9471</v>
      </c>
      <c r="GF68">
        <v>30.0055</v>
      </c>
      <c r="GG68">
        <v>37.7729</v>
      </c>
      <c r="GH68">
        <v>37.6398</v>
      </c>
      <c r="GI68">
        <v>21.0488</v>
      </c>
      <c r="GJ68">
        <v>48.4011</v>
      </c>
      <c r="GK68">
        <v>0</v>
      </c>
      <c r="GL68">
        <v>22.2709</v>
      </c>
      <c r="GM68">
        <v>300</v>
      </c>
      <c r="GN68">
        <v>23.4352</v>
      </c>
      <c r="GO68">
        <v>98.7736</v>
      </c>
      <c r="GP68">
        <v>99.3304</v>
      </c>
    </row>
    <row r="69" spans="1:198">
      <c r="A69">
        <v>51</v>
      </c>
      <c r="B69">
        <v>1658255524.1</v>
      </c>
      <c r="C69">
        <v>7028.5</v>
      </c>
      <c r="D69" t="s">
        <v>494</v>
      </c>
      <c r="E69" t="s">
        <v>495</v>
      </c>
      <c r="F69">
        <v>15</v>
      </c>
      <c r="G69">
        <v>1658255516.099999</v>
      </c>
      <c r="H69">
        <f>(I69)/1000</f>
        <v>0</v>
      </c>
      <c r="I69">
        <f>1000*AY69*AG69*(AU69-AV69)/(100*AN69*(1000-AG69*AU69))</f>
        <v>0</v>
      </c>
      <c r="J69">
        <f>AY69*AG69*(AT69-AS69*(1000-AG69*AV69)/(1000-AG69*AU69))/(100*AN69)</f>
        <v>0</v>
      </c>
      <c r="K69">
        <f>AS69 - IF(AG69&gt;1, J69*AN69*100.0/(AI69*BG69), 0)</f>
        <v>0</v>
      </c>
      <c r="L69">
        <f>((R69-H69/2)*K69-J69)/(R69+H69/2)</f>
        <v>0</v>
      </c>
      <c r="M69">
        <f>L69*(AZ69+BA69)/1000.0</f>
        <v>0</v>
      </c>
      <c r="N69">
        <f>(AS69 - IF(AG69&gt;1, J69*AN69*100.0/(AI69*BG69), 0))*(AZ69+BA69)/1000.0</f>
        <v>0</v>
      </c>
      <c r="O69">
        <f>2.0/((1/Q69-1/P69)+SIGN(Q69)*SQRT((1/Q69-1/P69)*(1/Q69-1/P69) + 4*AO69/((AO69+1)*(AO69+1))*(2*1/Q69*1/P69-1/P69*1/P69)))</f>
        <v>0</v>
      </c>
      <c r="P69">
        <f>IF(LEFT(AP69,1)&lt;&gt;"0",IF(LEFT(AP69,1)="1",3.0,AQ69),$D$5+$E$5*(BG69*AZ69/($K$5*1000))+$F$5*(BG69*AZ69/($K$5*1000))*MAX(MIN(AN69,$J$5),$I$5)*MAX(MIN(AN69,$J$5),$I$5)+$G$5*MAX(MIN(AN69,$J$5),$I$5)*(BG69*AZ69/($K$5*1000))+$H$5*(BG69*AZ69/($K$5*1000))*(BG69*AZ69/($K$5*1000)))</f>
        <v>0</v>
      </c>
      <c r="Q69">
        <f>H69*(1000-(1000*0.61365*exp(17.502*U69/(240.97+U69))/(AZ69+BA69)+AU69)/2)/(1000*0.61365*exp(17.502*U69/(240.97+U69))/(AZ69+BA69)-AU69)</f>
        <v>0</v>
      </c>
      <c r="R69">
        <f>1/((AO69+1)/(O69/1.6)+1/(P69/1.37)) + AO69/((AO69+1)/(O69/1.6) + AO69/(P69/1.37))</f>
        <v>0</v>
      </c>
      <c r="S69">
        <f>(AJ69*AM69)</f>
        <v>0</v>
      </c>
      <c r="T69">
        <f>(BB69+(S69+2*0.95*5.67E-8*(((BB69+$B$9)+273)^4-(BB69+273)^4)-44100*H69)/(1.84*29.3*P69+8*0.95*5.67E-8*(BB69+273)^3))</f>
        <v>0</v>
      </c>
      <c r="U69">
        <f>($C$9*BC69+$D$9*BD69+$E$9*T69)</f>
        <v>0</v>
      </c>
      <c r="V69">
        <f>0.61365*exp(17.502*U69/(240.97+U69))</f>
        <v>0</v>
      </c>
      <c r="W69">
        <f>(X69/Y69*100)</f>
        <v>0</v>
      </c>
      <c r="X69">
        <f>AU69*(AZ69+BA69)/1000</f>
        <v>0</v>
      </c>
      <c r="Y69">
        <f>0.61365*exp(17.502*BB69/(240.97+BB69))</f>
        <v>0</v>
      </c>
      <c r="Z69">
        <f>(V69-AU69*(AZ69+BA69)/1000)</f>
        <v>0</v>
      </c>
      <c r="AA69">
        <f>(-H69*44100)</f>
        <v>0</v>
      </c>
      <c r="AB69">
        <f>2*29.3*P69*0.92*(BB69-U69)</f>
        <v>0</v>
      </c>
      <c r="AC69">
        <f>2*0.95*5.67E-8*(((BB69+$B$9)+273)^4-(U69+273)^4)</f>
        <v>0</v>
      </c>
      <c r="AD69">
        <f>S69+AC69+AA69+AB69</f>
        <v>0</v>
      </c>
      <c r="AE69">
        <v>0</v>
      </c>
      <c r="AF69">
        <v>0</v>
      </c>
      <c r="AG69">
        <f>IF(AE69*$H$15&gt;=AI69,1.0,(AI69/(AI69-AE69*$H$15)))</f>
        <v>0</v>
      </c>
      <c r="AH69">
        <f>(AG69-1)*100</f>
        <v>0</v>
      </c>
      <c r="AI69">
        <f>MAX(0,($B$15+$C$15*BG69)/(1+$D$15*BG69)*AZ69/(BB69+273)*$E$15)</f>
        <v>0</v>
      </c>
      <c r="AJ69">
        <f>$B$13*BH69+$C$13*BI69+$D$13*BT69</f>
        <v>0</v>
      </c>
      <c r="AK69">
        <f>AJ69*AL69</f>
        <v>0</v>
      </c>
      <c r="AL69">
        <f>($B$13*$D$11+$C$13*$D$11+$D$13*(BU69*$E$11+BV69*$G$11))/($B$13+$C$13+$D$13)</f>
        <v>0</v>
      </c>
      <c r="AM69">
        <f>($B$13*$K$11+$C$13*$K$11+$D$13*(BU69*$L$11+BV69*$N$11))/($B$13+$C$13+$D$13)</f>
        <v>0</v>
      </c>
      <c r="AN69">
        <v>2.2</v>
      </c>
      <c r="AO69">
        <v>0.5</v>
      </c>
      <c r="AP69" t="s">
        <v>334</v>
      </c>
      <c r="AQ69">
        <v>2</v>
      </c>
      <c r="AR69">
        <v>1658255516.099999</v>
      </c>
      <c r="AS69">
        <v>199.0212580645161</v>
      </c>
      <c r="AT69">
        <v>200.0046129032258</v>
      </c>
      <c r="AU69">
        <v>24.31012580645161</v>
      </c>
      <c r="AV69">
        <v>23.45400967741936</v>
      </c>
      <c r="AW69">
        <v>197.6202580645161</v>
      </c>
      <c r="AX69">
        <v>24.08412580645161</v>
      </c>
      <c r="AY69">
        <v>600.004935483871</v>
      </c>
      <c r="AZ69">
        <v>84.92680000000001</v>
      </c>
      <c r="BA69">
        <v>0.1000583838709678</v>
      </c>
      <c r="BB69">
        <v>33.52302903225807</v>
      </c>
      <c r="BC69">
        <v>34.11556774193549</v>
      </c>
      <c r="BD69">
        <v>999.9000000000003</v>
      </c>
      <c r="BE69">
        <v>0</v>
      </c>
      <c r="BF69">
        <v>0</v>
      </c>
      <c r="BG69">
        <v>10002.51322580645</v>
      </c>
      <c r="BH69">
        <v>548.9226129032257</v>
      </c>
      <c r="BI69">
        <v>2233.35870967742</v>
      </c>
      <c r="BJ69">
        <v>-0.6396729999999998</v>
      </c>
      <c r="BK69">
        <v>204.3372903225806</v>
      </c>
      <c r="BL69">
        <v>204.8081612903226</v>
      </c>
      <c r="BM69">
        <v>0.8796950322580644</v>
      </c>
      <c r="BN69">
        <v>200.0046129032258</v>
      </c>
      <c r="BO69">
        <v>23.45400967741936</v>
      </c>
      <c r="BP69">
        <v>2.066583548387097</v>
      </c>
      <c r="BQ69">
        <v>1.991874516129032</v>
      </c>
      <c r="BR69">
        <v>17.96391612903225</v>
      </c>
      <c r="BS69">
        <v>17.37971612903226</v>
      </c>
      <c r="BT69">
        <v>1799.97</v>
      </c>
      <c r="BU69">
        <v>0.6429996129032257</v>
      </c>
      <c r="BV69">
        <v>0.3570003870967742</v>
      </c>
      <c r="BW69">
        <v>44.51074838709678</v>
      </c>
      <c r="BX69">
        <v>30062.91290322581</v>
      </c>
      <c r="BY69">
        <v>1658255543.1</v>
      </c>
      <c r="BZ69" t="s">
        <v>496</v>
      </c>
      <c r="CA69">
        <v>1658255541.6</v>
      </c>
      <c r="CB69">
        <v>1658255543.1</v>
      </c>
      <c r="CC69">
        <v>55</v>
      </c>
      <c r="CD69">
        <v>-0.344</v>
      </c>
      <c r="CE69">
        <v>-0.004</v>
      </c>
      <c r="CF69">
        <v>1.401</v>
      </c>
      <c r="CG69">
        <v>0.226</v>
      </c>
      <c r="CH69">
        <v>200</v>
      </c>
      <c r="CI69">
        <v>24</v>
      </c>
      <c r="CJ69">
        <v>0.67</v>
      </c>
      <c r="CK69">
        <v>0.13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3.2187</v>
      </c>
      <c r="CX69">
        <v>2.78145</v>
      </c>
      <c r="CY69">
        <v>0.0432096</v>
      </c>
      <c r="CZ69">
        <v>0.0442796</v>
      </c>
      <c r="DA69">
        <v>0.0998565</v>
      </c>
      <c r="DB69">
        <v>0.100201</v>
      </c>
      <c r="DC69">
        <v>23659.7</v>
      </c>
      <c r="DD69">
        <v>23364.6</v>
      </c>
      <c r="DE69">
        <v>23823.3</v>
      </c>
      <c r="DF69">
        <v>21818.4</v>
      </c>
      <c r="DG69">
        <v>31736.6</v>
      </c>
      <c r="DH69">
        <v>25067.2</v>
      </c>
      <c r="DI69">
        <v>38977.9</v>
      </c>
      <c r="DJ69">
        <v>30220.5</v>
      </c>
      <c r="DK69">
        <v>2.03215</v>
      </c>
      <c r="DL69">
        <v>1.93078</v>
      </c>
      <c r="DM69">
        <v>-0.08140500000000001</v>
      </c>
      <c r="DN69">
        <v>0</v>
      </c>
      <c r="DO69">
        <v>35.4359</v>
      </c>
      <c r="DP69">
        <v>999.9</v>
      </c>
      <c r="DQ69">
        <v>50</v>
      </c>
      <c r="DR69">
        <v>41.9</v>
      </c>
      <c r="DS69">
        <v>48.2721</v>
      </c>
      <c r="DT69">
        <v>64.1651</v>
      </c>
      <c r="DU69">
        <v>17.0793</v>
      </c>
      <c r="DV69">
        <v>2</v>
      </c>
      <c r="DW69">
        <v>1.15211</v>
      </c>
      <c r="DX69">
        <v>9.28105</v>
      </c>
      <c r="DY69">
        <v>20.0738</v>
      </c>
      <c r="DZ69">
        <v>5.22358</v>
      </c>
      <c r="EA69">
        <v>11.956</v>
      </c>
      <c r="EB69">
        <v>4.9738</v>
      </c>
      <c r="EC69">
        <v>3.28</v>
      </c>
      <c r="ED69">
        <v>7116.7</v>
      </c>
      <c r="EE69">
        <v>9999</v>
      </c>
      <c r="EF69">
        <v>9999</v>
      </c>
      <c r="EG69">
        <v>166.7</v>
      </c>
      <c r="EH69">
        <v>4.97173</v>
      </c>
      <c r="EI69">
        <v>1.86203</v>
      </c>
      <c r="EJ69">
        <v>1.86752</v>
      </c>
      <c r="EK69">
        <v>1.85913</v>
      </c>
      <c r="EL69">
        <v>1.86302</v>
      </c>
      <c r="EM69">
        <v>1.86362</v>
      </c>
      <c r="EN69">
        <v>1.86432</v>
      </c>
      <c r="EO69">
        <v>1.86066</v>
      </c>
      <c r="EP69">
        <v>0</v>
      </c>
      <c r="EQ69">
        <v>0</v>
      </c>
      <c r="ER69">
        <v>0</v>
      </c>
      <c r="ES69">
        <v>0</v>
      </c>
      <c r="ET69" t="s">
        <v>336</v>
      </c>
      <c r="EU69" t="s">
        <v>337</v>
      </c>
      <c r="EV69" t="s">
        <v>338</v>
      </c>
      <c r="EW69" t="s">
        <v>338</v>
      </c>
      <c r="EX69" t="s">
        <v>338</v>
      </c>
      <c r="EY69" t="s">
        <v>338</v>
      </c>
      <c r="EZ69">
        <v>0</v>
      </c>
      <c r="FA69">
        <v>100</v>
      </c>
      <c r="FB69">
        <v>100</v>
      </c>
      <c r="FC69">
        <v>1.401</v>
      </c>
      <c r="FD69">
        <v>0.226</v>
      </c>
      <c r="FE69">
        <v>1.643509315747866</v>
      </c>
      <c r="FF69">
        <v>0.0006784385813721132</v>
      </c>
      <c r="FG69">
        <v>-9.114967239483524E-07</v>
      </c>
      <c r="FH69">
        <v>3.422039933275619E-10</v>
      </c>
      <c r="FI69">
        <v>0.001366989436317544</v>
      </c>
      <c r="FJ69">
        <v>-0.01029449659765723</v>
      </c>
      <c r="FK69">
        <v>0.0009324137930095463</v>
      </c>
      <c r="FL69">
        <v>-3.199825925107234E-06</v>
      </c>
      <c r="FM69">
        <v>1</v>
      </c>
      <c r="FN69">
        <v>2092</v>
      </c>
      <c r="FO69">
        <v>0</v>
      </c>
      <c r="FP69">
        <v>27</v>
      </c>
      <c r="FQ69">
        <v>1.5</v>
      </c>
      <c r="FR69">
        <v>1.6</v>
      </c>
      <c r="FS69">
        <v>0.758057</v>
      </c>
      <c r="FT69">
        <v>2.43774</v>
      </c>
      <c r="FU69">
        <v>2.14966</v>
      </c>
      <c r="FV69">
        <v>2.69531</v>
      </c>
      <c r="FW69">
        <v>2.15088</v>
      </c>
      <c r="FX69">
        <v>2.43896</v>
      </c>
      <c r="FY69">
        <v>47.5417</v>
      </c>
      <c r="FZ69">
        <v>14.7099</v>
      </c>
      <c r="GA69">
        <v>19</v>
      </c>
      <c r="GB69">
        <v>616.106</v>
      </c>
      <c r="GC69">
        <v>550.949</v>
      </c>
      <c r="GD69">
        <v>26.028</v>
      </c>
      <c r="GE69">
        <v>40.3138</v>
      </c>
      <c r="GF69">
        <v>30.0053</v>
      </c>
      <c r="GG69">
        <v>39.0789</v>
      </c>
      <c r="GH69">
        <v>38.9216</v>
      </c>
      <c r="GI69">
        <v>15.2197</v>
      </c>
      <c r="GJ69">
        <v>48.7119</v>
      </c>
      <c r="GK69">
        <v>0</v>
      </c>
      <c r="GL69">
        <v>21.1994</v>
      </c>
      <c r="GM69">
        <v>200</v>
      </c>
      <c r="GN69">
        <v>23.5348</v>
      </c>
      <c r="GO69">
        <v>98.5347</v>
      </c>
      <c r="GP69">
        <v>99.11960000000001</v>
      </c>
    </row>
    <row r="70" spans="1:198">
      <c r="A70">
        <v>52</v>
      </c>
      <c r="B70">
        <v>1658255634.1</v>
      </c>
      <c r="C70">
        <v>7138.5</v>
      </c>
      <c r="D70" t="s">
        <v>497</v>
      </c>
      <c r="E70" t="s">
        <v>498</v>
      </c>
      <c r="F70">
        <v>15</v>
      </c>
      <c r="G70">
        <v>1658255626.099999</v>
      </c>
      <c r="H70">
        <f>(I70)/1000</f>
        <v>0</v>
      </c>
      <c r="I70">
        <f>1000*AY70*AG70*(AU70-AV70)/(100*AN70*(1000-AG70*AU70))</f>
        <v>0</v>
      </c>
      <c r="J70">
        <f>AY70*AG70*(AT70-AS70*(1000-AG70*AV70)/(1000-AG70*AU70))/(100*AN70)</f>
        <v>0</v>
      </c>
      <c r="K70">
        <f>AS70 - IF(AG70&gt;1, J70*AN70*100.0/(AI70*BG70), 0)</f>
        <v>0</v>
      </c>
      <c r="L70">
        <f>((R70-H70/2)*K70-J70)/(R70+H70/2)</f>
        <v>0</v>
      </c>
      <c r="M70">
        <f>L70*(AZ70+BA70)/1000.0</f>
        <v>0</v>
      </c>
      <c r="N70">
        <f>(AS70 - IF(AG70&gt;1, J70*AN70*100.0/(AI70*BG70), 0))*(AZ70+BA70)/1000.0</f>
        <v>0</v>
      </c>
      <c r="O70">
        <f>2.0/((1/Q70-1/P70)+SIGN(Q70)*SQRT((1/Q70-1/P70)*(1/Q70-1/P70) + 4*AO70/((AO70+1)*(AO70+1))*(2*1/Q70*1/P70-1/P70*1/P70)))</f>
        <v>0</v>
      </c>
      <c r="P70">
        <f>IF(LEFT(AP70,1)&lt;&gt;"0",IF(LEFT(AP70,1)="1",3.0,AQ70),$D$5+$E$5*(BG70*AZ70/($K$5*1000))+$F$5*(BG70*AZ70/($K$5*1000))*MAX(MIN(AN70,$J$5),$I$5)*MAX(MIN(AN70,$J$5),$I$5)+$G$5*MAX(MIN(AN70,$J$5),$I$5)*(BG70*AZ70/($K$5*1000))+$H$5*(BG70*AZ70/($K$5*1000))*(BG70*AZ70/($K$5*1000)))</f>
        <v>0</v>
      </c>
      <c r="Q70">
        <f>H70*(1000-(1000*0.61365*exp(17.502*U70/(240.97+U70))/(AZ70+BA70)+AU70)/2)/(1000*0.61365*exp(17.502*U70/(240.97+U70))/(AZ70+BA70)-AU70)</f>
        <v>0</v>
      </c>
      <c r="R70">
        <f>1/((AO70+1)/(O70/1.6)+1/(P70/1.37)) + AO70/((AO70+1)/(O70/1.6) + AO70/(P70/1.37))</f>
        <v>0</v>
      </c>
      <c r="S70">
        <f>(AJ70*AM70)</f>
        <v>0</v>
      </c>
      <c r="T70">
        <f>(BB70+(S70+2*0.95*5.67E-8*(((BB70+$B$9)+273)^4-(BB70+273)^4)-44100*H70)/(1.84*29.3*P70+8*0.95*5.67E-8*(BB70+273)^3))</f>
        <v>0</v>
      </c>
      <c r="U70">
        <f>($C$9*BC70+$D$9*BD70+$E$9*T70)</f>
        <v>0</v>
      </c>
      <c r="V70">
        <f>0.61365*exp(17.502*U70/(240.97+U70))</f>
        <v>0</v>
      </c>
      <c r="W70">
        <f>(X70/Y70*100)</f>
        <v>0</v>
      </c>
      <c r="X70">
        <f>AU70*(AZ70+BA70)/1000</f>
        <v>0</v>
      </c>
      <c r="Y70">
        <f>0.61365*exp(17.502*BB70/(240.97+BB70))</f>
        <v>0</v>
      </c>
      <c r="Z70">
        <f>(V70-AU70*(AZ70+BA70)/1000)</f>
        <v>0</v>
      </c>
      <c r="AA70">
        <f>(-H70*44100)</f>
        <v>0</v>
      </c>
      <c r="AB70">
        <f>2*29.3*P70*0.92*(BB70-U70)</f>
        <v>0</v>
      </c>
      <c r="AC70">
        <f>2*0.95*5.67E-8*(((BB70+$B$9)+273)^4-(U70+273)^4)</f>
        <v>0</v>
      </c>
      <c r="AD70">
        <f>S70+AC70+AA70+AB70</f>
        <v>0</v>
      </c>
      <c r="AE70">
        <v>0</v>
      </c>
      <c r="AF70">
        <v>0</v>
      </c>
      <c r="AG70">
        <f>IF(AE70*$H$15&gt;=AI70,1.0,(AI70/(AI70-AE70*$H$15)))</f>
        <v>0</v>
      </c>
      <c r="AH70">
        <f>(AG70-1)*100</f>
        <v>0</v>
      </c>
      <c r="AI70">
        <f>MAX(0,($B$15+$C$15*BG70)/(1+$D$15*BG70)*AZ70/(BB70+273)*$E$15)</f>
        <v>0</v>
      </c>
      <c r="AJ70">
        <f>$B$13*BH70+$C$13*BI70+$D$13*BT70</f>
        <v>0</v>
      </c>
      <c r="AK70">
        <f>AJ70*AL70</f>
        <v>0</v>
      </c>
      <c r="AL70">
        <f>($B$13*$D$11+$C$13*$D$11+$D$13*(BU70*$E$11+BV70*$G$11))/($B$13+$C$13+$D$13)</f>
        <v>0</v>
      </c>
      <c r="AM70">
        <f>($B$13*$K$11+$C$13*$K$11+$D$13*(BU70*$L$11+BV70*$N$11))/($B$13+$C$13+$D$13)</f>
        <v>0</v>
      </c>
      <c r="AN70">
        <v>2.2</v>
      </c>
      <c r="AO70">
        <v>0.5</v>
      </c>
      <c r="AP70" t="s">
        <v>334</v>
      </c>
      <c r="AQ70">
        <v>2</v>
      </c>
      <c r="AR70">
        <v>1658255626.099999</v>
      </c>
      <c r="AS70">
        <v>99.84140322580646</v>
      </c>
      <c r="AT70">
        <v>99.98814193548387</v>
      </c>
      <c r="AU70">
        <v>24.65800967741936</v>
      </c>
      <c r="AV70">
        <v>23.63911290322581</v>
      </c>
      <c r="AW70">
        <v>98.69240322580646</v>
      </c>
      <c r="AX70">
        <v>24.40288387096773</v>
      </c>
      <c r="AY70">
        <v>599.9920322580646</v>
      </c>
      <c r="AZ70">
        <v>84.94808387096775</v>
      </c>
      <c r="BA70">
        <v>0.100008064516129</v>
      </c>
      <c r="BB70">
        <v>33.76230322580645</v>
      </c>
      <c r="BC70">
        <v>34.85704516129032</v>
      </c>
      <c r="BD70">
        <v>999.9000000000003</v>
      </c>
      <c r="BE70">
        <v>0</v>
      </c>
      <c r="BF70">
        <v>0</v>
      </c>
      <c r="BG70">
        <v>9997.674516129033</v>
      </c>
      <c r="BH70">
        <v>549.3649677419355</v>
      </c>
      <c r="BI70">
        <v>2225.274516129032</v>
      </c>
      <c r="BJ70">
        <v>0.0617808741935484</v>
      </c>
      <c r="BK70">
        <v>102.5793870967742</v>
      </c>
      <c r="BL70">
        <v>102.409</v>
      </c>
      <c r="BM70">
        <v>1.018889516129032</v>
      </c>
      <c r="BN70">
        <v>99.98814193548387</v>
      </c>
      <c r="BO70">
        <v>23.63911290322581</v>
      </c>
      <c r="BP70">
        <v>2.094650322580646</v>
      </c>
      <c r="BQ70">
        <v>2.008096774193548</v>
      </c>
      <c r="BR70">
        <v>18.17854838709677</v>
      </c>
      <c r="BS70">
        <v>17.50830967741935</v>
      </c>
      <c r="BT70">
        <v>1799.96129032258</v>
      </c>
      <c r="BU70">
        <v>0.6430005483870969</v>
      </c>
      <c r="BV70">
        <v>0.3569994193548387</v>
      </c>
      <c r="BW70">
        <v>45.70026451612903</v>
      </c>
      <c r="BX70">
        <v>30062.79032258065</v>
      </c>
      <c r="BY70">
        <v>1658255655.6</v>
      </c>
      <c r="BZ70" t="s">
        <v>499</v>
      </c>
      <c r="CA70">
        <v>1658255655.6</v>
      </c>
      <c r="CB70">
        <v>1658255543.1</v>
      </c>
      <c r="CC70">
        <v>56</v>
      </c>
      <c r="CD70">
        <v>-0.209</v>
      </c>
      <c r="CE70">
        <v>-0.004</v>
      </c>
      <c r="CF70">
        <v>1.149</v>
      </c>
      <c r="CG70">
        <v>0.226</v>
      </c>
      <c r="CH70">
        <v>100</v>
      </c>
      <c r="CI70">
        <v>24</v>
      </c>
      <c r="CJ70">
        <v>0.33</v>
      </c>
      <c r="CK70">
        <v>0.13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3.21729</v>
      </c>
      <c r="CX70">
        <v>2.78104</v>
      </c>
      <c r="CY70">
        <v>0.0226325</v>
      </c>
      <c r="CZ70">
        <v>0.0232671</v>
      </c>
      <c r="DA70">
        <v>0.100489</v>
      </c>
      <c r="DB70">
        <v>0.0998648</v>
      </c>
      <c r="DC70">
        <v>24113.1</v>
      </c>
      <c r="DD70">
        <v>23831.9</v>
      </c>
      <c r="DE70">
        <v>23775.1</v>
      </c>
      <c r="DF70">
        <v>21781.5</v>
      </c>
      <c r="DG70">
        <v>31655.4</v>
      </c>
      <c r="DH70">
        <v>25035.4</v>
      </c>
      <c r="DI70">
        <v>38903.6</v>
      </c>
      <c r="DJ70">
        <v>30169.7</v>
      </c>
      <c r="DK70">
        <v>2.0182</v>
      </c>
      <c r="DL70">
        <v>1.91357</v>
      </c>
      <c r="DM70">
        <v>-0.050813</v>
      </c>
      <c r="DN70">
        <v>0</v>
      </c>
      <c r="DO70">
        <v>35.715</v>
      </c>
      <c r="DP70">
        <v>999.9</v>
      </c>
      <c r="DQ70">
        <v>49.3</v>
      </c>
      <c r="DR70">
        <v>42.4</v>
      </c>
      <c r="DS70">
        <v>48.857</v>
      </c>
      <c r="DT70">
        <v>64.32510000000001</v>
      </c>
      <c r="DU70">
        <v>17.3037</v>
      </c>
      <c r="DV70">
        <v>2</v>
      </c>
      <c r="DW70">
        <v>1.25708</v>
      </c>
      <c r="DX70">
        <v>9.28105</v>
      </c>
      <c r="DY70">
        <v>20.0709</v>
      </c>
      <c r="DZ70">
        <v>5.21834</v>
      </c>
      <c r="EA70">
        <v>11.956</v>
      </c>
      <c r="EB70">
        <v>4.9719</v>
      </c>
      <c r="EC70">
        <v>3.27933</v>
      </c>
      <c r="ED70">
        <v>7119.5</v>
      </c>
      <c r="EE70">
        <v>9999</v>
      </c>
      <c r="EF70">
        <v>9999</v>
      </c>
      <c r="EG70">
        <v>166.8</v>
      </c>
      <c r="EH70">
        <v>4.97173</v>
      </c>
      <c r="EI70">
        <v>1.86203</v>
      </c>
      <c r="EJ70">
        <v>1.86757</v>
      </c>
      <c r="EK70">
        <v>1.85925</v>
      </c>
      <c r="EL70">
        <v>1.86305</v>
      </c>
      <c r="EM70">
        <v>1.86369</v>
      </c>
      <c r="EN70">
        <v>1.86432</v>
      </c>
      <c r="EO70">
        <v>1.86068</v>
      </c>
      <c r="EP70">
        <v>0</v>
      </c>
      <c r="EQ70">
        <v>0</v>
      </c>
      <c r="ER70">
        <v>0</v>
      </c>
      <c r="ES70">
        <v>0</v>
      </c>
      <c r="ET70" t="s">
        <v>336</v>
      </c>
      <c r="EU70" t="s">
        <v>337</v>
      </c>
      <c r="EV70" t="s">
        <v>338</v>
      </c>
      <c r="EW70" t="s">
        <v>338</v>
      </c>
      <c r="EX70" t="s">
        <v>338</v>
      </c>
      <c r="EY70" t="s">
        <v>338</v>
      </c>
      <c r="EZ70">
        <v>0</v>
      </c>
      <c r="FA70">
        <v>100</v>
      </c>
      <c r="FB70">
        <v>100</v>
      </c>
      <c r="FC70">
        <v>1.149</v>
      </c>
      <c r="FD70">
        <v>0.2566</v>
      </c>
      <c r="FE70">
        <v>1.299151513616274</v>
      </c>
      <c r="FF70">
        <v>0.0006784385813721132</v>
      </c>
      <c r="FG70">
        <v>-9.114967239483524E-07</v>
      </c>
      <c r="FH70">
        <v>3.422039933275619E-10</v>
      </c>
      <c r="FI70">
        <v>-0.00240339946470617</v>
      </c>
      <c r="FJ70">
        <v>-0.01029449659765723</v>
      </c>
      <c r="FK70">
        <v>0.0009324137930095463</v>
      </c>
      <c r="FL70">
        <v>-3.199825925107234E-06</v>
      </c>
      <c r="FM70">
        <v>1</v>
      </c>
      <c r="FN70">
        <v>2092</v>
      </c>
      <c r="FO70">
        <v>0</v>
      </c>
      <c r="FP70">
        <v>27</v>
      </c>
      <c r="FQ70">
        <v>1.5</v>
      </c>
      <c r="FR70">
        <v>1.5</v>
      </c>
      <c r="FS70">
        <v>0.452881</v>
      </c>
      <c r="FT70">
        <v>2.45728</v>
      </c>
      <c r="FU70">
        <v>2.14966</v>
      </c>
      <c r="FV70">
        <v>2.69653</v>
      </c>
      <c r="FW70">
        <v>2.15088</v>
      </c>
      <c r="FX70">
        <v>2.45361</v>
      </c>
      <c r="FY70">
        <v>48.3623</v>
      </c>
      <c r="FZ70">
        <v>14.6837</v>
      </c>
      <c r="GA70">
        <v>19</v>
      </c>
      <c r="GB70">
        <v>615.386</v>
      </c>
      <c r="GC70">
        <v>546.979</v>
      </c>
      <c r="GD70">
        <v>26.4195</v>
      </c>
      <c r="GE70">
        <v>41.4583</v>
      </c>
      <c r="GF70">
        <v>30.004</v>
      </c>
      <c r="GG70">
        <v>40.2373</v>
      </c>
      <c r="GH70">
        <v>40.0698</v>
      </c>
      <c r="GI70">
        <v>9.116110000000001</v>
      </c>
      <c r="GJ70">
        <v>48.7322</v>
      </c>
      <c r="GK70">
        <v>0</v>
      </c>
      <c r="GL70">
        <v>18.6971</v>
      </c>
      <c r="GM70">
        <v>100</v>
      </c>
      <c r="GN70">
        <v>23.7267</v>
      </c>
      <c r="GO70">
        <v>98.34229999999999</v>
      </c>
      <c r="GP70">
        <v>98.9524</v>
      </c>
    </row>
    <row r="71" spans="1:198">
      <c r="A71">
        <v>53</v>
      </c>
      <c r="B71">
        <v>1658255746.6</v>
      </c>
      <c r="C71">
        <v>7251</v>
      </c>
      <c r="D71" t="s">
        <v>500</v>
      </c>
      <c r="E71" t="s">
        <v>501</v>
      </c>
      <c r="F71">
        <v>15</v>
      </c>
      <c r="G71">
        <v>1658255738.849999</v>
      </c>
      <c r="H71">
        <f>(I71)/1000</f>
        <v>0</v>
      </c>
      <c r="I71">
        <f>1000*AY71*AG71*(AU71-AV71)/(100*AN71*(1000-AG71*AU71))</f>
        <v>0</v>
      </c>
      <c r="J71">
        <f>AY71*AG71*(AT71-AS71*(1000-AG71*AV71)/(1000-AG71*AU71))/(100*AN71)</f>
        <v>0</v>
      </c>
      <c r="K71">
        <f>AS71 - IF(AG71&gt;1, J71*AN71*100.0/(AI71*BG71), 0)</f>
        <v>0</v>
      </c>
      <c r="L71">
        <f>((R71-H71/2)*K71-J71)/(R71+H71/2)</f>
        <v>0</v>
      </c>
      <c r="M71">
        <f>L71*(AZ71+BA71)/1000.0</f>
        <v>0</v>
      </c>
      <c r="N71">
        <f>(AS71 - IF(AG71&gt;1, J71*AN71*100.0/(AI71*BG71), 0))*(AZ71+BA71)/1000.0</f>
        <v>0</v>
      </c>
      <c r="O71">
        <f>2.0/((1/Q71-1/P71)+SIGN(Q71)*SQRT((1/Q71-1/P71)*(1/Q71-1/P71) + 4*AO71/((AO71+1)*(AO71+1))*(2*1/Q71*1/P71-1/P71*1/P71)))</f>
        <v>0</v>
      </c>
      <c r="P71">
        <f>IF(LEFT(AP71,1)&lt;&gt;"0",IF(LEFT(AP71,1)="1",3.0,AQ71),$D$5+$E$5*(BG71*AZ71/($K$5*1000))+$F$5*(BG71*AZ71/($K$5*1000))*MAX(MIN(AN71,$J$5),$I$5)*MAX(MIN(AN71,$J$5),$I$5)+$G$5*MAX(MIN(AN71,$J$5),$I$5)*(BG71*AZ71/($K$5*1000))+$H$5*(BG71*AZ71/($K$5*1000))*(BG71*AZ71/($K$5*1000)))</f>
        <v>0</v>
      </c>
      <c r="Q71">
        <f>H71*(1000-(1000*0.61365*exp(17.502*U71/(240.97+U71))/(AZ71+BA71)+AU71)/2)/(1000*0.61365*exp(17.502*U71/(240.97+U71))/(AZ71+BA71)-AU71)</f>
        <v>0</v>
      </c>
      <c r="R71">
        <f>1/((AO71+1)/(O71/1.6)+1/(P71/1.37)) + AO71/((AO71+1)/(O71/1.6) + AO71/(P71/1.37))</f>
        <v>0</v>
      </c>
      <c r="S71">
        <f>(AJ71*AM71)</f>
        <v>0</v>
      </c>
      <c r="T71">
        <f>(BB71+(S71+2*0.95*5.67E-8*(((BB71+$B$9)+273)^4-(BB71+273)^4)-44100*H71)/(1.84*29.3*P71+8*0.95*5.67E-8*(BB71+273)^3))</f>
        <v>0</v>
      </c>
      <c r="U71">
        <f>($C$9*BC71+$D$9*BD71+$E$9*T71)</f>
        <v>0</v>
      </c>
      <c r="V71">
        <f>0.61365*exp(17.502*U71/(240.97+U71))</f>
        <v>0</v>
      </c>
      <c r="W71">
        <f>(X71/Y71*100)</f>
        <v>0</v>
      </c>
      <c r="X71">
        <f>AU71*(AZ71+BA71)/1000</f>
        <v>0</v>
      </c>
      <c r="Y71">
        <f>0.61365*exp(17.502*BB71/(240.97+BB71))</f>
        <v>0</v>
      </c>
      <c r="Z71">
        <f>(V71-AU71*(AZ71+BA71)/1000)</f>
        <v>0</v>
      </c>
      <c r="AA71">
        <f>(-H71*44100)</f>
        <v>0</v>
      </c>
      <c r="AB71">
        <f>2*29.3*P71*0.92*(BB71-U71)</f>
        <v>0</v>
      </c>
      <c r="AC71">
        <f>2*0.95*5.67E-8*(((BB71+$B$9)+273)^4-(U71+273)^4)</f>
        <v>0</v>
      </c>
      <c r="AD71">
        <f>S71+AC71+AA71+AB71</f>
        <v>0</v>
      </c>
      <c r="AE71">
        <v>0</v>
      </c>
      <c r="AF71">
        <v>0</v>
      </c>
      <c r="AG71">
        <f>IF(AE71*$H$15&gt;=AI71,1.0,(AI71/(AI71-AE71*$H$15)))</f>
        <v>0</v>
      </c>
      <c r="AH71">
        <f>(AG71-1)*100</f>
        <v>0</v>
      </c>
      <c r="AI71">
        <f>MAX(0,($B$15+$C$15*BG71)/(1+$D$15*BG71)*AZ71/(BB71+273)*$E$15)</f>
        <v>0</v>
      </c>
      <c r="AJ71">
        <f>$B$13*BH71+$C$13*BI71+$D$13*BT71</f>
        <v>0</v>
      </c>
      <c r="AK71">
        <f>AJ71*AL71</f>
        <v>0</v>
      </c>
      <c r="AL71">
        <f>($B$13*$D$11+$C$13*$D$11+$D$13*(BU71*$E$11+BV71*$G$11))/($B$13+$C$13+$D$13)</f>
        <v>0</v>
      </c>
      <c r="AM71">
        <f>($B$13*$K$11+$C$13*$K$11+$D$13*(BU71*$L$11+BV71*$N$11))/($B$13+$C$13+$D$13)</f>
        <v>0</v>
      </c>
      <c r="AN71">
        <v>2.2</v>
      </c>
      <c r="AO71">
        <v>0.5</v>
      </c>
      <c r="AP71" t="s">
        <v>334</v>
      </c>
      <c r="AQ71">
        <v>2</v>
      </c>
      <c r="AR71">
        <v>1658255738.849999</v>
      </c>
      <c r="AS71">
        <v>50.19334</v>
      </c>
      <c r="AT71">
        <v>49.99544</v>
      </c>
      <c r="AU71">
        <v>24.91054333333333</v>
      </c>
      <c r="AV71">
        <v>24.08972</v>
      </c>
      <c r="AW71">
        <v>49.02162000000001</v>
      </c>
      <c r="AX71">
        <v>24.66214333333333</v>
      </c>
      <c r="AY71">
        <v>600.0851999999999</v>
      </c>
      <c r="AZ71">
        <v>84.94470666666668</v>
      </c>
      <c r="BA71">
        <v>0.09426033</v>
      </c>
      <c r="BB71">
        <v>34.04725666666667</v>
      </c>
      <c r="BC71">
        <v>34.61780666666667</v>
      </c>
      <c r="BD71">
        <v>999.9000000000002</v>
      </c>
      <c r="BE71">
        <v>0</v>
      </c>
      <c r="BF71">
        <v>0</v>
      </c>
      <c r="BG71">
        <v>10000.44833333333</v>
      </c>
      <c r="BH71">
        <v>550.5640666666667</v>
      </c>
      <c r="BI71">
        <v>2202.728666666667</v>
      </c>
      <c r="BJ71">
        <v>0.1979138733333333</v>
      </c>
      <c r="BK71">
        <v>51.47569666666666</v>
      </c>
      <c r="BL71">
        <v>51.22954000000001</v>
      </c>
      <c r="BM71">
        <v>0.8208118255999999</v>
      </c>
      <c r="BN71">
        <v>49.99544</v>
      </c>
      <c r="BO71">
        <v>24.08972</v>
      </c>
      <c r="BP71">
        <v>2.116019333333333</v>
      </c>
      <c r="BQ71">
        <v>2.046294000000001</v>
      </c>
      <c r="BR71">
        <v>18.33833666666666</v>
      </c>
      <c r="BS71">
        <v>17.80715666666667</v>
      </c>
      <c r="BT71">
        <v>1799.973</v>
      </c>
      <c r="BU71">
        <v>0.6429991000000002</v>
      </c>
      <c r="BV71">
        <v>0.3570009333333333</v>
      </c>
      <c r="BW71">
        <v>46</v>
      </c>
      <c r="BX71">
        <v>30062.93333333334</v>
      </c>
      <c r="BY71">
        <v>1658255731.6</v>
      </c>
      <c r="BZ71" t="s">
        <v>502</v>
      </c>
      <c r="CA71">
        <v>1658255731.6</v>
      </c>
      <c r="CB71">
        <v>1658255729.6</v>
      </c>
      <c r="CC71">
        <v>57</v>
      </c>
      <c r="CD71">
        <v>0.056</v>
      </c>
      <c r="CE71">
        <v>-0.015</v>
      </c>
      <c r="CF71">
        <v>1.177</v>
      </c>
      <c r="CG71">
        <v>0.223</v>
      </c>
      <c r="CH71">
        <v>50</v>
      </c>
      <c r="CI71">
        <v>24</v>
      </c>
      <c r="CJ71">
        <v>0.25</v>
      </c>
      <c r="CK71">
        <v>0.1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3.21613</v>
      </c>
      <c r="CX71">
        <v>2.78116</v>
      </c>
      <c r="CY71">
        <v>0.0114165</v>
      </c>
      <c r="CZ71">
        <v>0.0118057</v>
      </c>
      <c r="DA71">
        <v>0.101576</v>
      </c>
      <c r="DB71">
        <v>0.100604</v>
      </c>
      <c r="DC71">
        <v>24338.5</v>
      </c>
      <c r="DD71">
        <v>24067.2</v>
      </c>
      <c r="DE71">
        <v>23730.4</v>
      </c>
      <c r="DF71">
        <v>21746.1</v>
      </c>
      <c r="DG71">
        <v>31562.6</v>
      </c>
      <c r="DH71">
        <v>24975.4</v>
      </c>
      <c r="DI71">
        <v>38834.2</v>
      </c>
      <c r="DJ71">
        <v>30120.8</v>
      </c>
      <c r="DK71">
        <v>2.00507</v>
      </c>
      <c r="DL71">
        <v>1.89705</v>
      </c>
      <c r="DM71">
        <v>-0.0732318</v>
      </c>
      <c r="DN71">
        <v>0</v>
      </c>
      <c r="DO71">
        <v>35.8263</v>
      </c>
      <c r="DP71">
        <v>999.9</v>
      </c>
      <c r="DQ71">
        <v>48.6</v>
      </c>
      <c r="DR71">
        <v>42.9</v>
      </c>
      <c r="DS71">
        <v>49.4456</v>
      </c>
      <c r="DT71">
        <v>64.1951</v>
      </c>
      <c r="DU71">
        <v>17.3197</v>
      </c>
      <c r="DV71">
        <v>2</v>
      </c>
      <c r="DW71">
        <v>1.34576</v>
      </c>
      <c r="DX71">
        <v>9.28105</v>
      </c>
      <c r="DY71">
        <v>20.0683</v>
      </c>
      <c r="DZ71">
        <v>5.22088</v>
      </c>
      <c r="EA71">
        <v>11.958</v>
      </c>
      <c r="EB71">
        <v>4.97265</v>
      </c>
      <c r="EC71">
        <v>3.28</v>
      </c>
      <c r="ED71">
        <v>7122.1</v>
      </c>
      <c r="EE71">
        <v>9999</v>
      </c>
      <c r="EF71">
        <v>9999</v>
      </c>
      <c r="EG71">
        <v>166.8</v>
      </c>
      <c r="EH71">
        <v>4.97171</v>
      </c>
      <c r="EI71">
        <v>1.86208</v>
      </c>
      <c r="EJ71">
        <v>1.86764</v>
      </c>
      <c r="EK71">
        <v>1.85928</v>
      </c>
      <c r="EL71">
        <v>1.86308</v>
      </c>
      <c r="EM71">
        <v>1.86371</v>
      </c>
      <c r="EN71">
        <v>1.86432</v>
      </c>
      <c r="EO71">
        <v>1.86067</v>
      </c>
      <c r="EP71">
        <v>0</v>
      </c>
      <c r="EQ71">
        <v>0</v>
      </c>
      <c r="ER71">
        <v>0</v>
      </c>
      <c r="ES71">
        <v>0</v>
      </c>
      <c r="ET71" t="s">
        <v>336</v>
      </c>
      <c r="EU71" t="s">
        <v>337</v>
      </c>
      <c r="EV71" t="s">
        <v>338</v>
      </c>
      <c r="EW71" t="s">
        <v>338</v>
      </c>
      <c r="EX71" t="s">
        <v>338</v>
      </c>
      <c r="EY71" t="s">
        <v>338</v>
      </c>
      <c r="EZ71">
        <v>0</v>
      </c>
      <c r="FA71">
        <v>100</v>
      </c>
      <c r="FB71">
        <v>100</v>
      </c>
      <c r="FC71">
        <v>1.177</v>
      </c>
      <c r="FD71">
        <v>0.2561</v>
      </c>
      <c r="FE71">
        <v>1.146197670653752</v>
      </c>
      <c r="FF71">
        <v>0.0006784385813721132</v>
      </c>
      <c r="FG71">
        <v>-9.114967239483524E-07</v>
      </c>
      <c r="FH71">
        <v>3.422039933275619E-10</v>
      </c>
      <c r="FI71">
        <v>-0.01695149794476276</v>
      </c>
      <c r="FJ71">
        <v>-0.01029449659765723</v>
      </c>
      <c r="FK71">
        <v>0.0009324137930095463</v>
      </c>
      <c r="FL71">
        <v>-3.199825925107234E-06</v>
      </c>
      <c r="FM71">
        <v>1</v>
      </c>
      <c r="FN71">
        <v>2092</v>
      </c>
      <c r="FO71">
        <v>0</v>
      </c>
      <c r="FP71">
        <v>27</v>
      </c>
      <c r="FQ71">
        <v>0.2</v>
      </c>
      <c r="FR71">
        <v>0.3</v>
      </c>
      <c r="FS71">
        <v>0.297852</v>
      </c>
      <c r="FT71">
        <v>2.48657</v>
      </c>
      <c r="FU71">
        <v>2.14966</v>
      </c>
      <c r="FV71">
        <v>2.69531</v>
      </c>
      <c r="FW71">
        <v>2.15088</v>
      </c>
      <c r="FX71">
        <v>2.42798</v>
      </c>
      <c r="FY71">
        <v>49.1379</v>
      </c>
      <c r="FZ71">
        <v>14.6486</v>
      </c>
      <c r="GA71">
        <v>19</v>
      </c>
      <c r="GB71">
        <v>614.422</v>
      </c>
      <c r="GC71">
        <v>542.777</v>
      </c>
      <c r="GD71">
        <v>26.7937</v>
      </c>
      <c r="GE71">
        <v>42.4719</v>
      </c>
      <c r="GF71">
        <v>30.0036</v>
      </c>
      <c r="GG71">
        <v>41.3195</v>
      </c>
      <c r="GH71">
        <v>41.1522</v>
      </c>
      <c r="GI71">
        <v>6.01194</v>
      </c>
      <c r="GJ71">
        <v>48.9644</v>
      </c>
      <c r="GK71">
        <v>0</v>
      </c>
      <c r="GL71">
        <v>19.0148</v>
      </c>
      <c r="GM71">
        <v>50</v>
      </c>
      <c r="GN71">
        <v>23.9888</v>
      </c>
      <c r="GO71">
        <v>98.1634</v>
      </c>
      <c r="GP71">
        <v>98.79170000000001</v>
      </c>
    </row>
    <row r="72" spans="1:198">
      <c r="A72">
        <v>54</v>
      </c>
      <c r="B72">
        <v>1658255837.1</v>
      </c>
      <c r="C72">
        <v>7341.5</v>
      </c>
      <c r="D72" t="s">
        <v>503</v>
      </c>
      <c r="E72" t="s">
        <v>504</v>
      </c>
      <c r="F72">
        <v>15</v>
      </c>
      <c r="G72">
        <v>1658255829.099999</v>
      </c>
      <c r="H72">
        <f>(I72)/1000</f>
        <v>0</v>
      </c>
      <c r="I72">
        <f>1000*AY72*AG72*(AU72-AV72)/(100*AN72*(1000-AG72*AU72))</f>
        <v>0</v>
      </c>
      <c r="J72">
        <f>AY72*AG72*(AT72-AS72*(1000-AG72*AV72)/(1000-AG72*AU72))/(100*AN72)</f>
        <v>0</v>
      </c>
      <c r="K72">
        <f>AS72 - IF(AG72&gt;1, J72*AN72*100.0/(AI72*BG72), 0)</f>
        <v>0</v>
      </c>
      <c r="L72">
        <f>((R72-H72/2)*K72-J72)/(R72+H72/2)</f>
        <v>0</v>
      </c>
      <c r="M72">
        <f>L72*(AZ72+BA72)/1000.0</f>
        <v>0</v>
      </c>
      <c r="N72">
        <f>(AS72 - IF(AG72&gt;1, J72*AN72*100.0/(AI72*BG72), 0))*(AZ72+BA72)/1000.0</f>
        <v>0</v>
      </c>
      <c r="O72">
        <f>2.0/((1/Q72-1/P72)+SIGN(Q72)*SQRT((1/Q72-1/P72)*(1/Q72-1/P72) + 4*AO72/((AO72+1)*(AO72+1))*(2*1/Q72*1/P72-1/P72*1/P72)))</f>
        <v>0</v>
      </c>
      <c r="P72">
        <f>IF(LEFT(AP72,1)&lt;&gt;"0",IF(LEFT(AP72,1)="1",3.0,AQ72),$D$5+$E$5*(BG72*AZ72/($K$5*1000))+$F$5*(BG72*AZ72/($K$5*1000))*MAX(MIN(AN72,$J$5),$I$5)*MAX(MIN(AN72,$J$5),$I$5)+$G$5*MAX(MIN(AN72,$J$5),$I$5)*(BG72*AZ72/($K$5*1000))+$H$5*(BG72*AZ72/($K$5*1000))*(BG72*AZ72/($K$5*1000)))</f>
        <v>0</v>
      </c>
      <c r="Q72">
        <f>H72*(1000-(1000*0.61365*exp(17.502*U72/(240.97+U72))/(AZ72+BA72)+AU72)/2)/(1000*0.61365*exp(17.502*U72/(240.97+U72))/(AZ72+BA72)-AU72)</f>
        <v>0</v>
      </c>
      <c r="R72">
        <f>1/((AO72+1)/(O72/1.6)+1/(P72/1.37)) + AO72/((AO72+1)/(O72/1.6) + AO72/(P72/1.37))</f>
        <v>0</v>
      </c>
      <c r="S72">
        <f>(AJ72*AM72)</f>
        <v>0</v>
      </c>
      <c r="T72">
        <f>(BB72+(S72+2*0.95*5.67E-8*(((BB72+$B$9)+273)^4-(BB72+273)^4)-44100*H72)/(1.84*29.3*P72+8*0.95*5.67E-8*(BB72+273)^3))</f>
        <v>0</v>
      </c>
      <c r="U72">
        <f>($C$9*BC72+$D$9*BD72+$E$9*T72)</f>
        <v>0</v>
      </c>
      <c r="V72">
        <f>0.61365*exp(17.502*U72/(240.97+U72))</f>
        <v>0</v>
      </c>
      <c r="W72">
        <f>(X72/Y72*100)</f>
        <v>0</v>
      </c>
      <c r="X72">
        <f>AU72*(AZ72+BA72)/1000</f>
        <v>0</v>
      </c>
      <c r="Y72">
        <f>0.61365*exp(17.502*BB72/(240.97+BB72))</f>
        <v>0</v>
      </c>
      <c r="Z72">
        <f>(V72-AU72*(AZ72+BA72)/1000)</f>
        <v>0</v>
      </c>
      <c r="AA72">
        <f>(-H72*44100)</f>
        <v>0</v>
      </c>
      <c r="AB72">
        <f>2*29.3*P72*0.92*(BB72-U72)</f>
        <v>0</v>
      </c>
      <c r="AC72">
        <f>2*0.95*5.67E-8*(((BB72+$B$9)+273)^4-(U72+273)^4)</f>
        <v>0</v>
      </c>
      <c r="AD72">
        <f>S72+AC72+AA72+AB72</f>
        <v>0</v>
      </c>
      <c r="AE72">
        <v>0</v>
      </c>
      <c r="AF72">
        <v>0</v>
      </c>
      <c r="AG72">
        <f>IF(AE72*$H$15&gt;=AI72,1.0,(AI72/(AI72-AE72*$H$15)))</f>
        <v>0</v>
      </c>
      <c r="AH72">
        <f>(AG72-1)*100</f>
        <v>0</v>
      </c>
      <c r="AI72">
        <f>MAX(0,($B$15+$C$15*BG72)/(1+$D$15*BG72)*AZ72/(BB72+273)*$E$15)</f>
        <v>0</v>
      </c>
      <c r="AJ72">
        <f>$B$13*BH72+$C$13*BI72+$D$13*BT72</f>
        <v>0</v>
      </c>
      <c r="AK72">
        <f>AJ72*AL72</f>
        <v>0</v>
      </c>
      <c r="AL72">
        <f>($B$13*$D$11+$C$13*$D$11+$D$13*(BU72*$E$11+BV72*$G$11))/($B$13+$C$13+$D$13)</f>
        <v>0</v>
      </c>
      <c r="AM72">
        <f>($B$13*$K$11+$C$13*$K$11+$D$13*(BU72*$L$11+BV72*$N$11))/($B$13+$C$13+$D$13)</f>
        <v>0</v>
      </c>
      <c r="AN72">
        <v>2.2</v>
      </c>
      <c r="AO72">
        <v>0.5</v>
      </c>
      <c r="AP72" t="s">
        <v>334</v>
      </c>
      <c r="AQ72">
        <v>2</v>
      </c>
      <c r="AR72">
        <v>1658255829.099999</v>
      </c>
      <c r="AS72">
        <v>0.5124841032258065</v>
      </c>
      <c r="AT72">
        <v>-0.1649313548387097</v>
      </c>
      <c r="AU72">
        <v>25.2170064516129</v>
      </c>
      <c r="AV72">
        <v>24.34678064516129</v>
      </c>
      <c r="AW72">
        <v>-0.6940260645161291</v>
      </c>
      <c r="AX72">
        <v>24.96398387096774</v>
      </c>
      <c r="AY72">
        <v>600.1100322580646</v>
      </c>
      <c r="AZ72">
        <v>84.95985806451613</v>
      </c>
      <c r="BA72">
        <v>0.09411453225806451</v>
      </c>
      <c r="BB72">
        <v>34.3242193548387</v>
      </c>
      <c r="BC72">
        <v>34.87294193548387</v>
      </c>
      <c r="BD72">
        <v>999.9000000000003</v>
      </c>
      <c r="BE72">
        <v>0</v>
      </c>
      <c r="BF72">
        <v>0</v>
      </c>
      <c r="BG72">
        <v>9999.028387096774</v>
      </c>
      <c r="BH72">
        <v>551.3448709677421</v>
      </c>
      <c r="BI72">
        <v>2201.456129032259</v>
      </c>
      <c r="BJ72">
        <v>0.6774153661290322</v>
      </c>
      <c r="BK72">
        <v>0.5258520870967741</v>
      </c>
      <c r="BL72">
        <v>-0.169048935483871</v>
      </c>
      <c r="BM72">
        <v>0.8702165741935484</v>
      </c>
      <c r="BN72">
        <v>-0.1649313548387097</v>
      </c>
      <c r="BO72">
        <v>24.34678064516129</v>
      </c>
      <c r="BP72">
        <v>2.142434516129032</v>
      </c>
      <c r="BQ72">
        <v>2.06850064516129</v>
      </c>
      <c r="BR72">
        <v>18.53587096774194</v>
      </c>
      <c r="BS72">
        <v>17.97831612903226</v>
      </c>
      <c r="BT72">
        <v>1799.970645161291</v>
      </c>
      <c r="BU72">
        <v>0.6429990322580644</v>
      </c>
      <c r="BV72">
        <v>0.3570009032258065</v>
      </c>
      <c r="BW72">
        <v>46.89515483870968</v>
      </c>
      <c r="BX72">
        <v>30062.89677419355</v>
      </c>
      <c r="BY72">
        <v>1658255820.6</v>
      </c>
      <c r="BZ72" t="s">
        <v>505</v>
      </c>
      <c r="CA72">
        <v>1658255818.6</v>
      </c>
      <c r="CB72">
        <v>1658255820.6</v>
      </c>
      <c r="CC72">
        <v>58</v>
      </c>
      <c r="CD72">
        <v>0.061</v>
      </c>
      <c r="CE72">
        <v>-0.005</v>
      </c>
      <c r="CF72">
        <v>1.206</v>
      </c>
      <c r="CG72">
        <v>0.219</v>
      </c>
      <c r="CH72">
        <v>-0</v>
      </c>
      <c r="CI72">
        <v>24</v>
      </c>
      <c r="CJ72">
        <v>0.38</v>
      </c>
      <c r="CK72">
        <v>0.08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3.21553</v>
      </c>
      <c r="CX72">
        <v>2.7807</v>
      </c>
      <c r="CY72">
        <v>-0.000134867</v>
      </c>
      <c r="CZ72">
        <v>-4.02927E-05</v>
      </c>
      <c r="DA72">
        <v>0.102296</v>
      </c>
      <c r="DB72">
        <v>0.101047</v>
      </c>
      <c r="DC72">
        <v>24583.9</v>
      </c>
      <c r="DD72">
        <v>24322.2</v>
      </c>
      <c r="DE72">
        <v>23697.5</v>
      </c>
      <c r="DF72">
        <v>21720.2</v>
      </c>
      <c r="DG72">
        <v>31497.3</v>
      </c>
      <c r="DH72">
        <v>24934.5</v>
      </c>
      <c r="DI72">
        <v>38783.4</v>
      </c>
      <c r="DJ72">
        <v>30085.2</v>
      </c>
      <c r="DK72">
        <v>1.99622</v>
      </c>
      <c r="DL72">
        <v>1.88472</v>
      </c>
      <c r="DM72">
        <v>-0.0668764</v>
      </c>
      <c r="DN72">
        <v>0</v>
      </c>
      <c r="DO72">
        <v>36.0232</v>
      </c>
      <c r="DP72">
        <v>999.9</v>
      </c>
      <c r="DQ72">
        <v>48.1</v>
      </c>
      <c r="DR72">
        <v>43.4</v>
      </c>
      <c r="DS72">
        <v>50.2194</v>
      </c>
      <c r="DT72">
        <v>64.1251</v>
      </c>
      <c r="DU72">
        <v>17.48</v>
      </c>
      <c r="DV72">
        <v>2</v>
      </c>
      <c r="DW72">
        <v>1.41162</v>
      </c>
      <c r="DX72">
        <v>9.28105</v>
      </c>
      <c r="DY72">
        <v>20.0683</v>
      </c>
      <c r="DZ72">
        <v>5.22178</v>
      </c>
      <c r="EA72">
        <v>11.9596</v>
      </c>
      <c r="EB72">
        <v>4.9729</v>
      </c>
      <c r="EC72">
        <v>3.28</v>
      </c>
      <c r="ED72">
        <v>7124.1</v>
      </c>
      <c r="EE72">
        <v>9999</v>
      </c>
      <c r="EF72">
        <v>9999</v>
      </c>
      <c r="EG72">
        <v>166.8</v>
      </c>
      <c r="EH72">
        <v>4.97184</v>
      </c>
      <c r="EI72">
        <v>1.86218</v>
      </c>
      <c r="EJ72">
        <v>1.86768</v>
      </c>
      <c r="EK72">
        <v>1.85929</v>
      </c>
      <c r="EL72">
        <v>1.8631</v>
      </c>
      <c r="EM72">
        <v>1.86371</v>
      </c>
      <c r="EN72">
        <v>1.86437</v>
      </c>
      <c r="EO72">
        <v>1.86079</v>
      </c>
      <c r="EP72">
        <v>0</v>
      </c>
      <c r="EQ72">
        <v>0</v>
      </c>
      <c r="ER72">
        <v>0</v>
      </c>
      <c r="ES72">
        <v>0</v>
      </c>
      <c r="ET72" t="s">
        <v>336</v>
      </c>
      <c r="EU72" t="s">
        <v>337</v>
      </c>
      <c r="EV72" t="s">
        <v>338</v>
      </c>
      <c r="EW72" t="s">
        <v>338</v>
      </c>
      <c r="EX72" t="s">
        <v>338</v>
      </c>
      <c r="EY72" t="s">
        <v>338</v>
      </c>
      <c r="EZ72">
        <v>0</v>
      </c>
      <c r="FA72">
        <v>100</v>
      </c>
      <c r="FB72">
        <v>100</v>
      </c>
      <c r="FC72">
        <v>1.207</v>
      </c>
      <c r="FD72">
        <v>0.2609</v>
      </c>
      <c r="FE72">
        <v>1.206981634030847</v>
      </c>
      <c r="FF72">
        <v>0.0006784385813721132</v>
      </c>
      <c r="FG72">
        <v>-9.114967239483524E-07</v>
      </c>
      <c r="FH72">
        <v>3.422039933275619E-10</v>
      </c>
      <c r="FI72">
        <v>-0.02157224770403524</v>
      </c>
      <c r="FJ72">
        <v>-0.01029449659765723</v>
      </c>
      <c r="FK72">
        <v>0.0009324137930095463</v>
      </c>
      <c r="FL72">
        <v>-3.199825925107234E-06</v>
      </c>
      <c r="FM72">
        <v>1</v>
      </c>
      <c r="FN72">
        <v>2092</v>
      </c>
      <c r="FO72">
        <v>0</v>
      </c>
      <c r="FP72">
        <v>27</v>
      </c>
      <c r="FQ72">
        <v>0.3</v>
      </c>
      <c r="FR72">
        <v>0.3</v>
      </c>
      <c r="FS72">
        <v>0.032959</v>
      </c>
      <c r="FT72">
        <v>4.99878</v>
      </c>
      <c r="FU72">
        <v>2.14966</v>
      </c>
      <c r="FV72">
        <v>2.69653</v>
      </c>
      <c r="FW72">
        <v>2.15088</v>
      </c>
      <c r="FX72">
        <v>2.47437</v>
      </c>
      <c r="FY72">
        <v>49.738</v>
      </c>
      <c r="FZ72">
        <v>14.6224</v>
      </c>
      <c r="GA72">
        <v>19</v>
      </c>
      <c r="GB72">
        <v>614.194</v>
      </c>
      <c r="GC72">
        <v>539.4160000000001</v>
      </c>
      <c r="GD72">
        <v>27.1819</v>
      </c>
      <c r="GE72">
        <v>43.2226</v>
      </c>
      <c r="GF72">
        <v>30.0036</v>
      </c>
      <c r="GG72">
        <v>42.1123</v>
      </c>
      <c r="GH72">
        <v>41.9471</v>
      </c>
      <c r="GI72">
        <v>0</v>
      </c>
      <c r="GJ72">
        <v>48.8523</v>
      </c>
      <c r="GK72">
        <v>0</v>
      </c>
      <c r="GL72">
        <v>19.2447</v>
      </c>
      <c r="GM72">
        <v>0</v>
      </c>
      <c r="GN72">
        <v>24.2886</v>
      </c>
      <c r="GO72">
        <v>98.03189999999999</v>
      </c>
      <c r="GP72">
        <v>98.6747</v>
      </c>
    </row>
    <row r="73" spans="1:198">
      <c r="A73">
        <v>55</v>
      </c>
      <c r="B73">
        <v>1658255927.6</v>
      </c>
      <c r="C73">
        <v>7432</v>
      </c>
      <c r="D73" t="s">
        <v>506</v>
      </c>
      <c r="E73" t="s">
        <v>507</v>
      </c>
      <c r="F73">
        <v>15</v>
      </c>
      <c r="G73">
        <v>1658255919.849999</v>
      </c>
      <c r="H73">
        <f>(I73)/1000</f>
        <v>0</v>
      </c>
      <c r="I73">
        <f>1000*AY73*AG73*(AU73-AV73)/(100*AN73*(1000-AG73*AU73))</f>
        <v>0</v>
      </c>
      <c r="J73">
        <f>AY73*AG73*(AT73-AS73*(1000-AG73*AV73)/(1000-AG73*AU73))/(100*AN73)</f>
        <v>0</v>
      </c>
      <c r="K73">
        <f>AS73 - IF(AG73&gt;1, J73*AN73*100.0/(AI73*BG73), 0)</f>
        <v>0</v>
      </c>
      <c r="L73">
        <f>((R73-H73/2)*K73-J73)/(R73+H73/2)</f>
        <v>0</v>
      </c>
      <c r="M73">
        <f>L73*(AZ73+BA73)/1000.0</f>
        <v>0</v>
      </c>
      <c r="N73">
        <f>(AS73 - IF(AG73&gt;1, J73*AN73*100.0/(AI73*BG73), 0))*(AZ73+BA73)/1000.0</f>
        <v>0</v>
      </c>
      <c r="O73">
        <f>2.0/((1/Q73-1/P73)+SIGN(Q73)*SQRT((1/Q73-1/P73)*(1/Q73-1/P73) + 4*AO73/((AO73+1)*(AO73+1))*(2*1/Q73*1/P73-1/P73*1/P73)))</f>
        <v>0</v>
      </c>
      <c r="P73">
        <f>IF(LEFT(AP73,1)&lt;&gt;"0",IF(LEFT(AP73,1)="1",3.0,AQ73),$D$5+$E$5*(BG73*AZ73/($K$5*1000))+$F$5*(BG73*AZ73/($K$5*1000))*MAX(MIN(AN73,$J$5),$I$5)*MAX(MIN(AN73,$J$5),$I$5)+$G$5*MAX(MIN(AN73,$J$5),$I$5)*(BG73*AZ73/($K$5*1000))+$H$5*(BG73*AZ73/($K$5*1000))*(BG73*AZ73/($K$5*1000)))</f>
        <v>0</v>
      </c>
      <c r="Q73">
        <f>H73*(1000-(1000*0.61365*exp(17.502*U73/(240.97+U73))/(AZ73+BA73)+AU73)/2)/(1000*0.61365*exp(17.502*U73/(240.97+U73))/(AZ73+BA73)-AU73)</f>
        <v>0</v>
      </c>
      <c r="R73">
        <f>1/((AO73+1)/(O73/1.6)+1/(P73/1.37)) + AO73/((AO73+1)/(O73/1.6) + AO73/(P73/1.37))</f>
        <v>0</v>
      </c>
      <c r="S73">
        <f>(AJ73*AM73)</f>
        <v>0</v>
      </c>
      <c r="T73">
        <f>(BB73+(S73+2*0.95*5.67E-8*(((BB73+$B$9)+273)^4-(BB73+273)^4)-44100*H73)/(1.84*29.3*P73+8*0.95*5.67E-8*(BB73+273)^3))</f>
        <v>0</v>
      </c>
      <c r="U73">
        <f>($C$9*BC73+$D$9*BD73+$E$9*T73)</f>
        <v>0</v>
      </c>
      <c r="V73">
        <f>0.61365*exp(17.502*U73/(240.97+U73))</f>
        <v>0</v>
      </c>
      <c r="W73">
        <f>(X73/Y73*100)</f>
        <v>0</v>
      </c>
      <c r="X73">
        <f>AU73*(AZ73+BA73)/1000</f>
        <v>0</v>
      </c>
      <c r="Y73">
        <f>0.61365*exp(17.502*BB73/(240.97+BB73))</f>
        <v>0</v>
      </c>
      <c r="Z73">
        <f>(V73-AU73*(AZ73+BA73)/1000)</f>
        <v>0</v>
      </c>
      <c r="AA73">
        <f>(-H73*44100)</f>
        <v>0</v>
      </c>
      <c r="AB73">
        <f>2*29.3*P73*0.92*(BB73-U73)</f>
        <v>0</v>
      </c>
      <c r="AC73">
        <f>2*0.95*5.67E-8*(((BB73+$B$9)+273)^4-(U73+273)^4)</f>
        <v>0</v>
      </c>
      <c r="AD73">
        <f>S73+AC73+AA73+AB73</f>
        <v>0</v>
      </c>
      <c r="AE73">
        <v>0</v>
      </c>
      <c r="AF73">
        <v>0</v>
      </c>
      <c r="AG73">
        <f>IF(AE73*$H$15&gt;=AI73,1.0,(AI73/(AI73-AE73*$H$15)))</f>
        <v>0</v>
      </c>
      <c r="AH73">
        <f>(AG73-1)*100</f>
        <v>0</v>
      </c>
      <c r="AI73">
        <f>MAX(0,($B$15+$C$15*BG73)/(1+$D$15*BG73)*AZ73/(BB73+273)*$E$15)</f>
        <v>0</v>
      </c>
      <c r="AJ73">
        <f>$B$13*BH73+$C$13*BI73+$D$13*BT73</f>
        <v>0</v>
      </c>
      <c r="AK73">
        <f>AJ73*AL73</f>
        <v>0</v>
      </c>
      <c r="AL73">
        <f>($B$13*$D$11+$C$13*$D$11+$D$13*(BU73*$E$11+BV73*$G$11))/($B$13+$C$13+$D$13)</f>
        <v>0</v>
      </c>
      <c r="AM73">
        <f>($B$13*$K$11+$C$13*$K$11+$D$13*(BU73*$L$11+BV73*$N$11))/($B$13+$C$13+$D$13)</f>
        <v>0</v>
      </c>
      <c r="AN73">
        <v>2.2</v>
      </c>
      <c r="AO73">
        <v>0.5</v>
      </c>
      <c r="AP73" t="s">
        <v>334</v>
      </c>
      <c r="AQ73">
        <v>2</v>
      </c>
      <c r="AR73">
        <v>1658255919.849999</v>
      </c>
      <c r="AS73">
        <v>417.3037666666666</v>
      </c>
      <c r="AT73">
        <v>420.2181666666667</v>
      </c>
      <c r="AU73">
        <v>25.85715</v>
      </c>
      <c r="AV73">
        <v>24.90390333333333</v>
      </c>
      <c r="AW73">
        <v>415.4627666666666</v>
      </c>
      <c r="AX73">
        <v>25.58534333333333</v>
      </c>
      <c r="AY73">
        <v>599.9939666666667</v>
      </c>
      <c r="AZ73">
        <v>84.96397999999999</v>
      </c>
      <c r="BA73">
        <v>0.09998757</v>
      </c>
      <c r="BB73">
        <v>34.64734</v>
      </c>
      <c r="BC73">
        <v>35.21040333333334</v>
      </c>
      <c r="BD73">
        <v>999.9000000000002</v>
      </c>
      <c r="BE73">
        <v>0</v>
      </c>
      <c r="BF73">
        <v>0</v>
      </c>
      <c r="BG73">
        <v>9996.750333333333</v>
      </c>
      <c r="BH73">
        <v>553.4911</v>
      </c>
      <c r="BI73">
        <v>2191.725</v>
      </c>
      <c r="BJ73">
        <v>-3.399235</v>
      </c>
      <c r="BK73">
        <v>427.8826333333334</v>
      </c>
      <c r="BL73">
        <v>430.9503666666668</v>
      </c>
      <c r="BM73">
        <v>0.9532502333333334</v>
      </c>
      <c r="BN73">
        <v>420.2181666666667</v>
      </c>
      <c r="BO73">
        <v>24.90390333333333</v>
      </c>
      <c r="BP73">
        <v>2.196926333333333</v>
      </c>
      <c r="BQ73">
        <v>2.115935333333334</v>
      </c>
      <c r="BR73">
        <v>18.93991333333333</v>
      </c>
      <c r="BS73">
        <v>18.33964</v>
      </c>
      <c r="BT73">
        <v>1799.973666666667</v>
      </c>
      <c r="BU73">
        <v>0.6429997</v>
      </c>
      <c r="BV73">
        <v>0.3570003333333334</v>
      </c>
      <c r="BW73">
        <v>47</v>
      </c>
      <c r="BX73">
        <v>30062.96333333334</v>
      </c>
      <c r="BY73">
        <v>1658255943.6</v>
      </c>
      <c r="BZ73" t="s">
        <v>508</v>
      </c>
      <c r="CA73">
        <v>1658255943.6</v>
      </c>
      <c r="CB73">
        <v>1658255820.6</v>
      </c>
      <c r="CC73">
        <v>59</v>
      </c>
      <c r="CD73">
        <v>0.485</v>
      </c>
      <c r="CE73">
        <v>-0.005</v>
      </c>
      <c r="CF73">
        <v>1.841</v>
      </c>
      <c r="CG73">
        <v>0.219</v>
      </c>
      <c r="CH73">
        <v>420</v>
      </c>
      <c r="CI73">
        <v>24</v>
      </c>
      <c r="CJ73">
        <v>0.64</v>
      </c>
      <c r="CK73">
        <v>0.08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3.21484</v>
      </c>
      <c r="CX73">
        <v>2.78172</v>
      </c>
      <c r="CY73">
        <v>0.0792513</v>
      </c>
      <c r="CZ73">
        <v>0.0810264</v>
      </c>
      <c r="DA73">
        <v>0.103103</v>
      </c>
      <c r="DB73">
        <v>0.102678</v>
      </c>
      <c r="DC73">
        <v>22613.7</v>
      </c>
      <c r="DD73">
        <v>22337.4</v>
      </c>
      <c r="DE73">
        <v>23672.3</v>
      </c>
      <c r="DF73">
        <v>21701.8</v>
      </c>
      <c r="DG73">
        <v>31441.6</v>
      </c>
      <c r="DH73">
        <v>24870.9</v>
      </c>
      <c r="DI73">
        <v>38745.2</v>
      </c>
      <c r="DJ73">
        <v>30059.8</v>
      </c>
      <c r="DK73">
        <v>1.98925</v>
      </c>
      <c r="DL73">
        <v>1.87733</v>
      </c>
      <c r="DM73">
        <v>-0.0686906</v>
      </c>
      <c r="DN73">
        <v>0</v>
      </c>
      <c r="DO73">
        <v>36.3393</v>
      </c>
      <c r="DP73">
        <v>999.9</v>
      </c>
      <c r="DQ73">
        <v>47.6</v>
      </c>
      <c r="DR73">
        <v>43.8</v>
      </c>
      <c r="DS73">
        <v>50.7456</v>
      </c>
      <c r="DT73">
        <v>64.27509999999999</v>
      </c>
      <c r="DU73">
        <v>17.504</v>
      </c>
      <c r="DV73">
        <v>2</v>
      </c>
      <c r="DW73">
        <v>1.46648</v>
      </c>
      <c r="DX73">
        <v>9.28105</v>
      </c>
      <c r="DY73">
        <v>20.0665</v>
      </c>
      <c r="DZ73">
        <v>5.22208</v>
      </c>
      <c r="EA73">
        <v>11.9599</v>
      </c>
      <c r="EB73">
        <v>4.973</v>
      </c>
      <c r="EC73">
        <v>3.28</v>
      </c>
      <c r="ED73">
        <v>7126.5</v>
      </c>
      <c r="EE73">
        <v>9999</v>
      </c>
      <c r="EF73">
        <v>9999</v>
      </c>
      <c r="EG73">
        <v>166.9</v>
      </c>
      <c r="EH73">
        <v>4.97176</v>
      </c>
      <c r="EI73">
        <v>1.86216</v>
      </c>
      <c r="EJ73">
        <v>1.86768</v>
      </c>
      <c r="EK73">
        <v>1.85928</v>
      </c>
      <c r="EL73">
        <v>1.8631</v>
      </c>
      <c r="EM73">
        <v>1.86371</v>
      </c>
      <c r="EN73">
        <v>1.86432</v>
      </c>
      <c r="EO73">
        <v>1.86078</v>
      </c>
      <c r="EP73">
        <v>0</v>
      </c>
      <c r="EQ73">
        <v>0</v>
      </c>
      <c r="ER73">
        <v>0</v>
      </c>
      <c r="ES73">
        <v>0</v>
      </c>
      <c r="ET73" t="s">
        <v>336</v>
      </c>
      <c r="EU73" t="s">
        <v>337</v>
      </c>
      <c r="EV73" t="s">
        <v>338</v>
      </c>
      <c r="EW73" t="s">
        <v>338</v>
      </c>
      <c r="EX73" t="s">
        <v>338</v>
      </c>
      <c r="EY73" t="s">
        <v>338</v>
      </c>
      <c r="EZ73">
        <v>0</v>
      </c>
      <c r="FA73">
        <v>100</v>
      </c>
      <c r="FB73">
        <v>100</v>
      </c>
      <c r="FC73">
        <v>1.841</v>
      </c>
      <c r="FD73">
        <v>0.2714</v>
      </c>
      <c r="FE73">
        <v>1.206981634030847</v>
      </c>
      <c r="FF73">
        <v>0.0006784385813721132</v>
      </c>
      <c r="FG73">
        <v>-9.114967239483524E-07</v>
      </c>
      <c r="FH73">
        <v>3.422039933275619E-10</v>
      </c>
      <c r="FI73">
        <v>-0.02157224770403524</v>
      </c>
      <c r="FJ73">
        <v>-0.01029449659765723</v>
      </c>
      <c r="FK73">
        <v>0.0009324137930095463</v>
      </c>
      <c r="FL73">
        <v>-3.199825925107234E-06</v>
      </c>
      <c r="FM73">
        <v>1</v>
      </c>
      <c r="FN73">
        <v>2092</v>
      </c>
      <c r="FO73">
        <v>0</v>
      </c>
      <c r="FP73">
        <v>27</v>
      </c>
      <c r="FQ73">
        <v>1.8</v>
      </c>
      <c r="FR73">
        <v>1.8</v>
      </c>
      <c r="FS73">
        <v>1.38794</v>
      </c>
      <c r="FT73">
        <v>2.44629</v>
      </c>
      <c r="FU73">
        <v>2.14966</v>
      </c>
      <c r="FV73">
        <v>2.69653</v>
      </c>
      <c r="FW73">
        <v>2.15088</v>
      </c>
      <c r="FX73">
        <v>2.45239</v>
      </c>
      <c r="FY73">
        <v>50.2832</v>
      </c>
      <c r="FZ73">
        <v>14.6136</v>
      </c>
      <c r="GA73">
        <v>19</v>
      </c>
      <c r="GB73">
        <v>614.336</v>
      </c>
      <c r="GC73">
        <v>538.853</v>
      </c>
      <c r="GD73">
        <v>27.5426</v>
      </c>
      <c r="GE73">
        <v>43.8568</v>
      </c>
      <c r="GF73">
        <v>30.0025</v>
      </c>
      <c r="GG73">
        <v>42.7839</v>
      </c>
      <c r="GH73">
        <v>42.6187</v>
      </c>
      <c r="GI73">
        <v>27.7985</v>
      </c>
      <c r="GJ73">
        <v>48.5741</v>
      </c>
      <c r="GK73">
        <v>0</v>
      </c>
      <c r="GL73">
        <v>19.4514</v>
      </c>
      <c r="GM73">
        <v>420</v>
      </c>
      <c r="GN73">
        <v>24.815</v>
      </c>
      <c r="GO73">
        <v>97.93259999999999</v>
      </c>
      <c r="GP73">
        <v>98.5912</v>
      </c>
    </row>
    <row r="74" spans="1:198">
      <c r="A74">
        <v>56</v>
      </c>
      <c r="B74">
        <v>1658256034.6</v>
      </c>
      <c r="C74">
        <v>7539</v>
      </c>
      <c r="D74" t="s">
        <v>509</v>
      </c>
      <c r="E74" t="s">
        <v>510</v>
      </c>
      <c r="F74">
        <v>15</v>
      </c>
      <c r="G74">
        <v>1658256026.599999</v>
      </c>
      <c r="H74">
        <f>(I74)/1000</f>
        <v>0</v>
      </c>
      <c r="I74">
        <f>1000*AY74*AG74*(AU74-AV74)/(100*AN74*(1000-AG74*AU74))</f>
        <v>0</v>
      </c>
      <c r="J74">
        <f>AY74*AG74*(AT74-AS74*(1000-AG74*AV74)/(1000-AG74*AU74))/(100*AN74)</f>
        <v>0</v>
      </c>
      <c r="K74">
        <f>AS74 - IF(AG74&gt;1, J74*AN74*100.0/(AI74*BG74), 0)</f>
        <v>0</v>
      </c>
      <c r="L74">
        <f>((R74-H74/2)*K74-J74)/(R74+H74/2)</f>
        <v>0</v>
      </c>
      <c r="M74">
        <f>L74*(AZ74+BA74)/1000.0</f>
        <v>0</v>
      </c>
      <c r="N74">
        <f>(AS74 - IF(AG74&gt;1, J74*AN74*100.0/(AI74*BG74), 0))*(AZ74+BA74)/1000.0</f>
        <v>0</v>
      </c>
      <c r="O74">
        <f>2.0/((1/Q74-1/P74)+SIGN(Q74)*SQRT((1/Q74-1/P74)*(1/Q74-1/P74) + 4*AO74/((AO74+1)*(AO74+1))*(2*1/Q74*1/P74-1/P74*1/P74)))</f>
        <v>0</v>
      </c>
      <c r="P74">
        <f>IF(LEFT(AP74,1)&lt;&gt;"0",IF(LEFT(AP74,1)="1",3.0,AQ74),$D$5+$E$5*(BG74*AZ74/($K$5*1000))+$F$5*(BG74*AZ74/($K$5*1000))*MAX(MIN(AN74,$J$5),$I$5)*MAX(MIN(AN74,$J$5),$I$5)+$G$5*MAX(MIN(AN74,$J$5),$I$5)*(BG74*AZ74/($K$5*1000))+$H$5*(BG74*AZ74/($K$5*1000))*(BG74*AZ74/($K$5*1000)))</f>
        <v>0</v>
      </c>
      <c r="Q74">
        <f>H74*(1000-(1000*0.61365*exp(17.502*U74/(240.97+U74))/(AZ74+BA74)+AU74)/2)/(1000*0.61365*exp(17.502*U74/(240.97+U74))/(AZ74+BA74)-AU74)</f>
        <v>0</v>
      </c>
      <c r="R74">
        <f>1/((AO74+1)/(O74/1.6)+1/(P74/1.37)) + AO74/((AO74+1)/(O74/1.6) + AO74/(P74/1.37))</f>
        <v>0</v>
      </c>
      <c r="S74">
        <f>(AJ74*AM74)</f>
        <v>0</v>
      </c>
      <c r="T74">
        <f>(BB74+(S74+2*0.95*5.67E-8*(((BB74+$B$9)+273)^4-(BB74+273)^4)-44100*H74)/(1.84*29.3*P74+8*0.95*5.67E-8*(BB74+273)^3))</f>
        <v>0</v>
      </c>
      <c r="U74">
        <f>($C$9*BC74+$D$9*BD74+$E$9*T74)</f>
        <v>0</v>
      </c>
      <c r="V74">
        <f>0.61365*exp(17.502*U74/(240.97+U74))</f>
        <v>0</v>
      </c>
      <c r="W74">
        <f>(X74/Y74*100)</f>
        <v>0</v>
      </c>
      <c r="X74">
        <f>AU74*(AZ74+BA74)/1000</f>
        <v>0</v>
      </c>
      <c r="Y74">
        <f>0.61365*exp(17.502*BB74/(240.97+BB74))</f>
        <v>0</v>
      </c>
      <c r="Z74">
        <f>(V74-AU74*(AZ74+BA74)/1000)</f>
        <v>0</v>
      </c>
      <c r="AA74">
        <f>(-H74*44100)</f>
        <v>0</v>
      </c>
      <c r="AB74">
        <f>2*29.3*P74*0.92*(BB74-U74)</f>
        <v>0</v>
      </c>
      <c r="AC74">
        <f>2*0.95*5.67E-8*(((BB74+$B$9)+273)^4-(U74+273)^4)</f>
        <v>0</v>
      </c>
      <c r="AD74">
        <f>S74+AC74+AA74+AB74</f>
        <v>0</v>
      </c>
      <c r="AE74">
        <v>0</v>
      </c>
      <c r="AF74">
        <v>0</v>
      </c>
      <c r="AG74">
        <f>IF(AE74*$H$15&gt;=AI74,1.0,(AI74/(AI74-AE74*$H$15)))</f>
        <v>0</v>
      </c>
      <c r="AH74">
        <f>(AG74-1)*100</f>
        <v>0</v>
      </c>
      <c r="AI74">
        <f>MAX(0,($B$15+$C$15*BG74)/(1+$D$15*BG74)*AZ74/(BB74+273)*$E$15)</f>
        <v>0</v>
      </c>
      <c r="AJ74">
        <f>$B$13*BH74+$C$13*BI74+$D$13*BT74</f>
        <v>0</v>
      </c>
      <c r="AK74">
        <f>AJ74*AL74</f>
        <v>0</v>
      </c>
      <c r="AL74">
        <f>($B$13*$D$11+$C$13*$D$11+$D$13*(BU74*$E$11+BV74*$G$11))/($B$13+$C$13+$D$13)</f>
        <v>0</v>
      </c>
      <c r="AM74">
        <f>($B$13*$K$11+$C$13*$K$11+$D$13*(BU74*$L$11+BV74*$N$11))/($B$13+$C$13+$D$13)</f>
        <v>0</v>
      </c>
      <c r="AN74">
        <v>2.2</v>
      </c>
      <c r="AO74">
        <v>0.5</v>
      </c>
      <c r="AP74" t="s">
        <v>334</v>
      </c>
      <c r="AQ74">
        <v>2</v>
      </c>
      <c r="AR74">
        <v>1658256026.599999</v>
      </c>
      <c r="AS74">
        <v>647.1364516129033</v>
      </c>
      <c r="AT74">
        <v>650.0660967741935</v>
      </c>
      <c r="AU74">
        <v>26.2092935483871</v>
      </c>
      <c r="AV74">
        <v>25.68146129032258</v>
      </c>
      <c r="AW74">
        <v>645.2684516129033</v>
      </c>
      <c r="AX74">
        <v>25.9952935483871</v>
      </c>
      <c r="AY74">
        <v>600.0228064516128</v>
      </c>
      <c r="AZ74">
        <v>84.95757096774196</v>
      </c>
      <c r="BA74">
        <v>0.1001709064516129</v>
      </c>
      <c r="BB74">
        <v>34.95453225806452</v>
      </c>
      <c r="BC74">
        <v>36.08972903225806</v>
      </c>
      <c r="BD74">
        <v>999.9000000000003</v>
      </c>
      <c r="BE74">
        <v>0</v>
      </c>
      <c r="BF74">
        <v>0</v>
      </c>
      <c r="BG74">
        <v>9999.837741935486</v>
      </c>
      <c r="BH74">
        <v>555.0874193548386</v>
      </c>
      <c r="BI74">
        <v>2196.043225806452</v>
      </c>
      <c r="BJ74">
        <v>-2.955407096774194</v>
      </c>
      <c r="BK74">
        <v>664.5757741935482</v>
      </c>
      <c r="BL74">
        <v>667.2008064516129</v>
      </c>
      <c r="BM74">
        <v>0.5985330645161291</v>
      </c>
      <c r="BN74">
        <v>650.0660967741935</v>
      </c>
      <c r="BO74">
        <v>25.68146129032258</v>
      </c>
      <c r="BP74">
        <v>2.232686129032258</v>
      </c>
      <c r="BQ74">
        <v>2.181835483870968</v>
      </c>
      <c r="BR74">
        <v>19.19879032258064</v>
      </c>
      <c r="BS74">
        <v>18.82955806451613</v>
      </c>
      <c r="BT74">
        <v>1799.966774193548</v>
      </c>
      <c r="BU74">
        <v>0.642999806451613</v>
      </c>
      <c r="BV74">
        <v>0.3570001935483871</v>
      </c>
      <c r="BW74">
        <v>47.98790322580645</v>
      </c>
      <c r="BX74">
        <v>30062.87419354839</v>
      </c>
      <c r="BY74">
        <v>1658256051.6</v>
      </c>
      <c r="BZ74" t="s">
        <v>511</v>
      </c>
      <c r="CA74">
        <v>1658256051.6</v>
      </c>
      <c r="CB74">
        <v>1658256051.6</v>
      </c>
      <c r="CC74">
        <v>60</v>
      </c>
      <c r="CD74">
        <v>0.026</v>
      </c>
      <c r="CE74">
        <v>-0.056</v>
      </c>
      <c r="CF74">
        <v>1.868</v>
      </c>
      <c r="CG74">
        <v>0.214</v>
      </c>
      <c r="CH74">
        <v>650</v>
      </c>
      <c r="CI74">
        <v>26</v>
      </c>
      <c r="CJ74">
        <v>0.41</v>
      </c>
      <c r="CK74">
        <v>0.12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3.21396</v>
      </c>
      <c r="CX74">
        <v>2.78114</v>
      </c>
      <c r="CY74">
        <v>0.10921</v>
      </c>
      <c r="CZ74">
        <v>0.111274</v>
      </c>
      <c r="DA74">
        <v>0.104171</v>
      </c>
      <c r="DB74">
        <v>0.104972</v>
      </c>
      <c r="DC74">
        <v>21852.4</v>
      </c>
      <c r="DD74">
        <v>21579.7</v>
      </c>
      <c r="DE74">
        <v>23646.4</v>
      </c>
      <c r="DF74">
        <v>21680.2</v>
      </c>
      <c r="DG74">
        <v>31374.2</v>
      </c>
      <c r="DH74">
        <v>24784.9</v>
      </c>
      <c r="DI74">
        <v>38705.2</v>
      </c>
      <c r="DJ74">
        <v>30030.4</v>
      </c>
      <c r="DK74">
        <v>1.9818</v>
      </c>
      <c r="DL74">
        <v>1.86887</v>
      </c>
      <c r="DM74">
        <v>-0.0426508</v>
      </c>
      <c r="DN74">
        <v>0</v>
      </c>
      <c r="DO74">
        <v>36.7923</v>
      </c>
      <c r="DP74">
        <v>999.9</v>
      </c>
      <c r="DQ74">
        <v>47</v>
      </c>
      <c r="DR74">
        <v>44.3</v>
      </c>
      <c r="DS74">
        <v>51.4261</v>
      </c>
      <c r="DT74">
        <v>64.2251</v>
      </c>
      <c r="DU74">
        <v>17.5561</v>
      </c>
      <c r="DV74">
        <v>2</v>
      </c>
      <c r="DW74">
        <v>1.52207</v>
      </c>
      <c r="DX74">
        <v>9.28105</v>
      </c>
      <c r="DY74">
        <v>20.066</v>
      </c>
      <c r="DZ74">
        <v>5.22193</v>
      </c>
      <c r="EA74">
        <v>11.9619</v>
      </c>
      <c r="EB74">
        <v>4.9732</v>
      </c>
      <c r="EC74">
        <v>3.28</v>
      </c>
      <c r="ED74">
        <v>7129</v>
      </c>
      <c r="EE74">
        <v>9999</v>
      </c>
      <c r="EF74">
        <v>9999</v>
      </c>
      <c r="EG74">
        <v>166.9</v>
      </c>
      <c r="EH74">
        <v>4.97176</v>
      </c>
      <c r="EI74">
        <v>1.86218</v>
      </c>
      <c r="EJ74">
        <v>1.86768</v>
      </c>
      <c r="EK74">
        <v>1.85931</v>
      </c>
      <c r="EL74">
        <v>1.8631</v>
      </c>
      <c r="EM74">
        <v>1.86371</v>
      </c>
      <c r="EN74">
        <v>1.86433</v>
      </c>
      <c r="EO74">
        <v>1.86081</v>
      </c>
      <c r="EP74">
        <v>0</v>
      </c>
      <c r="EQ74">
        <v>0</v>
      </c>
      <c r="ER74">
        <v>0</v>
      </c>
      <c r="ES74">
        <v>0</v>
      </c>
      <c r="ET74" t="s">
        <v>336</v>
      </c>
      <c r="EU74" t="s">
        <v>337</v>
      </c>
      <c r="EV74" t="s">
        <v>338</v>
      </c>
      <c r="EW74" t="s">
        <v>338</v>
      </c>
      <c r="EX74" t="s">
        <v>338</v>
      </c>
      <c r="EY74" t="s">
        <v>338</v>
      </c>
      <c r="EZ74">
        <v>0</v>
      </c>
      <c r="FA74">
        <v>100</v>
      </c>
      <c r="FB74">
        <v>100</v>
      </c>
      <c r="FC74">
        <v>1.868</v>
      </c>
      <c r="FD74">
        <v>0.214</v>
      </c>
      <c r="FE74">
        <v>1.692083871800943</v>
      </c>
      <c r="FF74">
        <v>0.0006784385813721132</v>
      </c>
      <c r="FG74">
        <v>-9.114967239483524E-07</v>
      </c>
      <c r="FH74">
        <v>3.422039933275619E-10</v>
      </c>
      <c r="FI74">
        <v>-0.02157224770403524</v>
      </c>
      <c r="FJ74">
        <v>-0.01029449659765723</v>
      </c>
      <c r="FK74">
        <v>0.0009324137930095463</v>
      </c>
      <c r="FL74">
        <v>-3.199825925107234E-06</v>
      </c>
      <c r="FM74">
        <v>1</v>
      </c>
      <c r="FN74">
        <v>2092</v>
      </c>
      <c r="FO74">
        <v>0</v>
      </c>
      <c r="FP74">
        <v>27</v>
      </c>
      <c r="FQ74">
        <v>1.5</v>
      </c>
      <c r="FR74">
        <v>3.6</v>
      </c>
      <c r="FS74">
        <v>1.96533</v>
      </c>
      <c r="FT74">
        <v>2.45117</v>
      </c>
      <c r="FU74">
        <v>2.14966</v>
      </c>
      <c r="FV74">
        <v>2.69653</v>
      </c>
      <c r="FW74">
        <v>2.15088</v>
      </c>
      <c r="FX74">
        <v>2.46582</v>
      </c>
      <c r="FY74">
        <v>50.8364</v>
      </c>
      <c r="FZ74">
        <v>14.5873</v>
      </c>
      <c r="GA74">
        <v>19</v>
      </c>
      <c r="GB74">
        <v>614.162</v>
      </c>
      <c r="GC74">
        <v>537.5700000000001</v>
      </c>
      <c r="GD74">
        <v>27.9238</v>
      </c>
      <c r="GE74">
        <v>44.4787</v>
      </c>
      <c r="GF74">
        <v>30.0022</v>
      </c>
      <c r="GG74">
        <v>43.472</v>
      </c>
      <c r="GH74">
        <v>43.3132</v>
      </c>
      <c r="GI74">
        <v>39.3671</v>
      </c>
      <c r="GJ74">
        <v>47.5885</v>
      </c>
      <c r="GK74">
        <v>0</v>
      </c>
      <c r="GL74">
        <v>19.7027</v>
      </c>
      <c r="GM74">
        <v>650</v>
      </c>
      <c r="GN74">
        <v>25.7127</v>
      </c>
      <c r="GO74">
        <v>97.8291</v>
      </c>
      <c r="GP74">
        <v>98.4941</v>
      </c>
    </row>
    <row r="75" spans="1:198">
      <c r="A75">
        <v>57</v>
      </c>
      <c r="B75">
        <v>1658256142.6</v>
      </c>
      <c r="C75">
        <v>7647</v>
      </c>
      <c r="D75" t="s">
        <v>512</v>
      </c>
      <c r="E75" t="s">
        <v>513</v>
      </c>
      <c r="F75">
        <v>15</v>
      </c>
      <c r="G75">
        <v>1658256134.599999</v>
      </c>
      <c r="H75">
        <f>(I75)/1000</f>
        <v>0</v>
      </c>
      <c r="I75">
        <f>1000*AY75*AG75*(AU75-AV75)/(100*AN75*(1000-AG75*AU75))</f>
        <v>0</v>
      </c>
      <c r="J75">
        <f>AY75*AG75*(AT75-AS75*(1000-AG75*AV75)/(1000-AG75*AU75))/(100*AN75)</f>
        <v>0</v>
      </c>
      <c r="K75">
        <f>AS75 - IF(AG75&gt;1, J75*AN75*100.0/(AI75*BG75), 0)</f>
        <v>0</v>
      </c>
      <c r="L75">
        <f>((R75-H75/2)*K75-J75)/(R75+H75/2)</f>
        <v>0</v>
      </c>
      <c r="M75">
        <f>L75*(AZ75+BA75)/1000.0</f>
        <v>0</v>
      </c>
      <c r="N75">
        <f>(AS75 - IF(AG75&gt;1, J75*AN75*100.0/(AI75*BG75), 0))*(AZ75+BA75)/1000.0</f>
        <v>0</v>
      </c>
      <c r="O75">
        <f>2.0/((1/Q75-1/P75)+SIGN(Q75)*SQRT((1/Q75-1/P75)*(1/Q75-1/P75) + 4*AO75/((AO75+1)*(AO75+1))*(2*1/Q75*1/P75-1/P75*1/P75)))</f>
        <v>0</v>
      </c>
      <c r="P75">
        <f>IF(LEFT(AP75,1)&lt;&gt;"0",IF(LEFT(AP75,1)="1",3.0,AQ75),$D$5+$E$5*(BG75*AZ75/($K$5*1000))+$F$5*(BG75*AZ75/($K$5*1000))*MAX(MIN(AN75,$J$5),$I$5)*MAX(MIN(AN75,$J$5),$I$5)+$G$5*MAX(MIN(AN75,$J$5),$I$5)*(BG75*AZ75/($K$5*1000))+$H$5*(BG75*AZ75/($K$5*1000))*(BG75*AZ75/($K$5*1000)))</f>
        <v>0</v>
      </c>
      <c r="Q75">
        <f>H75*(1000-(1000*0.61365*exp(17.502*U75/(240.97+U75))/(AZ75+BA75)+AU75)/2)/(1000*0.61365*exp(17.502*U75/(240.97+U75))/(AZ75+BA75)-AU75)</f>
        <v>0</v>
      </c>
      <c r="R75">
        <f>1/((AO75+1)/(O75/1.6)+1/(P75/1.37)) + AO75/((AO75+1)/(O75/1.6) + AO75/(P75/1.37))</f>
        <v>0</v>
      </c>
      <c r="S75">
        <f>(AJ75*AM75)</f>
        <v>0</v>
      </c>
      <c r="T75">
        <f>(BB75+(S75+2*0.95*5.67E-8*(((BB75+$B$9)+273)^4-(BB75+273)^4)-44100*H75)/(1.84*29.3*P75+8*0.95*5.67E-8*(BB75+273)^3))</f>
        <v>0</v>
      </c>
      <c r="U75">
        <f>($C$9*BC75+$D$9*BD75+$E$9*T75)</f>
        <v>0</v>
      </c>
      <c r="V75">
        <f>0.61365*exp(17.502*U75/(240.97+U75))</f>
        <v>0</v>
      </c>
      <c r="W75">
        <f>(X75/Y75*100)</f>
        <v>0</v>
      </c>
      <c r="X75">
        <f>AU75*(AZ75+BA75)/1000</f>
        <v>0</v>
      </c>
      <c r="Y75">
        <f>0.61365*exp(17.502*BB75/(240.97+BB75))</f>
        <v>0</v>
      </c>
      <c r="Z75">
        <f>(V75-AU75*(AZ75+BA75)/1000)</f>
        <v>0</v>
      </c>
      <c r="AA75">
        <f>(-H75*44100)</f>
        <v>0</v>
      </c>
      <c r="AB75">
        <f>2*29.3*P75*0.92*(BB75-U75)</f>
        <v>0</v>
      </c>
      <c r="AC75">
        <f>2*0.95*5.67E-8*(((BB75+$B$9)+273)^4-(U75+273)^4)</f>
        <v>0</v>
      </c>
      <c r="AD75">
        <f>S75+AC75+AA75+AB75</f>
        <v>0</v>
      </c>
      <c r="AE75">
        <v>0</v>
      </c>
      <c r="AF75">
        <v>0</v>
      </c>
      <c r="AG75">
        <f>IF(AE75*$H$15&gt;=AI75,1.0,(AI75/(AI75-AE75*$H$15)))</f>
        <v>0</v>
      </c>
      <c r="AH75">
        <f>(AG75-1)*100</f>
        <v>0</v>
      </c>
      <c r="AI75">
        <f>MAX(0,($B$15+$C$15*BG75)/(1+$D$15*BG75)*AZ75/(BB75+273)*$E$15)</f>
        <v>0</v>
      </c>
      <c r="AJ75">
        <f>$B$13*BH75+$C$13*BI75+$D$13*BT75</f>
        <v>0</v>
      </c>
      <c r="AK75">
        <f>AJ75*AL75</f>
        <v>0</v>
      </c>
      <c r="AL75">
        <f>($B$13*$D$11+$C$13*$D$11+$D$13*(BU75*$E$11+BV75*$G$11))/($B$13+$C$13+$D$13)</f>
        <v>0</v>
      </c>
      <c r="AM75">
        <f>($B$13*$K$11+$C$13*$K$11+$D$13*(BU75*$L$11+BV75*$N$11))/($B$13+$C$13+$D$13)</f>
        <v>0</v>
      </c>
      <c r="AN75">
        <v>2.2</v>
      </c>
      <c r="AO75">
        <v>0.5</v>
      </c>
      <c r="AP75" t="s">
        <v>334</v>
      </c>
      <c r="AQ75">
        <v>2</v>
      </c>
      <c r="AR75">
        <v>1658256134.599999</v>
      </c>
      <c r="AS75">
        <v>797.2904516129032</v>
      </c>
      <c r="AT75">
        <v>800.0218064516129</v>
      </c>
      <c r="AU75">
        <v>26.84627741935484</v>
      </c>
      <c r="AV75">
        <v>26.46197741935483</v>
      </c>
      <c r="AW75">
        <v>795.5164516129032</v>
      </c>
      <c r="AX75">
        <v>26.63227741935484</v>
      </c>
      <c r="AY75">
        <v>599.9905483870969</v>
      </c>
      <c r="AZ75">
        <v>84.95557096774193</v>
      </c>
      <c r="BA75">
        <v>0.09997531935483871</v>
      </c>
      <c r="BB75">
        <v>35.36535483870968</v>
      </c>
      <c r="BC75">
        <v>35.93216451612903</v>
      </c>
      <c r="BD75">
        <v>999.9000000000003</v>
      </c>
      <c r="BE75">
        <v>0</v>
      </c>
      <c r="BF75">
        <v>0</v>
      </c>
      <c r="BG75">
        <v>10000.88548387097</v>
      </c>
      <c r="BH75">
        <v>556.645935483871</v>
      </c>
      <c r="BI75">
        <v>2247.233548387097</v>
      </c>
      <c r="BJ75">
        <v>-2.652383548387097</v>
      </c>
      <c r="BK75">
        <v>819.3959677419354</v>
      </c>
      <c r="BL75">
        <v>821.7674193548387</v>
      </c>
      <c r="BM75">
        <v>0.4193527419354838</v>
      </c>
      <c r="BN75">
        <v>800.0218064516129</v>
      </c>
      <c r="BO75">
        <v>26.46197741935483</v>
      </c>
      <c r="BP75">
        <v>2.283717741935484</v>
      </c>
      <c r="BQ75">
        <v>2.248091612903226</v>
      </c>
      <c r="BR75">
        <v>19.56200967741936</v>
      </c>
      <c r="BS75">
        <v>19.3092</v>
      </c>
      <c r="BT75">
        <v>1799.977419354839</v>
      </c>
      <c r="BU75">
        <v>0.6429999677419354</v>
      </c>
      <c r="BV75">
        <v>0.3570000322580645</v>
      </c>
      <c r="BW75">
        <v>48</v>
      </c>
      <c r="BX75">
        <v>30063.03225806452</v>
      </c>
      <c r="BY75">
        <v>1658256165.1</v>
      </c>
      <c r="BZ75" t="s">
        <v>514</v>
      </c>
      <c r="CA75">
        <v>1658256165.1</v>
      </c>
      <c r="CB75">
        <v>1658256160.1</v>
      </c>
      <c r="CC75">
        <v>61</v>
      </c>
      <c r="CD75">
        <v>-0.079</v>
      </c>
      <c r="CE75">
        <v>-0.025</v>
      </c>
      <c r="CF75">
        <v>1.774</v>
      </c>
      <c r="CG75">
        <v>0.214</v>
      </c>
      <c r="CH75">
        <v>800</v>
      </c>
      <c r="CI75">
        <v>27</v>
      </c>
      <c r="CJ75">
        <v>0.67</v>
      </c>
      <c r="CK75">
        <v>0.16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3.21325</v>
      </c>
      <c r="CX75">
        <v>2.78099</v>
      </c>
      <c r="CY75">
        <v>0.125903</v>
      </c>
      <c r="CZ75">
        <v>0.128087</v>
      </c>
      <c r="DA75">
        <v>0.105728</v>
      </c>
      <c r="DB75">
        <v>0.107001</v>
      </c>
      <c r="DC75">
        <v>21420</v>
      </c>
      <c r="DD75">
        <v>21151.6</v>
      </c>
      <c r="DE75">
        <v>23623.4</v>
      </c>
      <c r="DF75">
        <v>21661.6</v>
      </c>
      <c r="DG75">
        <v>31293.3</v>
      </c>
      <c r="DH75">
        <v>24709.2</v>
      </c>
      <c r="DI75">
        <v>38669.7</v>
      </c>
      <c r="DJ75">
        <v>30005</v>
      </c>
      <c r="DK75">
        <v>1.97493</v>
      </c>
      <c r="DL75">
        <v>1.86028</v>
      </c>
      <c r="DM75">
        <v>-0.0655428</v>
      </c>
      <c r="DN75">
        <v>0</v>
      </c>
      <c r="DO75">
        <v>37.0145</v>
      </c>
      <c r="DP75">
        <v>999.9</v>
      </c>
      <c r="DQ75">
        <v>46.3</v>
      </c>
      <c r="DR75">
        <v>44.9</v>
      </c>
      <c r="DS75">
        <v>52.2575</v>
      </c>
      <c r="DT75">
        <v>64.1651</v>
      </c>
      <c r="DU75">
        <v>17.6803</v>
      </c>
      <c r="DV75">
        <v>2</v>
      </c>
      <c r="DW75">
        <v>1.57341</v>
      </c>
      <c r="DX75">
        <v>9.28105</v>
      </c>
      <c r="DY75">
        <v>20.0637</v>
      </c>
      <c r="DZ75">
        <v>5.21819</v>
      </c>
      <c r="EA75">
        <v>11.9619</v>
      </c>
      <c r="EB75">
        <v>4.9711</v>
      </c>
      <c r="EC75">
        <v>3.27933</v>
      </c>
      <c r="ED75">
        <v>7131.5</v>
      </c>
      <c r="EE75">
        <v>9999</v>
      </c>
      <c r="EF75">
        <v>9999</v>
      </c>
      <c r="EG75">
        <v>166.9</v>
      </c>
      <c r="EH75">
        <v>4.97174</v>
      </c>
      <c r="EI75">
        <v>1.86218</v>
      </c>
      <c r="EJ75">
        <v>1.86768</v>
      </c>
      <c r="EK75">
        <v>1.85934</v>
      </c>
      <c r="EL75">
        <v>1.8631</v>
      </c>
      <c r="EM75">
        <v>1.86371</v>
      </c>
      <c r="EN75">
        <v>1.86433</v>
      </c>
      <c r="EO75">
        <v>1.86081</v>
      </c>
      <c r="EP75">
        <v>0</v>
      </c>
      <c r="EQ75">
        <v>0</v>
      </c>
      <c r="ER75">
        <v>0</v>
      </c>
      <c r="ES75">
        <v>0</v>
      </c>
      <c r="ET75" t="s">
        <v>336</v>
      </c>
      <c r="EU75" t="s">
        <v>337</v>
      </c>
      <c r="EV75" t="s">
        <v>338</v>
      </c>
      <c r="EW75" t="s">
        <v>338</v>
      </c>
      <c r="EX75" t="s">
        <v>338</v>
      </c>
      <c r="EY75" t="s">
        <v>338</v>
      </c>
      <c r="EZ75">
        <v>0</v>
      </c>
      <c r="FA75">
        <v>100</v>
      </c>
      <c r="FB75">
        <v>100</v>
      </c>
      <c r="FC75">
        <v>1.774</v>
      </c>
      <c r="FD75">
        <v>0.214</v>
      </c>
      <c r="FE75">
        <v>1.717916879933534</v>
      </c>
      <c r="FF75">
        <v>0.0006784385813721132</v>
      </c>
      <c r="FG75">
        <v>-9.114967239483524E-07</v>
      </c>
      <c r="FH75">
        <v>3.422039933275619E-10</v>
      </c>
      <c r="FI75">
        <v>-0.07767899317054194</v>
      </c>
      <c r="FJ75">
        <v>-0.01029449659765723</v>
      </c>
      <c r="FK75">
        <v>0.0009324137930095463</v>
      </c>
      <c r="FL75">
        <v>-3.199825925107234E-06</v>
      </c>
      <c r="FM75">
        <v>1</v>
      </c>
      <c r="FN75">
        <v>2092</v>
      </c>
      <c r="FO75">
        <v>0</v>
      </c>
      <c r="FP75">
        <v>27</v>
      </c>
      <c r="FQ75">
        <v>1.5</v>
      </c>
      <c r="FR75">
        <v>1.5</v>
      </c>
      <c r="FS75">
        <v>2.31934</v>
      </c>
      <c r="FT75">
        <v>2.44873</v>
      </c>
      <c r="FU75">
        <v>2.14966</v>
      </c>
      <c r="FV75">
        <v>2.69531</v>
      </c>
      <c r="FW75">
        <v>2.15088</v>
      </c>
      <c r="FX75">
        <v>2.45239</v>
      </c>
      <c r="FY75">
        <v>51.4647</v>
      </c>
      <c r="FZ75">
        <v>14.5523</v>
      </c>
      <c r="GA75">
        <v>19</v>
      </c>
      <c r="GB75">
        <v>613.768</v>
      </c>
      <c r="GC75">
        <v>535.552</v>
      </c>
      <c r="GD75">
        <v>28.3093</v>
      </c>
      <c r="GE75">
        <v>45.0296</v>
      </c>
      <c r="GF75">
        <v>30.0022</v>
      </c>
      <c r="GG75">
        <v>44.0872</v>
      </c>
      <c r="GH75">
        <v>43.9363</v>
      </c>
      <c r="GI75">
        <v>46.4344</v>
      </c>
      <c r="GJ75">
        <v>47.1315</v>
      </c>
      <c r="GK75">
        <v>0</v>
      </c>
      <c r="GL75">
        <v>20.0876</v>
      </c>
      <c r="GM75">
        <v>800</v>
      </c>
      <c r="GN75">
        <v>26.5739</v>
      </c>
      <c r="GO75">
        <v>97.7373</v>
      </c>
      <c r="GP75">
        <v>98.4105</v>
      </c>
    </row>
    <row r="76" spans="1:198">
      <c r="A76">
        <v>58</v>
      </c>
      <c r="B76">
        <v>1658256256.1</v>
      </c>
      <c r="C76">
        <v>7760.5</v>
      </c>
      <c r="D76" t="s">
        <v>515</v>
      </c>
      <c r="E76" t="s">
        <v>516</v>
      </c>
      <c r="F76">
        <v>15</v>
      </c>
      <c r="G76">
        <v>1658256248.099999</v>
      </c>
      <c r="H76">
        <f>(I76)/1000</f>
        <v>0</v>
      </c>
      <c r="I76">
        <f>1000*AY76*AG76*(AU76-AV76)/(100*AN76*(1000-AG76*AU76))</f>
        <v>0</v>
      </c>
      <c r="J76">
        <f>AY76*AG76*(AT76-AS76*(1000-AG76*AV76)/(1000-AG76*AU76))/(100*AN76)</f>
        <v>0</v>
      </c>
      <c r="K76">
        <f>AS76 - IF(AG76&gt;1, J76*AN76*100.0/(AI76*BG76), 0)</f>
        <v>0</v>
      </c>
      <c r="L76">
        <f>((R76-H76/2)*K76-J76)/(R76+H76/2)</f>
        <v>0</v>
      </c>
      <c r="M76">
        <f>L76*(AZ76+BA76)/1000.0</f>
        <v>0</v>
      </c>
      <c r="N76">
        <f>(AS76 - IF(AG76&gt;1, J76*AN76*100.0/(AI76*BG76), 0))*(AZ76+BA76)/1000.0</f>
        <v>0</v>
      </c>
      <c r="O76">
        <f>2.0/((1/Q76-1/P76)+SIGN(Q76)*SQRT((1/Q76-1/P76)*(1/Q76-1/P76) + 4*AO76/((AO76+1)*(AO76+1))*(2*1/Q76*1/P76-1/P76*1/P76)))</f>
        <v>0</v>
      </c>
      <c r="P76">
        <f>IF(LEFT(AP76,1)&lt;&gt;"0",IF(LEFT(AP76,1)="1",3.0,AQ76),$D$5+$E$5*(BG76*AZ76/($K$5*1000))+$F$5*(BG76*AZ76/($K$5*1000))*MAX(MIN(AN76,$J$5),$I$5)*MAX(MIN(AN76,$J$5),$I$5)+$G$5*MAX(MIN(AN76,$J$5),$I$5)*(BG76*AZ76/($K$5*1000))+$H$5*(BG76*AZ76/($K$5*1000))*(BG76*AZ76/($K$5*1000)))</f>
        <v>0</v>
      </c>
      <c r="Q76">
        <f>H76*(1000-(1000*0.61365*exp(17.502*U76/(240.97+U76))/(AZ76+BA76)+AU76)/2)/(1000*0.61365*exp(17.502*U76/(240.97+U76))/(AZ76+BA76)-AU76)</f>
        <v>0</v>
      </c>
      <c r="R76">
        <f>1/((AO76+1)/(O76/1.6)+1/(P76/1.37)) + AO76/((AO76+1)/(O76/1.6) + AO76/(P76/1.37))</f>
        <v>0</v>
      </c>
      <c r="S76">
        <f>(AJ76*AM76)</f>
        <v>0</v>
      </c>
      <c r="T76">
        <f>(BB76+(S76+2*0.95*5.67E-8*(((BB76+$B$9)+273)^4-(BB76+273)^4)-44100*H76)/(1.84*29.3*P76+8*0.95*5.67E-8*(BB76+273)^3))</f>
        <v>0</v>
      </c>
      <c r="U76">
        <f>($C$9*BC76+$D$9*BD76+$E$9*T76)</f>
        <v>0</v>
      </c>
      <c r="V76">
        <f>0.61365*exp(17.502*U76/(240.97+U76))</f>
        <v>0</v>
      </c>
      <c r="W76">
        <f>(X76/Y76*100)</f>
        <v>0</v>
      </c>
      <c r="X76">
        <f>AU76*(AZ76+BA76)/1000</f>
        <v>0</v>
      </c>
      <c r="Y76">
        <f>0.61365*exp(17.502*BB76/(240.97+BB76))</f>
        <v>0</v>
      </c>
      <c r="Z76">
        <f>(V76-AU76*(AZ76+BA76)/1000)</f>
        <v>0</v>
      </c>
      <c r="AA76">
        <f>(-H76*44100)</f>
        <v>0</v>
      </c>
      <c r="AB76">
        <f>2*29.3*P76*0.92*(BB76-U76)</f>
        <v>0</v>
      </c>
      <c r="AC76">
        <f>2*0.95*5.67E-8*(((BB76+$B$9)+273)^4-(U76+273)^4)</f>
        <v>0</v>
      </c>
      <c r="AD76">
        <f>S76+AC76+AA76+AB76</f>
        <v>0</v>
      </c>
      <c r="AE76">
        <v>0</v>
      </c>
      <c r="AF76">
        <v>0</v>
      </c>
      <c r="AG76">
        <f>IF(AE76*$H$15&gt;=AI76,1.0,(AI76/(AI76-AE76*$H$15)))</f>
        <v>0</v>
      </c>
      <c r="AH76">
        <f>(AG76-1)*100</f>
        <v>0</v>
      </c>
      <c r="AI76">
        <f>MAX(0,($B$15+$C$15*BG76)/(1+$D$15*BG76)*AZ76/(BB76+273)*$E$15)</f>
        <v>0</v>
      </c>
      <c r="AJ76">
        <f>$B$13*BH76+$C$13*BI76+$D$13*BT76</f>
        <v>0</v>
      </c>
      <c r="AK76">
        <f>AJ76*AL76</f>
        <v>0</v>
      </c>
      <c r="AL76">
        <f>($B$13*$D$11+$C$13*$D$11+$D$13*(BU76*$E$11+BV76*$G$11))/($B$13+$C$13+$D$13)</f>
        <v>0</v>
      </c>
      <c r="AM76">
        <f>($B$13*$K$11+$C$13*$K$11+$D$13*(BU76*$L$11+BV76*$N$11))/($B$13+$C$13+$D$13)</f>
        <v>0</v>
      </c>
      <c r="AN76">
        <v>2.2</v>
      </c>
      <c r="AO76">
        <v>0.5</v>
      </c>
      <c r="AP76" t="s">
        <v>334</v>
      </c>
      <c r="AQ76">
        <v>2</v>
      </c>
      <c r="AR76">
        <v>1658256248.099999</v>
      </c>
      <c r="AS76">
        <v>997.2061290322579</v>
      </c>
      <c r="AT76">
        <v>999.976548387097</v>
      </c>
      <c r="AU76">
        <v>27.45890322580645</v>
      </c>
      <c r="AV76">
        <v>27.13355806451613</v>
      </c>
      <c r="AW76">
        <v>995.3381290322578</v>
      </c>
      <c r="AX76">
        <v>27.25190322580645</v>
      </c>
      <c r="AY76">
        <v>600.004193548387</v>
      </c>
      <c r="AZ76">
        <v>84.95368387096774</v>
      </c>
      <c r="BA76">
        <v>0.1000330419354839</v>
      </c>
      <c r="BB76">
        <v>35.7526935483871</v>
      </c>
      <c r="BC76">
        <v>36.87998064516129</v>
      </c>
      <c r="BD76">
        <v>999.9000000000003</v>
      </c>
      <c r="BE76">
        <v>0</v>
      </c>
      <c r="BF76">
        <v>0</v>
      </c>
      <c r="BG76">
        <v>10003.91290322581</v>
      </c>
      <c r="BH76">
        <v>559.039806451613</v>
      </c>
      <c r="BI76">
        <v>2242.641290322581</v>
      </c>
      <c r="BJ76">
        <v>-2.890514193548388</v>
      </c>
      <c r="BK76">
        <v>1025.278387096774</v>
      </c>
      <c r="BL76">
        <v>1027.867096774194</v>
      </c>
      <c r="BM76">
        <v>0.3633106129032259</v>
      </c>
      <c r="BN76">
        <v>999.976548387097</v>
      </c>
      <c r="BO76">
        <v>27.13355806451613</v>
      </c>
      <c r="BP76">
        <v>2.335959677419355</v>
      </c>
      <c r="BQ76">
        <v>2.305094838709677</v>
      </c>
      <c r="BR76">
        <v>19.92653870967742</v>
      </c>
      <c r="BS76">
        <v>19.71204838709678</v>
      </c>
      <c r="BT76">
        <v>1799.965483870968</v>
      </c>
      <c r="BU76">
        <v>0.6430009354838711</v>
      </c>
      <c r="BV76">
        <v>0.3569990322580646</v>
      </c>
      <c r="BW76">
        <v>48.59811935483871</v>
      </c>
      <c r="BX76">
        <v>30062.83225806452</v>
      </c>
      <c r="BY76">
        <v>1658256274.6</v>
      </c>
      <c r="BZ76" t="s">
        <v>517</v>
      </c>
      <c r="CA76">
        <v>1658256274.6</v>
      </c>
      <c r="CB76">
        <v>1658256272.1</v>
      </c>
      <c r="CC76">
        <v>62</v>
      </c>
      <c r="CD76">
        <v>0.12</v>
      </c>
      <c r="CE76">
        <v>-0.03</v>
      </c>
      <c r="CF76">
        <v>1.868</v>
      </c>
      <c r="CG76">
        <v>0.207</v>
      </c>
      <c r="CH76">
        <v>1000</v>
      </c>
      <c r="CI76">
        <v>27</v>
      </c>
      <c r="CJ76">
        <v>0.74</v>
      </c>
      <c r="CK76">
        <v>0.15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3.21263</v>
      </c>
      <c r="CX76">
        <v>2.78123</v>
      </c>
      <c r="CY76">
        <v>0.145735</v>
      </c>
      <c r="CZ76">
        <v>0.14815</v>
      </c>
      <c r="DA76">
        <v>0.107336</v>
      </c>
      <c r="DB76">
        <v>0.108707</v>
      </c>
      <c r="DC76">
        <v>20907.9</v>
      </c>
      <c r="DD76">
        <v>20642.5</v>
      </c>
      <c r="DE76">
        <v>23597.1</v>
      </c>
      <c r="DF76">
        <v>21640.7</v>
      </c>
      <c r="DG76">
        <v>31207.3</v>
      </c>
      <c r="DH76">
        <v>24639.6</v>
      </c>
      <c r="DI76">
        <v>38629.6</v>
      </c>
      <c r="DJ76">
        <v>29976</v>
      </c>
      <c r="DK76">
        <v>1.96878</v>
      </c>
      <c r="DL76">
        <v>1.8509</v>
      </c>
      <c r="DM76">
        <v>-0.0333562</v>
      </c>
      <c r="DN76">
        <v>0</v>
      </c>
      <c r="DO76">
        <v>37.4385</v>
      </c>
      <c r="DP76">
        <v>999.9</v>
      </c>
      <c r="DQ76">
        <v>45.7</v>
      </c>
      <c r="DR76">
        <v>45.4</v>
      </c>
      <c r="DS76">
        <v>52.9284</v>
      </c>
      <c r="DT76">
        <v>64.13509999999999</v>
      </c>
      <c r="DU76">
        <v>17.7524</v>
      </c>
      <c r="DV76">
        <v>2</v>
      </c>
      <c r="DW76">
        <v>1.62725</v>
      </c>
      <c r="DX76">
        <v>9.28105</v>
      </c>
      <c r="DY76">
        <v>20.063</v>
      </c>
      <c r="DZ76">
        <v>5.22328</v>
      </c>
      <c r="EA76">
        <v>11.962</v>
      </c>
      <c r="EB76">
        <v>4.97145</v>
      </c>
      <c r="EC76">
        <v>3.27998</v>
      </c>
      <c r="ED76">
        <v>7134.2</v>
      </c>
      <c r="EE76">
        <v>9999</v>
      </c>
      <c r="EF76">
        <v>9999</v>
      </c>
      <c r="EG76">
        <v>167</v>
      </c>
      <c r="EH76">
        <v>4.97177</v>
      </c>
      <c r="EI76">
        <v>1.86218</v>
      </c>
      <c r="EJ76">
        <v>1.86768</v>
      </c>
      <c r="EK76">
        <v>1.85944</v>
      </c>
      <c r="EL76">
        <v>1.8631</v>
      </c>
      <c r="EM76">
        <v>1.86371</v>
      </c>
      <c r="EN76">
        <v>1.86433</v>
      </c>
      <c r="EO76">
        <v>1.86081</v>
      </c>
      <c r="EP76">
        <v>0</v>
      </c>
      <c r="EQ76">
        <v>0</v>
      </c>
      <c r="ER76">
        <v>0</v>
      </c>
      <c r="ES76">
        <v>0</v>
      </c>
      <c r="ET76" t="s">
        <v>336</v>
      </c>
      <c r="EU76" t="s">
        <v>337</v>
      </c>
      <c r="EV76" t="s">
        <v>338</v>
      </c>
      <c r="EW76" t="s">
        <v>338</v>
      </c>
      <c r="EX76" t="s">
        <v>338</v>
      </c>
      <c r="EY76" t="s">
        <v>338</v>
      </c>
      <c r="EZ76">
        <v>0</v>
      </c>
      <c r="FA76">
        <v>100</v>
      </c>
      <c r="FB76">
        <v>100</v>
      </c>
      <c r="FC76">
        <v>1.868</v>
      </c>
      <c r="FD76">
        <v>0.207</v>
      </c>
      <c r="FE76">
        <v>1.638804436224104</v>
      </c>
      <c r="FF76">
        <v>0.0006784385813721132</v>
      </c>
      <c r="FG76">
        <v>-9.114967239483524E-07</v>
      </c>
      <c r="FH76">
        <v>3.422039933275619E-10</v>
      </c>
      <c r="FI76">
        <v>-0.1022076062103635</v>
      </c>
      <c r="FJ76">
        <v>-0.01029449659765723</v>
      </c>
      <c r="FK76">
        <v>0.0009324137930095463</v>
      </c>
      <c r="FL76">
        <v>-3.199825925107234E-06</v>
      </c>
      <c r="FM76">
        <v>1</v>
      </c>
      <c r="FN76">
        <v>2092</v>
      </c>
      <c r="FO76">
        <v>0</v>
      </c>
      <c r="FP76">
        <v>27</v>
      </c>
      <c r="FQ76">
        <v>1.5</v>
      </c>
      <c r="FR76">
        <v>1.6</v>
      </c>
      <c r="FS76">
        <v>2.76733</v>
      </c>
      <c r="FT76">
        <v>2.44263</v>
      </c>
      <c r="FU76">
        <v>2.14966</v>
      </c>
      <c r="FV76">
        <v>2.69531</v>
      </c>
      <c r="FW76">
        <v>2.15088</v>
      </c>
      <c r="FX76">
        <v>2.45361</v>
      </c>
      <c r="FY76">
        <v>52.0361</v>
      </c>
      <c r="FZ76">
        <v>14.5261</v>
      </c>
      <c r="GA76">
        <v>19</v>
      </c>
      <c r="GB76">
        <v>613.877</v>
      </c>
      <c r="GC76">
        <v>532.822</v>
      </c>
      <c r="GD76">
        <v>28.7153</v>
      </c>
      <c r="GE76">
        <v>45.6079</v>
      </c>
      <c r="GF76">
        <v>30.0023</v>
      </c>
      <c r="GG76">
        <v>44.7</v>
      </c>
      <c r="GH76">
        <v>44.554</v>
      </c>
      <c r="GI76">
        <v>55.388</v>
      </c>
      <c r="GJ76">
        <v>46.8252</v>
      </c>
      <c r="GK76">
        <v>0</v>
      </c>
      <c r="GL76">
        <v>20.4343</v>
      </c>
      <c r="GM76">
        <v>1000</v>
      </c>
      <c r="GN76">
        <v>27.0762</v>
      </c>
      <c r="GO76">
        <v>97.6332</v>
      </c>
      <c r="GP76">
        <v>98.3154</v>
      </c>
    </row>
    <row r="77" spans="1:198">
      <c r="A77">
        <v>59</v>
      </c>
      <c r="B77">
        <v>1658256365.6</v>
      </c>
      <c r="C77">
        <v>7870</v>
      </c>
      <c r="D77" t="s">
        <v>518</v>
      </c>
      <c r="E77" t="s">
        <v>519</v>
      </c>
      <c r="F77">
        <v>15</v>
      </c>
      <c r="G77">
        <v>1658256357.599999</v>
      </c>
      <c r="H77">
        <f>(I77)/1000</f>
        <v>0</v>
      </c>
      <c r="I77">
        <f>1000*AY77*AG77*(AU77-AV77)/(100*AN77*(1000-AG77*AU77))</f>
        <v>0</v>
      </c>
      <c r="J77">
        <f>AY77*AG77*(AT77-AS77*(1000-AG77*AV77)/(1000-AG77*AU77))/(100*AN77)</f>
        <v>0</v>
      </c>
      <c r="K77">
        <f>AS77 - IF(AG77&gt;1, J77*AN77*100.0/(AI77*BG77), 0)</f>
        <v>0</v>
      </c>
      <c r="L77">
        <f>((R77-H77/2)*K77-J77)/(R77+H77/2)</f>
        <v>0</v>
      </c>
      <c r="M77">
        <f>L77*(AZ77+BA77)/1000.0</f>
        <v>0</v>
      </c>
      <c r="N77">
        <f>(AS77 - IF(AG77&gt;1, J77*AN77*100.0/(AI77*BG77), 0))*(AZ77+BA77)/1000.0</f>
        <v>0</v>
      </c>
      <c r="O77">
        <f>2.0/((1/Q77-1/P77)+SIGN(Q77)*SQRT((1/Q77-1/P77)*(1/Q77-1/P77) + 4*AO77/((AO77+1)*(AO77+1))*(2*1/Q77*1/P77-1/P77*1/P77)))</f>
        <v>0</v>
      </c>
      <c r="P77">
        <f>IF(LEFT(AP77,1)&lt;&gt;"0",IF(LEFT(AP77,1)="1",3.0,AQ77),$D$5+$E$5*(BG77*AZ77/($K$5*1000))+$F$5*(BG77*AZ77/($K$5*1000))*MAX(MIN(AN77,$J$5),$I$5)*MAX(MIN(AN77,$J$5),$I$5)+$G$5*MAX(MIN(AN77,$J$5),$I$5)*(BG77*AZ77/($K$5*1000))+$H$5*(BG77*AZ77/($K$5*1000))*(BG77*AZ77/($K$5*1000)))</f>
        <v>0</v>
      </c>
      <c r="Q77">
        <f>H77*(1000-(1000*0.61365*exp(17.502*U77/(240.97+U77))/(AZ77+BA77)+AU77)/2)/(1000*0.61365*exp(17.502*U77/(240.97+U77))/(AZ77+BA77)-AU77)</f>
        <v>0</v>
      </c>
      <c r="R77">
        <f>1/((AO77+1)/(O77/1.6)+1/(P77/1.37)) + AO77/((AO77+1)/(O77/1.6) + AO77/(P77/1.37))</f>
        <v>0</v>
      </c>
      <c r="S77">
        <f>(AJ77*AM77)</f>
        <v>0</v>
      </c>
      <c r="T77">
        <f>(BB77+(S77+2*0.95*5.67E-8*(((BB77+$B$9)+273)^4-(BB77+273)^4)-44100*H77)/(1.84*29.3*P77+8*0.95*5.67E-8*(BB77+273)^3))</f>
        <v>0</v>
      </c>
      <c r="U77">
        <f>($C$9*BC77+$D$9*BD77+$E$9*T77)</f>
        <v>0</v>
      </c>
      <c r="V77">
        <f>0.61365*exp(17.502*U77/(240.97+U77))</f>
        <v>0</v>
      </c>
      <c r="W77">
        <f>(X77/Y77*100)</f>
        <v>0</v>
      </c>
      <c r="X77">
        <f>AU77*(AZ77+BA77)/1000</f>
        <v>0</v>
      </c>
      <c r="Y77">
        <f>0.61365*exp(17.502*BB77/(240.97+BB77))</f>
        <v>0</v>
      </c>
      <c r="Z77">
        <f>(V77-AU77*(AZ77+BA77)/1000)</f>
        <v>0</v>
      </c>
      <c r="AA77">
        <f>(-H77*44100)</f>
        <v>0</v>
      </c>
      <c r="AB77">
        <f>2*29.3*P77*0.92*(BB77-U77)</f>
        <v>0</v>
      </c>
      <c r="AC77">
        <f>2*0.95*5.67E-8*(((BB77+$B$9)+273)^4-(U77+273)^4)</f>
        <v>0</v>
      </c>
      <c r="AD77">
        <f>S77+AC77+AA77+AB77</f>
        <v>0</v>
      </c>
      <c r="AE77">
        <v>0</v>
      </c>
      <c r="AF77">
        <v>0</v>
      </c>
      <c r="AG77">
        <f>IF(AE77*$H$15&gt;=AI77,1.0,(AI77/(AI77-AE77*$H$15)))</f>
        <v>0</v>
      </c>
      <c r="AH77">
        <f>(AG77-1)*100</f>
        <v>0</v>
      </c>
      <c r="AI77">
        <f>MAX(0,($B$15+$C$15*BG77)/(1+$D$15*BG77)*AZ77/(BB77+273)*$E$15)</f>
        <v>0</v>
      </c>
      <c r="AJ77">
        <f>$B$13*BH77+$C$13*BI77+$D$13*BT77</f>
        <v>0</v>
      </c>
      <c r="AK77">
        <f>AJ77*AL77</f>
        <v>0</v>
      </c>
      <c r="AL77">
        <f>($B$13*$D$11+$C$13*$D$11+$D$13*(BU77*$E$11+BV77*$G$11))/($B$13+$C$13+$D$13)</f>
        <v>0</v>
      </c>
      <c r="AM77">
        <f>($B$13*$K$11+$C$13*$K$11+$D$13*(BU77*$L$11+BV77*$N$11))/($B$13+$C$13+$D$13)</f>
        <v>0</v>
      </c>
      <c r="AN77">
        <v>2.2</v>
      </c>
      <c r="AO77">
        <v>0.5</v>
      </c>
      <c r="AP77" t="s">
        <v>334</v>
      </c>
      <c r="AQ77">
        <v>2</v>
      </c>
      <c r="AR77">
        <v>1658256357.599999</v>
      </c>
      <c r="AS77">
        <v>1197.068161290322</v>
      </c>
      <c r="AT77">
        <v>1199.882258064516</v>
      </c>
      <c r="AU77">
        <v>28.03317419354839</v>
      </c>
      <c r="AV77">
        <v>27.8376193548387</v>
      </c>
      <c r="AW77">
        <v>1195.285161290322</v>
      </c>
      <c r="AX77">
        <v>27.83417419354839</v>
      </c>
      <c r="AY77">
        <v>599.9832580645162</v>
      </c>
      <c r="AZ77">
        <v>84.96995161290323</v>
      </c>
      <c r="BA77">
        <v>0.09994677741935484</v>
      </c>
      <c r="BB77">
        <v>36.13851290322581</v>
      </c>
      <c r="BC77">
        <v>37.28184193548388</v>
      </c>
      <c r="BD77">
        <v>999.9000000000003</v>
      </c>
      <c r="BE77">
        <v>0</v>
      </c>
      <c r="BF77">
        <v>0</v>
      </c>
      <c r="BG77">
        <v>10004.3535483871</v>
      </c>
      <c r="BH77">
        <v>561.1153548387097</v>
      </c>
      <c r="BI77">
        <v>2311.986129032258</v>
      </c>
      <c r="BJ77">
        <v>-2.745695483870968</v>
      </c>
      <c r="BK77">
        <v>1231.71</v>
      </c>
      <c r="BL77">
        <v>1234.24</v>
      </c>
      <c r="BM77">
        <v>0.2315620967741935</v>
      </c>
      <c r="BN77">
        <v>1199.882258064516</v>
      </c>
      <c r="BO77">
        <v>27.8376193548387</v>
      </c>
      <c r="BP77">
        <v>2.385036774193548</v>
      </c>
      <c r="BQ77">
        <v>2.365361935483871</v>
      </c>
      <c r="BR77">
        <v>20.2625129032258</v>
      </c>
      <c r="BS77">
        <v>20.12855806451613</v>
      </c>
      <c r="BT77">
        <v>1799.968387096774</v>
      </c>
      <c r="BU77">
        <v>0.6429990967741936</v>
      </c>
      <c r="BV77">
        <v>0.3570008709677418</v>
      </c>
      <c r="BW77">
        <v>49</v>
      </c>
      <c r="BX77">
        <v>30062.88387096775</v>
      </c>
      <c r="BY77">
        <v>1658256396.6</v>
      </c>
      <c r="BZ77" t="s">
        <v>520</v>
      </c>
      <c r="CA77">
        <v>1658256396.6</v>
      </c>
      <c r="CB77">
        <v>1658256383.6</v>
      </c>
      <c r="CC77">
        <v>63</v>
      </c>
      <c r="CD77">
        <v>-0.07099999999999999</v>
      </c>
      <c r="CE77">
        <v>-0.032</v>
      </c>
      <c r="CF77">
        <v>1.783</v>
      </c>
      <c r="CG77">
        <v>0.199</v>
      </c>
      <c r="CH77">
        <v>1200</v>
      </c>
      <c r="CI77">
        <v>28</v>
      </c>
      <c r="CJ77">
        <v>1.1</v>
      </c>
      <c r="CK77">
        <v>0.13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3.21216</v>
      </c>
      <c r="CX77">
        <v>2.78165</v>
      </c>
      <c r="CY77">
        <v>0.163573</v>
      </c>
      <c r="CZ77">
        <v>0.166185</v>
      </c>
      <c r="DA77">
        <v>0.108958</v>
      </c>
      <c r="DB77">
        <v>0.110561</v>
      </c>
      <c r="DC77">
        <v>20447.5</v>
      </c>
      <c r="DD77">
        <v>20184.6</v>
      </c>
      <c r="DE77">
        <v>23573.3</v>
      </c>
      <c r="DF77">
        <v>21621.4</v>
      </c>
      <c r="DG77">
        <v>31123.8</v>
      </c>
      <c r="DH77">
        <v>24567.9</v>
      </c>
      <c r="DI77">
        <v>38593.1</v>
      </c>
      <c r="DJ77">
        <v>29949.4</v>
      </c>
      <c r="DK77">
        <v>1.96318</v>
      </c>
      <c r="DL77">
        <v>1.84175</v>
      </c>
      <c r="DM77">
        <v>-0.0363439</v>
      </c>
      <c r="DN77">
        <v>0</v>
      </c>
      <c r="DO77">
        <v>37.8774</v>
      </c>
      <c r="DP77">
        <v>999.9</v>
      </c>
      <c r="DQ77">
        <v>45.1</v>
      </c>
      <c r="DR77">
        <v>46</v>
      </c>
      <c r="DS77">
        <v>53.8609</v>
      </c>
      <c r="DT77">
        <v>64.30500000000001</v>
      </c>
      <c r="DU77">
        <v>17.8646</v>
      </c>
      <c r="DV77">
        <v>2</v>
      </c>
      <c r="DW77">
        <v>1.67694</v>
      </c>
      <c r="DX77">
        <v>9.28105</v>
      </c>
      <c r="DY77">
        <v>20.0608</v>
      </c>
      <c r="DZ77">
        <v>5.21819</v>
      </c>
      <c r="EA77">
        <v>11.962</v>
      </c>
      <c r="EB77">
        <v>4.9715</v>
      </c>
      <c r="EC77">
        <v>3.27988</v>
      </c>
      <c r="ED77">
        <v>7137</v>
      </c>
      <c r="EE77">
        <v>9999</v>
      </c>
      <c r="EF77">
        <v>9999</v>
      </c>
      <c r="EG77">
        <v>167</v>
      </c>
      <c r="EH77">
        <v>4.97179</v>
      </c>
      <c r="EI77">
        <v>1.86218</v>
      </c>
      <c r="EJ77">
        <v>1.86768</v>
      </c>
      <c r="EK77">
        <v>1.85944</v>
      </c>
      <c r="EL77">
        <v>1.8631</v>
      </c>
      <c r="EM77">
        <v>1.86371</v>
      </c>
      <c r="EN77">
        <v>1.86432</v>
      </c>
      <c r="EO77">
        <v>1.86081</v>
      </c>
      <c r="EP77">
        <v>0</v>
      </c>
      <c r="EQ77">
        <v>0</v>
      </c>
      <c r="ER77">
        <v>0</v>
      </c>
      <c r="ES77">
        <v>0</v>
      </c>
      <c r="ET77" t="s">
        <v>336</v>
      </c>
      <c r="EU77" t="s">
        <v>337</v>
      </c>
      <c r="EV77" t="s">
        <v>338</v>
      </c>
      <c r="EW77" t="s">
        <v>338</v>
      </c>
      <c r="EX77" t="s">
        <v>338</v>
      </c>
      <c r="EY77" t="s">
        <v>338</v>
      </c>
      <c r="EZ77">
        <v>0</v>
      </c>
      <c r="FA77">
        <v>100</v>
      </c>
      <c r="FB77">
        <v>100</v>
      </c>
      <c r="FC77">
        <v>1.783</v>
      </c>
      <c r="FD77">
        <v>0.199</v>
      </c>
      <c r="FE77">
        <v>1.758207296032119</v>
      </c>
      <c r="FF77">
        <v>0.0006784385813721132</v>
      </c>
      <c r="FG77">
        <v>-9.114967239483524E-07</v>
      </c>
      <c r="FH77">
        <v>3.422039933275619E-10</v>
      </c>
      <c r="FI77">
        <v>-0.1318383989988892</v>
      </c>
      <c r="FJ77">
        <v>-0.01029449659765723</v>
      </c>
      <c r="FK77">
        <v>0.0009324137930095463</v>
      </c>
      <c r="FL77">
        <v>-3.199825925107234E-06</v>
      </c>
      <c r="FM77">
        <v>1</v>
      </c>
      <c r="FN77">
        <v>2092</v>
      </c>
      <c r="FO77">
        <v>0</v>
      </c>
      <c r="FP77">
        <v>27</v>
      </c>
      <c r="FQ77">
        <v>1.5</v>
      </c>
      <c r="FR77">
        <v>1.6</v>
      </c>
      <c r="FS77">
        <v>3.19336</v>
      </c>
      <c r="FT77">
        <v>2.43774</v>
      </c>
      <c r="FU77">
        <v>2.14966</v>
      </c>
      <c r="FV77">
        <v>2.69653</v>
      </c>
      <c r="FW77">
        <v>2.15088</v>
      </c>
      <c r="FX77">
        <v>2.45728</v>
      </c>
      <c r="FY77">
        <v>52.5135</v>
      </c>
      <c r="FZ77">
        <v>14.491</v>
      </c>
      <c r="GA77">
        <v>19</v>
      </c>
      <c r="GB77">
        <v>613.888</v>
      </c>
      <c r="GC77">
        <v>529.759</v>
      </c>
      <c r="GD77">
        <v>29.1329</v>
      </c>
      <c r="GE77">
        <v>46.1435</v>
      </c>
      <c r="GF77">
        <v>30.0024</v>
      </c>
      <c r="GG77">
        <v>45.2531</v>
      </c>
      <c r="GH77">
        <v>45.1102</v>
      </c>
      <c r="GI77">
        <v>63.8898</v>
      </c>
      <c r="GJ77">
        <v>46.1815</v>
      </c>
      <c r="GK77">
        <v>0</v>
      </c>
      <c r="GL77">
        <v>20.8044</v>
      </c>
      <c r="GM77">
        <v>1200</v>
      </c>
      <c r="GN77">
        <v>27.8615</v>
      </c>
      <c r="GO77">
        <v>97.5385</v>
      </c>
      <c r="GP77">
        <v>98.2277</v>
      </c>
    </row>
    <row r="78" spans="1:198">
      <c r="A78">
        <v>60</v>
      </c>
      <c r="B78">
        <v>1658256487.6</v>
      </c>
      <c r="C78">
        <v>7992</v>
      </c>
      <c r="D78" t="s">
        <v>521</v>
      </c>
      <c r="E78" t="s">
        <v>522</v>
      </c>
      <c r="F78">
        <v>15</v>
      </c>
      <c r="G78">
        <v>1658256479.599999</v>
      </c>
      <c r="H78">
        <f>(I78)/1000</f>
        <v>0</v>
      </c>
      <c r="I78">
        <f>1000*AY78*AG78*(AU78-AV78)/(100*AN78*(1000-AG78*AU78))</f>
        <v>0</v>
      </c>
      <c r="J78">
        <f>AY78*AG78*(AT78-AS78*(1000-AG78*AV78)/(1000-AG78*AU78))/(100*AN78)</f>
        <v>0</v>
      </c>
      <c r="K78">
        <f>AS78 - IF(AG78&gt;1, J78*AN78*100.0/(AI78*BG78), 0)</f>
        <v>0</v>
      </c>
      <c r="L78">
        <f>((R78-H78/2)*K78-J78)/(R78+H78/2)</f>
        <v>0</v>
      </c>
      <c r="M78">
        <f>L78*(AZ78+BA78)/1000.0</f>
        <v>0</v>
      </c>
      <c r="N78">
        <f>(AS78 - IF(AG78&gt;1, J78*AN78*100.0/(AI78*BG78), 0))*(AZ78+BA78)/1000.0</f>
        <v>0</v>
      </c>
      <c r="O78">
        <f>2.0/((1/Q78-1/P78)+SIGN(Q78)*SQRT((1/Q78-1/P78)*(1/Q78-1/P78) + 4*AO78/((AO78+1)*(AO78+1))*(2*1/Q78*1/P78-1/P78*1/P78)))</f>
        <v>0</v>
      </c>
      <c r="P78">
        <f>IF(LEFT(AP78,1)&lt;&gt;"0",IF(LEFT(AP78,1)="1",3.0,AQ78),$D$5+$E$5*(BG78*AZ78/($K$5*1000))+$F$5*(BG78*AZ78/($K$5*1000))*MAX(MIN(AN78,$J$5),$I$5)*MAX(MIN(AN78,$J$5),$I$5)+$G$5*MAX(MIN(AN78,$J$5),$I$5)*(BG78*AZ78/($K$5*1000))+$H$5*(BG78*AZ78/($K$5*1000))*(BG78*AZ78/($K$5*1000)))</f>
        <v>0</v>
      </c>
      <c r="Q78">
        <f>H78*(1000-(1000*0.61365*exp(17.502*U78/(240.97+U78))/(AZ78+BA78)+AU78)/2)/(1000*0.61365*exp(17.502*U78/(240.97+U78))/(AZ78+BA78)-AU78)</f>
        <v>0</v>
      </c>
      <c r="R78">
        <f>1/((AO78+1)/(O78/1.6)+1/(P78/1.37)) + AO78/((AO78+1)/(O78/1.6) + AO78/(P78/1.37))</f>
        <v>0</v>
      </c>
      <c r="S78">
        <f>(AJ78*AM78)</f>
        <v>0</v>
      </c>
      <c r="T78">
        <f>(BB78+(S78+2*0.95*5.67E-8*(((BB78+$B$9)+273)^4-(BB78+273)^4)-44100*H78)/(1.84*29.3*P78+8*0.95*5.67E-8*(BB78+273)^3))</f>
        <v>0</v>
      </c>
      <c r="U78">
        <f>($C$9*BC78+$D$9*BD78+$E$9*T78)</f>
        <v>0</v>
      </c>
      <c r="V78">
        <f>0.61365*exp(17.502*U78/(240.97+U78))</f>
        <v>0</v>
      </c>
      <c r="W78">
        <f>(X78/Y78*100)</f>
        <v>0</v>
      </c>
      <c r="X78">
        <f>AU78*(AZ78+BA78)/1000</f>
        <v>0</v>
      </c>
      <c r="Y78">
        <f>0.61365*exp(17.502*BB78/(240.97+BB78))</f>
        <v>0</v>
      </c>
      <c r="Z78">
        <f>(V78-AU78*(AZ78+BA78)/1000)</f>
        <v>0</v>
      </c>
      <c r="AA78">
        <f>(-H78*44100)</f>
        <v>0</v>
      </c>
      <c r="AB78">
        <f>2*29.3*P78*0.92*(BB78-U78)</f>
        <v>0</v>
      </c>
      <c r="AC78">
        <f>2*0.95*5.67E-8*(((BB78+$B$9)+273)^4-(U78+273)^4)</f>
        <v>0</v>
      </c>
      <c r="AD78">
        <f>S78+AC78+AA78+AB78</f>
        <v>0</v>
      </c>
      <c r="AE78">
        <v>0</v>
      </c>
      <c r="AF78">
        <v>0</v>
      </c>
      <c r="AG78">
        <f>IF(AE78*$H$15&gt;=AI78,1.0,(AI78/(AI78-AE78*$H$15)))</f>
        <v>0</v>
      </c>
      <c r="AH78">
        <f>(AG78-1)*100</f>
        <v>0</v>
      </c>
      <c r="AI78">
        <f>MAX(0,($B$15+$C$15*BG78)/(1+$D$15*BG78)*AZ78/(BB78+273)*$E$15)</f>
        <v>0</v>
      </c>
      <c r="AJ78">
        <f>$B$13*BH78+$C$13*BI78+$D$13*BT78</f>
        <v>0</v>
      </c>
      <c r="AK78">
        <f>AJ78*AL78</f>
        <v>0</v>
      </c>
      <c r="AL78">
        <f>($B$13*$D$11+$C$13*$D$11+$D$13*(BU78*$E$11+BV78*$G$11))/($B$13+$C$13+$D$13)</f>
        <v>0</v>
      </c>
      <c r="AM78">
        <f>($B$13*$K$11+$C$13*$K$11+$D$13*(BU78*$L$11+BV78*$N$11))/($B$13+$C$13+$D$13)</f>
        <v>0</v>
      </c>
      <c r="AN78">
        <v>2.2</v>
      </c>
      <c r="AO78">
        <v>0.5</v>
      </c>
      <c r="AP78" t="s">
        <v>334</v>
      </c>
      <c r="AQ78">
        <v>2</v>
      </c>
      <c r="AR78">
        <v>1658256479.599999</v>
      </c>
      <c r="AS78">
        <v>1497.402903225806</v>
      </c>
      <c r="AT78">
        <v>1499.726129032258</v>
      </c>
      <c r="AU78">
        <v>28.53845806451613</v>
      </c>
      <c r="AV78">
        <v>28.3777</v>
      </c>
      <c r="AW78">
        <v>1495.222903225806</v>
      </c>
      <c r="AX78">
        <v>28.31451290322581</v>
      </c>
      <c r="AY78">
        <v>600.0848387096775</v>
      </c>
      <c r="AZ78">
        <v>84.97511290322579</v>
      </c>
      <c r="BA78">
        <v>0.0922384548387097</v>
      </c>
      <c r="BB78">
        <v>36.54552903225807</v>
      </c>
      <c r="BC78">
        <v>37.11623225806451</v>
      </c>
      <c r="BD78">
        <v>999.9000000000003</v>
      </c>
      <c r="BE78">
        <v>0</v>
      </c>
      <c r="BF78">
        <v>0</v>
      </c>
      <c r="BG78">
        <v>9996.185161290325</v>
      </c>
      <c r="BH78">
        <v>563.5834193548388</v>
      </c>
      <c r="BI78">
        <v>2428.635806451613</v>
      </c>
      <c r="BJ78">
        <v>-2.322072451612903</v>
      </c>
      <c r="BK78">
        <v>1541.393225806451</v>
      </c>
      <c r="BL78">
        <v>1543.526774193548</v>
      </c>
      <c r="BM78">
        <v>0.1607773677419355</v>
      </c>
      <c r="BN78">
        <v>1499.726129032258</v>
      </c>
      <c r="BO78">
        <v>28.3777</v>
      </c>
      <c r="BP78">
        <v>2.42506</v>
      </c>
      <c r="BQ78">
        <v>2.411398064516129</v>
      </c>
      <c r="BR78">
        <v>20.53202580645161</v>
      </c>
      <c r="BS78">
        <v>20.44048064516129</v>
      </c>
      <c r="BT78">
        <v>1799.987741935484</v>
      </c>
      <c r="BU78">
        <v>0.6429995161290323</v>
      </c>
      <c r="BV78">
        <v>0.3570004838709677</v>
      </c>
      <c r="BW78">
        <v>49</v>
      </c>
      <c r="BX78">
        <v>30063.20322580646</v>
      </c>
      <c r="BY78">
        <v>1658256471.1</v>
      </c>
      <c r="BZ78" t="s">
        <v>523</v>
      </c>
      <c r="CA78">
        <v>1658256471.1</v>
      </c>
      <c r="CB78">
        <v>1658256467.1</v>
      </c>
      <c r="CC78">
        <v>64</v>
      </c>
      <c r="CD78">
        <v>0.384</v>
      </c>
      <c r="CE78">
        <v>-0.028</v>
      </c>
      <c r="CF78">
        <v>2.193</v>
      </c>
      <c r="CG78">
        <v>0.194</v>
      </c>
      <c r="CH78">
        <v>1500</v>
      </c>
      <c r="CI78">
        <v>28</v>
      </c>
      <c r="CJ78">
        <v>1.04</v>
      </c>
      <c r="CK78">
        <v>0.35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3.21132</v>
      </c>
      <c r="CX78">
        <v>2.78108</v>
      </c>
      <c r="CY78">
        <v>0.187485</v>
      </c>
      <c r="CZ78">
        <v>0.190368</v>
      </c>
      <c r="DA78">
        <v>0.110233</v>
      </c>
      <c r="DB78">
        <v>0.112021</v>
      </c>
      <c r="DC78">
        <v>19844.6</v>
      </c>
      <c r="DD78">
        <v>19582.9</v>
      </c>
      <c r="DE78">
        <v>23556.8</v>
      </c>
      <c r="DF78">
        <v>21607.9</v>
      </c>
      <c r="DG78">
        <v>31061.9</v>
      </c>
      <c r="DH78">
        <v>24514.2</v>
      </c>
      <c r="DI78">
        <v>38568.4</v>
      </c>
      <c r="DJ78">
        <v>29931.4</v>
      </c>
      <c r="DK78">
        <v>1.95815</v>
      </c>
      <c r="DL78">
        <v>1.83555</v>
      </c>
      <c r="DM78">
        <v>-0.0527203</v>
      </c>
      <c r="DN78">
        <v>0</v>
      </c>
      <c r="DO78">
        <v>37.9973</v>
      </c>
      <c r="DP78">
        <v>999.9</v>
      </c>
      <c r="DQ78">
        <v>44.5</v>
      </c>
      <c r="DR78">
        <v>46.5</v>
      </c>
      <c r="DS78">
        <v>54.5135</v>
      </c>
      <c r="DT78">
        <v>64.16500000000001</v>
      </c>
      <c r="DU78">
        <v>17.9768</v>
      </c>
      <c r="DV78">
        <v>2</v>
      </c>
      <c r="DW78">
        <v>1.71299</v>
      </c>
      <c r="DX78">
        <v>9.28105</v>
      </c>
      <c r="DY78">
        <v>20.0599</v>
      </c>
      <c r="DZ78">
        <v>5.21939</v>
      </c>
      <c r="EA78">
        <v>11.962</v>
      </c>
      <c r="EB78">
        <v>4.9706</v>
      </c>
      <c r="EC78">
        <v>3.27955</v>
      </c>
      <c r="ED78">
        <v>7139.5</v>
      </c>
      <c r="EE78">
        <v>9999</v>
      </c>
      <c r="EF78">
        <v>9999</v>
      </c>
      <c r="EG78">
        <v>167</v>
      </c>
      <c r="EH78">
        <v>4.97179</v>
      </c>
      <c r="EI78">
        <v>1.86218</v>
      </c>
      <c r="EJ78">
        <v>1.86768</v>
      </c>
      <c r="EK78">
        <v>1.85944</v>
      </c>
      <c r="EL78">
        <v>1.8631</v>
      </c>
      <c r="EM78">
        <v>1.86371</v>
      </c>
      <c r="EN78">
        <v>1.86432</v>
      </c>
      <c r="EO78">
        <v>1.86081</v>
      </c>
      <c r="EP78">
        <v>0</v>
      </c>
      <c r="EQ78">
        <v>0</v>
      </c>
      <c r="ER78">
        <v>0</v>
      </c>
      <c r="ES78">
        <v>0</v>
      </c>
      <c r="ET78" t="s">
        <v>336</v>
      </c>
      <c r="EU78" t="s">
        <v>337</v>
      </c>
      <c r="EV78" t="s">
        <v>338</v>
      </c>
      <c r="EW78" t="s">
        <v>338</v>
      </c>
      <c r="EX78" t="s">
        <v>338</v>
      </c>
      <c r="EY78" t="s">
        <v>338</v>
      </c>
      <c r="EZ78">
        <v>0</v>
      </c>
      <c r="FA78">
        <v>100</v>
      </c>
      <c r="FB78">
        <v>100</v>
      </c>
      <c r="FC78">
        <v>2.19</v>
      </c>
      <c r="FD78">
        <v>0.2277</v>
      </c>
      <c r="FE78">
        <v>2.071749751133552</v>
      </c>
      <c r="FF78">
        <v>0.0006784385813721132</v>
      </c>
      <c r="FG78">
        <v>-9.114967239483524E-07</v>
      </c>
      <c r="FH78">
        <v>3.422039933275619E-10</v>
      </c>
      <c r="FI78">
        <v>-0.1594610331763958</v>
      </c>
      <c r="FJ78">
        <v>-0.01029449659765723</v>
      </c>
      <c r="FK78">
        <v>0.0009324137930095463</v>
      </c>
      <c r="FL78">
        <v>-3.199825925107234E-06</v>
      </c>
      <c r="FM78">
        <v>1</v>
      </c>
      <c r="FN78">
        <v>2092</v>
      </c>
      <c r="FO78">
        <v>0</v>
      </c>
      <c r="FP78">
        <v>27</v>
      </c>
      <c r="FQ78">
        <v>0.3</v>
      </c>
      <c r="FR78">
        <v>0.3</v>
      </c>
      <c r="FS78">
        <v>3.79272</v>
      </c>
      <c r="FT78">
        <v>2.43042</v>
      </c>
      <c r="FU78">
        <v>2.14966</v>
      </c>
      <c r="FV78">
        <v>2.69409</v>
      </c>
      <c r="FW78">
        <v>2.15088</v>
      </c>
      <c r="FX78">
        <v>2.46094</v>
      </c>
      <c r="FY78">
        <v>52.7892</v>
      </c>
      <c r="FZ78">
        <v>14.4472</v>
      </c>
      <c r="GA78">
        <v>19</v>
      </c>
      <c r="GB78">
        <v>613.7619999999999</v>
      </c>
      <c r="GC78">
        <v>528.35</v>
      </c>
      <c r="GD78">
        <v>29.402</v>
      </c>
      <c r="GE78">
        <v>46.5921</v>
      </c>
      <c r="GF78">
        <v>30.0007</v>
      </c>
      <c r="GG78">
        <v>45.7374</v>
      </c>
      <c r="GH78">
        <v>45.5819</v>
      </c>
      <c r="GI78">
        <v>75.8871</v>
      </c>
      <c r="GJ78">
        <v>45.8749</v>
      </c>
      <c r="GK78">
        <v>0</v>
      </c>
      <c r="GL78">
        <v>21.0814</v>
      </c>
      <c r="GM78">
        <v>1500</v>
      </c>
      <c r="GN78">
        <v>28.6261</v>
      </c>
      <c r="GO78">
        <v>97.4739</v>
      </c>
      <c r="GP78">
        <v>98.1678</v>
      </c>
    </row>
    <row r="79" spans="1:198">
      <c r="A79">
        <v>61</v>
      </c>
      <c r="B79">
        <v>1658256508.1</v>
      </c>
      <c r="C79">
        <v>8012.5</v>
      </c>
      <c r="D79" t="s">
        <v>524</v>
      </c>
      <c r="E79" t="s">
        <v>525</v>
      </c>
      <c r="F79">
        <v>15</v>
      </c>
      <c r="G79">
        <v>1658256500.349999</v>
      </c>
      <c r="H79">
        <f>(I79)/1000</f>
        <v>0</v>
      </c>
      <c r="I79">
        <f>1000*AY79*AG79*(AU79-AV79)/(100*AN79*(1000-AG79*AU79))</f>
        <v>0</v>
      </c>
      <c r="J79">
        <f>AY79*AG79*(AT79-AS79*(1000-AG79*AV79)/(1000-AG79*AU79))/(100*AN79)</f>
        <v>0</v>
      </c>
      <c r="K79">
        <f>AS79 - IF(AG79&gt;1, J79*AN79*100.0/(AI79*BG79), 0)</f>
        <v>0</v>
      </c>
      <c r="L79">
        <f>((R79-H79/2)*K79-J79)/(R79+H79/2)</f>
        <v>0</v>
      </c>
      <c r="M79">
        <f>L79*(AZ79+BA79)/1000.0</f>
        <v>0</v>
      </c>
      <c r="N79">
        <f>(AS79 - IF(AG79&gt;1, J79*AN79*100.0/(AI79*BG79), 0))*(AZ79+BA79)/1000.0</f>
        <v>0</v>
      </c>
      <c r="O79">
        <f>2.0/((1/Q79-1/P79)+SIGN(Q79)*SQRT((1/Q79-1/P79)*(1/Q79-1/P79) + 4*AO79/((AO79+1)*(AO79+1))*(2*1/Q79*1/P79-1/P79*1/P79)))</f>
        <v>0</v>
      </c>
      <c r="P79">
        <f>IF(LEFT(AP79,1)&lt;&gt;"0",IF(LEFT(AP79,1)="1",3.0,AQ79),$D$5+$E$5*(BG79*AZ79/($K$5*1000))+$F$5*(BG79*AZ79/($K$5*1000))*MAX(MIN(AN79,$J$5),$I$5)*MAX(MIN(AN79,$J$5),$I$5)+$G$5*MAX(MIN(AN79,$J$5),$I$5)*(BG79*AZ79/($K$5*1000))+$H$5*(BG79*AZ79/($K$5*1000))*(BG79*AZ79/($K$5*1000)))</f>
        <v>0</v>
      </c>
      <c r="Q79">
        <f>H79*(1000-(1000*0.61365*exp(17.502*U79/(240.97+U79))/(AZ79+BA79)+AU79)/2)/(1000*0.61365*exp(17.502*U79/(240.97+U79))/(AZ79+BA79)-AU79)</f>
        <v>0</v>
      </c>
      <c r="R79">
        <f>1/((AO79+1)/(O79/1.6)+1/(P79/1.37)) + AO79/((AO79+1)/(O79/1.6) + AO79/(P79/1.37))</f>
        <v>0</v>
      </c>
      <c r="S79">
        <f>(AJ79*AM79)</f>
        <v>0</v>
      </c>
      <c r="T79">
        <f>(BB79+(S79+2*0.95*5.67E-8*(((BB79+$B$9)+273)^4-(BB79+273)^4)-44100*H79)/(1.84*29.3*P79+8*0.95*5.67E-8*(BB79+273)^3))</f>
        <v>0</v>
      </c>
      <c r="U79">
        <f>($C$9*BC79+$D$9*BD79+$E$9*T79)</f>
        <v>0</v>
      </c>
      <c r="V79">
        <f>0.61365*exp(17.502*U79/(240.97+U79))</f>
        <v>0</v>
      </c>
      <c r="W79">
        <f>(X79/Y79*100)</f>
        <v>0</v>
      </c>
      <c r="X79">
        <f>AU79*(AZ79+BA79)/1000</f>
        <v>0</v>
      </c>
      <c r="Y79">
        <f>0.61365*exp(17.502*BB79/(240.97+BB79))</f>
        <v>0</v>
      </c>
      <c r="Z79">
        <f>(V79-AU79*(AZ79+BA79)/1000)</f>
        <v>0</v>
      </c>
      <c r="AA79">
        <f>(-H79*44100)</f>
        <v>0</v>
      </c>
      <c r="AB79">
        <f>2*29.3*P79*0.92*(BB79-U79)</f>
        <v>0</v>
      </c>
      <c r="AC79">
        <f>2*0.95*5.67E-8*(((BB79+$B$9)+273)^4-(U79+273)^4)</f>
        <v>0</v>
      </c>
      <c r="AD79">
        <f>S79+AC79+AA79+AB79</f>
        <v>0</v>
      </c>
      <c r="AE79">
        <v>0</v>
      </c>
      <c r="AF79">
        <v>0</v>
      </c>
      <c r="AG79">
        <f>IF(AE79*$H$15&gt;=AI79,1.0,(AI79/(AI79-AE79*$H$15)))</f>
        <v>0</v>
      </c>
      <c r="AH79">
        <f>(AG79-1)*100</f>
        <v>0</v>
      </c>
      <c r="AI79">
        <f>MAX(0,($B$15+$C$15*BG79)/(1+$D$15*BG79)*AZ79/(BB79+273)*$E$15)</f>
        <v>0</v>
      </c>
      <c r="AJ79">
        <f>$B$13*BH79+$C$13*BI79+$D$13*BT79</f>
        <v>0</v>
      </c>
      <c r="AK79">
        <f>AJ79*AL79</f>
        <v>0</v>
      </c>
      <c r="AL79">
        <f>($B$13*$D$11+$C$13*$D$11+$D$13*(BU79*$E$11+BV79*$G$11))/($B$13+$C$13+$D$13)</f>
        <v>0</v>
      </c>
      <c r="AM79">
        <f>($B$13*$K$11+$C$13*$K$11+$D$13*(BU79*$L$11+BV79*$N$11))/($B$13+$C$13+$D$13)</f>
        <v>0</v>
      </c>
      <c r="AN79">
        <v>2.2</v>
      </c>
      <c r="AO79">
        <v>0.5</v>
      </c>
      <c r="AP79" t="s">
        <v>334</v>
      </c>
      <c r="AQ79">
        <v>2</v>
      </c>
      <c r="AR79">
        <v>1658256500.349999</v>
      </c>
      <c r="AS79">
        <v>1497.246333333333</v>
      </c>
      <c r="AT79">
        <v>1499.827</v>
      </c>
      <c r="AU79">
        <v>28.73876333333333</v>
      </c>
      <c r="AV79">
        <v>28.60864666666667</v>
      </c>
      <c r="AW79">
        <v>1495.106333333333</v>
      </c>
      <c r="AX79">
        <v>28.54776333333333</v>
      </c>
      <c r="AY79">
        <v>600.0048</v>
      </c>
      <c r="AZ79">
        <v>84.97543666666665</v>
      </c>
      <c r="BA79">
        <v>0.10007821</v>
      </c>
      <c r="BB79">
        <v>36.6118</v>
      </c>
      <c r="BC79">
        <v>37.18464666666667</v>
      </c>
      <c r="BD79">
        <v>999.9000000000002</v>
      </c>
      <c r="BE79">
        <v>0</v>
      </c>
      <c r="BF79">
        <v>0</v>
      </c>
      <c r="BG79">
        <v>10000.82166666666</v>
      </c>
      <c r="BH79">
        <v>563.9282999999999</v>
      </c>
      <c r="BI79">
        <v>2362.18</v>
      </c>
      <c r="BJ79">
        <v>-2.528767</v>
      </c>
      <c r="BK79">
        <v>1541.667666666666</v>
      </c>
      <c r="BL79">
        <v>1543.999666666667</v>
      </c>
      <c r="BM79">
        <v>0.1712241666666667</v>
      </c>
      <c r="BN79">
        <v>1499.827</v>
      </c>
      <c r="BO79">
        <v>28.60864666666667</v>
      </c>
      <c r="BP79">
        <v>2.445581666666667</v>
      </c>
      <c r="BQ79">
        <v>2.431032666666667</v>
      </c>
      <c r="BR79">
        <v>20.66877333333334</v>
      </c>
      <c r="BS79">
        <v>20.57198333333333</v>
      </c>
      <c r="BT79">
        <v>1799.986666666666</v>
      </c>
      <c r="BU79">
        <v>0.6430000333333336</v>
      </c>
      <c r="BV79">
        <v>0.3569999333333333</v>
      </c>
      <c r="BW79">
        <v>49</v>
      </c>
      <c r="BX79">
        <v>30063.17999999999</v>
      </c>
      <c r="BY79">
        <v>1658256533.6</v>
      </c>
      <c r="BZ79" t="s">
        <v>526</v>
      </c>
      <c r="CA79">
        <v>1658256533.6</v>
      </c>
      <c r="CB79">
        <v>1658256524.1</v>
      </c>
      <c r="CC79">
        <v>65</v>
      </c>
      <c r="CD79">
        <v>-0.052</v>
      </c>
      <c r="CE79">
        <v>-0.038</v>
      </c>
      <c r="CF79">
        <v>2.14</v>
      </c>
      <c r="CG79">
        <v>0.191</v>
      </c>
      <c r="CH79">
        <v>1500</v>
      </c>
      <c r="CI79">
        <v>29</v>
      </c>
      <c r="CJ79">
        <v>0.52</v>
      </c>
      <c r="CK79">
        <v>0.23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3.21163</v>
      </c>
      <c r="CX79">
        <v>2.78152</v>
      </c>
      <c r="CY79">
        <v>0.187498</v>
      </c>
      <c r="CZ79">
        <v>0.190369</v>
      </c>
      <c r="DA79">
        <v>0.110729</v>
      </c>
      <c r="DB79">
        <v>0.112469</v>
      </c>
      <c r="DC79">
        <v>19842.8</v>
      </c>
      <c r="DD79">
        <v>19582.4</v>
      </c>
      <c r="DE79">
        <v>23555.1</v>
      </c>
      <c r="DF79">
        <v>21607.5</v>
      </c>
      <c r="DG79">
        <v>31043.1</v>
      </c>
      <c r="DH79">
        <v>24501.2</v>
      </c>
      <c r="DI79">
        <v>38566</v>
      </c>
      <c r="DJ79">
        <v>29930.5</v>
      </c>
      <c r="DK79">
        <v>1.95767</v>
      </c>
      <c r="DL79">
        <v>1.83517</v>
      </c>
      <c r="DM79">
        <v>-0.0505261</v>
      </c>
      <c r="DN79">
        <v>0</v>
      </c>
      <c r="DO79">
        <v>38.0322</v>
      </c>
      <c r="DP79">
        <v>999.9</v>
      </c>
      <c r="DQ79">
        <v>44.4</v>
      </c>
      <c r="DR79">
        <v>46.5</v>
      </c>
      <c r="DS79">
        <v>54.3883</v>
      </c>
      <c r="DT79">
        <v>64.13500000000001</v>
      </c>
      <c r="DU79">
        <v>17.8566</v>
      </c>
      <c r="DV79">
        <v>2</v>
      </c>
      <c r="DW79">
        <v>1.71635</v>
      </c>
      <c r="DX79">
        <v>9.28105</v>
      </c>
      <c r="DY79">
        <v>20.0607</v>
      </c>
      <c r="DZ79">
        <v>5.22313</v>
      </c>
      <c r="EA79">
        <v>11.962</v>
      </c>
      <c r="EB79">
        <v>4.97155</v>
      </c>
      <c r="EC79">
        <v>3.28</v>
      </c>
      <c r="ED79">
        <v>7140</v>
      </c>
      <c r="EE79">
        <v>9999</v>
      </c>
      <c r="EF79">
        <v>9999</v>
      </c>
      <c r="EG79">
        <v>167</v>
      </c>
      <c r="EH79">
        <v>4.97179</v>
      </c>
      <c r="EI79">
        <v>1.86218</v>
      </c>
      <c r="EJ79">
        <v>1.86768</v>
      </c>
      <c r="EK79">
        <v>1.85944</v>
      </c>
      <c r="EL79">
        <v>1.8631</v>
      </c>
      <c r="EM79">
        <v>1.86371</v>
      </c>
      <c r="EN79">
        <v>1.86433</v>
      </c>
      <c r="EO79">
        <v>1.86081</v>
      </c>
      <c r="EP79">
        <v>0</v>
      </c>
      <c r="EQ79">
        <v>0</v>
      </c>
      <c r="ER79">
        <v>0</v>
      </c>
      <c r="ES79">
        <v>0</v>
      </c>
      <c r="ET79" t="s">
        <v>336</v>
      </c>
      <c r="EU79" t="s">
        <v>337</v>
      </c>
      <c r="EV79" t="s">
        <v>338</v>
      </c>
      <c r="EW79" t="s">
        <v>338</v>
      </c>
      <c r="EX79" t="s">
        <v>338</v>
      </c>
      <c r="EY79" t="s">
        <v>338</v>
      </c>
      <c r="EZ79">
        <v>0</v>
      </c>
      <c r="FA79">
        <v>100</v>
      </c>
      <c r="FB79">
        <v>100</v>
      </c>
      <c r="FC79">
        <v>2.14</v>
      </c>
      <c r="FD79">
        <v>0.191</v>
      </c>
      <c r="FE79">
        <v>2.071749751133552</v>
      </c>
      <c r="FF79">
        <v>0.0006784385813721132</v>
      </c>
      <c r="FG79">
        <v>-9.114967239483524E-07</v>
      </c>
      <c r="FH79">
        <v>3.422039933275619E-10</v>
      </c>
      <c r="FI79">
        <v>-0.1594610331763958</v>
      </c>
      <c r="FJ79">
        <v>-0.01029449659765723</v>
      </c>
      <c r="FK79">
        <v>0.0009324137930095463</v>
      </c>
      <c r="FL79">
        <v>-3.199825925107234E-06</v>
      </c>
      <c r="FM79">
        <v>1</v>
      </c>
      <c r="FN79">
        <v>2092</v>
      </c>
      <c r="FO79">
        <v>0</v>
      </c>
      <c r="FP79">
        <v>27</v>
      </c>
      <c r="FQ79">
        <v>0.6</v>
      </c>
      <c r="FR79">
        <v>0.7</v>
      </c>
      <c r="FS79">
        <v>3.79395</v>
      </c>
      <c r="FT79">
        <v>2.42676</v>
      </c>
      <c r="FU79">
        <v>2.14966</v>
      </c>
      <c r="FV79">
        <v>2.69409</v>
      </c>
      <c r="FW79">
        <v>2.15088</v>
      </c>
      <c r="FX79">
        <v>2.43652</v>
      </c>
      <c r="FY79">
        <v>52.7546</v>
      </c>
      <c r="FZ79">
        <v>14.4385</v>
      </c>
      <c r="GA79">
        <v>19</v>
      </c>
      <c r="GB79">
        <v>613.832</v>
      </c>
      <c r="GC79">
        <v>528.47</v>
      </c>
      <c r="GD79">
        <v>29.4469</v>
      </c>
      <c r="GE79">
        <v>46.6387</v>
      </c>
      <c r="GF79">
        <v>30.0009</v>
      </c>
      <c r="GG79">
        <v>45.7937</v>
      </c>
      <c r="GH79">
        <v>45.6389</v>
      </c>
      <c r="GI79">
        <v>75.91330000000001</v>
      </c>
      <c r="GJ79">
        <v>45.5996</v>
      </c>
      <c r="GK79">
        <v>0</v>
      </c>
      <c r="GL79">
        <v>21.1987</v>
      </c>
      <c r="GM79">
        <v>1500</v>
      </c>
      <c r="GN79">
        <v>28.5953</v>
      </c>
      <c r="GO79">
        <v>97.4674</v>
      </c>
      <c r="GP79">
        <v>98.16540000000001</v>
      </c>
    </row>
    <row r="80" spans="1:198">
      <c r="A80">
        <v>62</v>
      </c>
      <c r="B80">
        <v>1658257303</v>
      </c>
      <c r="C80">
        <v>8807.400000095367</v>
      </c>
      <c r="D80" t="s">
        <v>529</v>
      </c>
      <c r="E80" t="s">
        <v>530</v>
      </c>
      <c r="F80">
        <v>15</v>
      </c>
      <c r="G80">
        <v>1658257295.25</v>
      </c>
      <c r="H80">
        <f>(I80)/1000</f>
        <v>0</v>
      </c>
      <c r="I80">
        <f>1000*AY80*AG80*(AU80-AV80)/(100*AN80*(1000-AG80*AU80))</f>
        <v>0</v>
      </c>
      <c r="J80">
        <f>AY80*AG80*(AT80-AS80*(1000-AG80*AV80)/(1000-AG80*AU80))/(100*AN80)</f>
        <v>0</v>
      </c>
      <c r="K80">
        <f>AS80 - IF(AG80&gt;1, J80*AN80*100.0/(AI80*BG80), 0)</f>
        <v>0</v>
      </c>
      <c r="L80">
        <f>((R80-H80/2)*K80-J80)/(R80+H80/2)</f>
        <v>0</v>
      </c>
      <c r="M80">
        <f>L80*(AZ80+BA80)/1000.0</f>
        <v>0</v>
      </c>
      <c r="N80">
        <f>(AS80 - IF(AG80&gt;1, J80*AN80*100.0/(AI80*BG80), 0))*(AZ80+BA80)/1000.0</f>
        <v>0</v>
      </c>
      <c r="O80">
        <f>2.0/((1/Q80-1/P80)+SIGN(Q80)*SQRT((1/Q80-1/P80)*(1/Q80-1/P80) + 4*AO80/((AO80+1)*(AO80+1))*(2*1/Q80*1/P80-1/P80*1/P80)))</f>
        <v>0</v>
      </c>
      <c r="P80">
        <f>IF(LEFT(AP80,1)&lt;&gt;"0",IF(LEFT(AP80,1)="1",3.0,AQ80),$D$5+$E$5*(BG80*AZ80/($K$5*1000))+$F$5*(BG80*AZ80/($K$5*1000))*MAX(MIN(AN80,$J$5),$I$5)*MAX(MIN(AN80,$J$5),$I$5)+$G$5*MAX(MIN(AN80,$J$5),$I$5)*(BG80*AZ80/($K$5*1000))+$H$5*(BG80*AZ80/($K$5*1000))*(BG80*AZ80/($K$5*1000)))</f>
        <v>0</v>
      </c>
      <c r="Q80">
        <f>H80*(1000-(1000*0.61365*exp(17.502*U80/(240.97+U80))/(AZ80+BA80)+AU80)/2)/(1000*0.61365*exp(17.502*U80/(240.97+U80))/(AZ80+BA80)-AU80)</f>
        <v>0</v>
      </c>
      <c r="R80">
        <f>1/((AO80+1)/(O80/1.6)+1/(P80/1.37)) + AO80/((AO80+1)/(O80/1.6) + AO80/(P80/1.37))</f>
        <v>0</v>
      </c>
      <c r="S80">
        <f>(AJ80*AM80)</f>
        <v>0</v>
      </c>
      <c r="T80">
        <f>(BB80+(S80+2*0.95*5.67E-8*(((BB80+$B$9)+273)^4-(BB80+273)^4)-44100*H80)/(1.84*29.3*P80+8*0.95*5.67E-8*(BB80+273)^3))</f>
        <v>0</v>
      </c>
      <c r="U80">
        <f>($C$9*BC80+$D$9*BD80+$E$9*T80)</f>
        <v>0</v>
      </c>
      <c r="V80">
        <f>0.61365*exp(17.502*U80/(240.97+U80))</f>
        <v>0</v>
      </c>
      <c r="W80">
        <f>(X80/Y80*100)</f>
        <v>0</v>
      </c>
      <c r="X80">
        <f>AU80*(AZ80+BA80)/1000</f>
        <v>0</v>
      </c>
      <c r="Y80">
        <f>0.61365*exp(17.502*BB80/(240.97+BB80))</f>
        <v>0</v>
      </c>
      <c r="Z80">
        <f>(V80-AU80*(AZ80+BA80)/1000)</f>
        <v>0</v>
      </c>
      <c r="AA80">
        <f>(-H80*44100)</f>
        <v>0</v>
      </c>
      <c r="AB80">
        <f>2*29.3*P80*0.92*(BB80-U80)</f>
        <v>0</v>
      </c>
      <c r="AC80">
        <f>2*0.95*5.67E-8*(((BB80+$B$9)+273)^4-(U80+273)^4)</f>
        <v>0</v>
      </c>
      <c r="AD80">
        <f>S80+AC80+AA80+AB80</f>
        <v>0</v>
      </c>
      <c r="AE80">
        <v>0</v>
      </c>
      <c r="AF80">
        <v>0</v>
      </c>
      <c r="AG80">
        <f>IF(AE80*$H$15&gt;=AI80,1.0,(AI80/(AI80-AE80*$H$15)))</f>
        <v>0</v>
      </c>
      <c r="AH80">
        <f>(AG80-1)*100</f>
        <v>0</v>
      </c>
      <c r="AI80">
        <f>MAX(0,($B$15+$C$15*BG80)/(1+$D$15*BG80)*AZ80/(BB80+273)*$E$15)</f>
        <v>0</v>
      </c>
      <c r="AJ80">
        <f>$B$13*BH80+$C$13*BI80+$D$13*BT80</f>
        <v>0</v>
      </c>
      <c r="AK80">
        <f>AJ80*AL80</f>
        <v>0</v>
      </c>
      <c r="AL80">
        <f>($B$13*$D$11+$C$13*$D$11+$D$13*(BU80*$E$11+BV80*$G$11))/($B$13+$C$13+$D$13)</f>
        <v>0</v>
      </c>
      <c r="AM80">
        <f>($B$13*$K$11+$C$13*$K$11+$D$13*(BU80*$L$11+BV80*$N$11))/($B$13+$C$13+$D$13)</f>
        <v>0</v>
      </c>
      <c r="AN80">
        <v>1.8</v>
      </c>
      <c r="AO80">
        <v>0.5</v>
      </c>
      <c r="AP80" t="s">
        <v>334</v>
      </c>
      <c r="AQ80">
        <v>2</v>
      </c>
      <c r="AR80">
        <v>1658257295.25</v>
      </c>
      <c r="AS80">
        <v>416.9757333333334</v>
      </c>
      <c r="AT80">
        <v>420.0047000000001</v>
      </c>
      <c r="AU80">
        <v>29.19270666666667</v>
      </c>
      <c r="AV80">
        <v>27.92086333333333</v>
      </c>
      <c r="AW80">
        <v>415.4476333333333</v>
      </c>
      <c r="AX80">
        <v>28.96903</v>
      </c>
      <c r="AY80">
        <v>600.0053666666668</v>
      </c>
      <c r="AZ80">
        <v>84.95380333333333</v>
      </c>
      <c r="BA80">
        <v>0.1000553433333333</v>
      </c>
      <c r="BB80">
        <v>36.57482</v>
      </c>
      <c r="BC80">
        <v>37.65305666666666</v>
      </c>
      <c r="BD80">
        <v>999.9000000000002</v>
      </c>
      <c r="BE80">
        <v>0</v>
      </c>
      <c r="BF80">
        <v>0</v>
      </c>
      <c r="BG80">
        <v>9998.202000000001</v>
      </c>
      <c r="BH80">
        <v>564.5022666666666</v>
      </c>
      <c r="BI80">
        <v>1627.578666666667</v>
      </c>
      <c r="BJ80">
        <v>-3.028935</v>
      </c>
      <c r="BK80">
        <v>429.5144333333334</v>
      </c>
      <c r="BL80">
        <v>432.0683</v>
      </c>
      <c r="BM80">
        <v>1.271848666666667</v>
      </c>
      <c r="BN80">
        <v>420.0047000000001</v>
      </c>
      <c r="BO80">
        <v>27.92086333333333</v>
      </c>
      <c r="BP80">
        <v>2.480032</v>
      </c>
      <c r="BQ80">
        <v>2.371983666666666</v>
      </c>
      <c r="BR80">
        <v>20.89605</v>
      </c>
      <c r="BS80">
        <v>20.17369666666667</v>
      </c>
      <c r="BT80">
        <v>1800.040666666667</v>
      </c>
      <c r="BU80">
        <v>0.6430002666666669</v>
      </c>
      <c r="BV80">
        <v>0.3569996000000001</v>
      </c>
      <c r="BW80">
        <v>48</v>
      </c>
      <c r="BX80">
        <v>30064.09666666666</v>
      </c>
      <c r="BY80">
        <v>1658257263</v>
      </c>
      <c r="BZ80" t="s">
        <v>531</v>
      </c>
      <c r="CA80">
        <v>1658257263</v>
      </c>
      <c r="CB80">
        <v>1658257260.5</v>
      </c>
      <c r="CC80">
        <v>67</v>
      </c>
      <c r="CD80">
        <v>0.023</v>
      </c>
      <c r="CE80">
        <v>-0.008</v>
      </c>
      <c r="CF80">
        <v>1.528</v>
      </c>
      <c r="CG80">
        <v>0.17</v>
      </c>
      <c r="CH80">
        <v>420</v>
      </c>
      <c r="CI80">
        <v>28</v>
      </c>
      <c r="CJ80">
        <v>0.35</v>
      </c>
      <c r="CK80">
        <v>0.1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3.20999</v>
      </c>
      <c r="CX80">
        <v>2.78124</v>
      </c>
      <c r="CY80">
        <v>0.07839599999999999</v>
      </c>
      <c r="CZ80">
        <v>0.0801296</v>
      </c>
      <c r="DA80">
        <v>0.11107</v>
      </c>
      <c r="DB80">
        <v>0.109492</v>
      </c>
      <c r="DC80">
        <v>22451.9</v>
      </c>
      <c r="DD80">
        <v>22193.3</v>
      </c>
      <c r="DE80">
        <v>23495.9</v>
      </c>
      <c r="DF80">
        <v>21552.6</v>
      </c>
      <c r="DG80">
        <v>30961.2</v>
      </c>
      <c r="DH80">
        <v>24519.2</v>
      </c>
      <c r="DI80">
        <v>38478.7</v>
      </c>
      <c r="DJ80">
        <v>29853.5</v>
      </c>
      <c r="DK80">
        <v>1.94792</v>
      </c>
      <c r="DL80">
        <v>1.80405</v>
      </c>
      <c r="DM80">
        <v>-0.0772998</v>
      </c>
      <c r="DN80">
        <v>0</v>
      </c>
      <c r="DO80">
        <v>38.8821</v>
      </c>
      <c r="DP80">
        <v>999.9</v>
      </c>
      <c r="DQ80">
        <v>42.1</v>
      </c>
      <c r="DR80">
        <v>47.6</v>
      </c>
      <c r="DS80">
        <v>54.5538</v>
      </c>
      <c r="DT80">
        <v>64.105</v>
      </c>
      <c r="DU80">
        <v>18.4135</v>
      </c>
      <c r="DV80">
        <v>2</v>
      </c>
      <c r="DW80">
        <v>1.85756</v>
      </c>
      <c r="DX80">
        <v>9.28105</v>
      </c>
      <c r="DY80">
        <v>20.0579</v>
      </c>
      <c r="DZ80">
        <v>5.22043</v>
      </c>
      <c r="EA80">
        <v>11.962</v>
      </c>
      <c r="EB80">
        <v>4.9703</v>
      </c>
      <c r="EC80">
        <v>3.27998</v>
      </c>
      <c r="ED80">
        <v>7159.2</v>
      </c>
      <c r="EE80">
        <v>9999</v>
      </c>
      <c r="EF80">
        <v>9999</v>
      </c>
      <c r="EG80">
        <v>167.2</v>
      </c>
      <c r="EH80">
        <v>4.97175</v>
      </c>
      <c r="EI80">
        <v>1.86215</v>
      </c>
      <c r="EJ80">
        <v>1.86768</v>
      </c>
      <c r="EK80">
        <v>1.85936</v>
      </c>
      <c r="EL80">
        <v>1.86306</v>
      </c>
      <c r="EM80">
        <v>1.86369</v>
      </c>
      <c r="EN80">
        <v>1.86432</v>
      </c>
      <c r="EO80">
        <v>1.8608</v>
      </c>
      <c r="EP80">
        <v>0</v>
      </c>
      <c r="EQ80">
        <v>0</v>
      </c>
      <c r="ER80">
        <v>0</v>
      </c>
      <c r="ES80">
        <v>0</v>
      </c>
      <c r="ET80" t="s">
        <v>336</v>
      </c>
      <c r="EU80" t="s">
        <v>337</v>
      </c>
      <c r="EV80" t="s">
        <v>338</v>
      </c>
      <c r="EW80" t="s">
        <v>338</v>
      </c>
      <c r="EX80" t="s">
        <v>338</v>
      </c>
      <c r="EY80" t="s">
        <v>338</v>
      </c>
      <c r="EZ80">
        <v>0</v>
      </c>
      <c r="FA80">
        <v>100</v>
      </c>
      <c r="FB80">
        <v>100</v>
      </c>
      <c r="FC80">
        <v>1.528</v>
      </c>
      <c r="FD80">
        <v>0.2208</v>
      </c>
      <c r="FE80">
        <v>1.37906772273802</v>
      </c>
      <c r="FF80">
        <v>0.0006784385813721132</v>
      </c>
      <c r="FG80">
        <v>-9.114967239483524E-07</v>
      </c>
      <c r="FH80">
        <v>3.422039933275619E-10</v>
      </c>
      <c r="FI80">
        <v>-0.1827855569859201</v>
      </c>
      <c r="FJ80">
        <v>-0.01029449659765723</v>
      </c>
      <c r="FK80">
        <v>0.0009324137930095463</v>
      </c>
      <c r="FL80">
        <v>-3.199825925107234E-06</v>
      </c>
      <c r="FM80">
        <v>1</v>
      </c>
      <c r="FN80">
        <v>2092</v>
      </c>
      <c r="FO80">
        <v>0</v>
      </c>
      <c r="FP80">
        <v>27</v>
      </c>
      <c r="FQ80">
        <v>0.7</v>
      </c>
      <c r="FR80">
        <v>0.7</v>
      </c>
      <c r="FS80">
        <v>1.39404</v>
      </c>
      <c r="FT80">
        <v>2.44751</v>
      </c>
      <c r="FU80">
        <v>2.14966</v>
      </c>
      <c r="FV80">
        <v>2.69409</v>
      </c>
      <c r="FW80">
        <v>2.15088</v>
      </c>
      <c r="FX80">
        <v>2.44263</v>
      </c>
      <c r="FY80">
        <v>51.9684</v>
      </c>
      <c r="FZ80">
        <v>14.2283</v>
      </c>
      <c r="GA80">
        <v>19</v>
      </c>
      <c r="GB80">
        <v>618.136</v>
      </c>
      <c r="GC80">
        <v>515.175</v>
      </c>
      <c r="GD80">
        <v>29.3305</v>
      </c>
      <c r="GE80">
        <v>47.9016</v>
      </c>
      <c r="GF80">
        <v>29.9999</v>
      </c>
      <c r="GG80">
        <v>47.3166</v>
      </c>
      <c r="GH80">
        <v>47.1843</v>
      </c>
      <c r="GI80">
        <v>27.9362</v>
      </c>
      <c r="GJ80">
        <v>46.8555</v>
      </c>
      <c r="GK80">
        <v>0</v>
      </c>
      <c r="GL80">
        <v>21.4108</v>
      </c>
      <c r="GM80">
        <v>420</v>
      </c>
      <c r="GN80">
        <v>27.8397</v>
      </c>
      <c r="GO80">
        <v>97.2376</v>
      </c>
      <c r="GP80">
        <v>97.91419999999999</v>
      </c>
    </row>
    <row r="81" spans="1:198">
      <c r="A81">
        <v>63</v>
      </c>
      <c r="B81">
        <v>1658257393.5</v>
      </c>
      <c r="C81">
        <v>8897.900000095367</v>
      </c>
      <c r="D81" t="s">
        <v>532</v>
      </c>
      <c r="E81" t="s">
        <v>533</v>
      </c>
      <c r="F81">
        <v>15</v>
      </c>
      <c r="G81">
        <v>1658257385.75</v>
      </c>
      <c r="H81">
        <f>(I81)/1000</f>
        <v>0</v>
      </c>
      <c r="I81">
        <f>1000*AY81*AG81*(AU81-AV81)/(100*AN81*(1000-AG81*AU81))</f>
        <v>0</v>
      </c>
      <c r="J81">
        <f>AY81*AG81*(AT81-AS81*(1000-AG81*AV81)/(1000-AG81*AU81))/(100*AN81)</f>
        <v>0</v>
      </c>
      <c r="K81">
        <f>AS81 - IF(AG81&gt;1, J81*AN81*100.0/(AI81*BG81), 0)</f>
        <v>0</v>
      </c>
      <c r="L81">
        <f>((R81-H81/2)*K81-J81)/(R81+H81/2)</f>
        <v>0</v>
      </c>
      <c r="M81">
        <f>L81*(AZ81+BA81)/1000.0</f>
        <v>0</v>
      </c>
      <c r="N81">
        <f>(AS81 - IF(AG81&gt;1, J81*AN81*100.0/(AI81*BG81), 0))*(AZ81+BA81)/1000.0</f>
        <v>0</v>
      </c>
      <c r="O81">
        <f>2.0/((1/Q81-1/P81)+SIGN(Q81)*SQRT((1/Q81-1/P81)*(1/Q81-1/P81) + 4*AO81/((AO81+1)*(AO81+1))*(2*1/Q81*1/P81-1/P81*1/P81)))</f>
        <v>0</v>
      </c>
      <c r="P81">
        <f>IF(LEFT(AP81,1)&lt;&gt;"0",IF(LEFT(AP81,1)="1",3.0,AQ81),$D$5+$E$5*(BG81*AZ81/($K$5*1000))+$F$5*(BG81*AZ81/($K$5*1000))*MAX(MIN(AN81,$J$5),$I$5)*MAX(MIN(AN81,$J$5),$I$5)+$G$5*MAX(MIN(AN81,$J$5),$I$5)*(BG81*AZ81/($K$5*1000))+$H$5*(BG81*AZ81/($K$5*1000))*(BG81*AZ81/($K$5*1000)))</f>
        <v>0</v>
      </c>
      <c r="Q81">
        <f>H81*(1000-(1000*0.61365*exp(17.502*U81/(240.97+U81))/(AZ81+BA81)+AU81)/2)/(1000*0.61365*exp(17.502*U81/(240.97+U81))/(AZ81+BA81)-AU81)</f>
        <v>0</v>
      </c>
      <c r="R81">
        <f>1/((AO81+1)/(O81/1.6)+1/(P81/1.37)) + AO81/((AO81+1)/(O81/1.6) + AO81/(P81/1.37))</f>
        <v>0</v>
      </c>
      <c r="S81">
        <f>(AJ81*AM81)</f>
        <v>0</v>
      </c>
      <c r="T81">
        <f>(BB81+(S81+2*0.95*5.67E-8*(((BB81+$B$9)+273)^4-(BB81+273)^4)-44100*H81)/(1.84*29.3*P81+8*0.95*5.67E-8*(BB81+273)^3))</f>
        <v>0</v>
      </c>
      <c r="U81">
        <f>($C$9*BC81+$D$9*BD81+$E$9*T81)</f>
        <v>0</v>
      </c>
      <c r="V81">
        <f>0.61365*exp(17.502*U81/(240.97+U81))</f>
        <v>0</v>
      </c>
      <c r="W81">
        <f>(X81/Y81*100)</f>
        <v>0</v>
      </c>
      <c r="X81">
        <f>AU81*(AZ81+BA81)/1000</f>
        <v>0</v>
      </c>
      <c r="Y81">
        <f>0.61365*exp(17.502*BB81/(240.97+BB81))</f>
        <v>0</v>
      </c>
      <c r="Z81">
        <f>(V81-AU81*(AZ81+BA81)/1000)</f>
        <v>0</v>
      </c>
      <c r="AA81">
        <f>(-H81*44100)</f>
        <v>0</v>
      </c>
      <c r="AB81">
        <f>2*29.3*P81*0.92*(BB81-U81)</f>
        <v>0</v>
      </c>
      <c r="AC81">
        <f>2*0.95*5.67E-8*(((BB81+$B$9)+273)^4-(U81+273)^4)</f>
        <v>0</v>
      </c>
      <c r="AD81">
        <f>S81+AC81+AA81+AB81</f>
        <v>0</v>
      </c>
      <c r="AE81">
        <v>0</v>
      </c>
      <c r="AF81">
        <v>0</v>
      </c>
      <c r="AG81">
        <f>IF(AE81*$H$15&gt;=AI81,1.0,(AI81/(AI81-AE81*$H$15)))</f>
        <v>0</v>
      </c>
      <c r="AH81">
        <f>(AG81-1)*100</f>
        <v>0</v>
      </c>
      <c r="AI81">
        <f>MAX(0,($B$15+$C$15*BG81)/(1+$D$15*BG81)*AZ81/(BB81+273)*$E$15)</f>
        <v>0</v>
      </c>
      <c r="AJ81">
        <f>$B$13*BH81+$C$13*BI81+$D$13*BT81</f>
        <v>0</v>
      </c>
      <c r="AK81">
        <f>AJ81*AL81</f>
        <v>0</v>
      </c>
      <c r="AL81">
        <f>($B$13*$D$11+$C$13*$D$11+$D$13*(BU81*$E$11+BV81*$G$11))/($B$13+$C$13+$D$13)</f>
        <v>0</v>
      </c>
      <c r="AM81">
        <f>($B$13*$K$11+$C$13*$K$11+$D$13*(BU81*$L$11+BV81*$N$11))/($B$13+$C$13+$D$13)</f>
        <v>0</v>
      </c>
      <c r="AN81">
        <v>1.8</v>
      </c>
      <c r="AO81">
        <v>0.5</v>
      </c>
      <c r="AP81" t="s">
        <v>334</v>
      </c>
      <c r="AQ81">
        <v>2</v>
      </c>
      <c r="AR81">
        <v>1658257385.75</v>
      </c>
      <c r="AS81">
        <v>298.3841333333334</v>
      </c>
      <c r="AT81">
        <v>299.9488666666666</v>
      </c>
      <c r="AU81">
        <v>28.98955333333333</v>
      </c>
      <c r="AV81">
        <v>28.04326333333334</v>
      </c>
      <c r="AW81">
        <v>297.0947333333334</v>
      </c>
      <c r="AX81">
        <v>28.77274666666667</v>
      </c>
      <c r="AY81">
        <v>600.0945666666667</v>
      </c>
      <c r="AZ81">
        <v>84.95317999999997</v>
      </c>
      <c r="BA81">
        <v>0.09184701333333332</v>
      </c>
      <c r="BB81">
        <v>36.73981333333333</v>
      </c>
      <c r="BC81">
        <v>37.80426333333332</v>
      </c>
      <c r="BD81">
        <v>999.9000000000002</v>
      </c>
      <c r="BE81">
        <v>0</v>
      </c>
      <c r="BF81">
        <v>0</v>
      </c>
      <c r="BG81">
        <v>9998.461333333333</v>
      </c>
      <c r="BH81">
        <v>563.3513333333334</v>
      </c>
      <c r="BI81">
        <v>1969.621666666667</v>
      </c>
      <c r="BJ81">
        <v>-1.564725666666667</v>
      </c>
      <c r="BK81">
        <v>307.2921999999999</v>
      </c>
      <c r="BL81">
        <v>308.6031</v>
      </c>
      <c r="BM81">
        <v>0.9462983816666666</v>
      </c>
      <c r="BN81">
        <v>299.9488666666666</v>
      </c>
      <c r="BO81">
        <v>28.04326333333334</v>
      </c>
      <c r="BP81">
        <v>2.462755</v>
      </c>
      <c r="BQ81">
        <v>2.382363999999999</v>
      </c>
      <c r="BR81">
        <v>20.78077333333333</v>
      </c>
      <c r="BS81">
        <v>20.24432000000001</v>
      </c>
      <c r="BT81">
        <v>1800.000666666667</v>
      </c>
      <c r="BU81">
        <v>0.6429988999999998</v>
      </c>
      <c r="BV81">
        <v>0.3570011</v>
      </c>
      <c r="BW81">
        <v>49</v>
      </c>
      <c r="BX81">
        <v>30063.40000000001</v>
      </c>
      <c r="BY81">
        <v>1658257377.5</v>
      </c>
      <c r="BZ81" t="s">
        <v>534</v>
      </c>
      <c r="CA81">
        <v>1658257377.5</v>
      </c>
      <c r="CB81">
        <v>1658257377.5</v>
      </c>
      <c r="CC81">
        <v>68</v>
      </c>
      <c r="CD81">
        <v>-0.227</v>
      </c>
      <c r="CE81">
        <v>-0.008</v>
      </c>
      <c r="CF81">
        <v>1.282</v>
      </c>
      <c r="CG81">
        <v>0.17</v>
      </c>
      <c r="CH81">
        <v>300</v>
      </c>
      <c r="CI81">
        <v>28</v>
      </c>
      <c r="CJ81">
        <v>0.52</v>
      </c>
      <c r="CK81">
        <v>0.1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3.20984</v>
      </c>
      <c r="CX81">
        <v>2.78129</v>
      </c>
      <c r="CY81">
        <v>0.0599003</v>
      </c>
      <c r="CZ81">
        <v>0.0612602</v>
      </c>
      <c r="DA81">
        <v>0.111455</v>
      </c>
      <c r="DB81">
        <v>0.110335</v>
      </c>
      <c r="DC81">
        <v>22894.2</v>
      </c>
      <c r="DD81">
        <v>22641.4</v>
      </c>
      <c r="DE81">
        <v>23489.2</v>
      </c>
      <c r="DF81">
        <v>21547.5</v>
      </c>
      <c r="DG81">
        <v>30939.8</v>
      </c>
      <c r="DH81">
        <v>24490.1</v>
      </c>
      <c r="DI81">
        <v>38468.7</v>
      </c>
      <c r="DJ81">
        <v>29846.4</v>
      </c>
      <c r="DK81">
        <v>1.9463</v>
      </c>
      <c r="DL81">
        <v>1.80138</v>
      </c>
      <c r="DM81">
        <v>-0.07087359999999999</v>
      </c>
      <c r="DN81">
        <v>0</v>
      </c>
      <c r="DO81">
        <v>38.9619</v>
      </c>
      <c r="DP81">
        <v>999.9</v>
      </c>
      <c r="DQ81">
        <v>41.8</v>
      </c>
      <c r="DR81">
        <v>47.6</v>
      </c>
      <c r="DS81">
        <v>54.1637</v>
      </c>
      <c r="DT81">
        <v>64.105</v>
      </c>
      <c r="DU81">
        <v>18.4696</v>
      </c>
      <c r="DV81">
        <v>2</v>
      </c>
      <c r="DW81">
        <v>1.87138</v>
      </c>
      <c r="DX81">
        <v>9.28105</v>
      </c>
      <c r="DY81">
        <v>20.0586</v>
      </c>
      <c r="DZ81">
        <v>5.22148</v>
      </c>
      <c r="EA81">
        <v>11.962</v>
      </c>
      <c r="EB81">
        <v>4.97095</v>
      </c>
      <c r="EC81">
        <v>3.27985</v>
      </c>
      <c r="ED81">
        <v>7161.2</v>
      </c>
      <c r="EE81">
        <v>9999</v>
      </c>
      <c r="EF81">
        <v>9999</v>
      </c>
      <c r="EG81">
        <v>167.3</v>
      </c>
      <c r="EH81">
        <v>4.97176</v>
      </c>
      <c r="EI81">
        <v>1.86218</v>
      </c>
      <c r="EJ81">
        <v>1.86768</v>
      </c>
      <c r="EK81">
        <v>1.85942</v>
      </c>
      <c r="EL81">
        <v>1.8631</v>
      </c>
      <c r="EM81">
        <v>1.86371</v>
      </c>
      <c r="EN81">
        <v>1.86432</v>
      </c>
      <c r="EO81">
        <v>1.8608</v>
      </c>
      <c r="EP81">
        <v>0</v>
      </c>
      <c r="EQ81">
        <v>0</v>
      </c>
      <c r="ER81">
        <v>0</v>
      </c>
      <c r="ES81">
        <v>0</v>
      </c>
      <c r="ET81" t="s">
        <v>336</v>
      </c>
      <c r="EU81" t="s">
        <v>337</v>
      </c>
      <c r="EV81" t="s">
        <v>338</v>
      </c>
      <c r="EW81" t="s">
        <v>338</v>
      </c>
      <c r="EX81" t="s">
        <v>338</v>
      </c>
      <c r="EY81" t="s">
        <v>338</v>
      </c>
      <c r="EZ81">
        <v>0</v>
      </c>
      <c r="FA81">
        <v>100</v>
      </c>
      <c r="FB81">
        <v>100</v>
      </c>
      <c r="FC81">
        <v>1.282</v>
      </c>
      <c r="FD81">
        <v>0.2264</v>
      </c>
      <c r="FE81">
        <v>1.151754102485635</v>
      </c>
      <c r="FF81">
        <v>0.0006784385813721132</v>
      </c>
      <c r="FG81">
        <v>-9.114967239483524E-07</v>
      </c>
      <c r="FH81">
        <v>3.422039933275619E-10</v>
      </c>
      <c r="FI81">
        <v>-0.18280555698593</v>
      </c>
      <c r="FJ81">
        <v>-0.01029449659765723</v>
      </c>
      <c r="FK81">
        <v>0.0009324137930095463</v>
      </c>
      <c r="FL81">
        <v>-3.199825925107234E-06</v>
      </c>
      <c r="FM81">
        <v>1</v>
      </c>
      <c r="FN81">
        <v>2092</v>
      </c>
      <c r="FO81">
        <v>0</v>
      </c>
      <c r="FP81">
        <v>27</v>
      </c>
      <c r="FQ81">
        <v>0.3</v>
      </c>
      <c r="FR81">
        <v>0.3</v>
      </c>
      <c r="FS81">
        <v>1.06079</v>
      </c>
      <c r="FT81">
        <v>2.44263</v>
      </c>
      <c r="FU81">
        <v>2.14966</v>
      </c>
      <c r="FV81">
        <v>2.69409</v>
      </c>
      <c r="FW81">
        <v>2.15088</v>
      </c>
      <c r="FX81">
        <v>2.45728</v>
      </c>
      <c r="FY81">
        <v>52.1039</v>
      </c>
      <c r="FZ81">
        <v>14.2108</v>
      </c>
      <c r="GA81">
        <v>19</v>
      </c>
      <c r="GB81">
        <v>617.681</v>
      </c>
      <c r="GC81">
        <v>513.965</v>
      </c>
      <c r="GD81">
        <v>29.4652</v>
      </c>
      <c r="GE81">
        <v>48.0058</v>
      </c>
      <c r="GF81">
        <v>30.0014</v>
      </c>
      <c r="GG81">
        <v>47.4267</v>
      </c>
      <c r="GH81">
        <v>47.3092</v>
      </c>
      <c r="GI81">
        <v>21.2774</v>
      </c>
      <c r="GJ81">
        <v>46.4361</v>
      </c>
      <c r="GK81">
        <v>0</v>
      </c>
      <c r="GL81">
        <v>21.4418</v>
      </c>
      <c r="GM81">
        <v>300</v>
      </c>
      <c r="GN81">
        <v>27.9316</v>
      </c>
      <c r="GO81">
        <v>97.21129999999999</v>
      </c>
      <c r="GP81">
        <v>97.89100000000001</v>
      </c>
    </row>
    <row r="82" spans="1:198">
      <c r="A82">
        <v>64</v>
      </c>
      <c r="B82">
        <v>1658257484</v>
      </c>
      <c r="C82">
        <v>8988.400000095367</v>
      </c>
      <c r="D82" t="s">
        <v>535</v>
      </c>
      <c r="E82" t="s">
        <v>536</v>
      </c>
      <c r="F82">
        <v>15</v>
      </c>
      <c r="G82">
        <v>1658257476.25</v>
      </c>
      <c r="H82">
        <f>(I82)/1000</f>
        <v>0</v>
      </c>
      <c r="I82">
        <f>1000*AY82*AG82*(AU82-AV82)/(100*AN82*(1000-AG82*AU82))</f>
        <v>0</v>
      </c>
      <c r="J82">
        <f>AY82*AG82*(AT82-AS82*(1000-AG82*AV82)/(1000-AG82*AU82))/(100*AN82)</f>
        <v>0</v>
      </c>
      <c r="K82">
        <f>AS82 - IF(AG82&gt;1, J82*AN82*100.0/(AI82*BG82), 0)</f>
        <v>0</v>
      </c>
      <c r="L82">
        <f>((R82-H82/2)*K82-J82)/(R82+H82/2)</f>
        <v>0</v>
      </c>
      <c r="M82">
        <f>L82*(AZ82+BA82)/1000.0</f>
        <v>0</v>
      </c>
      <c r="N82">
        <f>(AS82 - IF(AG82&gt;1, J82*AN82*100.0/(AI82*BG82), 0))*(AZ82+BA82)/1000.0</f>
        <v>0</v>
      </c>
      <c r="O82">
        <f>2.0/((1/Q82-1/P82)+SIGN(Q82)*SQRT((1/Q82-1/P82)*(1/Q82-1/P82) + 4*AO82/((AO82+1)*(AO82+1))*(2*1/Q82*1/P82-1/P82*1/P82)))</f>
        <v>0</v>
      </c>
      <c r="P82">
        <f>IF(LEFT(AP82,1)&lt;&gt;"0",IF(LEFT(AP82,1)="1",3.0,AQ82),$D$5+$E$5*(BG82*AZ82/($K$5*1000))+$F$5*(BG82*AZ82/($K$5*1000))*MAX(MIN(AN82,$J$5),$I$5)*MAX(MIN(AN82,$J$5),$I$5)+$G$5*MAX(MIN(AN82,$J$5),$I$5)*(BG82*AZ82/($K$5*1000))+$H$5*(BG82*AZ82/($K$5*1000))*(BG82*AZ82/($K$5*1000)))</f>
        <v>0</v>
      </c>
      <c r="Q82">
        <f>H82*(1000-(1000*0.61365*exp(17.502*U82/(240.97+U82))/(AZ82+BA82)+AU82)/2)/(1000*0.61365*exp(17.502*U82/(240.97+U82))/(AZ82+BA82)-AU82)</f>
        <v>0</v>
      </c>
      <c r="R82">
        <f>1/((AO82+1)/(O82/1.6)+1/(P82/1.37)) + AO82/((AO82+1)/(O82/1.6) + AO82/(P82/1.37))</f>
        <v>0</v>
      </c>
      <c r="S82">
        <f>(AJ82*AM82)</f>
        <v>0</v>
      </c>
      <c r="T82">
        <f>(BB82+(S82+2*0.95*5.67E-8*(((BB82+$B$9)+273)^4-(BB82+273)^4)-44100*H82)/(1.84*29.3*P82+8*0.95*5.67E-8*(BB82+273)^3))</f>
        <v>0</v>
      </c>
      <c r="U82">
        <f>($C$9*BC82+$D$9*BD82+$E$9*T82)</f>
        <v>0</v>
      </c>
      <c r="V82">
        <f>0.61365*exp(17.502*U82/(240.97+U82))</f>
        <v>0</v>
      </c>
      <c r="W82">
        <f>(X82/Y82*100)</f>
        <v>0</v>
      </c>
      <c r="X82">
        <f>AU82*(AZ82+BA82)/1000</f>
        <v>0</v>
      </c>
      <c r="Y82">
        <f>0.61365*exp(17.502*BB82/(240.97+BB82))</f>
        <v>0</v>
      </c>
      <c r="Z82">
        <f>(V82-AU82*(AZ82+BA82)/1000)</f>
        <v>0</v>
      </c>
      <c r="AA82">
        <f>(-H82*44100)</f>
        <v>0</v>
      </c>
      <c r="AB82">
        <f>2*29.3*P82*0.92*(BB82-U82)</f>
        <v>0</v>
      </c>
      <c r="AC82">
        <f>2*0.95*5.67E-8*(((BB82+$B$9)+273)^4-(U82+273)^4)</f>
        <v>0</v>
      </c>
      <c r="AD82">
        <f>S82+AC82+AA82+AB82</f>
        <v>0</v>
      </c>
      <c r="AE82">
        <v>0</v>
      </c>
      <c r="AF82">
        <v>0</v>
      </c>
      <c r="AG82">
        <f>IF(AE82*$H$15&gt;=AI82,1.0,(AI82/(AI82-AE82*$H$15)))</f>
        <v>0</v>
      </c>
      <c r="AH82">
        <f>(AG82-1)*100</f>
        <v>0</v>
      </c>
      <c r="AI82">
        <f>MAX(0,($B$15+$C$15*BG82)/(1+$D$15*BG82)*AZ82/(BB82+273)*$E$15)</f>
        <v>0</v>
      </c>
      <c r="AJ82">
        <f>$B$13*BH82+$C$13*BI82+$D$13*BT82</f>
        <v>0</v>
      </c>
      <c r="AK82">
        <f>AJ82*AL82</f>
        <v>0</v>
      </c>
      <c r="AL82">
        <f>($B$13*$D$11+$C$13*$D$11+$D$13*(BU82*$E$11+BV82*$G$11))/($B$13+$C$13+$D$13)</f>
        <v>0</v>
      </c>
      <c r="AM82">
        <f>($B$13*$K$11+$C$13*$K$11+$D$13*(BU82*$L$11+BV82*$N$11))/($B$13+$C$13+$D$13)</f>
        <v>0</v>
      </c>
      <c r="AN82">
        <v>1.8</v>
      </c>
      <c r="AO82">
        <v>0.5</v>
      </c>
      <c r="AP82" t="s">
        <v>334</v>
      </c>
      <c r="AQ82">
        <v>2</v>
      </c>
      <c r="AR82">
        <v>1658257476.25</v>
      </c>
      <c r="AS82">
        <v>199.2628666666666</v>
      </c>
      <c r="AT82">
        <v>199.9485</v>
      </c>
      <c r="AU82">
        <v>29.29008333333333</v>
      </c>
      <c r="AV82">
        <v>28.54393666666667</v>
      </c>
      <c r="AW82">
        <v>198.2539333333333</v>
      </c>
      <c r="AX82">
        <v>29.06554333333333</v>
      </c>
      <c r="AY82">
        <v>600.1114666666666</v>
      </c>
      <c r="AZ82">
        <v>84.95127333333333</v>
      </c>
      <c r="BA82">
        <v>0.09171304666666669</v>
      </c>
      <c r="BB82">
        <v>37.10302333333333</v>
      </c>
      <c r="BC82">
        <v>38.17332999999999</v>
      </c>
      <c r="BD82">
        <v>999.9000000000002</v>
      </c>
      <c r="BE82">
        <v>0</v>
      </c>
      <c r="BF82">
        <v>0</v>
      </c>
      <c r="BG82">
        <v>9998.892</v>
      </c>
      <c r="BH82">
        <v>563.5445999999999</v>
      </c>
      <c r="BI82">
        <v>1988.905</v>
      </c>
      <c r="BJ82">
        <v>-0.6855524433333334</v>
      </c>
      <c r="BK82">
        <v>205.2752666666667</v>
      </c>
      <c r="BL82">
        <v>205.8235</v>
      </c>
      <c r="BM82">
        <v>0.7461407266666669</v>
      </c>
      <c r="BN82">
        <v>199.9485</v>
      </c>
      <c r="BO82">
        <v>28.54393666666667</v>
      </c>
      <c r="BP82">
        <v>2.488231</v>
      </c>
      <c r="BQ82">
        <v>2.424845333333333</v>
      </c>
      <c r="BR82">
        <v>20.94638333333334</v>
      </c>
      <c r="BS82">
        <v>20.53008</v>
      </c>
      <c r="BT82">
        <v>1799.989666666667</v>
      </c>
      <c r="BU82">
        <v>0.6429995666666667</v>
      </c>
      <c r="BV82">
        <v>0.3570004333333333</v>
      </c>
      <c r="BW82">
        <v>49</v>
      </c>
      <c r="BX82">
        <v>30063.23333333333</v>
      </c>
      <c r="BY82">
        <v>1658257469</v>
      </c>
      <c r="BZ82" t="s">
        <v>537</v>
      </c>
      <c r="CA82">
        <v>1658257469</v>
      </c>
      <c r="CB82">
        <v>1658257468</v>
      </c>
      <c r="CC82">
        <v>69</v>
      </c>
      <c r="CD82">
        <v>-0.271</v>
      </c>
      <c r="CE82">
        <v>-0.021</v>
      </c>
      <c r="CF82">
        <v>0.982</v>
      </c>
      <c r="CG82">
        <v>0.168</v>
      </c>
      <c r="CH82">
        <v>200</v>
      </c>
      <c r="CI82">
        <v>28</v>
      </c>
      <c r="CJ82">
        <v>0.62</v>
      </c>
      <c r="CK82">
        <v>0.08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3.20935</v>
      </c>
      <c r="CX82">
        <v>2.78125</v>
      </c>
      <c r="CY82">
        <v>0.0422658</v>
      </c>
      <c r="CZ82">
        <v>0.0432442</v>
      </c>
      <c r="DA82">
        <v>0.112922</v>
      </c>
      <c r="DB82">
        <v>0.111756</v>
      </c>
      <c r="DC82">
        <v>23302.4</v>
      </c>
      <c r="DD82">
        <v>23055.7</v>
      </c>
      <c r="DE82">
        <v>23470.9</v>
      </c>
      <c r="DF82">
        <v>21531.6</v>
      </c>
      <c r="DG82">
        <v>30867.2</v>
      </c>
      <c r="DH82">
        <v>24432.8</v>
      </c>
      <c r="DI82">
        <v>38439.9</v>
      </c>
      <c r="DJ82">
        <v>29823.9</v>
      </c>
      <c r="DK82">
        <v>1.9428</v>
      </c>
      <c r="DL82">
        <v>1.79608</v>
      </c>
      <c r="DM82">
        <v>-0.0718608</v>
      </c>
      <c r="DN82">
        <v>0</v>
      </c>
      <c r="DO82">
        <v>39.3492</v>
      </c>
      <c r="DP82">
        <v>999.9</v>
      </c>
      <c r="DQ82">
        <v>41.5</v>
      </c>
      <c r="DR82">
        <v>47.8</v>
      </c>
      <c r="DS82">
        <v>54.3206</v>
      </c>
      <c r="DT82">
        <v>64.215</v>
      </c>
      <c r="DU82">
        <v>18.5136</v>
      </c>
      <c r="DV82">
        <v>2</v>
      </c>
      <c r="DW82">
        <v>1.90653</v>
      </c>
      <c r="DX82">
        <v>9.28105</v>
      </c>
      <c r="DY82">
        <v>20.0571</v>
      </c>
      <c r="DZ82">
        <v>5.21759</v>
      </c>
      <c r="EA82">
        <v>11.962</v>
      </c>
      <c r="EB82">
        <v>4.9709</v>
      </c>
      <c r="EC82">
        <v>3.2796</v>
      </c>
      <c r="ED82">
        <v>7163.4</v>
      </c>
      <c r="EE82">
        <v>9999</v>
      </c>
      <c r="EF82">
        <v>9999</v>
      </c>
      <c r="EG82">
        <v>167.3</v>
      </c>
      <c r="EH82">
        <v>4.97175</v>
      </c>
      <c r="EI82">
        <v>1.86218</v>
      </c>
      <c r="EJ82">
        <v>1.86768</v>
      </c>
      <c r="EK82">
        <v>1.85944</v>
      </c>
      <c r="EL82">
        <v>1.8631</v>
      </c>
      <c r="EM82">
        <v>1.86371</v>
      </c>
      <c r="EN82">
        <v>1.86432</v>
      </c>
      <c r="EO82">
        <v>1.86081</v>
      </c>
      <c r="EP82">
        <v>0</v>
      </c>
      <c r="EQ82">
        <v>0</v>
      </c>
      <c r="ER82">
        <v>0</v>
      </c>
      <c r="ES82">
        <v>0</v>
      </c>
      <c r="ET82" t="s">
        <v>336</v>
      </c>
      <c r="EU82" t="s">
        <v>337</v>
      </c>
      <c r="EV82" t="s">
        <v>338</v>
      </c>
      <c r="EW82" t="s">
        <v>338</v>
      </c>
      <c r="EX82" t="s">
        <v>338</v>
      </c>
      <c r="EY82" t="s">
        <v>338</v>
      </c>
      <c r="EZ82">
        <v>0</v>
      </c>
      <c r="FA82">
        <v>100</v>
      </c>
      <c r="FB82">
        <v>100</v>
      </c>
      <c r="FC82">
        <v>0.982</v>
      </c>
      <c r="FD82">
        <v>0.2445</v>
      </c>
      <c r="FE82">
        <v>0.8805457438043686</v>
      </c>
      <c r="FF82">
        <v>0.0006784385813721132</v>
      </c>
      <c r="FG82">
        <v>-9.114967239483524E-07</v>
      </c>
      <c r="FH82">
        <v>3.422039933275619E-10</v>
      </c>
      <c r="FI82">
        <v>-0.1857155569859228</v>
      </c>
      <c r="FJ82">
        <v>-0.01029449659765723</v>
      </c>
      <c r="FK82">
        <v>0.0009324137930095463</v>
      </c>
      <c r="FL82">
        <v>-3.199825925107234E-06</v>
      </c>
      <c r="FM82">
        <v>1</v>
      </c>
      <c r="FN82">
        <v>2092</v>
      </c>
      <c r="FO82">
        <v>0</v>
      </c>
      <c r="FP82">
        <v>27</v>
      </c>
      <c r="FQ82">
        <v>0.2</v>
      </c>
      <c r="FR82">
        <v>0.3</v>
      </c>
      <c r="FS82">
        <v>0.766602</v>
      </c>
      <c r="FT82">
        <v>2.45972</v>
      </c>
      <c r="FU82">
        <v>2.14966</v>
      </c>
      <c r="FV82">
        <v>2.69409</v>
      </c>
      <c r="FW82">
        <v>2.15088</v>
      </c>
      <c r="FX82">
        <v>2.4707</v>
      </c>
      <c r="FY82">
        <v>52.3765</v>
      </c>
      <c r="FZ82">
        <v>14.1933</v>
      </c>
      <c r="GA82">
        <v>19</v>
      </c>
      <c r="GB82">
        <v>616.961</v>
      </c>
      <c r="GC82">
        <v>511.725</v>
      </c>
      <c r="GD82">
        <v>29.8916</v>
      </c>
      <c r="GE82">
        <v>48.3367</v>
      </c>
      <c r="GF82">
        <v>30.0016</v>
      </c>
      <c r="GG82">
        <v>47.6974</v>
      </c>
      <c r="GH82">
        <v>47.5797</v>
      </c>
      <c r="GI82">
        <v>15.3762</v>
      </c>
      <c r="GJ82">
        <v>45.7406</v>
      </c>
      <c r="GK82">
        <v>0</v>
      </c>
      <c r="GL82">
        <v>21.7706</v>
      </c>
      <c r="GM82">
        <v>200</v>
      </c>
      <c r="GN82">
        <v>28.4399</v>
      </c>
      <c r="GO82">
        <v>97.13760000000001</v>
      </c>
      <c r="GP82">
        <v>97.8177</v>
      </c>
    </row>
    <row r="83" spans="1:198">
      <c r="A83">
        <v>65</v>
      </c>
      <c r="B83">
        <v>1658257574.5</v>
      </c>
      <c r="C83">
        <v>9078.900000095367</v>
      </c>
      <c r="D83" t="s">
        <v>538</v>
      </c>
      <c r="E83" t="s">
        <v>539</v>
      </c>
      <c r="F83">
        <v>15</v>
      </c>
      <c r="G83">
        <v>1658257567.5</v>
      </c>
      <c r="H83">
        <f>(I83)/1000</f>
        <v>0</v>
      </c>
      <c r="I83">
        <f>1000*AY83*AG83*(AU83-AV83)/(100*AN83*(1000-AG83*AU83))</f>
        <v>0</v>
      </c>
      <c r="J83">
        <f>AY83*AG83*(AT83-AS83*(1000-AG83*AV83)/(1000-AG83*AU83))/(100*AN83)</f>
        <v>0</v>
      </c>
      <c r="K83">
        <f>AS83 - IF(AG83&gt;1, J83*AN83*100.0/(AI83*BG83), 0)</f>
        <v>0</v>
      </c>
      <c r="L83">
        <f>((R83-H83/2)*K83-J83)/(R83+H83/2)</f>
        <v>0</v>
      </c>
      <c r="M83">
        <f>L83*(AZ83+BA83)/1000.0</f>
        <v>0</v>
      </c>
      <c r="N83">
        <f>(AS83 - IF(AG83&gt;1, J83*AN83*100.0/(AI83*BG83), 0))*(AZ83+BA83)/1000.0</f>
        <v>0</v>
      </c>
      <c r="O83">
        <f>2.0/((1/Q83-1/P83)+SIGN(Q83)*SQRT((1/Q83-1/P83)*(1/Q83-1/P83) + 4*AO83/((AO83+1)*(AO83+1))*(2*1/Q83*1/P83-1/P83*1/P83)))</f>
        <v>0</v>
      </c>
      <c r="P83">
        <f>IF(LEFT(AP83,1)&lt;&gt;"0",IF(LEFT(AP83,1)="1",3.0,AQ83),$D$5+$E$5*(BG83*AZ83/($K$5*1000))+$F$5*(BG83*AZ83/($K$5*1000))*MAX(MIN(AN83,$J$5),$I$5)*MAX(MIN(AN83,$J$5),$I$5)+$G$5*MAX(MIN(AN83,$J$5),$I$5)*(BG83*AZ83/($K$5*1000))+$H$5*(BG83*AZ83/($K$5*1000))*(BG83*AZ83/($K$5*1000)))</f>
        <v>0</v>
      </c>
      <c r="Q83">
        <f>H83*(1000-(1000*0.61365*exp(17.502*U83/(240.97+U83))/(AZ83+BA83)+AU83)/2)/(1000*0.61365*exp(17.502*U83/(240.97+U83))/(AZ83+BA83)-AU83)</f>
        <v>0</v>
      </c>
      <c r="R83">
        <f>1/((AO83+1)/(O83/1.6)+1/(P83/1.37)) + AO83/((AO83+1)/(O83/1.6) + AO83/(P83/1.37))</f>
        <v>0</v>
      </c>
      <c r="S83">
        <f>(AJ83*AM83)</f>
        <v>0</v>
      </c>
      <c r="T83">
        <f>(BB83+(S83+2*0.95*5.67E-8*(((BB83+$B$9)+273)^4-(BB83+273)^4)-44100*H83)/(1.84*29.3*P83+8*0.95*5.67E-8*(BB83+273)^3))</f>
        <v>0</v>
      </c>
      <c r="U83">
        <f>($C$9*BC83+$D$9*BD83+$E$9*T83)</f>
        <v>0</v>
      </c>
      <c r="V83">
        <f>0.61365*exp(17.502*U83/(240.97+U83))</f>
        <v>0</v>
      </c>
      <c r="W83">
        <f>(X83/Y83*100)</f>
        <v>0</v>
      </c>
      <c r="X83">
        <f>AU83*(AZ83+BA83)/1000</f>
        <v>0</v>
      </c>
      <c r="Y83">
        <f>0.61365*exp(17.502*BB83/(240.97+BB83))</f>
        <v>0</v>
      </c>
      <c r="Z83">
        <f>(V83-AU83*(AZ83+BA83)/1000)</f>
        <v>0</v>
      </c>
      <c r="AA83">
        <f>(-H83*44100)</f>
        <v>0</v>
      </c>
      <c r="AB83">
        <f>2*29.3*P83*0.92*(BB83-U83)</f>
        <v>0</v>
      </c>
      <c r="AC83">
        <f>2*0.95*5.67E-8*(((BB83+$B$9)+273)^4-(U83+273)^4)</f>
        <v>0</v>
      </c>
      <c r="AD83">
        <f>S83+AC83+AA83+AB83</f>
        <v>0</v>
      </c>
      <c r="AE83">
        <v>0</v>
      </c>
      <c r="AF83">
        <v>0</v>
      </c>
      <c r="AG83">
        <f>IF(AE83*$H$15&gt;=AI83,1.0,(AI83/(AI83-AE83*$H$15)))</f>
        <v>0</v>
      </c>
      <c r="AH83">
        <f>(AG83-1)*100</f>
        <v>0</v>
      </c>
      <c r="AI83">
        <f>MAX(0,($B$15+$C$15*BG83)/(1+$D$15*BG83)*AZ83/(BB83+273)*$E$15)</f>
        <v>0</v>
      </c>
      <c r="AJ83">
        <f>$B$13*BH83+$C$13*BI83+$D$13*BT83</f>
        <v>0</v>
      </c>
      <c r="AK83">
        <f>AJ83*AL83</f>
        <v>0</v>
      </c>
      <c r="AL83">
        <f>($B$13*$D$11+$C$13*$D$11+$D$13*(BU83*$E$11+BV83*$G$11))/($B$13+$C$13+$D$13)</f>
        <v>0</v>
      </c>
      <c r="AM83">
        <f>($B$13*$K$11+$C$13*$K$11+$D$13*(BU83*$L$11+BV83*$N$11))/($B$13+$C$13+$D$13)</f>
        <v>0</v>
      </c>
      <c r="AN83">
        <v>1.8</v>
      </c>
      <c r="AO83">
        <v>0.5</v>
      </c>
      <c r="AP83" t="s">
        <v>334</v>
      </c>
      <c r="AQ83">
        <v>2</v>
      </c>
      <c r="AR83">
        <v>1658257567.5</v>
      </c>
      <c r="AS83">
        <v>99.93716296296297</v>
      </c>
      <c r="AT83">
        <v>99.97204074074072</v>
      </c>
      <c r="AU83">
        <v>29.72442962962963</v>
      </c>
      <c r="AV83">
        <v>28.80812222222222</v>
      </c>
      <c r="AW83">
        <v>99.11909999999999</v>
      </c>
      <c r="AX83">
        <v>29.4933</v>
      </c>
      <c r="AY83">
        <v>600.1812222222222</v>
      </c>
      <c r="AZ83">
        <v>84.95483333333334</v>
      </c>
      <c r="BA83">
        <v>0.09047014444444444</v>
      </c>
      <c r="BB83">
        <v>37.29387777777778</v>
      </c>
      <c r="BC83">
        <v>38.33728518518519</v>
      </c>
      <c r="BD83">
        <v>999.9000000000001</v>
      </c>
      <c r="BE83">
        <v>0</v>
      </c>
      <c r="BF83">
        <v>0</v>
      </c>
      <c r="BG83">
        <v>9993.422222222223</v>
      </c>
      <c r="BH83">
        <v>564.7922222222222</v>
      </c>
      <c r="BI83">
        <v>1302.181259259259</v>
      </c>
      <c r="BJ83">
        <v>-0.03484592592592593</v>
      </c>
      <c r="BK83">
        <v>102.9987037037037</v>
      </c>
      <c r="BL83">
        <v>102.9374444444445</v>
      </c>
      <c r="BM83">
        <v>0.916302585185185</v>
      </c>
      <c r="BN83">
        <v>99.97204074074072</v>
      </c>
      <c r="BO83">
        <v>28.80812222222222</v>
      </c>
      <c r="BP83">
        <v>2.525234444444445</v>
      </c>
      <c r="BQ83">
        <v>2.44738962962963</v>
      </c>
      <c r="BR83">
        <v>21.18745555555556</v>
      </c>
      <c r="BS83">
        <v>20.68072962962963</v>
      </c>
      <c r="BT83">
        <v>1799.981481481481</v>
      </c>
      <c r="BU83">
        <v>0.6429998518518518</v>
      </c>
      <c r="BV83">
        <v>0.3570001481481481</v>
      </c>
      <c r="BW83">
        <v>49</v>
      </c>
      <c r="BX83">
        <v>30063.0925925926</v>
      </c>
      <c r="BY83">
        <v>1658257561</v>
      </c>
      <c r="BZ83" t="s">
        <v>540</v>
      </c>
      <c r="CA83">
        <v>1658257561</v>
      </c>
      <c r="CB83">
        <v>1658257560</v>
      </c>
      <c r="CC83">
        <v>70</v>
      </c>
      <c r="CD83">
        <v>-0.136</v>
      </c>
      <c r="CE83">
        <v>-0.046</v>
      </c>
      <c r="CF83">
        <v>0.803</v>
      </c>
      <c r="CG83">
        <v>0.159</v>
      </c>
      <c r="CH83">
        <v>100</v>
      </c>
      <c r="CI83">
        <v>29</v>
      </c>
      <c r="CJ83">
        <v>0.27</v>
      </c>
      <c r="CK83">
        <v>0.09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3.20876</v>
      </c>
      <c r="CX83">
        <v>2.78102</v>
      </c>
      <c r="CY83">
        <v>0.0221954</v>
      </c>
      <c r="CZ83">
        <v>0.0227173</v>
      </c>
      <c r="DA83">
        <v>0.113663</v>
      </c>
      <c r="DB83">
        <v>0.112429</v>
      </c>
      <c r="DC83">
        <v>23773.3</v>
      </c>
      <c r="DD83">
        <v>23534.6</v>
      </c>
      <c r="DE83">
        <v>23457.6</v>
      </c>
      <c r="DF83">
        <v>21520.8</v>
      </c>
      <c r="DG83">
        <v>30826.2</v>
      </c>
      <c r="DH83">
        <v>24402.4</v>
      </c>
      <c r="DI83">
        <v>38419.9</v>
      </c>
      <c r="DJ83">
        <v>29809.2</v>
      </c>
      <c r="DK83">
        <v>1.93932</v>
      </c>
      <c r="DL83">
        <v>1.79228</v>
      </c>
      <c r="DM83">
        <v>-0.0788271</v>
      </c>
      <c r="DN83">
        <v>0</v>
      </c>
      <c r="DO83">
        <v>39.6176</v>
      </c>
      <c r="DP83">
        <v>999.9</v>
      </c>
      <c r="DQ83">
        <v>41.1</v>
      </c>
      <c r="DR83">
        <v>48</v>
      </c>
      <c r="DS83">
        <v>54.3448</v>
      </c>
      <c r="DT83">
        <v>64.095</v>
      </c>
      <c r="DU83">
        <v>18.5176</v>
      </c>
      <c r="DV83">
        <v>2</v>
      </c>
      <c r="DW83">
        <v>1.93292</v>
      </c>
      <c r="DX83">
        <v>9.28105</v>
      </c>
      <c r="DY83">
        <v>20.0546</v>
      </c>
      <c r="DZ83">
        <v>5.22058</v>
      </c>
      <c r="EA83">
        <v>11.962</v>
      </c>
      <c r="EB83">
        <v>4.9696</v>
      </c>
      <c r="EC83">
        <v>3.27933</v>
      </c>
      <c r="ED83">
        <v>7165.6</v>
      </c>
      <c r="EE83">
        <v>9999</v>
      </c>
      <c r="EF83">
        <v>9999</v>
      </c>
      <c r="EG83">
        <v>167.3</v>
      </c>
      <c r="EH83">
        <v>4.9718</v>
      </c>
      <c r="EI83">
        <v>1.86218</v>
      </c>
      <c r="EJ83">
        <v>1.86768</v>
      </c>
      <c r="EK83">
        <v>1.85944</v>
      </c>
      <c r="EL83">
        <v>1.8631</v>
      </c>
      <c r="EM83">
        <v>1.86371</v>
      </c>
      <c r="EN83">
        <v>1.86432</v>
      </c>
      <c r="EO83">
        <v>1.86081</v>
      </c>
      <c r="EP83">
        <v>0</v>
      </c>
      <c r="EQ83">
        <v>0</v>
      </c>
      <c r="ER83">
        <v>0</v>
      </c>
      <c r="ES83">
        <v>0</v>
      </c>
      <c r="ET83" t="s">
        <v>336</v>
      </c>
      <c r="EU83" t="s">
        <v>337</v>
      </c>
      <c r="EV83" t="s">
        <v>338</v>
      </c>
      <c r="EW83" t="s">
        <v>338</v>
      </c>
      <c r="EX83" t="s">
        <v>338</v>
      </c>
      <c r="EY83" t="s">
        <v>338</v>
      </c>
      <c r="EZ83">
        <v>0</v>
      </c>
      <c r="FA83">
        <v>100</v>
      </c>
      <c r="FB83">
        <v>100</v>
      </c>
      <c r="FC83">
        <v>0.803</v>
      </c>
      <c r="FD83">
        <v>0.2468</v>
      </c>
      <c r="FE83">
        <v>0.7443282139144253</v>
      </c>
      <c r="FF83">
        <v>0.0006784385813721132</v>
      </c>
      <c r="FG83">
        <v>-9.114967239483524E-07</v>
      </c>
      <c r="FH83">
        <v>3.422039933275619E-10</v>
      </c>
      <c r="FI83">
        <v>-0.1947555569859252</v>
      </c>
      <c r="FJ83">
        <v>-0.01029449659765723</v>
      </c>
      <c r="FK83">
        <v>0.0009324137930095463</v>
      </c>
      <c r="FL83">
        <v>-3.199825925107234E-06</v>
      </c>
      <c r="FM83">
        <v>1</v>
      </c>
      <c r="FN83">
        <v>2092</v>
      </c>
      <c r="FO83">
        <v>0</v>
      </c>
      <c r="FP83">
        <v>27</v>
      </c>
      <c r="FQ83">
        <v>0.2</v>
      </c>
      <c r="FR83">
        <v>0.2</v>
      </c>
      <c r="FS83">
        <v>0.456543</v>
      </c>
      <c r="FT83">
        <v>2.48413</v>
      </c>
      <c r="FU83">
        <v>2.14966</v>
      </c>
      <c r="FV83">
        <v>2.69531</v>
      </c>
      <c r="FW83">
        <v>2.15088</v>
      </c>
      <c r="FX83">
        <v>2.45361</v>
      </c>
      <c r="FY83">
        <v>52.6856</v>
      </c>
      <c r="FZ83">
        <v>14.1671</v>
      </c>
      <c r="GA83">
        <v>19</v>
      </c>
      <c r="GB83">
        <v>616.196</v>
      </c>
      <c r="GC83">
        <v>510.48</v>
      </c>
      <c r="GD83">
        <v>30.1506</v>
      </c>
      <c r="GE83">
        <v>48.6452</v>
      </c>
      <c r="GF83">
        <v>30.0013</v>
      </c>
      <c r="GG83">
        <v>47.961</v>
      </c>
      <c r="GH83">
        <v>47.8275</v>
      </c>
      <c r="GI83">
        <v>9.184060000000001</v>
      </c>
      <c r="GJ83">
        <v>45.2116</v>
      </c>
      <c r="GK83">
        <v>0</v>
      </c>
      <c r="GL83">
        <v>21.9383</v>
      </c>
      <c r="GM83">
        <v>100</v>
      </c>
      <c r="GN83">
        <v>28.7369</v>
      </c>
      <c r="GO83">
        <v>97.0853</v>
      </c>
      <c r="GP83">
        <v>97.7692</v>
      </c>
    </row>
    <row r="84" spans="1:198">
      <c r="A84">
        <v>66</v>
      </c>
      <c r="B84">
        <v>1658257665</v>
      </c>
      <c r="C84">
        <v>9169.400000095367</v>
      </c>
      <c r="D84" t="s">
        <v>541</v>
      </c>
      <c r="E84" t="s">
        <v>542</v>
      </c>
      <c r="F84">
        <v>15</v>
      </c>
      <c r="G84">
        <v>1658257657.25</v>
      </c>
      <c r="H84">
        <f>(I84)/1000</f>
        <v>0</v>
      </c>
      <c r="I84">
        <f>1000*AY84*AG84*(AU84-AV84)/(100*AN84*(1000-AG84*AU84))</f>
        <v>0</v>
      </c>
      <c r="J84">
        <f>AY84*AG84*(AT84-AS84*(1000-AG84*AV84)/(1000-AG84*AU84))/(100*AN84)</f>
        <v>0</v>
      </c>
      <c r="K84">
        <f>AS84 - IF(AG84&gt;1, J84*AN84*100.0/(AI84*BG84), 0)</f>
        <v>0</v>
      </c>
      <c r="L84">
        <f>((R84-H84/2)*K84-J84)/(R84+H84/2)</f>
        <v>0</v>
      </c>
      <c r="M84">
        <f>L84*(AZ84+BA84)/1000.0</f>
        <v>0</v>
      </c>
      <c r="N84">
        <f>(AS84 - IF(AG84&gt;1, J84*AN84*100.0/(AI84*BG84), 0))*(AZ84+BA84)/1000.0</f>
        <v>0</v>
      </c>
      <c r="O84">
        <f>2.0/((1/Q84-1/P84)+SIGN(Q84)*SQRT((1/Q84-1/P84)*(1/Q84-1/P84) + 4*AO84/((AO84+1)*(AO84+1))*(2*1/Q84*1/P84-1/P84*1/P84)))</f>
        <v>0</v>
      </c>
      <c r="P84">
        <f>IF(LEFT(AP84,1)&lt;&gt;"0",IF(LEFT(AP84,1)="1",3.0,AQ84),$D$5+$E$5*(BG84*AZ84/($K$5*1000))+$F$5*(BG84*AZ84/($K$5*1000))*MAX(MIN(AN84,$J$5),$I$5)*MAX(MIN(AN84,$J$5),$I$5)+$G$5*MAX(MIN(AN84,$J$5),$I$5)*(BG84*AZ84/($K$5*1000))+$H$5*(BG84*AZ84/($K$5*1000))*(BG84*AZ84/($K$5*1000)))</f>
        <v>0</v>
      </c>
      <c r="Q84">
        <f>H84*(1000-(1000*0.61365*exp(17.502*U84/(240.97+U84))/(AZ84+BA84)+AU84)/2)/(1000*0.61365*exp(17.502*U84/(240.97+U84))/(AZ84+BA84)-AU84)</f>
        <v>0</v>
      </c>
      <c r="R84">
        <f>1/((AO84+1)/(O84/1.6)+1/(P84/1.37)) + AO84/((AO84+1)/(O84/1.6) + AO84/(P84/1.37))</f>
        <v>0</v>
      </c>
      <c r="S84">
        <f>(AJ84*AM84)</f>
        <v>0</v>
      </c>
      <c r="T84">
        <f>(BB84+(S84+2*0.95*5.67E-8*(((BB84+$B$9)+273)^4-(BB84+273)^4)-44100*H84)/(1.84*29.3*P84+8*0.95*5.67E-8*(BB84+273)^3))</f>
        <v>0</v>
      </c>
      <c r="U84">
        <f>($C$9*BC84+$D$9*BD84+$E$9*T84)</f>
        <v>0</v>
      </c>
      <c r="V84">
        <f>0.61365*exp(17.502*U84/(240.97+U84))</f>
        <v>0</v>
      </c>
      <c r="W84">
        <f>(X84/Y84*100)</f>
        <v>0</v>
      </c>
      <c r="X84">
        <f>AU84*(AZ84+BA84)/1000</f>
        <v>0</v>
      </c>
      <c r="Y84">
        <f>0.61365*exp(17.502*BB84/(240.97+BB84))</f>
        <v>0</v>
      </c>
      <c r="Z84">
        <f>(V84-AU84*(AZ84+BA84)/1000)</f>
        <v>0</v>
      </c>
      <c r="AA84">
        <f>(-H84*44100)</f>
        <v>0</v>
      </c>
      <c r="AB84">
        <f>2*29.3*P84*0.92*(BB84-U84)</f>
        <v>0</v>
      </c>
      <c r="AC84">
        <f>2*0.95*5.67E-8*(((BB84+$B$9)+273)^4-(U84+273)^4)</f>
        <v>0</v>
      </c>
      <c r="AD84">
        <f>S84+AC84+AA84+AB84</f>
        <v>0</v>
      </c>
      <c r="AE84">
        <v>0</v>
      </c>
      <c r="AF84">
        <v>0</v>
      </c>
      <c r="AG84">
        <f>IF(AE84*$H$15&gt;=AI84,1.0,(AI84/(AI84-AE84*$H$15)))</f>
        <v>0</v>
      </c>
      <c r="AH84">
        <f>(AG84-1)*100</f>
        <v>0</v>
      </c>
      <c r="AI84">
        <f>MAX(0,($B$15+$C$15*BG84)/(1+$D$15*BG84)*AZ84/(BB84+273)*$E$15)</f>
        <v>0</v>
      </c>
      <c r="AJ84">
        <f>$B$13*BH84+$C$13*BI84+$D$13*BT84</f>
        <v>0</v>
      </c>
      <c r="AK84">
        <f>AJ84*AL84</f>
        <v>0</v>
      </c>
      <c r="AL84">
        <f>($B$13*$D$11+$C$13*$D$11+$D$13*(BU84*$E$11+BV84*$G$11))/($B$13+$C$13+$D$13)</f>
        <v>0</v>
      </c>
      <c r="AM84">
        <f>($B$13*$K$11+$C$13*$K$11+$D$13*(BU84*$L$11+BV84*$N$11))/($B$13+$C$13+$D$13)</f>
        <v>0</v>
      </c>
      <c r="AN84">
        <v>1.8</v>
      </c>
      <c r="AO84">
        <v>0.5</v>
      </c>
      <c r="AP84" t="s">
        <v>334</v>
      </c>
      <c r="AQ84">
        <v>2</v>
      </c>
      <c r="AR84">
        <v>1658257657.25</v>
      </c>
      <c r="AS84">
        <v>50.25990666666667</v>
      </c>
      <c r="AT84">
        <v>49.96118333333335</v>
      </c>
      <c r="AU84">
        <v>29.93197</v>
      </c>
      <c r="AV84">
        <v>28.93084333333333</v>
      </c>
      <c r="AW84">
        <v>49.40017</v>
      </c>
      <c r="AX84">
        <v>29.73493333333333</v>
      </c>
      <c r="AY84">
        <v>600.1035666666667</v>
      </c>
      <c r="AZ84">
        <v>84.95320333333333</v>
      </c>
      <c r="BA84">
        <v>0.09161281</v>
      </c>
      <c r="BB84">
        <v>37.43168</v>
      </c>
      <c r="BC84">
        <v>38.44032000000001</v>
      </c>
      <c r="BD84">
        <v>999.9000000000002</v>
      </c>
      <c r="BE84">
        <v>0</v>
      </c>
      <c r="BF84">
        <v>0</v>
      </c>
      <c r="BG84">
        <v>10002.79833333333</v>
      </c>
      <c r="BH84">
        <v>565.1188333333333</v>
      </c>
      <c r="BI84">
        <v>1998.256</v>
      </c>
      <c r="BJ84">
        <v>0.29872826</v>
      </c>
      <c r="BK84">
        <v>51.81082000000001</v>
      </c>
      <c r="BL84">
        <v>51.44967999999999</v>
      </c>
      <c r="BM84">
        <v>1.001126383333333</v>
      </c>
      <c r="BN84">
        <v>49.96118333333335</v>
      </c>
      <c r="BO84">
        <v>28.93084333333333</v>
      </c>
      <c r="BP84">
        <v>2.542816</v>
      </c>
      <c r="BQ84">
        <v>2.457767333333334</v>
      </c>
      <c r="BR84">
        <v>21.30038666666667</v>
      </c>
      <c r="BS84">
        <v>20.74933</v>
      </c>
      <c r="BT84">
        <v>1799.995666666667</v>
      </c>
      <c r="BU84">
        <v>0.6429995999999999</v>
      </c>
      <c r="BV84">
        <v>0.3570004000000001</v>
      </c>
      <c r="BW84">
        <v>49</v>
      </c>
      <c r="BX84">
        <v>30063.32666666667</v>
      </c>
      <c r="BY84">
        <v>1658257650</v>
      </c>
      <c r="BZ84" t="s">
        <v>543</v>
      </c>
      <c r="CA84">
        <v>1658257650</v>
      </c>
      <c r="CB84">
        <v>1658257647</v>
      </c>
      <c r="CC84">
        <v>71</v>
      </c>
      <c r="CD84">
        <v>0.093</v>
      </c>
      <c r="CE84">
        <v>-0.045</v>
      </c>
      <c r="CF84">
        <v>0.869</v>
      </c>
      <c r="CG84">
        <v>0.151</v>
      </c>
      <c r="CH84">
        <v>50</v>
      </c>
      <c r="CI84">
        <v>29</v>
      </c>
      <c r="CJ84">
        <v>0.34</v>
      </c>
      <c r="CK84">
        <v>0.09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3.20905</v>
      </c>
      <c r="CX84">
        <v>2.78156</v>
      </c>
      <c r="CY84">
        <v>0.0112557</v>
      </c>
      <c r="CZ84">
        <v>0.0115506</v>
      </c>
      <c r="DA84">
        <v>0.114271</v>
      </c>
      <c r="DB84">
        <v>0.112759</v>
      </c>
      <c r="DC84">
        <v>24028.7</v>
      </c>
      <c r="DD84">
        <v>23793.7</v>
      </c>
      <c r="DE84">
        <v>23449.9</v>
      </c>
      <c r="DF84">
        <v>21514.5</v>
      </c>
      <c r="DG84">
        <v>30796.6</v>
      </c>
      <c r="DH84">
        <v>24386</v>
      </c>
      <c r="DI84">
        <v>38408.5</v>
      </c>
      <c r="DJ84">
        <v>29800.1</v>
      </c>
      <c r="DK84">
        <v>1.93825</v>
      </c>
      <c r="DL84">
        <v>1.7892</v>
      </c>
      <c r="DM84">
        <v>-0.0819936</v>
      </c>
      <c r="DN84">
        <v>0</v>
      </c>
      <c r="DO84">
        <v>39.7551</v>
      </c>
      <c r="DP84">
        <v>999.9</v>
      </c>
      <c r="DQ84">
        <v>40.7</v>
      </c>
      <c r="DR84">
        <v>48.3</v>
      </c>
      <c r="DS84">
        <v>54.6402</v>
      </c>
      <c r="DT84">
        <v>63.9649</v>
      </c>
      <c r="DU84">
        <v>18.5296</v>
      </c>
      <c r="DV84">
        <v>2</v>
      </c>
      <c r="DW84">
        <v>1.94935</v>
      </c>
      <c r="DX84">
        <v>9.28105</v>
      </c>
      <c r="DY84">
        <v>20.0541</v>
      </c>
      <c r="DZ84">
        <v>5.22133</v>
      </c>
      <c r="EA84">
        <v>11.962</v>
      </c>
      <c r="EB84">
        <v>4.9697</v>
      </c>
      <c r="EC84">
        <v>3.27985</v>
      </c>
      <c r="ED84">
        <v>7167.5</v>
      </c>
      <c r="EE84">
        <v>9999</v>
      </c>
      <c r="EF84">
        <v>9999</v>
      </c>
      <c r="EG84">
        <v>167.3</v>
      </c>
      <c r="EH84">
        <v>4.97178</v>
      </c>
      <c r="EI84">
        <v>1.86218</v>
      </c>
      <c r="EJ84">
        <v>1.86768</v>
      </c>
      <c r="EK84">
        <v>1.85944</v>
      </c>
      <c r="EL84">
        <v>1.8631</v>
      </c>
      <c r="EM84">
        <v>1.86371</v>
      </c>
      <c r="EN84">
        <v>1.86432</v>
      </c>
      <c r="EO84">
        <v>1.8608</v>
      </c>
      <c r="EP84">
        <v>0</v>
      </c>
      <c r="EQ84">
        <v>0</v>
      </c>
      <c r="ER84">
        <v>0</v>
      </c>
      <c r="ES84">
        <v>0</v>
      </c>
      <c r="ET84" t="s">
        <v>336</v>
      </c>
      <c r="EU84" t="s">
        <v>337</v>
      </c>
      <c r="EV84" t="s">
        <v>338</v>
      </c>
      <c r="EW84" t="s">
        <v>338</v>
      </c>
      <c r="EX84" t="s">
        <v>338</v>
      </c>
      <c r="EY84" t="s">
        <v>338</v>
      </c>
      <c r="EZ84">
        <v>0</v>
      </c>
      <c r="FA84">
        <v>100</v>
      </c>
      <c r="FB84">
        <v>100</v>
      </c>
      <c r="FC84">
        <v>0.869</v>
      </c>
      <c r="FD84">
        <v>0.1514</v>
      </c>
      <c r="FE84">
        <v>0.8377597415273114</v>
      </c>
      <c r="FF84">
        <v>0.0006784385813721132</v>
      </c>
      <c r="FG84">
        <v>-9.114967239483524E-07</v>
      </c>
      <c r="FH84">
        <v>3.422039933275619E-10</v>
      </c>
      <c r="FI84">
        <v>0.1514650000000053</v>
      </c>
      <c r="FJ84">
        <v>0</v>
      </c>
      <c r="FK84">
        <v>0</v>
      </c>
      <c r="FL84">
        <v>0</v>
      </c>
      <c r="FM84">
        <v>1</v>
      </c>
      <c r="FN84">
        <v>2092</v>
      </c>
      <c r="FO84">
        <v>0</v>
      </c>
      <c r="FP84">
        <v>27</v>
      </c>
      <c r="FQ84">
        <v>0.2</v>
      </c>
      <c r="FR84">
        <v>0.3</v>
      </c>
      <c r="FS84">
        <v>0.299072</v>
      </c>
      <c r="FT84">
        <v>2.50366</v>
      </c>
      <c r="FU84">
        <v>2.14966</v>
      </c>
      <c r="FV84">
        <v>2.69409</v>
      </c>
      <c r="FW84">
        <v>2.15088</v>
      </c>
      <c r="FX84">
        <v>2.44873</v>
      </c>
      <c r="FY84">
        <v>52.9626</v>
      </c>
      <c r="FZ84">
        <v>14.1408</v>
      </c>
      <c r="GA84">
        <v>19</v>
      </c>
      <c r="GB84">
        <v>616.852</v>
      </c>
      <c r="GC84">
        <v>509.387</v>
      </c>
      <c r="GD84">
        <v>30.2412</v>
      </c>
      <c r="GE84">
        <v>48.855</v>
      </c>
      <c r="GF84">
        <v>30.0009</v>
      </c>
      <c r="GG84">
        <v>48.1564</v>
      </c>
      <c r="GH84">
        <v>48.0164</v>
      </c>
      <c r="GI84">
        <v>6.03049</v>
      </c>
      <c r="GJ84">
        <v>45.014</v>
      </c>
      <c r="GK84">
        <v>0</v>
      </c>
      <c r="GL84">
        <v>22.0495</v>
      </c>
      <c r="GM84">
        <v>50</v>
      </c>
      <c r="GN84">
        <v>28.8242</v>
      </c>
      <c r="GO84">
        <v>97.0553</v>
      </c>
      <c r="GP84">
        <v>97.7397</v>
      </c>
    </row>
    <row r="85" spans="1:198">
      <c r="A85">
        <v>67</v>
      </c>
      <c r="B85">
        <v>1658257755.5</v>
      </c>
      <c r="C85">
        <v>9259.900000095367</v>
      </c>
      <c r="D85" t="s">
        <v>544</v>
      </c>
      <c r="E85" t="s">
        <v>545</v>
      </c>
      <c r="F85">
        <v>15</v>
      </c>
      <c r="G85">
        <v>1658257747.75</v>
      </c>
      <c r="H85">
        <f>(I85)/1000</f>
        <v>0</v>
      </c>
      <c r="I85">
        <f>1000*AY85*AG85*(AU85-AV85)/(100*AN85*(1000-AG85*AU85))</f>
        <v>0</v>
      </c>
      <c r="J85">
        <f>AY85*AG85*(AT85-AS85*(1000-AG85*AV85)/(1000-AG85*AU85))/(100*AN85)</f>
        <v>0</v>
      </c>
      <c r="K85">
        <f>AS85 - IF(AG85&gt;1, J85*AN85*100.0/(AI85*BG85), 0)</f>
        <v>0</v>
      </c>
      <c r="L85">
        <f>((R85-H85/2)*K85-J85)/(R85+H85/2)</f>
        <v>0</v>
      </c>
      <c r="M85">
        <f>L85*(AZ85+BA85)/1000.0</f>
        <v>0</v>
      </c>
      <c r="N85">
        <f>(AS85 - IF(AG85&gt;1, J85*AN85*100.0/(AI85*BG85), 0))*(AZ85+BA85)/1000.0</f>
        <v>0</v>
      </c>
      <c r="O85">
        <f>2.0/((1/Q85-1/P85)+SIGN(Q85)*SQRT((1/Q85-1/P85)*(1/Q85-1/P85) + 4*AO85/((AO85+1)*(AO85+1))*(2*1/Q85*1/P85-1/P85*1/P85)))</f>
        <v>0</v>
      </c>
      <c r="P85">
        <f>IF(LEFT(AP85,1)&lt;&gt;"0",IF(LEFT(AP85,1)="1",3.0,AQ85),$D$5+$E$5*(BG85*AZ85/($K$5*1000))+$F$5*(BG85*AZ85/($K$5*1000))*MAX(MIN(AN85,$J$5),$I$5)*MAX(MIN(AN85,$J$5),$I$5)+$G$5*MAX(MIN(AN85,$J$5),$I$5)*(BG85*AZ85/($K$5*1000))+$H$5*(BG85*AZ85/($K$5*1000))*(BG85*AZ85/($K$5*1000)))</f>
        <v>0</v>
      </c>
      <c r="Q85">
        <f>H85*(1000-(1000*0.61365*exp(17.502*U85/(240.97+U85))/(AZ85+BA85)+AU85)/2)/(1000*0.61365*exp(17.502*U85/(240.97+U85))/(AZ85+BA85)-AU85)</f>
        <v>0</v>
      </c>
      <c r="R85">
        <f>1/((AO85+1)/(O85/1.6)+1/(P85/1.37)) + AO85/((AO85+1)/(O85/1.6) + AO85/(P85/1.37))</f>
        <v>0</v>
      </c>
      <c r="S85">
        <f>(AJ85*AM85)</f>
        <v>0</v>
      </c>
      <c r="T85">
        <f>(BB85+(S85+2*0.95*5.67E-8*(((BB85+$B$9)+273)^4-(BB85+273)^4)-44100*H85)/(1.84*29.3*P85+8*0.95*5.67E-8*(BB85+273)^3))</f>
        <v>0</v>
      </c>
      <c r="U85">
        <f>($C$9*BC85+$D$9*BD85+$E$9*T85)</f>
        <v>0</v>
      </c>
      <c r="V85">
        <f>0.61365*exp(17.502*U85/(240.97+U85))</f>
        <v>0</v>
      </c>
      <c r="W85">
        <f>(X85/Y85*100)</f>
        <v>0</v>
      </c>
      <c r="X85">
        <f>AU85*(AZ85+BA85)/1000</f>
        <v>0</v>
      </c>
      <c r="Y85">
        <f>0.61365*exp(17.502*BB85/(240.97+BB85))</f>
        <v>0</v>
      </c>
      <c r="Z85">
        <f>(V85-AU85*(AZ85+BA85)/1000)</f>
        <v>0</v>
      </c>
      <c r="AA85">
        <f>(-H85*44100)</f>
        <v>0</v>
      </c>
      <c r="AB85">
        <f>2*29.3*P85*0.92*(BB85-U85)</f>
        <v>0</v>
      </c>
      <c r="AC85">
        <f>2*0.95*5.67E-8*(((BB85+$B$9)+273)^4-(U85+273)^4)</f>
        <v>0</v>
      </c>
      <c r="AD85">
        <f>S85+AC85+AA85+AB85</f>
        <v>0</v>
      </c>
      <c r="AE85">
        <v>0</v>
      </c>
      <c r="AF85">
        <v>0</v>
      </c>
      <c r="AG85">
        <f>IF(AE85*$H$15&gt;=AI85,1.0,(AI85/(AI85-AE85*$H$15)))</f>
        <v>0</v>
      </c>
      <c r="AH85">
        <f>(AG85-1)*100</f>
        <v>0</v>
      </c>
      <c r="AI85">
        <f>MAX(0,($B$15+$C$15*BG85)/(1+$D$15*BG85)*AZ85/(BB85+273)*$E$15)</f>
        <v>0</v>
      </c>
      <c r="AJ85">
        <f>$B$13*BH85+$C$13*BI85+$D$13*BT85</f>
        <v>0</v>
      </c>
      <c r="AK85">
        <f>AJ85*AL85</f>
        <v>0</v>
      </c>
      <c r="AL85">
        <f>($B$13*$D$11+$C$13*$D$11+$D$13*(BU85*$E$11+BV85*$G$11))/($B$13+$C$13+$D$13)</f>
        <v>0</v>
      </c>
      <c r="AM85">
        <f>($B$13*$K$11+$C$13*$K$11+$D$13*(BU85*$L$11+BV85*$N$11))/($B$13+$C$13+$D$13)</f>
        <v>0</v>
      </c>
      <c r="AN85">
        <v>1.8</v>
      </c>
      <c r="AO85">
        <v>0.5</v>
      </c>
      <c r="AP85" t="s">
        <v>334</v>
      </c>
      <c r="AQ85">
        <v>2</v>
      </c>
      <c r="AR85">
        <v>1658257747.75</v>
      </c>
      <c r="AS85">
        <v>0.5025191333333333</v>
      </c>
      <c r="AT85">
        <v>-0.3865448</v>
      </c>
      <c r="AU85">
        <v>30.571</v>
      </c>
      <c r="AV85">
        <v>29.15992666666667</v>
      </c>
      <c r="AW85">
        <v>-0.4406354666666667</v>
      </c>
      <c r="AX85">
        <v>30.42711666666667</v>
      </c>
      <c r="AY85">
        <v>599.8406666666667</v>
      </c>
      <c r="AZ85">
        <v>84.94701333333335</v>
      </c>
      <c r="BA85">
        <v>0.09205086333333333</v>
      </c>
      <c r="BB85">
        <v>37.63743333333333</v>
      </c>
      <c r="BC85">
        <v>38.61475666666667</v>
      </c>
      <c r="BD85">
        <v>999.9000000000002</v>
      </c>
      <c r="BE85">
        <v>0</v>
      </c>
      <c r="BF85">
        <v>0</v>
      </c>
      <c r="BG85">
        <v>9999.67</v>
      </c>
      <c r="BH85">
        <v>565.3787333333333</v>
      </c>
      <c r="BI85">
        <v>1930.573666666667</v>
      </c>
      <c r="BJ85">
        <v>0.8890639333333332</v>
      </c>
      <c r="BK85">
        <v>0.5183775</v>
      </c>
      <c r="BL85">
        <v>-0.3981537666666667</v>
      </c>
      <c r="BM85">
        <v>1.411072933333333</v>
      </c>
      <c r="BN85">
        <v>-0.3865448</v>
      </c>
      <c r="BO85">
        <v>29.15992666666667</v>
      </c>
      <c r="BP85">
        <v>2.596914666666667</v>
      </c>
      <c r="BQ85">
        <v>2.477049</v>
      </c>
      <c r="BR85">
        <v>21.6466</v>
      </c>
      <c r="BS85">
        <v>20.87644333333333</v>
      </c>
      <c r="BT85">
        <v>1799.994666666667</v>
      </c>
      <c r="BU85">
        <v>0.6430000000000001</v>
      </c>
      <c r="BV85">
        <v>0.3569999999999999</v>
      </c>
      <c r="BW85">
        <v>50</v>
      </c>
      <c r="BX85">
        <v>30063.30333333334</v>
      </c>
      <c r="BY85">
        <v>1658257737.5</v>
      </c>
      <c r="BZ85" t="s">
        <v>546</v>
      </c>
      <c r="CA85">
        <v>1658257737.5</v>
      </c>
      <c r="CB85">
        <v>1658257733.5</v>
      </c>
      <c r="CC85">
        <v>72</v>
      </c>
      <c r="CD85">
        <v>0.106</v>
      </c>
      <c r="CE85">
        <v>-0.008</v>
      </c>
      <c r="CF85">
        <v>0.9429999999999999</v>
      </c>
      <c r="CG85">
        <v>0.144</v>
      </c>
      <c r="CH85">
        <v>-0</v>
      </c>
      <c r="CI85">
        <v>29</v>
      </c>
      <c r="CJ85">
        <v>0.37</v>
      </c>
      <c r="CK85">
        <v>0.09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3.2086</v>
      </c>
      <c r="CX85">
        <v>2.78108</v>
      </c>
      <c r="CY85">
        <v>-0.000102433</v>
      </c>
      <c r="CZ85">
        <v>-9.557869999999999E-05</v>
      </c>
      <c r="DA85">
        <v>0.115007</v>
      </c>
      <c r="DB85">
        <v>0.113087</v>
      </c>
      <c r="DC85">
        <v>24293</v>
      </c>
      <c r="DD85">
        <v>24064.2</v>
      </c>
      <c r="DE85">
        <v>23441.5</v>
      </c>
      <c r="DF85">
        <v>21508.4</v>
      </c>
      <c r="DG85">
        <v>30761.9</v>
      </c>
      <c r="DH85">
        <v>24370.1</v>
      </c>
      <c r="DI85">
        <v>38396.1</v>
      </c>
      <c r="DJ85">
        <v>29791.6</v>
      </c>
      <c r="DK85">
        <v>1.93692</v>
      </c>
      <c r="DL85">
        <v>1.78633</v>
      </c>
      <c r="DM85">
        <v>-0.08363279999999999</v>
      </c>
      <c r="DN85">
        <v>0</v>
      </c>
      <c r="DO85">
        <v>39.9676</v>
      </c>
      <c r="DP85">
        <v>999.9</v>
      </c>
      <c r="DQ85">
        <v>40.2</v>
      </c>
      <c r="DR85">
        <v>48.5</v>
      </c>
      <c r="DS85">
        <v>54.5184</v>
      </c>
      <c r="DT85">
        <v>64.17489999999999</v>
      </c>
      <c r="DU85">
        <v>18.5697</v>
      </c>
      <c r="DV85">
        <v>2</v>
      </c>
      <c r="DW85">
        <v>1.96648</v>
      </c>
      <c r="DX85">
        <v>9.28105</v>
      </c>
      <c r="DY85">
        <v>20.0528</v>
      </c>
      <c r="DZ85">
        <v>5.22148</v>
      </c>
      <c r="EA85">
        <v>11.962</v>
      </c>
      <c r="EB85">
        <v>4.9705</v>
      </c>
      <c r="EC85">
        <v>3.2798</v>
      </c>
      <c r="ED85">
        <v>7169.7</v>
      </c>
      <c r="EE85">
        <v>9999</v>
      </c>
      <c r="EF85">
        <v>9999</v>
      </c>
      <c r="EG85">
        <v>167.4</v>
      </c>
      <c r="EH85">
        <v>4.97186</v>
      </c>
      <c r="EI85">
        <v>1.8622</v>
      </c>
      <c r="EJ85">
        <v>1.86771</v>
      </c>
      <c r="EK85">
        <v>1.85944</v>
      </c>
      <c r="EL85">
        <v>1.8631</v>
      </c>
      <c r="EM85">
        <v>1.86371</v>
      </c>
      <c r="EN85">
        <v>1.86434</v>
      </c>
      <c r="EO85">
        <v>1.86082</v>
      </c>
      <c r="EP85">
        <v>0</v>
      </c>
      <c r="EQ85">
        <v>0</v>
      </c>
      <c r="ER85">
        <v>0</v>
      </c>
      <c r="ES85">
        <v>0</v>
      </c>
      <c r="ET85" t="s">
        <v>336</v>
      </c>
      <c r="EU85" t="s">
        <v>337</v>
      </c>
      <c r="EV85" t="s">
        <v>338</v>
      </c>
      <c r="EW85" t="s">
        <v>338</v>
      </c>
      <c r="EX85" t="s">
        <v>338</v>
      </c>
      <c r="EY85" t="s">
        <v>338</v>
      </c>
      <c r="EZ85">
        <v>0</v>
      </c>
      <c r="FA85">
        <v>100</v>
      </c>
      <c r="FB85">
        <v>100</v>
      </c>
      <c r="FC85">
        <v>0.9429999999999999</v>
      </c>
      <c r="FD85">
        <v>0.1439</v>
      </c>
      <c r="FE85">
        <v>0.9434538125374373</v>
      </c>
      <c r="FF85">
        <v>0.0006784385813721132</v>
      </c>
      <c r="FG85">
        <v>-9.114967239483524E-07</v>
      </c>
      <c r="FH85">
        <v>3.422039933275619E-10</v>
      </c>
      <c r="FI85">
        <v>0.1438749999999978</v>
      </c>
      <c r="FJ85">
        <v>0</v>
      </c>
      <c r="FK85">
        <v>0</v>
      </c>
      <c r="FL85">
        <v>0</v>
      </c>
      <c r="FM85">
        <v>1</v>
      </c>
      <c r="FN85">
        <v>2092</v>
      </c>
      <c r="FO85">
        <v>0</v>
      </c>
      <c r="FP85">
        <v>27</v>
      </c>
      <c r="FQ85">
        <v>0.3</v>
      </c>
      <c r="FR85">
        <v>0.4</v>
      </c>
      <c r="FS85">
        <v>0.0341797</v>
      </c>
      <c r="FT85">
        <v>4.99878</v>
      </c>
      <c r="FU85">
        <v>2.14966</v>
      </c>
      <c r="FV85">
        <v>2.69287</v>
      </c>
      <c r="FW85">
        <v>2.15088</v>
      </c>
      <c r="FX85">
        <v>2.46582</v>
      </c>
      <c r="FY85">
        <v>53.3118</v>
      </c>
      <c r="FZ85">
        <v>14.1145</v>
      </c>
      <c r="GA85">
        <v>19</v>
      </c>
      <c r="GB85">
        <v>617.3200000000001</v>
      </c>
      <c r="GC85">
        <v>508.49</v>
      </c>
      <c r="GD85">
        <v>30.4754</v>
      </c>
      <c r="GE85">
        <v>49.0623</v>
      </c>
      <c r="GF85">
        <v>30.001</v>
      </c>
      <c r="GG85">
        <v>48.3543</v>
      </c>
      <c r="GH85">
        <v>48.2122</v>
      </c>
      <c r="GI85">
        <v>0</v>
      </c>
      <c r="GJ85">
        <v>44.8014</v>
      </c>
      <c r="GK85">
        <v>0</v>
      </c>
      <c r="GL85">
        <v>22.2057</v>
      </c>
      <c r="GM85">
        <v>0</v>
      </c>
      <c r="GN85">
        <v>29.0957</v>
      </c>
      <c r="GO85">
        <v>97.0227</v>
      </c>
      <c r="GP85">
        <v>97.712</v>
      </c>
    </row>
    <row r="86" spans="1:198">
      <c r="A86">
        <v>68</v>
      </c>
      <c r="B86">
        <v>1658257846</v>
      </c>
      <c r="C86">
        <v>9350.400000095367</v>
      </c>
      <c r="D86" t="s">
        <v>547</v>
      </c>
      <c r="E86" t="s">
        <v>548</v>
      </c>
      <c r="F86">
        <v>15</v>
      </c>
      <c r="G86">
        <v>1658257838.25</v>
      </c>
      <c r="H86">
        <f>(I86)/1000</f>
        <v>0</v>
      </c>
      <c r="I86">
        <f>1000*AY86*AG86*(AU86-AV86)/(100*AN86*(1000-AG86*AU86))</f>
        <v>0</v>
      </c>
      <c r="J86">
        <f>AY86*AG86*(AT86-AS86*(1000-AG86*AV86)/(1000-AG86*AU86))/(100*AN86)</f>
        <v>0</v>
      </c>
      <c r="K86">
        <f>AS86 - IF(AG86&gt;1, J86*AN86*100.0/(AI86*BG86), 0)</f>
        <v>0</v>
      </c>
      <c r="L86">
        <f>((R86-H86/2)*K86-J86)/(R86+H86/2)</f>
        <v>0</v>
      </c>
      <c r="M86">
        <f>L86*(AZ86+BA86)/1000.0</f>
        <v>0</v>
      </c>
      <c r="N86">
        <f>(AS86 - IF(AG86&gt;1, J86*AN86*100.0/(AI86*BG86), 0))*(AZ86+BA86)/1000.0</f>
        <v>0</v>
      </c>
      <c r="O86">
        <f>2.0/((1/Q86-1/P86)+SIGN(Q86)*SQRT((1/Q86-1/P86)*(1/Q86-1/P86) + 4*AO86/((AO86+1)*(AO86+1))*(2*1/Q86*1/P86-1/P86*1/P86)))</f>
        <v>0</v>
      </c>
      <c r="P86">
        <f>IF(LEFT(AP86,1)&lt;&gt;"0",IF(LEFT(AP86,1)="1",3.0,AQ86),$D$5+$E$5*(BG86*AZ86/($K$5*1000))+$F$5*(BG86*AZ86/($K$5*1000))*MAX(MIN(AN86,$J$5),$I$5)*MAX(MIN(AN86,$J$5),$I$5)+$G$5*MAX(MIN(AN86,$J$5),$I$5)*(BG86*AZ86/($K$5*1000))+$H$5*(BG86*AZ86/($K$5*1000))*(BG86*AZ86/($K$5*1000)))</f>
        <v>0</v>
      </c>
      <c r="Q86">
        <f>H86*(1000-(1000*0.61365*exp(17.502*U86/(240.97+U86))/(AZ86+BA86)+AU86)/2)/(1000*0.61365*exp(17.502*U86/(240.97+U86))/(AZ86+BA86)-AU86)</f>
        <v>0</v>
      </c>
      <c r="R86">
        <f>1/((AO86+1)/(O86/1.6)+1/(P86/1.37)) + AO86/((AO86+1)/(O86/1.6) + AO86/(P86/1.37))</f>
        <v>0</v>
      </c>
      <c r="S86">
        <f>(AJ86*AM86)</f>
        <v>0</v>
      </c>
      <c r="T86">
        <f>(BB86+(S86+2*0.95*5.67E-8*(((BB86+$B$9)+273)^4-(BB86+273)^4)-44100*H86)/(1.84*29.3*P86+8*0.95*5.67E-8*(BB86+273)^3))</f>
        <v>0</v>
      </c>
      <c r="U86">
        <f>($C$9*BC86+$D$9*BD86+$E$9*T86)</f>
        <v>0</v>
      </c>
      <c r="V86">
        <f>0.61365*exp(17.502*U86/(240.97+U86))</f>
        <v>0</v>
      </c>
      <c r="W86">
        <f>(X86/Y86*100)</f>
        <v>0</v>
      </c>
      <c r="X86">
        <f>AU86*(AZ86+BA86)/1000</f>
        <v>0</v>
      </c>
      <c r="Y86">
        <f>0.61365*exp(17.502*BB86/(240.97+BB86))</f>
        <v>0</v>
      </c>
      <c r="Z86">
        <f>(V86-AU86*(AZ86+BA86)/1000)</f>
        <v>0</v>
      </c>
      <c r="AA86">
        <f>(-H86*44100)</f>
        <v>0</v>
      </c>
      <c r="AB86">
        <f>2*29.3*P86*0.92*(BB86-U86)</f>
        <v>0</v>
      </c>
      <c r="AC86">
        <f>2*0.95*5.67E-8*(((BB86+$B$9)+273)^4-(U86+273)^4)</f>
        <v>0</v>
      </c>
      <c r="AD86">
        <f>S86+AC86+AA86+AB86</f>
        <v>0</v>
      </c>
      <c r="AE86">
        <v>0</v>
      </c>
      <c r="AF86">
        <v>0</v>
      </c>
      <c r="AG86">
        <f>IF(AE86*$H$15&gt;=AI86,1.0,(AI86/(AI86-AE86*$H$15)))</f>
        <v>0</v>
      </c>
      <c r="AH86">
        <f>(AG86-1)*100</f>
        <v>0</v>
      </c>
      <c r="AI86">
        <f>MAX(0,($B$15+$C$15*BG86)/(1+$D$15*BG86)*AZ86/(BB86+273)*$E$15)</f>
        <v>0</v>
      </c>
      <c r="AJ86">
        <f>$B$13*BH86+$C$13*BI86+$D$13*BT86</f>
        <v>0</v>
      </c>
      <c r="AK86">
        <f>AJ86*AL86</f>
        <v>0</v>
      </c>
      <c r="AL86">
        <f>($B$13*$D$11+$C$13*$D$11+$D$13*(BU86*$E$11+BV86*$G$11))/($B$13+$C$13+$D$13)</f>
        <v>0</v>
      </c>
      <c r="AM86">
        <f>($B$13*$K$11+$C$13*$K$11+$D$13*(BU86*$L$11+BV86*$N$11))/($B$13+$C$13+$D$13)</f>
        <v>0</v>
      </c>
      <c r="AN86">
        <v>1.8</v>
      </c>
      <c r="AO86">
        <v>0.5</v>
      </c>
      <c r="AP86" t="s">
        <v>334</v>
      </c>
      <c r="AQ86">
        <v>2</v>
      </c>
      <c r="AR86">
        <v>1658257838.25</v>
      </c>
      <c r="AS86">
        <v>417.0452000000001</v>
      </c>
      <c r="AT86">
        <v>420.2341999999999</v>
      </c>
      <c r="AU86">
        <v>30.83836000000001</v>
      </c>
      <c r="AV86">
        <v>29.38564</v>
      </c>
      <c r="AW86">
        <v>415.6252000000001</v>
      </c>
      <c r="AX86">
        <v>30.69447666666667</v>
      </c>
      <c r="AY86">
        <v>599.9998333333333</v>
      </c>
      <c r="AZ86">
        <v>84.94874666666668</v>
      </c>
      <c r="BA86">
        <v>0.1000088</v>
      </c>
      <c r="BB86">
        <v>37.86440333333334</v>
      </c>
      <c r="BC86">
        <v>38.83132666666667</v>
      </c>
      <c r="BD86">
        <v>999.9000000000002</v>
      </c>
      <c r="BE86">
        <v>0</v>
      </c>
      <c r="BF86">
        <v>0</v>
      </c>
      <c r="BG86">
        <v>10000.50066666667</v>
      </c>
      <c r="BH86">
        <v>566.0210000000001</v>
      </c>
      <c r="BI86">
        <v>1987.657333333333</v>
      </c>
      <c r="BJ86">
        <v>-3.516351</v>
      </c>
      <c r="BK86">
        <v>429.9776333333333</v>
      </c>
      <c r="BL86">
        <v>432.9569</v>
      </c>
      <c r="BM86">
        <v>1.452715666666667</v>
      </c>
      <c r="BN86">
        <v>420.2341999999999</v>
      </c>
      <c r="BO86">
        <v>29.38564</v>
      </c>
      <c r="BP86">
        <v>2.619679666666666</v>
      </c>
      <c r="BQ86">
        <v>2.496272333333333</v>
      </c>
      <c r="BR86">
        <v>21.78978333333334</v>
      </c>
      <c r="BS86">
        <v>21.00218</v>
      </c>
      <c r="BT86">
        <v>1799.993</v>
      </c>
      <c r="BU86">
        <v>0.6429997333333334</v>
      </c>
      <c r="BV86">
        <v>0.3570002333333334</v>
      </c>
      <c r="BW86">
        <v>50</v>
      </c>
      <c r="BX86">
        <v>30063.27</v>
      </c>
      <c r="BY86">
        <v>1658257865</v>
      </c>
      <c r="BZ86" t="s">
        <v>549</v>
      </c>
      <c r="CA86">
        <v>1658257865</v>
      </c>
      <c r="CB86">
        <v>1658257733.5</v>
      </c>
      <c r="CC86">
        <v>73</v>
      </c>
      <c r="CD86">
        <v>0.327</v>
      </c>
      <c r="CE86">
        <v>-0.008</v>
      </c>
      <c r="CF86">
        <v>1.42</v>
      </c>
      <c r="CG86">
        <v>0.144</v>
      </c>
      <c r="CH86">
        <v>421</v>
      </c>
      <c r="CI86">
        <v>29</v>
      </c>
      <c r="CJ86">
        <v>0.24</v>
      </c>
      <c r="CK86">
        <v>0.09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3.20861</v>
      </c>
      <c r="CX86">
        <v>2.78155</v>
      </c>
      <c r="CY86">
        <v>0.0781878</v>
      </c>
      <c r="CZ86">
        <v>0.07992349999999999</v>
      </c>
      <c r="DA86">
        <v>0.115624</v>
      </c>
      <c r="DB86">
        <v>0.113967</v>
      </c>
      <c r="DC86">
        <v>22393.7</v>
      </c>
      <c r="DD86">
        <v>22142.2</v>
      </c>
      <c r="DE86">
        <v>23434.5</v>
      </c>
      <c r="DF86">
        <v>21502.1</v>
      </c>
      <c r="DG86">
        <v>30735.8</v>
      </c>
      <c r="DH86">
        <v>24341.1</v>
      </c>
      <c r="DI86">
        <v>38386.5</v>
      </c>
      <c r="DJ86">
        <v>29783.2</v>
      </c>
      <c r="DK86">
        <v>1.93635</v>
      </c>
      <c r="DL86">
        <v>1.78565</v>
      </c>
      <c r="DM86">
        <v>-0.0831112</v>
      </c>
      <c r="DN86">
        <v>0</v>
      </c>
      <c r="DO86">
        <v>40.2051</v>
      </c>
      <c r="DP86">
        <v>999.9</v>
      </c>
      <c r="DQ86">
        <v>39.7</v>
      </c>
      <c r="DR86">
        <v>48.8</v>
      </c>
      <c r="DS86">
        <v>54.6562</v>
      </c>
      <c r="DT86">
        <v>64.0749</v>
      </c>
      <c r="DU86">
        <v>18.5256</v>
      </c>
      <c r="DV86">
        <v>2</v>
      </c>
      <c r="DW86">
        <v>1.98171</v>
      </c>
      <c r="DX86">
        <v>9.28105</v>
      </c>
      <c r="DY86">
        <v>20.0515</v>
      </c>
      <c r="DZ86">
        <v>5.22028</v>
      </c>
      <c r="EA86">
        <v>11.962</v>
      </c>
      <c r="EB86">
        <v>4.97055</v>
      </c>
      <c r="EC86">
        <v>3.27975</v>
      </c>
      <c r="ED86">
        <v>7172</v>
      </c>
      <c r="EE86">
        <v>9999</v>
      </c>
      <c r="EF86">
        <v>9999</v>
      </c>
      <c r="EG86">
        <v>167.4</v>
      </c>
      <c r="EH86">
        <v>4.97177</v>
      </c>
      <c r="EI86">
        <v>1.86218</v>
      </c>
      <c r="EJ86">
        <v>1.86768</v>
      </c>
      <c r="EK86">
        <v>1.85944</v>
      </c>
      <c r="EL86">
        <v>1.8631</v>
      </c>
      <c r="EM86">
        <v>1.86371</v>
      </c>
      <c r="EN86">
        <v>1.86432</v>
      </c>
      <c r="EO86">
        <v>1.86081</v>
      </c>
      <c r="EP86">
        <v>0</v>
      </c>
      <c r="EQ86">
        <v>0</v>
      </c>
      <c r="ER86">
        <v>0</v>
      </c>
      <c r="ES86">
        <v>0</v>
      </c>
      <c r="ET86" t="s">
        <v>336</v>
      </c>
      <c r="EU86" t="s">
        <v>337</v>
      </c>
      <c r="EV86" t="s">
        <v>338</v>
      </c>
      <c r="EW86" t="s">
        <v>338</v>
      </c>
      <c r="EX86" t="s">
        <v>338</v>
      </c>
      <c r="EY86" t="s">
        <v>338</v>
      </c>
      <c r="EZ86">
        <v>0</v>
      </c>
      <c r="FA86">
        <v>100</v>
      </c>
      <c r="FB86">
        <v>100</v>
      </c>
      <c r="FC86">
        <v>1.42</v>
      </c>
      <c r="FD86">
        <v>0.1438</v>
      </c>
      <c r="FE86">
        <v>0.9434538125374373</v>
      </c>
      <c r="FF86">
        <v>0.0006784385813721132</v>
      </c>
      <c r="FG86">
        <v>-9.114967239483524E-07</v>
      </c>
      <c r="FH86">
        <v>3.422039933275619E-10</v>
      </c>
      <c r="FI86">
        <v>0.1438749999999978</v>
      </c>
      <c r="FJ86">
        <v>0</v>
      </c>
      <c r="FK86">
        <v>0</v>
      </c>
      <c r="FL86">
        <v>0</v>
      </c>
      <c r="FM86">
        <v>1</v>
      </c>
      <c r="FN86">
        <v>2092</v>
      </c>
      <c r="FO86">
        <v>0</v>
      </c>
      <c r="FP86">
        <v>27</v>
      </c>
      <c r="FQ86">
        <v>1.8</v>
      </c>
      <c r="FR86">
        <v>1.9</v>
      </c>
      <c r="FS86">
        <v>1.40625</v>
      </c>
      <c r="FT86">
        <v>2.46216</v>
      </c>
      <c r="FU86">
        <v>2.14966</v>
      </c>
      <c r="FV86">
        <v>2.69409</v>
      </c>
      <c r="FW86">
        <v>2.15088</v>
      </c>
      <c r="FX86">
        <v>2.46094</v>
      </c>
      <c r="FY86">
        <v>53.7</v>
      </c>
      <c r="FZ86">
        <v>14.1058</v>
      </c>
      <c r="GA86">
        <v>19</v>
      </c>
      <c r="GB86">
        <v>618.194</v>
      </c>
      <c r="GC86">
        <v>509.127</v>
      </c>
      <c r="GD86">
        <v>30.5834</v>
      </c>
      <c r="GE86">
        <v>49.2381</v>
      </c>
      <c r="GF86">
        <v>30.0008</v>
      </c>
      <c r="GG86">
        <v>48.5257</v>
      </c>
      <c r="GH86">
        <v>48.3846</v>
      </c>
      <c r="GI86">
        <v>28.1722</v>
      </c>
      <c r="GJ86">
        <v>44.2452</v>
      </c>
      <c r="GK86">
        <v>0</v>
      </c>
      <c r="GL86">
        <v>22.3124</v>
      </c>
      <c r="GM86">
        <v>420</v>
      </c>
      <c r="GN86">
        <v>29.4881</v>
      </c>
      <c r="GO86">
        <v>96.9967</v>
      </c>
      <c r="GP86">
        <v>97.6841</v>
      </c>
    </row>
    <row r="87" spans="1:198">
      <c r="A87">
        <v>69</v>
      </c>
      <c r="B87">
        <v>1658257956</v>
      </c>
      <c r="C87">
        <v>9460.400000095367</v>
      </c>
      <c r="D87" t="s">
        <v>550</v>
      </c>
      <c r="E87" t="s">
        <v>551</v>
      </c>
      <c r="F87">
        <v>15</v>
      </c>
      <c r="G87">
        <v>1658257949.5</v>
      </c>
      <c r="H87">
        <f>(I87)/1000</f>
        <v>0</v>
      </c>
      <c r="I87">
        <f>1000*AY87*AG87*(AU87-AV87)/(100*AN87*(1000-AG87*AU87))</f>
        <v>0</v>
      </c>
      <c r="J87">
        <f>AY87*AG87*(AT87-AS87*(1000-AG87*AV87)/(1000-AG87*AU87))/(100*AN87)</f>
        <v>0</v>
      </c>
      <c r="K87">
        <f>AS87 - IF(AG87&gt;1, J87*AN87*100.0/(AI87*BG87), 0)</f>
        <v>0</v>
      </c>
      <c r="L87">
        <f>((R87-H87/2)*K87-J87)/(R87+H87/2)</f>
        <v>0</v>
      </c>
      <c r="M87">
        <f>L87*(AZ87+BA87)/1000.0</f>
        <v>0</v>
      </c>
      <c r="N87">
        <f>(AS87 - IF(AG87&gt;1, J87*AN87*100.0/(AI87*BG87), 0))*(AZ87+BA87)/1000.0</f>
        <v>0</v>
      </c>
      <c r="O87">
        <f>2.0/((1/Q87-1/P87)+SIGN(Q87)*SQRT((1/Q87-1/P87)*(1/Q87-1/P87) + 4*AO87/((AO87+1)*(AO87+1))*(2*1/Q87*1/P87-1/P87*1/P87)))</f>
        <v>0</v>
      </c>
      <c r="P87">
        <f>IF(LEFT(AP87,1)&lt;&gt;"0",IF(LEFT(AP87,1)="1",3.0,AQ87),$D$5+$E$5*(BG87*AZ87/($K$5*1000))+$F$5*(BG87*AZ87/($K$5*1000))*MAX(MIN(AN87,$J$5),$I$5)*MAX(MIN(AN87,$J$5),$I$5)+$G$5*MAX(MIN(AN87,$J$5),$I$5)*(BG87*AZ87/($K$5*1000))+$H$5*(BG87*AZ87/($K$5*1000))*(BG87*AZ87/($K$5*1000)))</f>
        <v>0</v>
      </c>
      <c r="Q87">
        <f>H87*(1000-(1000*0.61365*exp(17.502*U87/(240.97+U87))/(AZ87+BA87)+AU87)/2)/(1000*0.61365*exp(17.502*U87/(240.97+U87))/(AZ87+BA87)-AU87)</f>
        <v>0</v>
      </c>
      <c r="R87">
        <f>1/((AO87+1)/(O87/1.6)+1/(P87/1.37)) + AO87/((AO87+1)/(O87/1.6) + AO87/(P87/1.37))</f>
        <v>0</v>
      </c>
      <c r="S87">
        <f>(AJ87*AM87)</f>
        <v>0</v>
      </c>
      <c r="T87">
        <f>(BB87+(S87+2*0.95*5.67E-8*(((BB87+$B$9)+273)^4-(BB87+273)^4)-44100*H87)/(1.84*29.3*P87+8*0.95*5.67E-8*(BB87+273)^3))</f>
        <v>0</v>
      </c>
      <c r="U87">
        <f>($C$9*BC87+$D$9*BD87+$E$9*T87)</f>
        <v>0</v>
      </c>
      <c r="V87">
        <f>0.61365*exp(17.502*U87/(240.97+U87))</f>
        <v>0</v>
      </c>
      <c r="W87">
        <f>(X87/Y87*100)</f>
        <v>0</v>
      </c>
      <c r="X87">
        <f>AU87*(AZ87+BA87)/1000</f>
        <v>0</v>
      </c>
      <c r="Y87">
        <f>0.61365*exp(17.502*BB87/(240.97+BB87))</f>
        <v>0</v>
      </c>
      <c r="Z87">
        <f>(V87-AU87*(AZ87+BA87)/1000)</f>
        <v>0</v>
      </c>
      <c r="AA87">
        <f>(-H87*44100)</f>
        <v>0</v>
      </c>
      <c r="AB87">
        <f>2*29.3*P87*0.92*(BB87-U87)</f>
        <v>0</v>
      </c>
      <c r="AC87">
        <f>2*0.95*5.67E-8*(((BB87+$B$9)+273)^4-(U87+273)^4)</f>
        <v>0</v>
      </c>
      <c r="AD87">
        <f>S87+AC87+AA87+AB87</f>
        <v>0</v>
      </c>
      <c r="AE87">
        <v>0</v>
      </c>
      <c r="AF87">
        <v>0</v>
      </c>
      <c r="AG87">
        <f>IF(AE87*$H$15&gt;=AI87,1.0,(AI87/(AI87-AE87*$H$15)))</f>
        <v>0</v>
      </c>
      <c r="AH87">
        <f>(AG87-1)*100</f>
        <v>0</v>
      </c>
      <c r="AI87">
        <f>MAX(0,($B$15+$C$15*BG87)/(1+$D$15*BG87)*AZ87/(BB87+273)*$E$15)</f>
        <v>0</v>
      </c>
      <c r="AJ87">
        <f>$B$13*BH87+$C$13*BI87+$D$13*BT87</f>
        <v>0</v>
      </c>
      <c r="AK87">
        <f>AJ87*AL87</f>
        <v>0</v>
      </c>
      <c r="AL87">
        <f>($B$13*$D$11+$C$13*$D$11+$D$13*(BU87*$E$11+BV87*$G$11))/($B$13+$C$13+$D$13)</f>
        <v>0</v>
      </c>
      <c r="AM87">
        <f>($B$13*$K$11+$C$13*$K$11+$D$13*(BU87*$L$11+BV87*$N$11))/($B$13+$C$13+$D$13)</f>
        <v>0</v>
      </c>
      <c r="AN87">
        <v>1.8</v>
      </c>
      <c r="AO87">
        <v>0.5</v>
      </c>
      <c r="AP87" t="s">
        <v>334</v>
      </c>
      <c r="AQ87">
        <v>2</v>
      </c>
      <c r="AR87">
        <v>1658257949.5</v>
      </c>
      <c r="AS87">
        <v>646.6632</v>
      </c>
      <c r="AT87">
        <v>650.09344</v>
      </c>
      <c r="AU87">
        <v>30.865004</v>
      </c>
      <c r="AV87">
        <v>30.207124</v>
      </c>
      <c r="AW87">
        <v>645.27244</v>
      </c>
      <c r="AX87">
        <v>30.736392</v>
      </c>
      <c r="AY87">
        <v>600.17664</v>
      </c>
      <c r="AZ87">
        <v>84.952972</v>
      </c>
      <c r="BA87">
        <v>0.08935414800000001</v>
      </c>
      <c r="BB87">
        <v>38.13344</v>
      </c>
      <c r="BC87">
        <v>39.201968</v>
      </c>
      <c r="BD87">
        <v>999.9</v>
      </c>
      <c r="BE87">
        <v>0</v>
      </c>
      <c r="BF87">
        <v>0</v>
      </c>
      <c r="BG87">
        <v>9999.994400000001</v>
      </c>
      <c r="BH87">
        <v>568.40936</v>
      </c>
      <c r="BI87">
        <v>2027.1676</v>
      </c>
      <c r="BJ87">
        <v>-3.430341588</v>
      </c>
      <c r="BK87">
        <v>667.25704</v>
      </c>
      <c r="BL87">
        <v>670.34252</v>
      </c>
      <c r="BM87">
        <v>0.6578781968000001</v>
      </c>
      <c r="BN87">
        <v>650.09344</v>
      </c>
      <c r="BO87">
        <v>30.207124</v>
      </c>
      <c r="BP87">
        <v>2.6220732</v>
      </c>
      <c r="BQ87">
        <v>2.5661852</v>
      </c>
      <c r="BR87">
        <v>21.802136</v>
      </c>
      <c r="BS87">
        <v>21.451984</v>
      </c>
      <c r="BT87">
        <v>1799.996</v>
      </c>
      <c r="BU87">
        <v>0.6430009600000001</v>
      </c>
      <c r="BV87">
        <v>0.35699904</v>
      </c>
      <c r="BW87">
        <v>50</v>
      </c>
      <c r="BX87">
        <v>30063.392</v>
      </c>
      <c r="BY87">
        <v>1658257943.5</v>
      </c>
      <c r="BZ87" t="s">
        <v>552</v>
      </c>
      <c r="CA87">
        <v>1658257943.5</v>
      </c>
      <c r="CB87">
        <v>1658257941</v>
      </c>
      <c r="CC87">
        <v>74</v>
      </c>
      <c r="CD87">
        <v>-0.034</v>
      </c>
      <c r="CE87">
        <v>-0.015</v>
      </c>
      <c r="CF87">
        <v>1.386</v>
      </c>
      <c r="CG87">
        <v>0.129</v>
      </c>
      <c r="CH87">
        <v>650</v>
      </c>
      <c r="CI87">
        <v>30</v>
      </c>
      <c r="CJ87">
        <v>0.74</v>
      </c>
      <c r="CK87">
        <v>0.1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3.20761</v>
      </c>
      <c r="CX87">
        <v>2.78071</v>
      </c>
      <c r="CY87">
        <v>0.107842</v>
      </c>
      <c r="CZ87">
        <v>0.110039</v>
      </c>
      <c r="DA87">
        <v>0.117068</v>
      </c>
      <c r="DB87">
        <v>0.116267</v>
      </c>
      <c r="DC87">
        <v>21664.4</v>
      </c>
      <c r="DD87">
        <v>21409</v>
      </c>
      <c r="DE87">
        <v>23424.7</v>
      </c>
      <c r="DF87">
        <v>21493.2</v>
      </c>
      <c r="DG87">
        <v>30676.5</v>
      </c>
      <c r="DH87">
        <v>24268.9</v>
      </c>
      <c r="DI87">
        <v>38371.8</v>
      </c>
      <c r="DJ87">
        <v>29770.6</v>
      </c>
      <c r="DK87">
        <v>1.93323</v>
      </c>
      <c r="DL87">
        <v>1.78358</v>
      </c>
      <c r="DM87">
        <v>-0.0793859</v>
      </c>
      <c r="DN87">
        <v>0</v>
      </c>
      <c r="DO87">
        <v>40.4688</v>
      </c>
      <c r="DP87">
        <v>999.9</v>
      </c>
      <c r="DQ87">
        <v>39.2</v>
      </c>
      <c r="DR87">
        <v>49.1</v>
      </c>
      <c r="DS87">
        <v>54.7842</v>
      </c>
      <c r="DT87">
        <v>64.0249</v>
      </c>
      <c r="DU87">
        <v>18.5817</v>
      </c>
      <c r="DV87">
        <v>2</v>
      </c>
      <c r="DW87">
        <v>2.0007</v>
      </c>
      <c r="DX87">
        <v>9.28105</v>
      </c>
      <c r="DY87">
        <v>20.0509</v>
      </c>
      <c r="DZ87">
        <v>5.22118</v>
      </c>
      <c r="EA87">
        <v>11.962</v>
      </c>
      <c r="EB87">
        <v>4.96995</v>
      </c>
      <c r="EC87">
        <v>3.27965</v>
      </c>
      <c r="ED87">
        <v>7174.3</v>
      </c>
      <c r="EE87">
        <v>9999</v>
      </c>
      <c r="EF87">
        <v>9999</v>
      </c>
      <c r="EG87">
        <v>167.4</v>
      </c>
      <c r="EH87">
        <v>4.97178</v>
      </c>
      <c r="EI87">
        <v>1.86218</v>
      </c>
      <c r="EJ87">
        <v>1.86768</v>
      </c>
      <c r="EK87">
        <v>1.85945</v>
      </c>
      <c r="EL87">
        <v>1.8631</v>
      </c>
      <c r="EM87">
        <v>1.86371</v>
      </c>
      <c r="EN87">
        <v>1.86432</v>
      </c>
      <c r="EO87">
        <v>1.86081</v>
      </c>
      <c r="EP87">
        <v>0</v>
      </c>
      <c r="EQ87">
        <v>0</v>
      </c>
      <c r="ER87">
        <v>0</v>
      </c>
      <c r="ES87">
        <v>0</v>
      </c>
      <c r="ET87" t="s">
        <v>336</v>
      </c>
      <c r="EU87" t="s">
        <v>337</v>
      </c>
      <c r="EV87" t="s">
        <v>338</v>
      </c>
      <c r="EW87" t="s">
        <v>338</v>
      </c>
      <c r="EX87" t="s">
        <v>338</v>
      </c>
      <c r="EY87" t="s">
        <v>338</v>
      </c>
      <c r="EZ87">
        <v>0</v>
      </c>
      <c r="FA87">
        <v>100</v>
      </c>
      <c r="FB87">
        <v>100</v>
      </c>
      <c r="FC87">
        <v>1.387</v>
      </c>
      <c r="FD87">
        <v>0.1286</v>
      </c>
      <c r="FE87">
        <v>1.236396984470155</v>
      </c>
      <c r="FF87">
        <v>0.0006784385813721132</v>
      </c>
      <c r="FG87">
        <v>-9.114967239483524E-07</v>
      </c>
      <c r="FH87">
        <v>3.422039933275619E-10</v>
      </c>
      <c r="FI87">
        <v>0.1286350000000027</v>
      </c>
      <c r="FJ87">
        <v>0</v>
      </c>
      <c r="FK87">
        <v>0</v>
      </c>
      <c r="FL87">
        <v>0</v>
      </c>
      <c r="FM87">
        <v>1</v>
      </c>
      <c r="FN87">
        <v>2092</v>
      </c>
      <c r="FO87">
        <v>0</v>
      </c>
      <c r="FP87">
        <v>27</v>
      </c>
      <c r="FQ87">
        <v>0.2</v>
      </c>
      <c r="FR87">
        <v>0.2</v>
      </c>
      <c r="FS87">
        <v>1.99219</v>
      </c>
      <c r="FT87">
        <v>2.46704</v>
      </c>
      <c r="FU87">
        <v>2.14966</v>
      </c>
      <c r="FV87">
        <v>2.69287</v>
      </c>
      <c r="FW87">
        <v>2.15088</v>
      </c>
      <c r="FX87">
        <v>2.46582</v>
      </c>
      <c r="FY87">
        <v>54.0208</v>
      </c>
      <c r="FZ87">
        <v>14.0883</v>
      </c>
      <c r="GA87">
        <v>19</v>
      </c>
      <c r="GB87">
        <v>617.3150000000001</v>
      </c>
      <c r="GC87">
        <v>508.937</v>
      </c>
      <c r="GD87">
        <v>30.7223</v>
      </c>
      <c r="GE87">
        <v>49.4342</v>
      </c>
      <c r="GF87">
        <v>30.0004</v>
      </c>
      <c r="GG87">
        <v>48.742</v>
      </c>
      <c r="GH87">
        <v>48.595</v>
      </c>
      <c r="GI87">
        <v>39.9056</v>
      </c>
      <c r="GJ87">
        <v>43.5856</v>
      </c>
      <c r="GK87">
        <v>0</v>
      </c>
      <c r="GL87">
        <v>22.59</v>
      </c>
      <c r="GM87">
        <v>650</v>
      </c>
      <c r="GN87">
        <v>30.1208</v>
      </c>
      <c r="GO87">
        <v>96.95820000000001</v>
      </c>
      <c r="GP87">
        <v>97.6429</v>
      </c>
    </row>
    <row r="88" spans="1:198">
      <c r="A88">
        <v>70</v>
      </c>
      <c r="B88">
        <v>1658258046.5</v>
      </c>
      <c r="C88">
        <v>9550.900000095367</v>
      </c>
      <c r="D88" t="s">
        <v>553</v>
      </c>
      <c r="E88" t="s">
        <v>554</v>
      </c>
      <c r="F88">
        <v>15</v>
      </c>
      <c r="G88">
        <v>1658258038.75</v>
      </c>
      <c r="H88">
        <f>(I88)/1000</f>
        <v>0</v>
      </c>
      <c r="I88">
        <f>1000*AY88*AG88*(AU88-AV88)/(100*AN88*(1000-AG88*AU88))</f>
        <v>0</v>
      </c>
      <c r="J88">
        <f>AY88*AG88*(AT88-AS88*(1000-AG88*AV88)/(1000-AG88*AU88))/(100*AN88)</f>
        <v>0</v>
      </c>
      <c r="K88">
        <f>AS88 - IF(AG88&gt;1, J88*AN88*100.0/(AI88*BG88), 0)</f>
        <v>0</v>
      </c>
      <c r="L88">
        <f>((R88-H88/2)*K88-J88)/(R88+H88/2)</f>
        <v>0</v>
      </c>
      <c r="M88">
        <f>L88*(AZ88+BA88)/1000.0</f>
        <v>0</v>
      </c>
      <c r="N88">
        <f>(AS88 - IF(AG88&gt;1, J88*AN88*100.0/(AI88*BG88), 0))*(AZ88+BA88)/1000.0</f>
        <v>0</v>
      </c>
      <c r="O88">
        <f>2.0/((1/Q88-1/P88)+SIGN(Q88)*SQRT((1/Q88-1/P88)*(1/Q88-1/P88) + 4*AO88/((AO88+1)*(AO88+1))*(2*1/Q88*1/P88-1/P88*1/P88)))</f>
        <v>0</v>
      </c>
      <c r="P88">
        <f>IF(LEFT(AP88,1)&lt;&gt;"0",IF(LEFT(AP88,1)="1",3.0,AQ88),$D$5+$E$5*(BG88*AZ88/($K$5*1000))+$F$5*(BG88*AZ88/($K$5*1000))*MAX(MIN(AN88,$J$5),$I$5)*MAX(MIN(AN88,$J$5),$I$5)+$G$5*MAX(MIN(AN88,$J$5),$I$5)*(BG88*AZ88/($K$5*1000))+$H$5*(BG88*AZ88/($K$5*1000))*(BG88*AZ88/($K$5*1000)))</f>
        <v>0</v>
      </c>
      <c r="Q88">
        <f>H88*(1000-(1000*0.61365*exp(17.502*U88/(240.97+U88))/(AZ88+BA88)+AU88)/2)/(1000*0.61365*exp(17.502*U88/(240.97+U88))/(AZ88+BA88)-AU88)</f>
        <v>0</v>
      </c>
      <c r="R88">
        <f>1/((AO88+1)/(O88/1.6)+1/(P88/1.37)) + AO88/((AO88+1)/(O88/1.6) + AO88/(P88/1.37))</f>
        <v>0</v>
      </c>
      <c r="S88">
        <f>(AJ88*AM88)</f>
        <v>0</v>
      </c>
      <c r="T88">
        <f>(BB88+(S88+2*0.95*5.67E-8*(((BB88+$B$9)+273)^4-(BB88+273)^4)-44100*H88)/(1.84*29.3*P88+8*0.95*5.67E-8*(BB88+273)^3))</f>
        <v>0</v>
      </c>
      <c r="U88">
        <f>($C$9*BC88+$D$9*BD88+$E$9*T88)</f>
        <v>0</v>
      </c>
      <c r="V88">
        <f>0.61365*exp(17.502*U88/(240.97+U88))</f>
        <v>0</v>
      </c>
      <c r="W88">
        <f>(X88/Y88*100)</f>
        <v>0</v>
      </c>
      <c r="X88">
        <f>AU88*(AZ88+BA88)/1000</f>
        <v>0</v>
      </c>
      <c r="Y88">
        <f>0.61365*exp(17.502*BB88/(240.97+BB88))</f>
        <v>0</v>
      </c>
      <c r="Z88">
        <f>(V88-AU88*(AZ88+BA88)/1000)</f>
        <v>0</v>
      </c>
      <c r="AA88">
        <f>(-H88*44100)</f>
        <v>0</v>
      </c>
      <c r="AB88">
        <f>2*29.3*P88*0.92*(BB88-U88)</f>
        <v>0</v>
      </c>
      <c r="AC88">
        <f>2*0.95*5.67E-8*(((BB88+$B$9)+273)^4-(U88+273)^4)</f>
        <v>0</v>
      </c>
      <c r="AD88">
        <f>S88+AC88+AA88+AB88</f>
        <v>0</v>
      </c>
      <c r="AE88">
        <v>0</v>
      </c>
      <c r="AF88">
        <v>0</v>
      </c>
      <c r="AG88">
        <f>IF(AE88*$H$15&gt;=AI88,1.0,(AI88/(AI88-AE88*$H$15)))</f>
        <v>0</v>
      </c>
      <c r="AH88">
        <f>(AG88-1)*100</f>
        <v>0</v>
      </c>
      <c r="AI88">
        <f>MAX(0,($B$15+$C$15*BG88)/(1+$D$15*BG88)*AZ88/(BB88+273)*$E$15)</f>
        <v>0</v>
      </c>
      <c r="AJ88">
        <f>$B$13*BH88+$C$13*BI88+$D$13*BT88</f>
        <v>0</v>
      </c>
      <c r="AK88">
        <f>AJ88*AL88</f>
        <v>0</v>
      </c>
      <c r="AL88">
        <f>($B$13*$D$11+$C$13*$D$11+$D$13*(BU88*$E$11+BV88*$G$11))/($B$13+$C$13+$D$13)</f>
        <v>0</v>
      </c>
      <c r="AM88">
        <f>($B$13*$K$11+$C$13*$K$11+$D$13*(BU88*$L$11+BV88*$N$11))/($B$13+$C$13+$D$13)</f>
        <v>0</v>
      </c>
      <c r="AN88">
        <v>1.8</v>
      </c>
      <c r="AO88">
        <v>0.5</v>
      </c>
      <c r="AP88" t="s">
        <v>334</v>
      </c>
      <c r="AQ88">
        <v>2</v>
      </c>
      <c r="AR88">
        <v>1658258038.75</v>
      </c>
      <c r="AS88">
        <v>794.6629666666665</v>
      </c>
      <c r="AT88">
        <v>800.0515666666668</v>
      </c>
      <c r="AU88">
        <v>31.45784</v>
      </c>
      <c r="AV88">
        <v>30.44164</v>
      </c>
      <c r="AW88">
        <v>793.4028333333333</v>
      </c>
      <c r="AX88">
        <v>31.34176</v>
      </c>
      <c r="AY88">
        <v>599.6172666666668</v>
      </c>
      <c r="AZ88">
        <v>84.94671</v>
      </c>
      <c r="BA88">
        <v>0.09304628000000002</v>
      </c>
      <c r="BB88">
        <v>37.91959333333333</v>
      </c>
      <c r="BC88">
        <v>39.03952666666666</v>
      </c>
      <c r="BD88">
        <v>999.9000000000002</v>
      </c>
      <c r="BE88">
        <v>0</v>
      </c>
      <c r="BF88">
        <v>0</v>
      </c>
      <c r="BG88">
        <v>9996.745000000001</v>
      </c>
      <c r="BH88">
        <v>568.5755</v>
      </c>
      <c r="BI88">
        <v>995.1292</v>
      </c>
      <c r="BJ88">
        <v>-5.388478666666666</v>
      </c>
      <c r="BK88">
        <v>820.4733666666667</v>
      </c>
      <c r="BL88">
        <v>825.1709333333333</v>
      </c>
      <c r="BM88">
        <v>1.0162032</v>
      </c>
      <c r="BN88">
        <v>800.0515666666668</v>
      </c>
      <c r="BO88">
        <v>30.44164</v>
      </c>
      <c r="BP88">
        <v>2.672239333333333</v>
      </c>
      <c r="BQ88">
        <v>2.585916666666667</v>
      </c>
      <c r="BR88">
        <v>22.11532333333333</v>
      </c>
      <c r="BS88">
        <v>21.57756666666666</v>
      </c>
      <c r="BT88">
        <v>1800.017333333333</v>
      </c>
      <c r="BU88">
        <v>0.6430006333333331</v>
      </c>
      <c r="BV88">
        <v>0.3569993666666669</v>
      </c>
      <c r="BW88">
        <v>49</v>
      </c>
      <c r="BX88">
        <v>30063.69666666666</v>
      </c>
      <c r="BY88">
        <v>1658258027.5</v>
      </c>
      <c r="BZ88" t="s">
        <v>555</v>
      </c>
      <c r="CA88">
        <v>1658258027.5</v>
      </c>
      <c r="CB88">
        <v>1658258021.5</v>
      </c>
      <c r="CC88">
        <v>75</v>
      </c>
      <c r="CD88">
        <v>-0.112</v>
      </c>
      <c r="CE88">
        <v>-0.013</v>
      </c>
      <c r="CF88">
        <v>1.26</v>
      </c>
      <c r="CG88">
        <v>0.116</v>
      </c>
      <c r="CH88">
        <v>800</v>
      </c>
      <c r="CI88">
        <v>30</v>
      </c>
      <c r="CJ88">
        <v>0.38</v>
      </c>
      <c r="CK88">
        <v>0.07000000000000001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3.20818</v>
      </c>
      <c r="CX88">
        <v>2.78129</v>
      </c>
      <c r="CY88">
        <v>0.124486</v>
      </c>
      <c r="CZ88">
        <v>0.126885</v>
      </c>
      <c r="DA88">
        <v>0.117071</v>
      </c>
      <c r="DB88">
        <v>0.116256</v>
      </c>
      <c r="DC88">
        <v>21261</v>
      </c>
      <c r="DD88">
        <v>21005</v>
      </c>
      <c r="DE88">
        <v>23425.9</v>
      </c>
      <c r="DF88">
        <v>21494.6</v>
      </c>
      <c r="DG88">
        <v>30678.7</v>
      </c>
      <c r="DH88">
        <v>24271</v>
      </c>
      <c r="DI88">
        <v>38374.1</v>
      </c>
      <c r="DJ88">
        <v>29772.3</v>
      </c>
      <c r="DK88">
        <v>1.93502</v>
      </c>
      <c r="DL88">
        <v>1.7835</v>
      </c>
      <c r="DM88">
        <v>-0.0828132</v>
      </c>
      <c r="DN88">
        <v>0</v>
      </c>
      <c r="DO88">
        <v>40.3328</v>
      </c>
      <c r="DP88">
        <v>999.9</v>
      </c>
      <c r="DQ88">
        <v>38.7</v>
      </c>
      <c r="DR88">
        <v>49.4</v>
      </c>
      <c r="DS88">
        <v>54.9094</v>
      </c>
      <c r="DT88">
        <v>63.8449</v>
      </c>
      <c r="DU88">
        <v>18.5857</v>
      </c>
      <c r="DV88">
        <v>2</v>
      </c>
      <c r="DW88">
        <v>1.9992</v>
      </c>
      <c r="DX88">
        <v>9.28105</v>
      </c>
      <c r="DY88">
        <v>20.0506</v>
      </c>
      <c r="DZ88">
        <v>5.22088</v>
      </c>
      <c r="EA88">
        <v>11.962</v>
      </c>
      <c r="EB88">
        <v>4.9704</v>
      </c>
      <c r="EC88">
        <v>3.2799</v>
      </c>
      <c r="ED88">
        <v>7176.5</v>
      </c>
      <c r="EE88">
        <v>9999</v>
      </c>
      <c r="EF88">
        <v>9999</v>
      </c>
      <c r="EG88">
        <v>167.5</v>
      </c>
      <c r="EH88">
        <v>4.97176</v>
      </c>
      <c r="EI88">
        <v>1.86218</v>
      </c>
      <c r="EJ88">
        <v>1.86768</v>
      </c>
      <c r="EK88">
        <v>1.85944</v>
      </c>
      <c r="EL88">
        <v>1.86308</v>
      </c>
      <c r="EM88">
        <v>1.86371</v>
      </c>
      <c r="EN88">
        <v>1.86432</v>
      </c>
      <c r="EO88">
        <v>1.86081</v>
      </c>
      <c r="EP88">
        <v>0</v>
      </c>
      <c r="EQ88">
        <v>0</v>
      </c>
      <c r="ER88">
        <v>0</v>
      </c>
      <c r="ES88">
        <v>0</v>
      </c>
      <c r="ET88" t="s">
        <v>336</v>
      </c>
      <c r="EU88" t="s">
        <v>337</v>
      </c>
      <c r="EV88" t="s">
        <v>338</v>
      </c>
      <c r="EW88" t="s">
        <v>338</v>
      </c>
      <c r="EX88" t="s">
        <v>338</v>
      </c>
      <c r="EY88" t="s">
        <v>338</v>
      </c>
      <c r="EZ88">
        <v>0</v>
      </c>
      <c r="FA88">
        <v>100</v>
      </c>
      <c r="FB88">
        <v>100</v>
      </c>
      <c r="FC88">
        <v>1.26</v>
      </c>
      <c r="FD88">
        <v>0.1161</v>
      </c>
      <c r="FE88">
        <v>1.124836156677365</v>
      </c>
      <c r="FF88">
        <v>0.0006784385813721132</v>
      </c>
      <c r="FG88">
        <v>-9.114967239483524E-07</v>
      </c>
      <c r="FH88">
        <v>3.422039933275619E-10</v>
      </c>
      <c r="FI88">
        <v>0.1160800000000037</v>
      </c>
      <c r="FJ88">
        <v>0</v>
      </c>
      <c r="FK88">
        <v>0</v>
      </c>
      <c r="FL88">
        <v>0</v>
      </c>
      <c r="FM88">
        <v>1</v>
      </c>
      <c r="FN88">
        <v>2092</v>
      </c>
      <c r="FO88">
        <v>0</v>
      </c>
      <c r="FP88">
        <v>27</v>
      </c>
      <c r="FQ88">
        <v>0.3</v>
      </c>
      <c r="FR88">
        <v>0.4</v>
      </c>
      <c r="FS88">
        <v>2.34985</v>
      </c>
      <c r="FT88">
        <v>2.45972</v>
      </c>
      <c r="FU88">
        <v>2.14966</v>
      </c>
      <c r="FV88">
        <v>2.69287</v>
      </c>
      <c r="FW88">
        <v>2.15088</v>
      </c>
      <c r="FX88">
        <v>2.47559</v>
      </c>
      <c r="FY88">
        <v>54.1284</v>
      </c>
      <c r="FZ88">
        <v>14.0707</v>
      </c>
      <c r="GA88">
        <v>19</v>
      </c>
      <c r="GB88">
        <v>619.11</v>
      </c>
      <c r="GC88">
        <v>509.081</v>
      </c>
      <c r="GD88">
        <v>30.5382</v>
      </c>
      <c r="GE88">
        <v>49.4363</v>
      </c>
      <c r="GF88">
        <v>29.9996</v>
      </c>
      <c r="GG88">
        <v>48.7815</v>
      </c>
      <c r="GH88">
        <v>48.6252</v>
      </c>
      <c r="GI88">
        <v>47.0564</v>
      </c>
      <c r="GJ88">
        <v>43.4508</v>
      </c>
      <c r="GK88">
        <v>0</v>
      </c>
      <c r="GL88">
        <v>22.6439</v>
      </c>
      <c r="GM88">
        <v>800</v>
      </c>
      <c r="GN88">
        <v>30.1833</v>
      </c>
      <c r="GO88">
        <v>96.9637</v>
      </c>
      <c r="GP88">
        <v>97.649</v>
      </c>
    </row>
    <row r="89" spans="1:198">
      <c r="A89">
        <v>71</v>
      </c>
      <c r="B89">
        <v>1658258137</v>
      </c>
      <c r="C89">
        <v>9641.400000095367</v>
      </c>
      <c r="D89" t="s">
        <v>556</v>
      </c>
      <c r="E89" t="s">
        <v>557</v>
      </c>
      <c r="F89">
        <v>15</v>
      </c>
      <c r="G89">
        <v>1658258129.25</v>
      </c>
      <c r="H89">
        <f>(I89)/1000</f>
        <v>0</v>
      </c>
      <c r="I89">
        <f>1000*AY89*AG89*(AU89-AV89)/(100*AN89*(1000-AG89*AU89))</f>
        <v>0</v>
      </c>
      <c r="J89">
        <f>AY89*AG89*(AT89-AS89*(1000-AG89*AV89)/(1000-AG89*AU89))/(100*AN89)</f>
        <v>0</v>
      </c>
      <c r="K89">
        <f>AS89 - IF(AG89&gt;1, J89*AN89*100.0/(AI89*BG89), 0)</f>
        <v>0</v>
      </c>
      <c r="L89">
        <f>((R89-H89/2)*K89-J89)/(R89+H89/2)</f>
        <v>0</v>
      </c>
      <c r="M89">
        <f>L89*(AZ89+BA89)/1000.0</f>
        <v>0</v>
      </c>
      <c r="N89">
        <f>(AS89 - IF(AG89&gt;1, J89*AN89*100.0/(AI89*BG89), 0))*(AZ89+BA89)/1000.0</f>
        <v>0</v>
      </c>
      <c r="O89">
        <f>2.0/((1/Q89-1/P89)+SIGN(Q89)*SQRT((1/Q89-1/P89)*(1/Q89-1/P89) + 4*AO89/((AO89+1)*(AO89+1))*(2*1/Q89*1/P89-1/P89*1/P89)))</f>
        <v>0</v>
      </c>
      <c r="P89">
        <f>IF(LEFT(AP89,1)&lt;&gt;"0",IF(LEFT(AP89,1)="1",3.0,AQ89),$D$5+$E$5*(BG89*AZ89/($K$5*1000))+$F$5*(BG89*AZ89/($K$5*1000))*MAX(MIN(AN89,$J$5),$I$5)*MAX(MIN(AN89,$J$5),$I$5)+$G$5*MAX(MIN(AN89,$J$5),$I$5)*(BG89*AZ89/($K$5*1000))+$H$5*(BG89*AZ89/($K$5*1000))*(BG89*AZ89/($K$5*1000)))</f>
        <v>0</v>
      </c>
      <c r="Q89">
        <f>H89*(1000-(1000*0.61365*exp(17.502*U89/(240.97+U89))/(AZ89+BA89)+AU89)/2)/(1000*0.61365*exp(17.502*U89/(240.97+U89))/(AZ89+BA89)-AU89)</f>
        <v>0</v>
      </c>
      <c r="R89">
        <f>1/((AO89+1)/(O89/1.6)+1/(P89/1.37)) + AO89/((AO89+1)/(O89/1.6) + AO89/(P89/1.37))</f>
        <v>0</v>
      </c>
      <c r="S89">
        <f>(AJ89*AM89)</f>
        <v>0</v>
      </c>
      <c r="T89">
        <f>(BB89+(S89+2*0.95*5.67E-8*(((BB89+$B$9)+273)^4-(BB89+273)^4)-44100*H89)/(1.84*29.3*P89+8*0.95*5.67E-8*(BB89+273)^3))</f>
        <v>0</v>
      </c>
      <c r="U89">
        <f>($C$9*BC89+$D$9*BD89+$E$9*T89)</f>
        <v>0</v>
      </c>
      <c r="V89">
        <f>0.61365*exp(17.502*U89/(240.97+U89))</f>
        <v>0</v>
      </c>
      <c r="W89">
        <f>(X89/Y89*100)</f>
        <v>0</v>
      </c>
      <c r="X89">
        <f>AU89*(AZ89+BA89)/1000</f>
        <v>0</v>
      </c>
      <c r="Y89">
        <f>0.61365*exp(17.502*BB89/(240.97+BB89))</f>
        <v>0</v>
      </c>
      <c r="Z89">
        <f>(V89-AU89*(AZ89+BA89)/1000)</f>
        <v>0</v>
      </c>
      <c r="AA89">
        <f>(-H89*44100)</f>
        <v>0</v>
      </c>
      <c r="AB89">
        <f>2*29.3*P89*0.92*(BB89-U89)</f>
        <v>0</v>
      </c>
      <c r="AC89">
        <f>2*0.95*5.67E-8*(((BB89+$B$9)+273)^4-(U89+273)^4)</f>
        <v>0</v>
      </c>
      <c r="AD89">
        <f>S89+AC89+AA89+AB89</f>
        <v>0</v>
      </c>
      <c r="AE89">
        <v>0</v>
      </c>
      <c r="AF89">
        <v>0</v>
      </c>
      <c r="AG89">
        <f>IF(AE89*$H$15&gt;=AI89,1.0,(AI89/(AI89-AE89*$H$15)))</f>
        <v>0</v>
      </c>
      <c r="AH89">
        <f>(AG89-1)*100</f>
        <v>0</v>
      </c>
      <c r="AI89">
        <f>MAX(0,($B$15+$C$15*BG89)/(1+$D$15*BG89)*AZ89/(BB89+273)*$E$15)</f>
        <v>0</v>
      </c>
      <c r="AJ89">
        <f>$B$13*BH89+$C$13*BI89+$D$13*BT89</f>
        <v>0</v>
      </c>
      <c r="AK89">
        <f>AJ89*AL89</f>
        <v>0</v>
      </c>
      <c r="AL89">
        <f>($B$13*$D$11+$C$13*$D$11+$D$13*(BU89*$E$11+BV89*$G$11))/($B$13+$C$13+$D$13)</f>
        <v>0</v>
      </c>
      <c r="AM89">
        <f>($B$13*$K$11+$C$13*$K$11+$D$13*(BU89*$L$11+BV89*$N$11))/($B$13+$C$13+$D$13)</f>
        <v>0</v>
      </c>
      <c r="AN89">
        <v>1.8</v>
      </c>
      <c r="AO89">
        <v>0.5</v>
      </c>
      <c r="AP89" t="s">
        <v>334</v>
      </c>
      <c r="AQ89">
        <v>2</v>
      </c>
      <c r="AR89">
        <v>1658258129.25</v>
      </c>
      <c r="AS89">
        <v>993.5720333333333</v>
      </c>
      <c r="AT89">
        <v>1000.062866666667</v>
      </c>
      <c r="AU89">
        <v>30.72983666666666</v>
      </c>
      <c r="AV89">
        <v>29.71524333333333</v>
      </c>
      <c r="AW89">
        <v>992.3606</v>
      </c>
      <c r="AX89">
        <v>30.60973666666667</v>
      </c>
      <c r="AY89">
        <v>599.9015666666668</v>
      </c>
      <c r="AZ89">
        <v>84.94293666666665</v>
      </c>
      <c r="BA89">
        <v>0.09973758333333335</v>
      </c>
      <c r="BB89">
        <v>37.46959333333334</v>
      </c>
      <c r="BC89">
        <v>38.63180666666667</v>
      </c>
      <c r="BD89">
        <v>999.9000000000002</v>
      </c>
      <c r="BE89">
        <v>0</v>
      </c>
      <c r="BF89">
        <v>0</v>
      </c>
      <c r="BG89">
        <v>10001.26266666667</v>
      </c>
      <c r="BH89">
        <v>565.5442333333335</v>
      </c>
      <c r="BI89">
        <v>1884.133666666667</v>
      </c>
      <c r="BJ89">
        <v>-6.491754</v>
      </c>
      <c r="BK89">
        <v>1025.073333333333</v>
      </c>
      <c r="BL89">
        <v>1030.690666666667</v>
      </c>
      <c r="BM89">
        <v>1.014605033333333</v>
      </c>
      <c r="BN89">
        <v>1000.062866666667</v>
      </c>
      <c r="BO89">
        <v>29.71524333333333</v>
      </c>
      <c r="BP89">
        <v>2.610283333333333</v>
      </c>
      <c r="BQ89">
        <v>2.524099666666666</v>
      </c>
      <c r="BR89">
        <v>21.73094</v>
      </c>
      <c r="BS89">
        <v>21.1827</v>
      </c>
      <c r="BT89">
        <v>1800.028333333333</v>
      </c>
      <c r="BU89">
        <v>0.6430006000000001</v>
      </c>
      <c r="BV89">
        <v>0.3569993000000001</v>
      </c>
      <c r="BW89">
        <v>49</v>
      </c>
      <c r="BX89">
        <v>30063.89666666667</v>
      </c>
      <c r="BY89">
        <v>1658258111</v>
      </c>
      <c r="BZ89" t="s">
        <v>558</v>
      </c>
      <c r="CA89">
        <v>1658258111</v>
      </c>
      <c r="CB89">
        <v>1658258108</v>
      </c>
      <c r="CC89">
        <v>76</v>
      </c>
      <c r="CD89">
        <v>-0.024</v>
      </c>
      <c r="CE89">
        <v>0.004</v>
      </c>
      <c r="CF89">
        <v>1.211</v>
      </c>
      <c r="CG89">
        <v>0.12</v>
      </c>
      <c r="CH89">
        <v>1000</v>
      </c>
      <c r="CI89">
        <v>30</v>
      </c>
      <c r="CJ89">
        <v>0.42</v>
      </c>
      <c r="CK89">
        <v>0.12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3.20839</v>
      </c>
      <c r="CX89">
        <v>2.78126</v>
      </c>
      <c r="CY89">
        <v>0.144341</v>
      </c>
      <c r="CZ89">
        <v>0.147013</v>
      </c>
      <c r="DA89">
        <v>0.114959</v>
      </c>
      <c r="DB89">
        <v>0.114561</v>
      </c>
      <c r="DC89">
        <v>20787</v>
      </c>
      <c r="DD89">
        <v>20526.7</v>
      </c>
      <c r="DE89">
        <v>23435.5</v>
      </c>
      <c r="DF89">
        <v>21501.2</v>
      </c>
      <c r="DG89">
        <v>30762.9</v>
      </c>
      <c r="DH89">
        <v>24325.3</v>
      </c>
      <c r="DI89">
        <v>38390.2</v>
      </c>
      <c r="DJ89">
        <v>29781.9</v>
      </c>
      <c r="DK89">
        <v>1.93725</v>
      </c>
      <c r="DL89">
        <v>1.785</v>
      </c>
      <c r="DM89">
        <v>-0.0694394</v>
      </c>
      <c r="DN89">
        <v>0</v>
      </c>
      <c r="DO89">
        <v>39.7041</v>
      </c>
      <c r="DP89">
        <v>999.9</v>
      </c>
      <c r="DQ89">
        <v>38.5</v>
      </c>
      <c r="DR89">
        <v>49.7</v>
      </c>
      <c r="DS89">
        <v>55.4495</v>
      </c>
      <c r="DT89">
        <v>64.0449</v>
      </c>
      <c r="DU89">
        <v>18.5457</v>
      </c>
      <c r="DV89">
        <v>2</v>
      </c>
      <c r="DW89">
        <v>1.98116</v>
      </c>
      <c r="DX89">
        <v>9.28105</v>
      </c>
      <c r="DY89">
        <v>20.049</v>
      </c>
      <c r="DZ89">
        <v>5.21474</v>
      </c>
      <c r="EA89">
        <v>11.962</v>
      </c>
      <c r="EB89">
        <v>4.96925</v>
      </c>
      <c r="EC89">
        <v>3.27923</v>
      </c>
      <c r="ED89">
        <v>7178.4</v>
      </c>
      <c r="EE89">
        <v>9999</v>
      </c>
      <c r="EF89">
        <v>9999</v>
      </c>
      <c r="EG89">
        <v>167.5</v>
      </c>
      <c r="EH89">
        <v>4.97178</v>
      </c>
      <c r="EI89">
        <v>1.86218</v>
      </c>
      <c r="EJ89">
        <v>1.86768</v>
      </c>
      <c r="EK89">
        <v>1.85945</v>
      </c>
      <c r="EL89">
        <v>1.8631</v>
      </c>
      <c r="EM89">
        <v>1.86371</v>
      </c>
      <c r="EN89">
        <v>1.86432</v>
      </c>
      <c r="EO89">
        <v>1.86081</v>
      </c>
      <c r="EP89">
        <v>0</v>
      </c>
      <c r="EQ89">
        <v>0</v>
      </c>
      <c r="ER89">
        <v>0</v>
      </c>
      <c r="ES89">
        <v>0</v>
      </c>
      <c r="ET89" t="s">
        <v>336</v>
      </c>
      <c r="EU89" t="s">
        <v>337</v>
      </c>
      <c r="EV89" t="s">
        <v>338</v>
      </c>
      <c r="EW89" t="s">
        <v>338</v>
      </c>
      <c r="EX89" t="s">
        <v>338</v>
      </c>
      <c r="EY89" t="s">
        <v>338</v>
      </c>
      <c r="EZ89">
        <v>0</v>
      </c>
      <c r="FA89">
        <v>100</v>
      </c>
      <c r="FB89">
        <v>100</v>
      </c>
      <c r="FC89">
        <v>1.212</v>
      </c>
      <c r="FD89">
        <v>0.1201</v>
      </c>
      <c r="FE89">
        <v>1.101336966056305</v>
      </c>
      <c r="FF89">
        <v>0.0006784385813721132</v>
      </c>
      <c r="FG89">
        <v>-9.114967239483524E-07</v>
      </c>
      <c r="FH89">
        <v>3.422039933275619E-10</v>
      </c>
      <c r="FI89">
        <v>0.1201100000000004</v>
      </c>
      <c r="FJ89">
        <v>0</v>
      </c>
      <c r="FK89">
        <v>0</v>
      </c>
      <c r="FL89">
        <v>0</v>
      </c>
      <c r="FM89">
        <v>1</v>
      </c>
      <c r="FN89">
        <v>2092</v>
      </c>
      <c r="FO89">
        <v>0</v>
      </c>
      <c r="FP89">
        <v>27</v>
      </c>
      <c r="FQ89">
        <v>0.4</v>
      </c>
      <c r="FR89">
        <v>0.5</v>
      </c>
      <c r="FS89">
        <v>2.80029</v>
      </c>
      <c r="FT89">
        <v>2.4585</v>
      </c>
      <c r="FU89">
        <v>2.14966</v>
      </c>
      <c r="FV89">
        <v>2.69287</v>
      </c>
      <c r="FW89">
        <v>2.15088</v>
      </c>
      <c r="FX89">
        <v>2.47559</v>
      </c>
      <c r="FY89">
        <v>54.3085</v>
      </c>
      <c r="FZ89">
        <v>14.0445</v>
      </c>
      <c r="GA89">
        <v>19</v>
      </c>
      <c r="GB89">
        <v>620.056</v>
      </c>
      <c r="GC89">
        <v>509.462</v>
      </c>
      <c r="GD89">
        <v>29.9632</v>
      </c>
      <c r="GE89">
        <v>49.2367</v>
      </c>
      <c r="GF89">
        <v>29.9984</v>
      </c>
      <c r="GG89">
        <v>48.6674</v>
      </c>
      <c r="GH89">
        <v>48.5089</v>
      </c>
      <c r="GI89">
        <v>56.0406</v>
      </c>
      <c r="GJ89">
        <v>44.5372</v>
      </c>
      <c r="GK89">
        <v>0</v>
      </c>
      <c r="GL89">
        <v>22.2968</v>
      </c>
      <c r="GM89">
        <v>1000</v>
      </c>
      <c r="GN89">
        <v>29.5872</v>
      </c>
      <c r="GO89">
        <v>97.004</v>
      </c>
      <c r="GP89">
        <v>97.68000000000001</v>
      </c>
    </row>
    <row r="90" spans="1:198">
      <c r="A90">
        <v>72</v>
      </c>
      <c r="B90">
        <v>1658258227.5</v>
      </c>
      <c r="C90">
        <v>9731.900000095367</v>
      </c>
      <c r="D90" t="s">
        <v>559</v>
      </c>
      <c r="E90" t="s">
        <v>560</v>
      </c>
      <c r="F90">
        <v>15</v>
      </c>
      <c r="G90">
        <v>1658258220.75</v>
      </c>
      <c r="H90">
        <f>(I90)/1000</f>
        <v>0</v>
      </c>
      <c r="I90">
        <f>1000*AY90*AG90*(AU90-AV90)/(100*AN90*(1000-AG90*AU90))</f>
        <v>0</v>
      </c>
      <c r="J90">
        <f>AY90*AG90*(AT90-AS90*(1000-AG90*AV90)/(1000-AG90*AU90))/(100*AN90)</f>
        <v>0</v>
      </c>
      <c r="K90">
        <f>AS90 - IF(AG90&gt;1, J90*AN90*100.0/(AI90*BG90), 0)</f>
        <v>0</v>
      </c>
      <c r="L90">
        <f>((R90-H90/2)*K90-J90)/(R90+H90/2)</f>
        <v>0</v>
      </c>
      <c r="M90">
        <f>L90*(AZ90+BA90)/1000.0</f>
        <v>0</v>
      </c>
      <c r="N90">
        <f>(AS90 - IF(AG90&gt;1, J90*AN90*100.0/(AI90*BG90), 0))*(AZ90+BA90)/1000.0</f>
        <v>0</v>
      </c>
      <c r="O90">
        <f>2.0/((1/Q90-1/P90)+SIGN(Q90)*SQRT((1/Q90-1/P90)*(1/Q90-1/P90) + 4*AO90/((AO90+1)*(AO90+1))*(2*1/Q90*1/P90-1/P90*1/P90)))</f>
        <v>0</v>
      </c>
      <c r="P90">
        <f>IF(LEFT(AP90,1)&lt;&gt;"0",IF(LEFT(AP90,1)="1",3.0,AQ90),$D$5+$E$5*(BG90*AZ90/($K$5*1000))+$F$5*(BG90*AZ90/($K$5*1000))*MAX(MIN(AN90,$J$5),$I$5)*MAX(MIN(AN90,$J$5),$I$5)+$G$5*MAX(MIN(AN90,$J$5),$I$5)*(BG90*AZ90/($K$5*1000))+$H$5*(BG90*AZ90/($K$5*1000))*(BG90*AZ90/($K$5*1000)))</f>
        <v>0</v>
      </c>
      <c r="Q90">
        <f>H90*(1000-(1000*0.61365*exp(17.502*U90/(240.97+U90))/(AZ90+BA90)+AU90)/2)/(1000*0.61365*exp(17.502*U90/(240.97+U90))/(AZ90+BA90)-AU90)</f>
        <v>0</v>
      </c>
      <c r="R90">
        <f>1/((AO90+1)/(O90/1.6)+1/(P90/1.37)) + AO90/((AO90+1)/(O90/1.6) + AO90/(P90/1.37))</f>
        <v>0</v>
      </c>
      <c r="S90">
        <f>(AJ90*AM90)</f>
        <v>0</v>
      </c>
      <c r="T90">
        <f>(BB90+(S90+2*0.95*5.67E-8*(((BB90+$B$9)+273)^4-(BB90+273)^4)-44100*H90)/(1.84*29.3*P90+8*0.95*5.67E-8*(BB90+273)^3))</f>
        <v>0</v>
      </c>
      <c r="U90">
        <f>($C$9*BC90+$D$9*BD90+$E$9*T90)</f>
        <v>0</v>
      </c>
      <c r="V90">
        <f>0.61365*exp(17.502*U90/(240.97+U90))</f>
        <v>0</v>
      </c>
      <c r="W90">
        <f>(X90/Y90*100)</f>
        <v>0</v>
      </c>
      <c r="X90">
        <f>AU90*(AZ90+BA90)/1000</f>
        <v>0</v>
      </c>
      <c r="Y90">
        <f>0.61365*exp(17.502*BB90/(240.97+BB90))</f>
        <v>0</v>
      </c>
      <c r="Z90">
        <f>(V90-AU90*(AZ90+BA90)/1000)</f>
        <v>0</v>
      </c>
      <c r="AA90">
        <f>(-H90*44100)</f>
        <v>0</v>
      </c>
      <c r="AB90">
        <f>2*29.3*P90*0.92*(BB90-U90)</f>
        <v>0</v>
      </c>
      <c r="AC90">
        <f>2*0.95*5.67E-8*(((BB90+$B$9)+273)^4-(U90+273)^4)</f>
        <v>0</v>
      </c>
      <c r="AD90">
        <f>S90+AC90+AA90+AB90</f>
        <v>0</v>
      </c>
      <c r="AE90">
        <v>0</v>
      </c>
      <c r="AF90">
        <v>0</v>
      </c>
      <c r="AG90">
        <f>IF(AE90*$H$15&gt;=AI90,1.0,(AI90/(AI90-AE90*$H$15)))</f>
        <v>0</v>
      </c>
      <c r="AH90">
        <f>(AG90-1)*100</f>
        <v>0</v>
      </c>
      <c r="AI90">
        <f>MAX(0,($B$15+$C$15*BG90)/(1+$D$15*BG90)*AZ90/(BB90+273)*$E$15)</f>
        <v>0</v>
      </c>
      <c r="AJ90">
        <f>$B$13*BH90+$C$13*BI90+$D$13*BT90</f>
        <v>0</v>
      </c>
      <c r="AK90">
        <f>AJ90*AL90</f>
        <v>0</v>
      </c>
      <c r="AL90">
        <f>($B$13*$D$11+$C$13*$D$11+$D$13*(BU90*$E$11+BV90*$G$11))/($B$13+$C$13+$D$13)</f>
        <v>0</v>
      </c>
      <c r="AM90">
        <f>($B$13*$K$11+$C$13*$K$11+$D$13*(BU90*$L$11+BV90*$N$11))/($B$13+$C$13+$D$13)</f>
        <v>0</v>
      </c>
      <c r="AN90">
        <v>1.8</v>
      </c>
      <c r="AO90">
        <v>0.5</v>
      </c>
      <c r="AP90" t="s">
        <v>334</v>
      </c>
      <c r="AQ90">
        <v>2</v>
      </c>
      <c r="AR90">
        <v>1658258220.75</v>
      </c>
      <c r="AS90">
        <v>1194.705</v>
      </c>
      <c r="AT90">
        <v>1200.101538461538</v>
      </c>
      <c r="AU90">
        <v>29.96172307692308</v>
      </c>
      <c r="AV90">
        <v>29.30238846153846</v>
      </c>
      <c r="AW90">
        <v>1193.355</v>
      </c>
      <c r="AX90">
        <v>29.82997692307692</v>
      </c>
      <c r="AY90">
        <v>600.1198846153845</v>
      </c>
      <c r="AZ90">
        <v>84.95066538461539</v>
      </c>
      <c r="BA90">
        <v>0.08960384230769229</v>
      </c>
      <c r="BB90">
        <v>36.98723461538462</v>
      </c>
      <c r="BC90">
        <v>38.19725384615384</v>
      </c>
      <c r="BD90">
        <v>999.9000000000001</v>
      </c>
      <c r="BE90">
        <v>0</v>
      </c>
      <c r="BF90">
        <v>0</v>
      </c>
      <c r="BG90">
        <v>10008.31153846154</v>
      </c>
      <c r="BH90">
        <v>563.5163846153846</v>
      </c>
      <c r="BI90">
        <v>492.4859230769231</v>
      </c>
      <c r="BJ90">
        <v>-5.398037538461539</v>
      </c>
      <c r="BK90">
        <v>1231.604230769231</v>
      </c>
      <c r="BL90">
        <v>1236.329615384615</v>
      </c>
      <c r="BM90">
        <v>0.6593397137692307</v>
      </c>
      <c r="BN90">
        <v>1200.101538461538</v>
      </c>
      <c r="BO90">
        <v>29.30238846153846</v>
      </c>
      <c r="BP90">
        <v>2.545269230769231</v>
      </c>
      <c r="BQ90">
        <v>2.489256923076923</v>
      </c>
      <c r="BR90">
        <v>21.31825</v>
      </c>
      <c r="BS90">
        <v>20.95627307692308</v>
      </c>
      <c r="BT90">
        <v>1800.029230769231</v>
      </c>
      <c r="BU90">
        <v>0.6430007692307692</v>
      </c>
      <c r="BV90">
        <v>0.3569991923076924</v>
      </c>
      <c r="BW90">
        <v>49</v>
      </c>
      <c r="BX90">
        <v>30063.90384615385</v>
      </c>
      <c r="BY90">
        <v>1658258214.5</v>
      </c>
      <c r="BZ90" t="s">
        <v>561</v>
      </c>
      <c r="CA90">
        <v>1658258214.5</v>
      </c>
      <c r="CB90">
        <v>1658258202.5</v>
      </c>
      <c r="CC90">
        <v>77</v>
      </c>
      <c r="CD90">
        <v>0.178</v>
      </c>
      <c r="CE90">
        <v>0.012</v>
      </c>
      <c r="CF90">
        <v>1.371</v>
      </c>
      <c r="CG90">
        <v>0.132</v>
      </c>
      <c r="CH90">
        <v>1200</v>
      </c>
      <c r="CI90">
        <v>29</v>
      </c>
      <c r="CJ90">
        <v>0.5600000000000001</v>
      </c>
      <c r="CK90">
        <v>0.16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3.20836</v>
      </c>
      <c r="CX90">
        <v>2.78087</v>
      </c>
      <c r="CY90">
        <v>0.162258</v>
      </c>
      <c r="CZ90">
        <v>0.165165</v>
      </c>
      <c r="DA90">
        <v>0.113496</v>
      </c>
      <c r="DB90">
        <v>0.112876</v>
      </c>
      <c r="DC90">
        <v>20366.3</v>
      </c>
      <c r="DD90">
        <v>20102</v>
      </c>
      <c r="DE90">
        <v>23452.9</v>
      </c>
      <c r="DF90">
        <v>21514.8</v>
      </c>
      <c r="DG90">
        <v>30834.5</v>
      </c>
      <c r="DH90">
        <v>24386.3</v>
      </c>
      <c r="DI90">
        <v>38418.2</v>
      </c>
      <c r="DJ90">
        <v>29800.4</v>
      </c>
      <c r="DK90">
        <v>1.93937</v>
      </c>
      <c r="DL90">
        <v>1.7874</v>
      </c>
      <c r="DM90">
        <v>-0.06269660000000001</v>
      </c>
      <c r="DN90">
        <v>0</v>
      </c>
      <c r="DO90">
        <v>39.1894</v>
      </c>
      <c r="DP90">
        <v>999.9</v>
      </c>
      <c r="DQ90">
        <v>38.2</v>
      </c>
      <c r="DR90">
        <v>49.9</v>
      </c>
      <c r="DS90">
        <v>55.5642</v>
      </c>
      <c r="DT90">
        <v>64.1948</v>
      </c>
      <c r="DU90">
        <v>18.5897</v>
      </c>
      <c r="DV90">
        <v>2</v>
      </c>
      <c r="DW90">
        <v>1.94688</v>
      </c>
      <c r="DX90">
        <v>9.28105</v>
      </c>
      <c r="DY90">
        <v>20.0524</v>
      </c>
      <c r="DZ90">
        <v>5.22163</v>
      </c>
      <c r="EA90">
        <v>11.962</v>
      </c>
      <c r="EB90">
        <v>4.9695</v>
      </c>
      <c r="EC90">
        <v>3.27998</v>
      </c>
      <c r="ED90">
        <v>7180.5</v>
      </c>
      <c r="EE90">
        <v>9999</v>
      </c>
      <c r="EF90">
        <v>9999</v>
      </c>
      <c r="EG90">
        <v>167.5</v>
      </c>
      <c r="EH90">
        <v>4.97176</v>
      </c>
      <c r="EI90">
        <v>1.86219</v>
      </c>
      <c r="EJ90">
        <v>1.86769</v>
      </c>
      <c r="EK90">
        <v>1.85947</v>
      </c>
      <c r="EL90">
        <v>1.8631</v>
      </c>
      <c r="EM90">
        <v>1.86371</v>
      </c>
      <c r="EN90">
        <v>1.86433</v>
      </c>
      <c r="EO90">
        <v>1.86084</v>
      </c>
      <c r="EP90">
        <v>0</v>
      </c>
      <c r="EQ90">
        <v>0</v>
      </c>
      <c r="ER90">
        <v>0</v>
      </c>
      <c r="ES90">
        <v>0</v>
      </c>
      <c r="ET90" t="s">
        <v>336</v>
      </c>
      <c r="EU90" t="s">
        <v>337</v>
      </c>
      <c r="EV90" t="s">
        <v>338</v>
      </c>
      <c r="EW90" t="s">
        <v>338</v>
      </c>
      <c r="EX90" t="s">
        <v>338</v>
      </c>
      <c r="EY90" t="s">
        <v>338</v>
      </c>
      <c r="EZ90">
        <v>0</v>
      </c>
      <c r="FA90">
        <v>100</v>
      </c>
      <c r="FB90">
        <v>100</v>
      </c>
      <c r="FC90">
        <v>1.37</v>
      </c>
      <c r="FD90">
        <v>0.1317</v>
      </c>
      <c r="FE90">
        <v>1.277557247157467</v>
      </c>
      <c r="FF90">
        <v>0.0006784385813721132</v>
      </c>
      <c r="FG90">
        <v>-9.114967239483524E-07</v>
      </c>
      <c r="FH90">
        <v>3.422039933275619E-10</v>
      </c>
      <c r="FI90">
        <v>0.1317450000000058</v>
      </c>
      <c r="FJ90">
        <v>0</v>
      </c>
      <c r="FK90">
        <v>0</v>
      </c>
      <c r="FL90">
        <v>0</v>
      </c>
      <c r="FM90">
        <v>1</v>
      </c>
      <c r="FN90">
        <v>2092</v>
      </c>
      <c r="FO90">
        <v>0</v>
      </c>
      <c r="FP90">
        <v>27</v>
      </c>
      <c r="FQ90">
        <v>0.2</v>
      </c>
      <c r="FR90">
        <v>0.4</v>
      </c>
      <c r="FS90">
        <v>3.2251</v>
      </c>
      <c r="FT90">
        <v>2.45361</v>
      </c>
      <c r="FU90">
        <v>2.14966</v>
      </c>
      <c r="FV90">
        <v>2.69287</v>
      </c>
      <c r="FW90">
        <v>2.15088</v>
      </c>
      <c r="FX90">
        <v>2.45483</v>
      </c>
      <c r="FY90">
        <v>54.5258</v>
      </c>
      <c r="FZ90">
        <v>14.0357</v>
      </c>
      <c r="GA90">
        <v>19</v>
      </c>
      <c r="GB90">
        <v>619.971</v>
      </c>
      <c r="GC90">
        <v>509.858</v>
      </c>
      <c r="GD90">
        <v>29.4719</v>
      </c>
      <c r="GE90">
        <v>48.8885</v>
      </c>
      <c r="GF90">
        <v>29.9987</v>
      </c>
      <c r="GG90">
        <v>48.4336</v>
      </c>
      <c r="GH90">
        <v>48.2918</v>
      </c>
      <c r="GI90">
        <v>64.54340000000001</v>
      </c>
      <c r="GJ90">
        <v>45.6833</v>
      </c>
      <c r="GK90">
        <v>0</v>
      </c>
      <c r="GL90">
        <v>21.948</v>
      </c>
      <c r="GM90">
        <v>1200</v>
      </c>
      <c r="GN90">
        <v>28.9423</v>
      </c>
      <c r="GO90">
        <v>97.0753</v>
      </c>
      <c r="GP90">
        <v>97.741</v>
      </c>
    </row>
    <row r="91" spans="1:198">
      <c r="A91">
        <v>73</v>
      </c>
      <c r="B91">
        <v>1658258318</v>
      </c>
      <c r="C91">
        <v>9822.400000095367</v>
      </c>
      <c r="D91" t="s">
        <v>562</v>
      </c>
      <c r="E91" t="s">
        <v>563</v>
      </c>
      <c r="F91">
        <v>15</v>
      </c>
      <c r="G91">
        <v>1658258310.25</v>
      </c>
      <c r="H91">
        <f>(I91)/1000</f>
        <v>0</v>
      </c>
      <c r="I91">
        <f>1000*AY91*AG91*(AU91-AV91)/(100*AN91*(1000-AG91*AU91))</f>
        <v>0</v>
      </c>
      <c r="J91">
        <f>AY91*AG91*(AT91-AS91*(1000-AG91*AV91)/(1000-AG91*AU91))/(100*AN91)</f>
        <v>0</v>
      </c>
      <c r="K91">
        <f>AS91 - IF(AG91&gt;1, J91*AN91*100.0/(AI91*BG91), 0)</f>
        <v>0</v>
      </c>
      <c r="L91">
        <f>((R91-H91/2)*K91-J91)/(R91+H91/2)</f>
        <v>0</v>
      </c>
      <c r="M91">
        <f>L91*(AZ91+BA91)/1000.0</f>
        <v>0</v>
      </c>
      <c r="N91">
        <f>(AS91 - IF(AG91&gt;1, J91*AN91*100.0/(AI91*BG91), 0))*(AZ91+BA91)/1000.0</f>
        <v>0</v>
      </c>
      <c r="O91">
        <f>2.0/((1/Q91-1/P91)+SIGN(Q91)*SQRT((1/Q91-1/P91)*(1/Q91-1/P91) + 4*AO91/((AO91+1)*(AO91+1))*(2*1/Q91*1/P91-1/P91*1/P91)))</f>
        <v>0</v>
      </c>
      <c r="P91">
        <f>IF(LEFT(AP91,1)&lt;&gt;"0",IF(LEFT(AP91,1)="1",3.0,AQ91),$D$5+$E$5*(BG91*AZ91/($K$5*1000))+$F$5*(BG91*AZ91/($K$5*1000))*MAX(MIN(AN91,$J$5),$I$5)*MAX(MIN(AN91,$J$5),$I$5)+$G$5*MAX(MIN(AN91,$J$5),$I$5)*(BG91*AZ91/($K$5*1000))+$H$5*(BG91*AZ91/($K$5*1000))*(BG91*AZ91/($K$5*1000)))</f>
        <v>0</v>
      </c>
      <c r="Q91">
        <f>H91*(1000-(1000*0.61365*exp(17.502*U91/(240.97+U91))/(AZ91+BA91)+AU91)/2)/(1000*0.61365*exp(17.502*U91/(240.97+U91))/(AZ91+BA91)-AU91)</f>
        <v>0</v>
      </c>
      <c r="R91">
        <f>1/((AO91+1)/(O91/1.6)+1/(P91/1.37)) + AO91/((AO91+1)/(O91/1.6) + AO91/(P91/1.37))</f>
        <v>0</v>
      </c>
      <c r="S91">
        <f>(AJ91*AM91)</f>
        <v>0</v>
      </c>
      <c r="T91">
        <f>(BB91+(S91+2*0.95*5.67E-8*(((BB91+$B$9)+273)^4-(BB91+273)^4)-44100*H91)/(1.84*29.3*P91+8*0.95*5.67E-8*(BB91+273)^3))</f>
        <v>0</v>
      </c>
      <c r="U91">
        <f>($C$9*BC91+$D$9*BD91+$E$9*T91)</f>
        <v>0</v>
      </c>
      <c r="V91">
        <f>0.61365*exp(17.502*U91/(240.97+U91))</f>
        <v>0</v>
      </c>
      <c r="W91">
        <f>(X91/Y91*100)</f>
        <v>0</v>
      </c>
      <c r="X91">
        <f>AU91*(AZ91+BA91)/1000</f>
        <v>0</v>
      </c>
      <c r="Y91">
        <f>0.61365*exp(17.502*BB91/(240.97+BB91))</f>
        <v>0</v>
      </c>
      <c r="Z91">
        <f>(V91-AU91*(AZ91+BA91)/1000)</f>
        <v>0</v>
      </c>
      <c r="AA91">
        <f>(-H91*44100)</f>
        <v>0</v>
      </c>
      <c r="AB91">
        <f>2*29.3*P91*0.92*(BB91-U91)</f>
        <v>0</v>
      </c>
      <c r="AC91">
        <f>2*0.95*5.67E-8*(((BB91+$B$9)+273)^4-(U91+273)^4)</f>
        <v>0</v>
      </c>
      <c r="AD91">
        <f>S91+AC91+AA91+AB91</f>
        <v>0</v>
      </c>
      <c r="AE91">
        <v>0</v>
      </c>
      <c r="AF91">
        <v>0</v>
      </c>
      <c r="AG91">
        <f>IF(AE91*$H$15&gt;=AI91,1.0,(AI91/(AI91-AE91*$H$15)))</f>
        <v>0</v>
      </c>
      <c r="AH91">
        <f>(AG91-1)*100</f>
        <v>0</v>
      </c>
      <c r="AI91">
        <f>MAX(0,($B$15+$C$15*BG91)/(1+$D$15*BG91)*AZ91/(BB91+273)*$E$15)</f>
        <v>0</v>
      </c>
      <c r="AJ91">
        <f>$B$13*BH91+$C$13*BI91+$D$13*BT91</f>
        <v>0</v>
      </c>
      <c r="AK91">
        <f>AJ91*AL91</f>
        <v>0</v>
      </c>
      <c r="AL91">
        <f>($B$13*$D$11+$C$13*$D$11+$D$13*(BU91*$E$11+BV91*$G$11))/($B$13+$C$13+$D$13)</f>
        <v>0</v>
      </c>
      <c r="AM91">
        <f>($B$13*$K$11+$C$13*$K$11+$D$13*(BU91*$L$11+BV91*$N$11))/($B$13+$C$13+$D$13)</f>
        <v>0</v>
      </c>
      <c r="AN91">
        <v>1.8</v>
      </c>
      <c r="AO91">
        <v>0.5</v>
      </c>
      <c r="AP91" t="s">
        <v>334</v>
      </c>
      <c r="AQ91">
        <v>2</v>
      </c>
      <c r="AR91">
        <v>1658258310.25</v>
      </c>
      <c r="AS91">
        <v>1491.931666666667</v>
      </c>
      <c r="AT91">
        <v>1500.015333333333</v>
      </c>
      <c r="AU91">
        <v>29.41334666666667</v>
      </c>
      <c r="AV91">
        <v>28.62773333333333</v>
      </c>
      <c r="AW91">
        <v>1490.205333333333</v>
      </c>
      <c r="AX91">
        <v>29.27632666666667</v>
      </c>
      <c r="AY91">
        <v>599.9541000000002</v>
      </c>
      <c r="AZ91">
        <v>84.95564333333333</v>
      </c>
      <c r="BA91">
        <v>0.09996407333333336</v>
      </c>
      <c r="BB91">
        <v>36.76065666666667</v>
      </c>
      <c r="BC91">
        <v>37.98128333333333</v>
      </c>
      <c r="BD91">
        <v>999.9000000000002</v>
      </c>
      <c r="BE91">
        <v>0</v>
      </c>
      <c r="BF91">
        <v>0</v>
      </c>
      <c r="BG91">
        <v>9997.227666666668</v>
      </c>
      <c r="BH91">
        <v>561.7714000000001</v>
      </c>
      <c r="BI91">
        <v>2120.049333333333</v>
      </c>
      <c r="BJ91">
        <v>-8.083703</v>
      </c>
      <c r="BK91">
        <v>1537.144333333333</v>
      </c>
      <c r="BL91">
        <v>1544.223</v>
      </c>
      <c r="BM91">
        <v>0.7856291</v>
      </c>
      <c r="BN91">
        <v>1500.015333333333</v>
      </c>
      <c r="BO91">
        <v>28.62773333333333</v>
      </c>
      <c r="BP91">
        <v>2.498829666666667</v>
      </c>
      <c r="BQ91">
        <v>2.432086666666666</v>
      </c>
      <c r="BR91">
        <v>21.01887</v>
      </c>
      <c r="BS91">
        <v>20.57896333333333</v>
      </c>
      <c r="BT91">
        <v>1800.022333333333</v>
      </c>
      <c r="BU91">
        <v>0.6430003666666667</v>
      </c>
      <c r="BV91">
        <v>0.3569996000000001</v>
      </c>
      <c r="BW91">
        <v>48.29723</v>
      </c>
      <c r="BX91">
        <v>30063.80333333334</v>
      </c>
      <c r="BY91">
        <v>1658258291</v>
      </c>
      <c r="BZ91" t="s">
        <v>564</v>
      </c>
      <c r="CA91">
        <v>1658258291</v>
      </c>
      <c r="CB91">
        <v>1658258290</v>
      </c>
      <c r="CC91">
        <v>78</v>
      </c>
      <c r="CD91">
        <v>0.33</v>
      </c>
      <c r="CE91">
        <v>0.005</v>
      </c>
      <c r="CF91">
        <v>1.73</v>
      </c>
      <c r="CG91">
        <v>0.137</v>
      </c>
      <c r="CH91">
        <v>1500</v>
      </c>
      <c r="CI91">
        <v>29</v>
      </c>
      <c r="CJ91">
        <v>0.32</v>
      </c>
      <c r="CK91">
        <v>0.24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3.20918</v>
      </c>
      <c r="CX91">
        <v>2.78142</v>
      </c>
      <c r="CY91">
        <v>0.186275</v>
      </c>
      <c r="CZ91">
        <v>0.189491</v>
      </c>
      <c r="DA91">
        <v>0.111642</v>
      </c>
      <c r="DB91">
        <v>0.111227</v>
      </c>
      <c r="DC91">
        <v>19794</v>
      </c>
      <c r="DD91">
        <v>19525.4</v>
      </c>
      <c r="DE91">
        <v>23469.1</v>
      </c>
      <c r="DF91">
        <v>21527.3</v>
      </c>
      <c r="DG91">
        <v>30918.3</v>
      </c>
      <c r="DH91">
        <v>24446</v>
      </c>
      <c r="DI91">
        <v>38444.5</v>
      </c>
      <c r="DJ91">
        <v>29818.2</v>
      </c>
      <c r="DK91">
        <v>1.94455</v>
      </c>
      <c r="DL91">
        <v>1.7898</v>
      </c>
      <c r="DM91">
        <v>-0.054203</v>
      </c>
      <c r="DN91">
        <v>0</v>
      </c>
      <c r="DO91">
        <v>38.8599</v>
      </c>
      <c r="DP91">
        <v>999.9</v>
      </c>
      <c r="DQ91">
        <v>37.9</v>
      </c>
      <c r="DR91">
        <v>50.2</v>
      </c>
      <c r="DS91">
        <v>55.9571</v>
      </c>
      <c r="DT91">
        <v>64.3048</v>
      </c>
      <c r="DU91">
        <v>18.6739</v>
      </c>
      <c r="DV91">
        <v>2</v>
      </c>
      <c r="DW91">
        <v>1.91474</v>
      </c>
      <c r="DX91">
        <v>9.28105</v>
      </c>
      <c r="DY91">
        <v>20.0558</v>
      </c>
      <c r="DZ91">
        <v>5.22163</v>
      </c>
      <c r="EA91">
        <v>11.962</v>
      </c>
      <c r="EB91">
        <v>4.9709</v>
      </c>
      <c r="EC91">
        <v>3.28</v>
      </c>
      <c r="ED91">
        <v>7182.7</v>
      </c>
      <c r="EE91">
        <v>9999</v>
      </c>
      <c r="EF91">
        <v>9999</v>
      </c>
      <c r="EG91">
        <v>167.5</v>
      </c>
      <c r="EH91">
        <v>4.97177</v>
      </c>
      <c r="EI91">
        <v>1.86218</v>
      </c>
      <c r="EJ91">
        <v>1.86769</v>
      </c>
      <c r="EK91">
        <v>1.85949</v>
      </c>
      <c r="EL91">
        <v>1.8631</v>
      </c>
      <c r="EM91">
        <v>1.86371</v>
      </c>
      <c r="EN91">
        <v>1.86432</v>
      </c>
      <c r="EO91">
        <v>1.86084</v>
      </c>
      <c r="EP91">
        <v>0</v>
      </c>
      <c r="EQ91">
        <v>0</v>
      </c>
      <c r="ER91">
        <v>0</v>
      </c>
      <c r="ES91">
        <v>0</v>
      </c>
      <c r="ET91" t="s">
        <v>336</v>
      </c>
      <c r="EU91" t="s">
        <v>337</v>
      </c>
      <c r="EV91" t="s">
        <v>338</v>
      </c>
      <c r="EW91" t="s">
        <v>338</v>
      </c>
      <c r="EX91" t="s">
        <v>338</v>
      </c>
      <c r="EY91" t="s">
        <v>338</v>
      </c>
      <c r="EZ91">
        <v>0</v>
      </c>
      <c r="FA91">
        <v>100</v>
      </c>
      <c r="FB91">
        <v>100</v>
      </c>
      <c r="FC91">
        <v>1.73</v>
      </c>
      <c r="FD91">
        <v>0.1371</v>
      </c>
      <c r="FE91">
        <v>1.608151612358725</v>
      </c>
      <c r="FF91">
        <v>0.0006784385813721132</v>
      </c>
      <c r="FG91">
        <v>-9.114967239483524E-07</v>
      </c>
      <c r="FH91">
        <v>3.422039933275619E-10</v>
      </c>
      <c r="FI91">
        <v>0.1370300000000064</v>
      </c>
      <c r="FJ91">
        <v>0</v>
      </c>
      <c r="FK91">
        <v>0</v>
      </c>
      <c r="FL91">
        <v>0</v>
      </c>
      <c r="FM91">
        <v>1</v>
      </c>
      <c r="FN91">
        <v>2092</v>
      </c>
      <c r="FO91">
        <v>0</v>
      </c>
      <c r="FP91">
        <v>27</v>
      </c>
      <c r="FQ91">
        <v>0.5</v>
      </c>
      <c r="FR91">
        <v>0.5</v>
      </c>
      <c r="FS91">
        <v>3.82446</v>
      </c>
      <c r="FT91">
        <v>2.43774</v>
      </c>
      <c r="FU91">
        <v>2.14966</v>
      </c>
      <c r="FV91">
        <v>2.69287</v>
      </c>
      <c r="FW91">
        <v>2.15088</v>
      </c>
      <c r="FX91">
        <v>2.47437</v>
      </c>
      <c r="FY91">
        <v>54.7444</v>
      </c>
      <c r="FZ91">
        <v>14.0095</v>
      </c>
      <c r="GA91">
        <v>19</v>
      </c>
      <c r="GB91">
        <v>622.056</v>
      </c>
      <c r="GC91">
        <v>509.951</v>
      </c>
      <c r="GD91">
        <v>29.2093</v>
      </c>
      <c r="GE91">
        <v>48.5508</v>
      </c>
      <c r="GF91">
        <v>29.9985</v>
      </c>
      <c r="GG91">
        <v>48.157</v>
      </c>
      <c r="GH91">
        <v>48.0312</v>
      </c>
      <c r="GI91">
        <v>76.51439999999999</v>
      </c>
      <c r="GJ91">
        <v>46.8455</v>
      </c>
      <c r="GK91">
        <v>0</v>
      </c>
      <c r="GL91">
        <v>21.5513</v>
      </c>
      <c r="GM91">
        <v>1500</v>
      </c>
      <c r="GN91">
        <v>28.5095</v>
      </c>
      <c r="GO91">
        <v>97.14190000000001</v>
      </c>
      <c r="GP91">
        <v>97.7987</v>
      </c>
    </row>
    <row r="92" spans="1:198">
      <c r="A92">
        <v>74</v>
      </c>
      <c r="B92">
        <v>1658258978.1</v>
      </c>
      <c r="C92">
        <v>10482.5</v>
      </c>
      <c r="D92" t="s">
        <v>567</v>
      </c>
      <c r="E92" t="s">
        <v>568</v>
      </c>
      <c r="F92">
        <v>15</v>
      </c>
      <c r="G92">
        <v>1658258970.099999</v>
      </c>
      <c r="H92">
        <f>(I92)/1000</f>
        <v>0</v>
      </c>
      <c r="I92">
        <f>1000*AY92*AG92*(AU92-AV92)/(100*AN92*(1000-AG92*AU92))</f>
        <v>0</v>
      </c>
      <c r="J92">
        <f>AY92*AG92*(AT92-AS92*(1000-AG92*AV92)/(1000-AG92*AU92))/(100*AN92)</f>
        <v>0</v>
      </c>
      <c r="K92">
        <f>AS92 - IF(AG92&gt;1, J92*AN92*100.0/(AI92*BG92), 0)</f>
        <v>0</v>
      </c>
      <c r="L92">
        <f>((R92-H92/2)*K92-J92)/(R92+H92/2)</f>
        <v>0</v>
      </c>
      <c r="M92">
        <f>L92*(AZ92+BA92)/1000.0</f>
        <v>0</v>
      </c>
      <c r="N92">
        <f>(AS92 - IF(AG92&gt;1, J92*AN92*100.0/(AI92*BG92), 0))*(AZ92+BA92)/1000.0</f>
        <v>0</v>
      </c>
      <c r="O92">
        <f>2.0/((1/Q92-1/P92)+SIGN(Q92)*SQRT((1/Q92-1/P92)*(1/Q92-1/P92) + 4*AO92/((AO92+1)*(AO92+1))*(2*1/Q92*1/P92-1/P92*1/P92)))</f>
        <v>0</v>
      </c>
      <c r="P92">
        <f>IF(LEFT(AP92,1)&lt;&gt;"0",IF(LEFT(AP92,1)="1",3.0,AQ92),$D$5+$E$5*(BG92*AZ92/($K$5*1000))+$F$5*(BG92*AZ92/($K$5*1000))*MAX(MIN(AN92,$J$5),$I$5)*MAX(MIN(AN92,$J$5),$I$5)+$G$5*MAX(MIN(AN92,$J$5),$I$5)*(BG92*AZ92/($K$5*1000))+$H$5*(BG92*AZ92/($K$5*1000))*(BG92*AZ92/($K$5*1000)))</f>
        <v>0</v>
      </c>
      <c r="Q92">
        <f>H92*(1000-(1000*0.61365*exp(17.502*U92/(240.97+U92))/(AZ92+BA92)+AU92)/2)/(1000*0.61365*exp(17.502*U92/(240.97+U92))/(AZ92+BA92)-AU92)</f>
        <v>0</v>
      </c>
      <c r="R92">
        <f>1/((AO92+1)/(O92/1.6)+1/(P92/1.37)) + AO92/((AO92+1)/(O92/1.6) + AO92/(P92/1.37))</f>
        <v>0</v>
      </c>
      <c r="S92">
        <f>(AJ92*AM92)</f>
        <v>0</v>
      </c>
      <c r="T92">
        <f>(BB92+(S92+2*0.95*5.67E-8*(((BB92+$B$9)+273)^4-(BB92+273)^4)-44100*H92)/(1.84*29.3*P92+8*0.95*5.67E-8*(BB92+273)^3))</f>
        <v>0</v>
      </c>
      <c r="U92">
        <f>($C$9*BC92+$D$9*BD92+$E$9*T92)</f>
        <v>0</v>
      </c>
      <c r="V92">
        <f>0.61365*exp(17.502*U92/(240.97+U92))</f>
        <v>0</v>
      </c>
      <c r="W92">
        <f>(X92/Y92*100)</f>
        <v>0</v>
      </c>
      <c r="X92">
        <f>AU92*(AZ92+BA92)/1000</f>
        <v>0</v>
      </c>
      <c r="Y92">
        <f>0.61365*exp(17.502*BB92/(240.97+BB92))</f>
        <v>0</v>
      </c>
      <c r="Z92">
        <f>(V92-AU92*(AZ92+BA92)/1000)</f>
        <v>0</v>
      </c>
      <c r="AA92">
        <f>(-H92*44100)</f>
        <v>0</v>
      </c>
      <c r="AB92">
        <f>2*29.3*P92*0.92*(BB92-U92)</f>
        <v>0</v>
      </c>
      <c r="AC92">
        <f>2*0.95*5.67E-8*(((BB92+$B$9)+273)^4-(U92+273)^4)</f>
        <v>0</v>
      </c>
      <c r="AD92">
        <f>S92+AC92+AA92+AB92</f>
        <v>0</v>
      </c>
      <c r="AE92">
        <v>0</v>
      </c>
      <c r="AF92">
        <v>0</v>
      </c>
      <c r="AG92">
        <f>IF(AE92*$H$15&gt;=AI92,1.0,(AI92/(AI92-AE92*$H$15)))</f>
        <v>0</v>
      </c>
      <c r="AH92">
        <f>(AG92-1)*100</f>
        <v>0</v>
      </c>
      <c r="AI92">
        <f>MAX(0,($B$15+$C$15*BG92)/(1+$D$15*BG92)*AZ92/(BB92+273)*$E$15)</f>
        <v>0</v>
      </c>
      <c r="AJ92">
        <f>$B$13*BH92+$C$13*BI92+$D$13*BT92</f>
        <v>0</v>
      </c>
      <c r="AK92">
        <f>AJ92*AL92</f>
        <v>0</v>
      </c>
      <c r="AL92">
        <f>($B$13*$D$11+$C$13*$D$11+$D$13*(BU92*$E$11+BV92*$G$11))/($B$13+$C$13+$D$13)</f>
        <v>0</v>
      </c>
      <c r="AM92">
        <f>($B$13*$K$11+$C$13*$K$11+$D$13*(BU92*$L$11+BV92*$N$11))/($B$13+$C$13+$D$13)</f>
        <v>0</v>
      </c>
      <c r="AN92">
        <v>2.4</v>
      </c>
      <c r="AO92">
        <v>0.5</v>
      </c>
      <c r="AP92" t="s">
        <v>334</v>
      </c>
      <c r="AQ92">
        <v>2</v>
      </c>
      <c r="AR92">
        <v>1658258970.099999</v>
      </c>
      <c r="AS92">
        <v>416.4904838709678</v>
      </c>
      <c r="AT92">
        <v>420.0189677419355</v>
      </c>
      <c r="AU92">
        <v>25.2982</v>
      </c>
      <c r="AV92">
        <v>24.04885483870968</v>
      </c>
      <c r="AW92">
        <v>415.2854838709678</v>
      </c>
      <c r="AX92">
        <v>25.10818064516129</v>
      </c>
      <c r="AY92">
        <v>600.0000645161291</v>
      </c>
      <c r="AZ92">
        <v>84.90921935483873</v>
      </c>
      <c r="BA92">
        <v>0.09999982903225806</v>
      </c>
      <c r="BB92">
        <v>33.82213870967742</v>
      </c>
      <c r="BC92">
        <v>34.95868064516129</v>
      </c>
      <c r="BD92">
        <v>999.9000000000003</v>
      </c>
      <c r="BE92">
        <v>0</v>
      </c>
      <c r="BF92">
        <v>0</v>
      </c>
      <c r="BG92">
        <v>10005.17419354839</v>
      </c>
      <c r="BH92">
        <v>548.155</v>
      </c>
      <c r="BI92">
        <v>207.0596774193548</v>
      </c>
      <c r="BJ92">
        <v>-3.528566129032258</v>
      </c>
      <c r="BK92">
        <v>427.3002903225807</v>
      </c>
      <c r="BL92">
        <v>430.368935483871</v>
      </c>
      <c r="BM92">
        <v>1.249347419354839</v>
      </c>
      <c r="BN92">
        <v>420.0189677419355</v>
      </c>
      <c r="BO92">
        <v>24.04885483870968</v>
      </c>
      <c r="BP92">
        <v>2.14805064516129</v>
      </c>
      <c r="BQ92">
        <v>2.04197</v>
      </c>
      <c r="BR92">
        <v>18.5800064516129</v>
      </c>
      <c r="BS92">
        <v>17.77352580645161</v>
      </c>
      <c r="BT92">
        <v>1800.044193548388</v>
      </c>
      <c r="BU92">
        <v>0.6429995483870966</v>
      </c>
      <c r="BV92">
        <v>0.3570004516129033</v>
      </c>
      <c r="BW92">
        <v>44</v>
      </c>
      <c r="BX92">
        <v>30064.13548387096</v>
      </c>
      <c r="BY92">
        <v>1658258936.6</v>
      </c>
      <c r="BZ92" t="s">
        <v>569</v>
      </c>
      <c r="CA92">
        <v>1658258936.6</v>
      </c>
      <c r="CB92">
        <v>1658258936.1</v>
      </c>
      <c r="CC92">
        <v>81</v>
      </c>
      <c r="CD92">
        <v>0.078</v>
      </c>
      <c r="CE92">
        <v>0.031</v>
      </c>
      <c r="CF92">
        <v>1.205</v>
      </c>
      <c r="CG92">
        <v>0.17</v>
      </c>
      <c r="CH92">
        <v>420</v>
      </c>
      <c r="CI92">
        <v>25</v>
      </c>
      <c r="CJ92">
        <v>0.75</v>
      </c>
      <c r="CK92">
        <v>0.11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3.21203</v>
      </c>
      <c r="CX92">
        <v>2.78103</v>
      </c>
      <c r="CY92">
        <v>0.0785455</v>
      </c>
      <c r="CZ92">
        <v>0.0802983</v>
      </c>
      <c r="DA92">
        <v>0.100733</v>
      </c>
      <c r="DB92">
        <v>0.0991503</v>
      </c>
      <c r="DC92">
        <v>22548.6</v>
      </c>
      <c r="DD92">
        <v>22267.8</v>
      </c>
      <c r="DE92">
        <v>23594.1</v>
      </c>
      <c r="DF92">
        <v>21623.4</v>
      </c>
      <c r="DG92">
        <v>31443</v>
      </c>
      <c r="DH92">
        <v>24880</v>
      </c>
      <c r="DI92">
        <v>38642.3</v>
      </c>
      <c r="DJ92">
        <v>29950.1</v>
      </c>
      <c r="DK92">
        <v>1.97423</v>
      </c>
      <c r="DL92">
        <v>1.80798</v>
      </c>
      <c r="DM92">
        <v>-0.0488088</v>
      </c>
      <c r="DN92">
        <v>0</v>
      </c>
      <c r="DO92">
        <v>35.6854</v>
      </c>
      <c r="DP92">
        <v>999.9</v>
      </c>
      <c r="DQ92">
        <v>37.5</v>
      </c>
      <c r="DR92">
        <v>50.5</v>
      </c>
      <c r="DS92">
        <v>56.227</v>
      </c>
      <c r="DT92">
        <v>64.4465</v>
      </c>
      <c r="DU92">
        <v>18.6338</v>
      </c>
      <c r="DV92">
        <v>2</v>
      </c>
      <c r="DW92">
        <v>1.64962</v>
      </c>
      <c r="DX92">
        <v>9.28105</v>
      </c>
      <c r="DY92">
        <v>20.0677</v>
      </c>
      <c r="DZ92">
        <v>5.21864</v>
      </c>
      <c r="EA92">
        <v>11.962</v>
      </c>
      <c r="EB92">
        <v>4.9706</v>
      </c>
      <c r="EC92">
        <v>3.27925</v>
      </c>
      <c r="ED92">
        <v>7198.1</v>
      </c>
      <c r="EE92">
        <v>9999</v>
      </c>
      <c r="EF92">
        <v>9999</v>
      </c>
      <c r="EG92">
        <v>167.7</v>
      </c>
      <c r="EH92">
        <v>4.9718</v>
      </c>
      <c r="EI92">
        <v>1.86218</v>
      </c>
      <c r="EJ92">
        <v>1.86768</v>
      </c>
      <c r="EK92">
        <v>1.85944</v>
      </c>
      <c r="EL92">
        <v>1.86309</v>
      </c>
      <c r="EM92">
        <v>1.86371</v>
      </c>
      <c r="EN92">
        <v>1.86432</v>
      </c>
      <c r="EO92">
        <v>1.86081</v>
      </c>
      <c r="EP92">
        <v>0</v>
      </c>
      <c r="EQ92">
        <v>0</v>
      </c>
      <c r="ER92">
        <v>0</v>
      </c>
      <c r="ES92">
        <v>0</v>
      </c>
      <c r="ET92" t="s">
        <v>336</v>
      </c>
      <c r="EU92" t="s">
        <v>337</v>
      </c>
      <c r="EV92" t="s">
        <v>338</v>
      </c>
      <c r="EW92" t="s">
        <v>338</v>
      </c>
      <c r="EX92" t="s">
        <v>338</v>
      </c>
      <c r="EY92" t="s">
        <v>338</v>
      </c>
      <c r="EZ92">
        <v>0</v>
      </c>
      <c r="FA92">
        <v>100</v>
      </c>
      <c r="FB92">
        <v>100</v>
      </c>
      <c r="FC92">
        <v>1.205</v>
      </c>
      <c r="FD92">
        <v>0.1869</v>
      </c>
      <c r="FE92">
        <v>1.055937158173673</v>
      </c>
      <c r="FF92">
        <v>0.0006784385813721132</v>
      </c>
      <c r="FG92">
        <v>-9.114967239483524E-07</v>
      </c>
      <c r="FH92">
        <v>3.422039933275619E-10</v>
      </c>
      <c r="FI92">
        <v>-0.08866672838695805</v>
      </c>
      <c r="FJ92">
        <v>-0.01029449659765723</v>
      </c>
      <c r="FK92">
        <v>0.0009324137930095463</v>
      </c>
      <c r="FL92">
        <v>-3.199825925107234E-06</v>
      </c>
      <c r="FM92">
        <v>1</v>
      </c>
      <c r="FN92">
        <v>2092</v>
      </c>
      <c r="FO92">
        <v>0</v>
      </c>
      <c r="FP92">
        <v>27</v>
      </c>
      <c r="FQ92">
        <v>0.7</v>
      </c>
      <c r="FR92">
        <v>0.7</v>
      </c>
      <c r="FS92">
        <v>1.39526</v>
      </c>
      <c r="FT92">
        <v>2.44995</v>
      </c>
      <c r="FU92">
        <v>2.14966</v>
      </c>
      <c r="FV92">
        <v>2.68921</v>
      </c>
      <c r="FW92">
        <v>2.15088</v>
      </c>
      <c r="FX92">
        <v>2.46338</v>
      </c>
      <c r="FY92">
        <v>53.3821</v>
      </c>
      <c r="FZ92">
        <v>13.9131</v>
      </c>
      <c r="GA92">
        <v>19</v>
      </c>
      <c r="GB92">
        <v>628.968</v>
      </c>
      <c r="GC92">
        <v>509.292</v>
      </c>
      <c r="GD92">
        <v>26.3131</v>
      </c>
      <c r="GE92">
        <v>46.0131</v>
      </c>
      <c r="GF92">
        <v>29.9965</v>
      </c>
      <c r="GG92">
        <v>45.9863</v>
      </c>
      <c r="GH92">
        <v>45.9002</v>
      </c>
      <c r="GI92">
        <v>27.948</v>
      </c>
      <c r="GJ92">
        <v>54.2892</v>
      </c>
      <c r="GK92">
        <v>0</v>
      </c>
      <c r="GL92">
        <v>19.1238</v>
      </c>
      <c r="GM92">
        <v>420</v>
      </c>
      <c r="GN92">
        <v>23.6865</v>
      </c>
      <c r="GO92">
        <v>97.6484</v>
      </c>
      <c r="GP92">
        <v>98.23309999999999</v>
      </c>
    </row>
    <row r="93" spans="1:198">
      <c r="A93">
        <v>75</v>
      </c>
      <c r="B93">
        <v>1658259068.6</v>
      </c>
      <c r="C93">
        <v>10573</v>
      </c>
      <c r="D93" t="s">
        <v>570</v>
      </c>
      <c r="E93" t="s">
        <v>571</v>
      </c>
      <c r="F93">
        <v>15</v>
      </c>
      <c r="G93">
        <v>1658259060.849999</v>
      </c>
      <c r="H93">
        <f>(I93)/1000</f>
        <v>0</v>
      </c>
      <c r="I93">
        <f>1000*AY93*AG93*(AU93-AV93)/(100*AN93*(1000-AG93*AU93))</f>
        <v>0</v>
      </c>
      <c r="J93">
        <f>AY93*AG93*(AT93-AS93*(1000-AG93*AV93)/(1000-AG93*AU93))/(100*AN93)</f>
        <v>0</v>
      </c>
      <c r="K93">
        <f>AS93 - IF(AG93&gt;1, J93*AN93*100.0/(AI93*BG93), 0)</f>
        <v>0</v>
      </c>
      <c r="L93">
        <f>((R93-H93/2)*K93-J93)/(R93+H93/2)</f>
        <v>0</v>
      </c>
      <c r="M93">
        <f>L93*(AZ93+BA93)/1000.0</f>
        <v>0</v>
      </c>
      <c r="N93">
        <f>(AS93 - IF(AG93&gt;1, J93*AN93*100.0/(AI93*BG93), 0))*(AZ93+BA93)/1000.0</f>
        <v>0</v>
      </c>
      <c r="O93">
        <f>2.0/((1/Q93-1/P93)+SIGN(Q93)*SQRT((1/Q93-1/P93)*(1/Q93-1/P93) + 4*AO93/((AO93+1)*(AO93+1))*(2*1/Q93*1/P93-1/P93*1/P93)))</f>
        <v>0</v>
      </c>
      <c r="P93">
        <f>IF(LEFT(AP93,1)&lt;&gt;"0",IF(LEFT(AP93,1)="1",3.0,AQ93),$D$5+$E$5*(BG93*AZ93/($K$5*1000))+$F$5*(BG93*AZ93/($K$5*1000))*MAX(MIN(AN93,$J$5),$I$5)*MAX(MIN(AN93,$J$5),$I$5)+$G$5*MAX(MIN(AN93,$J$5),$I$5)*(BG93*AZ93/($K$5*1000))+$H$5*(BG93*AZ93/($K$5*1000))*(BG93*AZ93/($K$5*1000)))</f>
        <v>0</v>
      </c>
      <c r="Q93">
        <f>H93*(1000-(1000*0.61365*exp(17.502*U93/(240.97+U93))/(AZ93+BA93)+AU93)/2)/(1000*0.61365*exp(17.502*U93/(240.97+U93))/(AZ93+BA93)-AU93)</f>
        <v>0</v>
      </c>
      <c r="R93">
        <f>1/((AO93+1)/(O93/1.6)+1/(P93/1.37)) + AO93/((AO93+1)/(O93/1.6) + AO93/(P93/1.37))</f>
        <v>0</v>
      </c>
      <c r="S93">
        <f>(AJ93*AM93)</f>
        <v>0</v>
      </c>
      <c r="T93">
        <f>(BB93+(S93+2*0.95*5.67E-8*(((BB93+$B$9)+273)^4-(BB93+273)^4)-44100*H93)/(1.84*29.3*P93+8*0.95*5.67E-8*(BB93+273)^3))</f>
        <v>0</v>
      </c>
      <c r="U93">
        <f>($C$9*BC93+$D$9*BD93+$E$9*T93)</f>
        <v>0</v>
      </c>
      <c r="V93">
        <f>0.61365*exp(17.502*U93/(240.97+U93))</f>
        <v>0</v>
      </c>
      <c r="W93">
        <f>(X93/Y93*100)</f>
        <v>0</v>
      </c>
      <c r="X93">
        <f>AU93*(AZ93+BA93)/1000</f>
        <v>0</v>
      </c>
      <c r="Y93">
        <f>0.61365*exp(17.502*BB93/(240.97+BB93))</f>
        <v>0</v>
      </c>
      <c r="Z93">
        <f>(V93-AU93*(AZ93+BA93)/1000)</f>
        <v>0</v>
      </c>
      <c r="AA93">
        <f>(-H93*44100)</f>
        <v>0</v>
      </c>
      <c r="AB93">
        <f>2*29.3*P93*0.92*(BB93-U93)</f>
        <v>0</v>
      </c>
      <c r="AC93">
        <f>2*0.95*5.67E-8*(((BB93+$B$9)+273)^4-(U93+273)^4)</f>
        <v>0</v>
      </c>
      <c r="AD93">
        <f>S93+AC93+AA93+AB93</f>
        <v>0</v>
      </c>
      <c r="AE93">
        <v>0</v>
      </c>
      <c r="AF93">
        <v>0</v>
      </c>
      <c r="AG93">
        <f>IF(AE93*$H$15&gt;=AI93,1.0,(AI93/(AI93-AE93*$H$15)))</f>
        <v>0</v>
      </c>
      <c r="AH93">
        <f>(AG93-1)*100</f>
        <v>0</v>
      </c>
      <c r="AI93">
        <f>MAX(0,($B$15+$C$15*BG93)/(1+$D$15*BG93)*AZ93/(BB93+273)*$E$15)</f>
        <v>0</v>
      </c>
      <c r="AJ93">
        <f>$B$13*BH93+$C$13*BI93+$D$13*BT93</f>
        <v>0</v>
      </c>
      <c r="AK93">
        <f>AJ93*AL93</f>
        <v>0</v>
      </c>
      <c r="AL93">
        <f>($B$13*$D$11+$C$13*$D$11+$D$13*(BU93*$E$11+BV93*$G$11))/($B$13+$C$13+$D$13)</f>
        <v>0</v>
      </c>
      <c r="AM93">
        <f>($B$13*$K$11+$C$13*$K$11+$D$13*(BU93*$L$11+BV93*$N$11))/($B$13+$C$13+$D$13)</f>
        <v>0</v>
      </c>
      <c r="AN93">
        <v>2.4</v>
      </c>
      <c r="AO93">
        <v>0.5</v>
      </c>
      <c r="AP93" t="s">
        <v>334</v>
      </c>
      <c r="AQ93">
        <v>2</v>
      </c>
      <c r="AR93">
        <v>1658259060.849999</v>
      </c>
      <c r="AS93">
        <v>297.6620666666666</v>
      </c>
      <c r="AT93">
        <v>300.0228666666666</v>
      </c>
      <c r="AU93">
        <v>24.20873666666667</v>
      </c>
      <c r="AV93">
        <v>22.96649</v>
      </c>
      <c r="AW93">
        <v>296.5480666666667</v>
      </c>
      <c r="AX93">
        <v>24.05018666666667</v>
      </c>
      <c r="AY93">
        <v>600.0057333333333</v>
      </c>
      <c r="AZ93">
        <v>84.90903333333334</v>
      </c>
      <c r="BA93">
        <v>0.1000246233333333</v>
      </c>
      <c r="BB93">
        <v>33.00823999999999</v>
      </c>
      <c r="BC93">
        <v>34.13021333333333</v>
      </c>
      <c r="BD93">
        <v>999.9000000000002</v>
      </c>
      <c r="BE93">
        <v>0</v>
      </c>
      <c r="BF93">
        <v>0</v>
      </c>
      <c r="BG93">
        <v>9998.520333333332</v>
      </c>
      <c r="BH93">
        <v>544.0351333333333</v>
      </c>
      <c r="BI93">
        <v>195.3405</v>
      </c>
      <c r="BJ93">
        <v>-2.288851333333334</v>
      </c>
      <c r="BK93">
        <v>305.1205666666667</v>
      </c>
      <c r="BL93">
        <v>307.0752666666667</v>
      </c>
      <c r="BM93">
        <v>1.242255666666666</v>
      </c>
      <c r="BN93">
        <v>300.0228666666666</v>
      </c>
      <c r="BO93">
        <v>22.96649</v>
      </c>
      <c r="BP93">
        <v>2.055541</v>
      </c>
      <c r="BQ93">
        <v>1.950063</v>
      </c>
      <c r="BR93">
        <v>17.87874</v>
      </c>
      <c r="BS93">
        <v>17.04437333333333</v>
      </c>
      <c r="BT93">
        <v>1800.042666666667</v>
      </c>
      <c r="BU93">
        <v>0.6430000333333336</v>
      </c>
      <c r="BV93">
        <v>0.3569999333333333</v>
      </c>
      <c r="BW93">
        <v>43.88194</v>
      </c>
      <c r="BX93">
        <v>30064.12333333333</v>
      </c>
      <c r="BY93">
        <v>1658259085.6</v>
      </c>
      <c r="BZ93" t="s">
        <v>572</v>
      </c>
      <c r="CA93">
        <v>1658259085.6</v>
      </c>
      <c r="CB93">
        <v>1658258936.1</v>
      </c>
      <c r="CC93">
        <v>82</v>
      </c>
      <c r="CD93">
        <v>-0.07199999999999999</v>
      </c>
      <c r="CE93">
        <v>0.031</v>
      </c>
      <c r="CF93">
        <v>1.114</v>
      </c>
      <c r="CG93">
        <v>0.17</v>
      </c>
      <c r="CH93">
        <v>300</v>
      </c>
      <c r="CI93">
        <v>25</v>
      </c>
      <c r="CJ93">
        <v>0.37</v>
      </c>
      <c r="CK93">
        <v>0.11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3.21305</v>
      </c>
      <c r="CX93">
        <v>2.78128</v>
      </c>
      <c r="CY93">
        <v>0.0601349</v>
      </c>
      <c r="CZ93">
        <v>0.0615457</v>
      </c>
      <c r="DA93">
        <v>0.0977669</v>
      </c>
      <c r="DB93">
        <v>0.0956975</v>
      </c>
      <c r="DC93">
        <v>23035.1</v>
      </c>
      <c r="DD93">
        <v>22751.4</v>
      </c>
      <c r="DE93">
        <v>23629.5</v>
      </c>
      <c r="DF93">
        <v>21650.6</v>
      </c>
      <c r="DG93">
        <v>31589</v>
      </c>
      <c r="DH93">
        <v>25004.2</v>
      </c>
      <c r="DI93">
        <v>38698.3</v>
      </c>
      <c r="DJ93">
        <v>29987</v>
      </c>
      <c r="DK93">
        <v>1.983</v>
      </c>
      <c r="DL93">
        <v>1.8165</v>
      </c>
      <c r="DM93">
        <v>-0.0523552</v>
      </c>
      <c r="DN93">
        <v>0</v>
      </c>
      <c r="DO93">
        <v>34.8896</v>
      </c>
      <c r="DP93">
        <v>999.9</v>
      </c>
      <c r="DQ93">
        <v>37.5</v>
      </c>
      <c r="DR93">
        <v>50.4</v>
      </c>
      <c r="DS93">
        <v>55.9447</v>
      </c>
      <c r="DT93">
        <v>64.4465</v>
      </c>
      <c r="DU93">
        <v>18.6939</v>
      </c>
      <c r="DV93">
        <v>2</v>
      </c>
      <c r="DW93">
        <v>1.57889</v>
      </c>
      <c r="DX93">
        <v>9.28105</v>
      </c>
      <c r="DY93">
        <v>20.0702</v>
      </c>
      <c r="DZ93">
        <v>5.21984</v>
      </c>
      <c r="EA93">
        <v>11.962</v>
      </c>
      <c r="EB93">
        <v>4.9734</v>
      </c>
      <c r="EC93">
        <v>3.28</v>
      </c>
      <c r="ED93">
        <v>7200.4</v>
      </c>
      <c r="EE93">
        <v>9999</v>
      </c>
      <c r="EF93">
        <v>9999</v>
      </c>
      <c r="EG93">
        <v>167.7</v>
      </c>
      <c r="EH93">
        <v>4.97177</v>
      </c>
      <c r="EI93">
        <v>1.86217</v>
      </c>
      <c r="EJ93">
        <v>1.86768</v>
      </c>
      <c r="EK93">
        <v>1.85942</v>
      </c>
      <c r="EL93">
        <v>1.86301</v>
      </c>
      <c r="EM93">
        <v>1.86371</v>
      </c>
      <c r="EN93">
        <v>1.86432</v>
      </c>
      <c r="EO93">
        <v>1.86081</v>
      </c>
      <c r="EP93">
        <v>0</v>
      </c>
      <c r="EQ93">
        <v>0</v>
      </c>
      <c r="ER93">
        <v>0</v>
      </c>
      <c r="ES93">
        <v>0</v>
      </c>
      <c r="ET93" t="s">
        <v>336</v>
      </c>
      <c r="EU93" t="s">
        <v>337</v>
      </c>
      <c r="EV93" t="s">
        <v>338</v>
      </c>
      <c r="EW93" t="s">
        <v>338</v>
      </c>
      <c r="EX93" t="s">
        <v>338</v>
      </c>
      <c r="EY93" t="s">
        <v>338</v>
      </c>
      <c r="EZ93">
        <v>0</v>
      </c>
      <c r="FA93">
        <v>100</v>
      </c>
      <c r="FB93">
        <v>100</v>
      </c>
      <c r="FC93">
        <v>1.114</v>
      </c>
      <c r="FD93">
        <v>0.1545</v>
      </c>
      <c r="FE93">
        <v>1.055937158173673</v>
      </c>
      <c r="FF93">
        <v>0.0006784385813721132</v>
      </c>
      <c r="FG93">
        <v>-9.114967239483524E-07</v>
      </c>
      <c r="FH93">
        <v>3.422039933275619E-10</v>
      </c>
      <c r="FI93">
        <v>-0.08866672838695805</v>
      </c>
      <c r="FJ93">
        <v>-0.01029449659765723</v>
      </c>
      <c r="FK93">
        <v>0.0009324137930095463</v>
      </c>
      <c r="FL93">
        <v>-3.199825925107234E-06</v>
      </c>
      <c r="FM93">
        <v>1</v>
      </c>
      <c r="FN93">
        <v>2092</v>
      </c>
      <c r="FO93">
        <v>0</v>
      </c>
      <c r="FP93">
        <v>27</v>
      </c>
      <c r="FQ93">
        <v>2.2</v>
      </c>
      <c r="FR93">
        <v>2.2</v>
      </c>
      <c r="FS93">
        <v>1.05957</v>
      </c>
      <c r="FT93">
        <v>2.44507</v>
      </c>
      <c r="FU93">
        <v>2.14966</v>
      </c>
      <c r="FV93">
        <v>2.68921</v>
      </c>
      <c r="FW93">
        <v>2.15088</v>
      </c>
      <c r="FX93">
        <v>2.46826</v>
      </c>
      <c r="FY93">
        <v>53.2067</v>
      </c>
      <c r="FZ93">
        <v>13.9044</v>
      </c>
      <c r="GA93">
        <v>19</v>
      </c>
      <c r="GB93">
        <v>630.646</v>
      </c>
      <c r="GC93">
        <v>511.206</v>
      </c>
      <c r="GD93">
        <v>25.5487</v>
      </c>
      <c r="GE93">
        <v>45.2821</v>
      </c>
      <c r="GF93">
        <v>29.9965</v>
      </c>
      <c r="GG93">
        <v>45.319</v>
      </c>
      <c r="GH93">
        <v>45.2444</v>
      </c>
      <c r="GI93">
        <v>21.2483</v>
      </c>
      <c r="GJ93">
        <v>55.4219</v>
      </c>
      <c r="GK93">
        <v>0</v>
      </c>
      <c r="GL93">
        <v>18.418</v>
      </c>
      <c r="GM93">
        <v>300</v>
      </c>
      <c r="GN93">
        <v>22.7581</v>
      </c>
      <c r="GO93">
        <v>97.79179999999999</v>
      </c>
      <c r="GP93">
        <v>98.3552</v>
      </c>
    </row>
    <row r="94" spans="1:198">
      <c r="A94">
        <v>76</v>
      </c>
      <c r="B94">
        <v>1658259176.6</v>
      </c>
      <c r="C94">
        <v>10681</v>
      </c>
      <c r="D94" t="s">
        <v>573</v>
      </c>
      <c r="E94" t="s">
        <v>574</v>
      </c>
      <c r="F94">
        <v>15</v>
      </c>
      <c r="G94">
        <v>1658259168.599999</v>
      </c>
      <c r="H94">
        <f>(I94)/1000</f>
        <v>0</v>
      </c>
      <c r="I94">
        <f>1000*AY94*AG94*(AU94-AV94)/(100*AN94*(1000-AG94*AU94))</f>
        <v>0</v>
      </c>
      <c r="J94">
        <f>AY94*AG94*(AT94-AS94*(1000-AG94*AV94)/(1000-AG94*AU94))/(100*AN94)</f>
        <v>0</v>
      </c>
      <c r="K94">
        <f>AS94 - IF(AG94&gt;1, J94*AN94*100.0/(AI94*BG94), 0)</f>
        <v>0</v>
      </c>
      <c r="L94">
        <f>((R94-H94/2)*K94-J94)/(R94+H94/2)</f>
        <v>0</v>
      </c>
      <c r="M94">
        <f>L94*(AZ94+BA94)/1000.0</f>
        <v>0</v>
      </c>
      <c r="N94">
        <f>(AS94 - IF(AG94&gt;1, J94*AN94*100.0/(AI94*BG94), 0))*(AZ94+BA94)/1000.0</f>
        <v>0</v>
      </c>
      <c r="O94">
        <f>2.0/((1/Q94-1/P94)+SIGN(Q94)*SQRT((1/Q94-1/P94)*(1/Q94-1/P94) + 4*AO94/((AO94+1)*(AO94+1))*(2*1/Q94*1/P94-1/P94*1/P94)))</f>
        <v>0</v>
      </c>
      <c r="P94">
        <f>IF(LEFT(AP94,1)&lt;&gt;"0",IF(LEFT(AP94,1)="1",3.0,AQ94),$D$5+$E$5*(BG94*AZ94/($K$5*1000))+$F$5*(BG94*AZ94/($K$5*1000))*MAX(MIN(AN94,$J$5),$I$5)*MAX(MIN(AN94,$J$5),$I$5)+$G$5*MAX(MIN(AN94,$J$5),$I$5)*(BG94*AZ94/($K$5*1000))+$H$5*(BG94*AZ94/($K$5*1000))*(BG94*AZ94/($K$5*1000)))</f>
        <v>0</v>
      </c>
      <c r="Q94">
        <f>H94*(1000-(1000*0.61365*exp(17.502*U94/(240.97+U94))/(AZ94+BA94)+AU94)/2)/(1000*0.61365*exp(17.502*U94/(240.97+U94))/(AZ94+BA94)-AU94)</f>
        <v>0</v>
      </c>
      <c r="R94">
        <f>1/((AO94+1)/(O94/1.6)+1/(P94/1.37)) + AO94/((AO94+1)/(O94/1.6) + AO94/(P94/1.37))</f>
        <v>0</v>
      </c>
      <c r="S94">
        <f>(AJ94*AM94)</f>
        <v>0</v>
      </c>
      <c r="T94">
        <f>(BB94+(S94+2*0.95*5.67E-8*(((BB94+$B$9)+273)^4-(BB94+273)^4)-44100*H94)/(1.84*29.3*P94+8*0.95*5.67E-8*(BB94+273)^3))</f>
        <v>0</v>
      </c>
      <c r="U94">
        <f>($C$9*BC94+$D$9*BD94+$E$9*T94)</f>
        <v>0</v>
      </c>
      <c r="V94">
        <f>0.61365*exp(17.502*U94/(240.97+U94))</f>
        <v>0</v>
      </c>
      <c r="W94">
        <f>(X94/Y94*100)</f>
        <v>0</v>
      </c>
      <c r="X94">
        <f>AU94*(AZ94+BA94)/1000</f>
        <v>0</v>
      </c>
      <c r="Y94">
        <f>0.61365*exp(17.502*BB94/(240.97+BB94))</f>
        <v>0</v>
      </c>
      <c r="Z94">
        <f>(V94-AU94*(AZ94+BA94)/1000)</f>
        <v>0</v>
      </c>
      <c r="AA94">
        <f>(-H94*44100)</f>
        <v>0</v>
      </c>
      <c r="AB94">
        <f>2*29.3*P94*0.92*(BB94-U94)</f>
        <v>0</v>
      </c>
      <c r="AC94">
        <f>2*0.95*5.67E-8*(((BB94+$B$9)+273)^4-(U94+273)^4)</f>
        <v>0</v>
      </c>
      <c r="AD94">
        <f>S94+AC94+AA94+AB94</f>
        <v>0</v>
      </c>
      <c r="AE94">
        <v>0</v>
      </c>
      <c r="AF94">
        <v>0</v>
      </c>
      <c r="AG94">
        <f>IF(AE94*$H$15&gt;=AI94,1.0,(AI94/(AI94-AE94*$H$15)))</f>
        <v>0</v>
      </c>
      <c r="AH94">
        <f>(AG94-1)*100</f>
        <v>0</v>
      </c>
      <c r="AI94">
        <f>MAX(0,($B$15+$C$15*BG94)/(1+$D$15*BG94)*AZ94/(BB94+273)*$E$15)</f>
        <v>0</v>
      </c>
      <c r="AJ94">
        <f>$B$13*BH94+$C$13*BI94+$D$13*BT94</f>
        <v>0</v>
      </c>
      <c r="AK94">
        <f>AJ94*AL94</f>
        <v>0</v>
      </c>
      <c r="AL94">
        <f>($B$13*$D$11+$C$13*$D$11+$D$13*(BU94*$E$11+BV94*$G$11))/($B$13+$C$13+$D$13)</f>
        <v>0</v>
      </c>
      <c r="AM94">
        <f>($B$13*$K$11+$C$13*$K$11+$D$13*(BU94*$L$11+BV94*$N$11))/($B$13+$C$13+$D$13)</f>
        <v>0</v>
      </c>
      <c r="AN94">
        <v>2.4</v>
      </c>
      <c r="AO94">
        <v>0.5</v>
      </c>
      <c r="AP94" t="s">
        <v>334</v>
      </c>
      <c r="AQ94">
        <v>2</v>
      </c>
      <c r="AR94">
        <v>1658259168.599999</v>
      </c>
      <c r="AS94">
        <v>198.5543548387097</v>
      </c>
      <c r="AT94">
        <v>200.000935483871</v>
      </c>
      <c r="AU94">
        <v>23.70677741935484</v>
      </c>
      <c r="AV94">
        <v>22.35933225806452</v>
      </c>
      <c r="AW94">
        <v>197.6143548387097</v>
      </c>
      <c r="AX94">
        <v>23.56220322580645</v>
      </c>
      <c r="AY94">
        <v>600.0118387096775</v>
      </c>
      <c r="AZ94">
        <v>84.92487419354838</v>
      </c>
      <c r="BA94">
        <v>0.09995112580645159</v>
      </c>
      <c r="BB94">
        <v>32.83732258064516</v>
      </c>
      <c r="BC94">
        <v>33.85468709677419</v>
      </c>
      <c r="BD94">
        <v>999.9000000000003</v>
      </c>
      <c r="BE94">
        <v>0</v>
      </c>
      <c r="BF94">
        <v>0</v>
      </c>
      <c r="BG94">
        <v>10003.22903225806</v>
      </c>
      <c r="BH94">
        <v>542.4806129032257</v>
      </c>
      <c r="BI94">
        <v>189.3001612903226</v>
      </c>
      <c r="BJ94">
        <v>-1.301648064516129</v>
      </c>
      <c r="BK94">
        <v>203.5242903225806</v>
      </c>
      <c r="BL94">
        <v>204.575129032258</v>
      </c>
      <c r="BM94">
        <v>1.347442903225806</v>
      </c>
      <c r="BN94">
        <v>200.000935483871</v>
      </c>
      <c r="BO94">
        <v>22.35933225806452</v>
      </c>
      <c r="BP94">
        <v>2.013294193548387</v>
      </c>
      <c r="BQ94">
        <v>1.898863548387097</v>
      </c>
      <c r="BR94">
        <v>17.54927741935484</v>
      </c>
      <c r="BS94">
        <v>16.6253</v>
      </c>
      <c r="BT94">
        <v>1800.039032258065</v>
      </c>
      <c r="BU94">
        <v>0.6430005806451616</v>
      </c>
      <c r="BV94">
        <v>0.3569992903225806</v>
      </c>
      <c r="BW94">
        <v>42.7258064516129</v>
      </c>
      <c r="BX94">
        <v>30064.05161290322</v>
      </c>
      <c r="BY94">
        <v>1658259199.6</v>
      </c>
      <c r="BZ94" t="s">
        <v>575</v>
      </c>
      <c r="CA94">
        <v>1658259199.6</v>
      </c>
      <c r="CB94">
        <v>1658258936.1</v>
      </c>
      <c r="CC94">
        <v>83</v>
      </c>
      <c r="CD94">
        <v>-0.145</v>
      </c>
      <c r="CE94">
        <v>0.031</v>
      </c>
      <c r="CF94">
        <v>0.9399999999999999</v>
      </c>
      <c r="CG94">
        <v>0.17</v>
      </c>
      <c r="CH94">
        <v>200</v>
      </c>
      <c r="CI94">
        <v>25</v>
      </c>
      <c r="CJ94">
        <v>0.28</v>
      </c>
      <c r="CK94">
        <v>0.11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3.2141</v>
      </c>
      <c r="CX94">
        <v>2.78138</v>
      </c>
      <c r="CY94">
        <v>0.0425556</v>
      </c>
      <c r="CZ94">
        <v>0.0436171</v>
      </c>
      <c r="DA94">
        <v>0.09697790000000001</v>
      </c>
      <c r="DB94">
        <v>0.09495439999999999</v>
      </c>
      <c r="DC94">
        <v>23515.4</v>
      </c>
      <c r="DD94">
        <v>23227.4</v>
      </c>
      <c r="DE94">
        <v>23677.1</v>
      </c>
      <c r="DF94">
        <v>21687.8</v>
      </c>
      <c r="DG94">
        <v>31674.8</v>
      </c>
      <c r="DH94">
        <v>25066</v>
      </c>
      <c r="DI94">
        <v>38772.3</v>
      </c>
      <c r="DJ94">
        <v>30038.6</v>
      </c>
      <c r="DK94">
        <v>1.99413</v>
      </c>
      <c r="DL94">
        <v>1.82978</v>
      </c>
      <c r="DM94">
        <v>-0.017114</v>
      </c>
      <c r="DN94">
        <v>0</v>
      </c>
      <c r="DO94">
        <v>34.1304</v>
      </c>
      <c r="DP94">
        <v>999.9</v>
      </c>
      <c r="DQ94">
        <v>37.2</v>
      </c>
      <c r="DR94">
        <v>50.3</v>
      </c>
      <c r="DS94">
        <v>55.2138</v>
      </c>
      <c r="DT94">
        <v>63.9665</v>
      </c>
      <c r="DU94">
        <v>18.6338</v>
      </c>
      <c r="DV94">
        <v>2</v>
      </c>
      <c r="DW94">
        <v>1.4388</v>
      </c>
      <c r="DX94">
        <v>4.48613</v>
      </c>
      <c r="DY94">
        <v>20.2884</v>
      </c>
      <c r="DZ94">
        <v>5.22253</v>
      </c>
      <c r="EA94">
        <v>11.9565</v>
      </c>
      <c r="EB94">
        <v>4.9732</v>
      </c>
      <c r="EC94">
        <v>3.28</v>
      </c>
      <c r="ED94">
        <v>7202.9</v>
      </c>
      <c r="EE94">
        <v>9999</v>
      </c>
      <c r="EF94">
        <v>9999</v>
      </c>
      <c r="EG94">
        <v>167.8</v>
      </c>
      <c r="EH94">
        <v>4.97191</v>
      </c>
      <c r="EI94">
        <v>1.86218</v>
      </c>
      <c r="EJ94">
        <v>1.86768</v>
      </c>
      <c r="EK94">
        <v>1.85944</v>
      </c>
      <c r="EL94">
        <v>1.8631</v>
      </c>
      <c r="EM94">
        <v>1.86371</v>
      </c>
      <c r="EN94">
        <v>1.86433</v>
      </c>
      <c r="EO94">
        <v>1.86081</v>
      </c>
      <c r="EP94">
        <v>0</v>
      </c>
      <c r="EQ94">
        <v>0</v>
      </c>
      <c r="ER94">
        <v>0</v>
      </c>
      <c r="ES94">
        <v>0</v>
      </c>
      <c r="ET94" t="s">
        <v>336</v>
      </c>
      <c r="EU94" t="s">
        <v>337</v>
      </c>
      <c r="EV94" t="s">
        <v>338</v>
      </c>
      <c r="EW94" t="s">
        <v>338</v>
      </c>
      <c r="EX94" t="s">
        <v>338</v>
      </c>
      <c r="EY94" t="s">
        <v>338</v>
      </c>
      <c r="EZ94">
        <v>0</v>
      </c>
      <c r="FA94">
        <v>100</v>
      </c>
      <c r="FB94">
        <v>100</v>
      </c>
      <c r="FC94">
        <v>0.9399999999999999</v>
      </c>
      <c r="FD94">
        <v>0.1446</v>
      </c>
      <c r="FE94">
        <v>0.9837993760589733</v>
      </c>
      <c r="FF94">
        <v>0.0006784385813721132</v>
      </c>
      <c r="FG94">
        <v>-9.114967239483524E-07</v>
      </c>
      <c r="FH94">
        <v>3.422039933275619E-10</v>
      </c>
      <c r="FI94">
        <v>-0.08866672838695805</v>
      </c>
      <c r="FJ94">
        <v>-0.01029449659765723</v>
      </c>
      <c r="FK94">
        <v>0.0009324137930095463</v>
      </c>
      <c r="FL94">
        <v>-3.199825925107234E-06</v>
      </c>
      <c r="FM94">
        <v>1</v>
      </c>
      <c r="FN94">
        <v>2092</v>
      </c>
      <c r="FO94">
        <v>0</v>
      </c>
      <c r="FP94">
        <v>27</v>
      </c>
      <c r="FQ94">
        <v>1.5</v>
      </c>
      <c r="FR94">
        <v>4</v>
      </c>
      <c r="FS94">
        <v>0.76416</v>
      </c>
      <c r="FT94">
        <v>2.46948</v>
      </c>
      <c r="FU94">
        <v>2.14966</v>
      </c>
      <c r="FV94">
        <v>2.68799</v>
      </c>
      <c r="FW94">
        <v>2.15088</v>
      </c>
      <c r="FX94">
        <v>2.45483</v>
      </c>
      <c r="FY94">
        <v>52.9278</v>
      </c>
      <c r="FZ94">
        <v>14.027</v>
      </c>
      <c r="GA94">
        <v>19</v>
      </c>
      <c r="GB94">
        <v>632.245</v>
      </c>
      <c r="GC94">
        <v>515.018</v>
      </c>
      <c r="GD94">
        <v>28.4983</v>
      </c>
      <c r="GE94">
        <v>44.2776</v>
      </c>
      <c r="GF94">
        <v>29.9941</v>
      </c>
      <c r="GG94">
        <v>44.4236</v>
      </c>
      <c r="GH94">
        <v>44.3563</v>
      </c>
      <c r="GI94">
        <v>15.3403</v>
      </c>
      <c r="GJ94">
        <v>55.576</v>
      </c>
      <c r="GK94">
        <v>0</v>
      </c>
      <c r="GL94">
        <v>28.5528</v>
      </c>
      <c r="GM94">
        <v>200</v>
      </c>
      <c r="GN94">
        <v>22.2159</v>
      </c>
      <c r="GO94">
        <v>97.98269999999999</v>
      </c>
      <c r="GP94">
        <v>98.5241</v>
      </c>
    </row>
    <row r="95" spans="1:198">
      <c r="A95">
        <v>77</v>
      </c>
      <c r="B95">
        <v>1658259290.6</v>
      </c>
      <c r="C95">
        <v>10795</v>
      </c>
      <c r="D95" t="s">
        <v>576</v>
      </c>
      <c r="E95" t="s">
        <v>577</v>
      </c>
      <c r="F95">
        <v>15</v>
      </c>
      <c r="G95">
        <v>1658259282.599999</v>
      </c>
      <c r="H95">
        <f>(I95)/1000</f>
        <v>0</v>
      </c>
      <c r="I95">
        <f>1000*AY95*AG95*(AU95-AV95)/(100*AN95*(1000-AG95*AU95))</f>
        <v>0</v>
      </c>
      <c r="J95">
        <f>AY95*AG95*(AT95-AS95*(1000-AG95*AV95)/(1000-AG95*AU95))/(100*AN95)</f>
        <v>0</v>
      </c>
      <c r="K95">
        <f>AS95 - IF(AG95&gt;1, J95*AN95*100.0/(AI95*BG95), 0)</f>
        <v>0</v>
      </c>
      <c r="L95">
        <f>((R95-H95/2)*K95-J95)/(R95+H95/2)</f>
        <v>0</v>
      </c>
      <c r="M95">
        <f>L95*(AZ95+BA95)/1000.0</f>
        <v>0</v>
      </c>
      <c r="N95">
        <f>(AS95 - IF(AG95&gt;1, J95*AN95*100.0/(AI95*BG95), 0))*(AZ95+BA95)/1000.0</f>
        <v>0</v>
      </c>
      <c r="O95">
        <f>2.0/((1/Q95-1/P95)+SIGN(Q95)*SQRT((1/Q95-1/P95)*(1/Q95-1/P95) + 4*AO95/((AO95+1)*(AO95+1))*(2*1/Q95*1/P95-1/P95*1/P95)))</f>
        <v>0</v>
      </c>
      <c r="P95">
        <f>IF(LEFT(AP95,1)&lt;&gt;"0",IF(LEFT(AP95,1)="1",3.0,AQ95),$D$5+$E$5*(BG95*AZ95/($K$5*1000))+$F$5*(BG95*AZ95/($K$5*1000))*MAX(MIN(AN95,$J$5),$I$5)*MAX(MIN(AN95,$J$5),$I$5)+$G$5*MAX(MIN(AN95,$J$5),$I$5)*(BG95*AZ95/($K$5*1000))+$H$5*(BG95*AZ95/($K$5*1000))*(BG95*AZ95/($K$5*1000)))</f>
        <v>0</v>
      </c>
      <c r="Q95">
        <f>H95*(1000-(1000*0.61365*exp(17.502*U95/(240.97+U95))/(AZ95+BA95)+AU95)/2)/(1000*0.61365*exp(17.502*U95/(240.97+U95))/(AZ95+BA95)-AU95)</f>
        <v>0</v>
      </c>
      <c r="R95">
        <f>1/((AO95+1)/(O95/1.6)+1/(P95/1.37)) + AO95/((AO95+1)/(O95/1.6) + AO95/(P95/1.37))</f>
        <v>0</v>
      </c>
      <c r="S95">
        <f>(AJ95*AM95)</f>
        <v>0</v>
      </c>
      <c r="T95">
        <f>(BB95+(S95+2*0.95*5.67E-8*(((BB95+$B$9)+273)^4-(BB95+273)^4)-44100*H95)/(1.84*29.3*P95+8*0.95*5.67E-8*(BB95+273)^3))</f>
        <v>0</v>
      </c>
      <c r="U95">
        <f>($C$9*BC95+$D$9*BD95+$E$9*T95)</f>
        <v>0</v>
      </c>
      <c r="V95">
        <f>0.61365*exp(17.502*U95/(240.97+U95))</f>
        <v>0</v>
      </c>
      <c r="W95">
        <f>(X95/Y95*100)</f>
        <v>0</v>
      </c>
      <c r="X95">
        <f>AU95*(AZ95+BA95)/1000</f>
        <v>0</v>
      </c>
      <c r="Y95">
        <f>0.61365*exp(17.502*BB95/(240.97+BB95))</f>
        <v>0</v>
      </c>
      <c r="Z95">
        <f>(V95-AU95*(AZ95+BA95)/1000)</f>
        <v>0</v>
      </c>
      <c r="AA95">
        <f>(-H95*44100)</f>
        <v>0</v>
      </c>
      <c r="AB95">
        <f>2*29.3*P95*0.92*(BB95-U95)</f>
        <v>0</v>
      </c>
      <c r="AC95">
        <f>2*0.95*5.67E-8*(((BB95+$B$9)+273)^4-(U95+273)^4)</f>
        <v>0</v>
      </c>
      <c r="AD95">
        <f>S95+AC95+AA95+AB95</f>
        <v>0</v>
      </c>
      <c r="AE95">
        <v>0</v>
      </c>
      <c r="AF95">
        <v>0</v>
      </c>
      <c r="AG95">
        <f>IF(AE95*$H$15&gt;=AI95,1.0,(AI95/(AI95-AE95*$H$15)))</f>
        <v>0</v>
      </c>
      <c r="AH95">
        <f>(AG95-1)*100</f>
        <v>0</v>
      </c>
      <c r="AI95">
        <f>MAX(0,($B$15+$C$15*BG95)/(1+$D$15*BG95)*AZ95/(BB95+273)*$E$15)</f>
        <v>0</v>
      </c>
      <c r="AJ95">
        <f>$B$13*BH95+$C$13*BI95+$D$13*BT95</f>
        <v>0</v>
      </c>
      <c r="AK95">
        <f>AJ95*AL95</f>
        <v>0</v>
      </c>
      <c r="AL95">
        <f>($B$13*$D$11+$C$13*$D$11+$D$13*(BU95*$E$11+BV95*$G$11))/($B$13+$C$13+$D$13)</f>
        <v>0</v>
      </c>
      <c r="AM95">
        <f>($B$13*$K$11+$C$13*$K$11+$D$13*(BU95*$L$11+BV95*$N$11))/($B$13+$C$13+$D$13)</f>
        <v>0</v>
      </c>
      <c r="AN95">
        <v>2.4</v>
      </c>
      <c r="AO95">
        <v>0.5</v>
      </c>
      <c r="AP95" t="s">
        <v>334</v>
      </c>
      <c r="AQ95">
        <v>2</v>
      </c>
      <c r="AR95">
        <v>1658259282.599999</v>
      </c>
      <c r="AS95">
        <v>99.65945806451613</v>
      </c>
      <c r="AT95">
        <v>99.99939032258065</v>
      </c>
      <c r="AU95">
        <v>23.75564193548387</v>
      </c>
      <c r="AV95">
        <v>22.08263870967742</v>
      </c>
      <c r="AW95">
        <v>98.87745806451613</v>
      </c>
      <c r="AX95">
        <v>23.60972580645161</v>
      </c>
      <c r="AY95">
        <v>600.0169677419354</v>
      </c>
      <c r="AZ95">
        <v>84.90854516129033</v>
      </c>
      <c r="BA95">
        <v>0.1000383161290323</v>
      </c>
      <c r="BB95">
        <v>33.09818709677418</v>
      </c>
      <c r="BC95">
        <v>33.9566129032258</v>
      </c>
      <c r="BD95">
        <v>999.9000000000003</v>
      </c>
      <c r="BE95">
        <v>0</v>
      </c>
      <c r="BF95">
        <v>0</v>
      </c>
      <c r="BG95">
        <v>9998.884193548389</v>
      </c>
      <c r="BH95">
        <v>543.644806451613</v>
      </c>
      <c r="BI95">
        <v>184.635</v>
      </c>
      <c r="BJ95">
        <v>-0.2251353225806451</v>
      </c>
      <c r="BK95">
        <v>102.2021612903226</v>
      </c>
      <c r="BL95">
        <v>102.2574838709677</v>
      </c>
      <c r="BM95">
        <v>1.673001612903226</v>
      </c>
      <c r="BN95">
        <v>99.99939032258065</v>
      </c>
      <c r="BO95">
        <v>22.08263870967742</v>
      </c>
      <c r="BP95">
        <v>2.017057419354838</v>
      </c>
      <c r="BQ95">
        <v>1.875004193548387</v>
      </c>
      <c r="BR95">
        <v>17.57887096774194</v>
      </c>
      <c r="BS95">
        <v>16.42651935483871</v>
      </c>
      <c r="BT95">
        <v>1800.023548387096</v>
      </c>
      <c r="BU95">
        <v>0.6430004838709678</v>
      </c>
      <c r="BV95">
        <v>0.3569994516129031</v>
      </c>
      <c r="BW95">
        <v>42</v>
      </c>
      <c r="BX95">
        <v>30063.81290322581</v>
      </c>
      <c r="BY95">
        <v>1658259309.6</v>
      </c>
      <c r="BZ95" t="s">
        <v>578</v>
      </c>
      <c r="CA95">
        <v>1658259309.6</v>
      </c>
      <c r="CB95">
        <v>1658258936.1</v>
      </c>
      <c r="CC95">
        <v>84</v>
      </c>
      <c r="CD95">
        <v>-0.115</v>
      </c>
      <c r="CE95">
        <v>0.031</v>
      </c>
      <c r="CF95">
        <v>0.782</v>
      </c>
      <c r="CG95">
        <v>0.17</v>
      </c>
      <c r="CH95">
        <v>100</v>
      </c>
      <c r="CI95">
        <v>25</v>
      </c>
      <c r="CJ95">
        <v>0.45</v>
      </c>
      <c r="CK95">
        <v>0.11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3.21536</v>
      </c>
      <c r="CX95">
        <v>2.78103</v>
      </c>
      <c r="CY95">
        <v>0.0224485</v>
      </c>
      <c r="CZ95">
        <v>0.0230238</v>
      </c>
      <c r="DA95">
        <v>0.0973337</v>
      </c>
      <c r="DB95">
        <v>0.0943138</v>
      </c>
      <c r="DC95">
        <v>24063</v>
      </c>
      <c r="DD95">
        <v>23770.7</v>
      </c>
      <c r="DE95">
        <v>23727.8</v>
      </c>
      <c r="DF95">
        <v>21725.7</v>
      </c>
      <c r="DG95">
        <v>31724.7</v>
      </c>
      <c r="DH95">
        <v>25124.9</v>
      </c>
      <c r="DI95">
        <v>38851.1</v>
      </c>
      <c r="DJ95">
        <v>30090.2</v>
      </c>
      <c r="DK95">
        <v>2.007</v>
      </c>
      <c r="DL95">
        <v>1.84602</v>
      </c>
      <c r="DM95">
        <v>0.0135601</v>
      </c>
      <c r="DN95">
        <v>0</v>
      </c>
      <c r="DO95">
        <v>33.7374</v>
      </c>
      <c r="DP95">
        <v>999.9</v>
      </c>
      <c r="DQ95">
        <v>37</v>
      </c>
      <c r="DR95">
        <v>50.2</v>
      </c>
      <c r="DS95">
        <v>54.6562</v>
      </c>
      <c r="DT95">
        <v>63.9665</v>
      </c>
      <c r="DU95">
        <v>18.4495</v>
      </c>
      <c r="DV95">
        <v>2</v>
      </c>
      <c r="DW95">
        <v>1.32523</v>
      </c>
      <c r="DX95">
        <v>3.11688</v>
      </c>
      <c r="DY95">
        <v>20.3231</v>
      </c>
      <c r="DZ95">
        <v>5.22298</v>
      </c>
      <c r="EA95">
        <v>11.956</v>
      </c>
      <c r="EB95">
        <v>4.97235</v>
      </c>
      <c r="EC95">
        <v>3.28005</v>
      </c>
      <c r="ED95">
        <v>7205.6</v>
      </c>
      <c r="EE95">
        <v>9999</v>
      </c>
      <c r="EF95">
        <v>9999</v>
      </c>
      <c r="EG95">
        <v>167.8</v>
      </c>
      <c r="EH95">
        <v>4.97192</v>
      </c>
      <c r="EI95">
        <v>1.86218</v>
      </c>
      <c r="EJ95">
        <v>1.86768</v>
      </c>
      <c r="EK95">
        <v>1.85944</v>
      </c>
      <c r="EL95">
        <v>1.8631</v>
      </c>
      <c r="EM95">
        <v>1.86371</v>
      </c>
      <c r="EN95">
        <v>1.86434</v>
      </c>
      <c r="EO95">
        <v>1.86081</v>
      </c>
      <c r="EP95">
        <v>0</v>
      </c>
      <c r="EQ95">
        <v>0</v>
      </c>
      <c r="ER95">
        <v>0</v>
      </c>
      <c r="ES95">
        <v>0</v>
      </c>
      <c r="ET95" t="s">
        <v>336</v>
      </c>
      <c r="EU95" t="s">
        <v>337</v>
      </c>
      <c r="EV95" t="s">
        <v>338</v>
      </c>
      <c r="EW95" t="s">
        <v>338</v>
      </c>
      <c r="EX95" t="s">
        <v>338</v>
      </c>
      <c r="EY95" t="s">
        <v>338</v>
      </c>
      <c r="EZ95">
        <v>0</v>
      </c>
      <c r="FA95">
        <v>100</v>
      </c>
      <c r="FB95">
        <v>100</v>
      </c>
      <c r="FC95">
        <v>0.782</v>
      </c>
      <c r="FD95">
        <v>0.1461</v>
      </c>
      <c r="FE95">
        <v>0.8383187372938851</v>
      </c>
      <c r="FF95">
        <v>0.0006784385813721132</v>
      </c>
      <c r="FG95">
        <v>-9.114967239483524E-07</v>
      </c>
      <c r="FH95">
        <v>3.422039933275619E-10</v>
      </c>
      <c r="FI95">
        <v>-0.08866672838695805</v>
      </c>
      <c r="FJ95">
        <v>-0.01029449659765723</v>
      </c>
      <c r="FK95">
        <v>0.0009324137930095463</v>
      </c>
      <c r="FL95">
        <v>-3.199825925107234E-06</v>
      </c>
      <c r="FM95">
        <v>1</v>
      </c>
      <c r="FN95">
        <v>2092</v>
      </c>
      <c r="FO95">
        <v>0</v>
      </c>
      <c r="FP95">
        <v>27</v>
      </c>
      <c r="FQ95">
        <v>1.5</v>
      </c>
      <c r="FR95">
        <v>5.9</v>
      </c>
      <c r="FS95">
        <v>0.454102</v>
      </c>
      <c r="FT95">
        <v>2.48657</v>
      </c>
      <c r="FU95">
        <v>2.14966</v>
      </c>
      <c r="FV95">
        <v>2.68799</v>
      </c>
      <c r="FW95">
        <v>2.15088</v>
      </c>
      <c r="FX95">
        <v>2.46094</v>
      </c>
      <c r="FY95">
        <v>52.5479</v>
      </c>
      <c r="FZ95">
        <v>14.0532</v>
      </c>
      <c r="GA95">
        <v>19</v>
      </c>
      <c r="GB95">
        <v>634.028</v>
      </c>
      <c r="GC95">
        <v>520.228</v>
      </c>
      <c r="GD95">
        <v>30.3214</v>
      </c>
      <c r="GE95">
        <v>43.0999</v>
      </c>
      <c r="GF95">
        <v>29.9962</v>
      </c>
      <c r="GG95">
        <v>43.3993</v>
      </c>
      <c r="GH95">
        <v>43.3647</v>
      </c>
      <c r="GI95">
        <v>9.14067</v>
      </c>
      <c r="GJ95">
        <v>55.5412</v>
      </c>
      <c r="GK95">
        <v>0</v>
      </c>
      <c r="GL95">
        <v>30.3398</v>
      </c>
      <c r="GM95">
        <v>100</v>
      </c>
      <c r="GN95">
        <v>22.1895</v>
      </c>
      <c r="GO95">
        <v>98.1858</v>
      </c>
      <c r="GP95">
        <v>98.69459999999999</v>
      </c>
    </row>
    <row r="96" spans="1:198">
      <c r="A96">
        <v>78</v>
      </c>
      <c r="B96">
        <v>1658259400.6</v>
      </c>
      <c r="C96">
        <v>10905</v>
      </c>
      <c r="D96" t="s">
        <v>579</v>
      </c>
      <c r="E96" t="s">
        <v>580</v>
      </c>
      <c r="F96">
        <v>15</v>
      </c>
      <c r="G96">
        <v>1658259392.599999</v>
      </c>
      <c r="H96">
        <f>(I96)/1000</f>
        <v>0</v>
      </c>
      <c r="I96">
        <f>1000*AY96*AG96*(AU96-AV96)/(100*AN96*(1000-AG96*AU96))</f>
        <v>0</v>
      </c>
      <c r="J96">
        <f>AY96*AG96*(AT96-AS96*(1000-AG96*AV96)/(1000-AG96*AU96))/(100*AN96)</f>
        <v>0</v>
      </c>
      <c r="K96">
        <f>AS96 - IF(AG96&gt;1, J96*AN96*100.0/(AI96*BG96), 0)</f>
        <v>0</v>
      </c>
      <c r="L96">
        <f>((R96-H96/2)*K96-J96)/(R96+H96/2)</f>
        <v>0</v>
      </c>
      <c r="M96">
        <f>L96*(AZ96+BA96)/1000.0</f>
        <v>0</v>
      </c>
      <c r="N96">
        <f>(AS96 - IF(AG96&gt;1, J96*AN96*100.0/(AI96*BG96), 0))*(AZ96+BA96)/1000.0</f>
        <v>0</v>
      </c>
      <c r="O96">
        <f>2.0/((1/Q96-1/P96)+SIGN(Q96)*SQRT((1/Q96-1/P96)*(1/Q96-1/P96) + 4*AO96/((AO96+1)*(AO96+1))*(2*1/Q96*1/P96-1/P96*1/P96)))</f>
        <v>0</v>
      </c>
      <c r="P96">
        <f>IF(LEFT(AP96,1)&lt;&gt;"0",IF(LEFT(AP96,1)="1",3.0,AQ96),$D$5+$E$5*(BG96*AZ96/($K$5*1000))+$F$5*(BG96*AZ96/($K$5*1000))*MAX(MIN(AN96,$J$5),$I$5)*MAX(MIN(AN96,$J$5),$I$5)+$G$5*MAX(MIN(AN96,$J$5),$I$5)*(BG96*AZ96/($K$5*1000))+$H$5*(BG96*AZ96/($K$5*1000))*(BG96*AZ96/($K$5*1000)))</f>
        <v>0</v>
      </c>
      <c r="Q96">
        <f>H96*(1000-(1000*0.61365*exp(17.502*U96/(240.97+U96))/(AZ96+BA96)+AU96)/2)/(1000*0.61365*exp(17.502*U96/(240.97+U96))/(AZ96+BA96)-AU96)</f>
        <v>0</v>
      </c>
      <c r="R96">
        <f>1/((AO96+1)/(O96/1.6)+1/(P96/1.37)) + AO96/((AO96+1)/(O96/1.6) + AO96/(P96/1.37))</f>
        <v>0</v>
      </c>
      <c r="S96">
        <f>(AJ96*AM96)</f>
        <v>0</v>
      </c>
      <c r="T96">
        <f>(BB96+(S96+2*0.95*5.67E-8*(((BB96+$B$9)+273)^4-(BB96+273)^4)-44100*H96)/(1.84*29.3*P96+8*0.95*5.67E-8*(BB96+273)^3))</f>
        <v>0</v>
      </c>
      <c r="U96">
        <f>($C$9*BC96+$D$9*BD96+$E$9*T96)</f>
        <v>0</v>
      </c>
      <c r="V96">
        <f>0.61365*exp(17.502*U96/(240.97+U96))</f>
        <v>0</v>
      </c>
      <c r="W96">
        <f>(X96/Y96*100)</f>
        <v>0</v>
      </c>
      <c r="X96">
        <f>AU96*(AZ96+BA96)/1000</f>
        <v>0</v>
      </c>
      <c r="Y96">
        <f>0.61365*exp(17.502*BB96/(240.97+BB96))</f>
        <v>0</v>
      </c>
      <c r="Z96">
        <f>(V96-AU96*(AZ96+BA96)/1000)</f>
        <v>0</v>
      </c>
      <c r="AA96">
        <f>(-H96*44100)</f>
        <v>0</v>
      </c>
      <c r="AB96">
        <f>2*29.3*P96*0.92*(BB96-U96)</f>
        <v>0</v>
      </c>
      <c r="AC96">
        <f>2*0.95*5.67E-8*(((BB96+$B$9)+273)^4-(U96+273)^4)</f>
        <v>0</v>
      </c>
      <c r="AD96">
        <f>S96+AC96+AA96+AB96</f>
        <v>0</v>
      </c>
      <c r="AE96">
        <v>0</v>
      </c>
      <c r="AF96">
        <v>0</v>
      </c>
      <c r="AG96">
        <f>IF(AE96*$H$15&gt;=AI96,1.0,(AI96/(AI96-AE96*$H$15)))</f>
        <v>0</v>
      </c>
      <c r="AH96">
        <f>(AG96-1)*100</f>
        <v>0</v>
      </c>
      <c r="AI96">
        <f>MAX(0,($B$15+$C$15*BG96)/(1+$D$15*BG96)*AZ96/(BB96+273)*$E$15)</f>
        <v>0</v>
      </c>
      <c r="AJ96">
        <f>$B$13*BH96+$C$13*BI96+$D$13*BT96</f>
        <v>0</v>
      </c>
      <c r="AK96">
        <f>AJ96*AL96</f>
        <v>0</v>
      </c>
      <c r="AL96">
        <f>($B$13*$D$11+$C$13*$D$11+$D$13*(BU96*$E$11+BV96*$G$11))/($B$13+$C$13+$D$13)</f>
        <v>0</v>
      </c>
      <c r="AM96">
        <f>($B$13*$K$11+$C$13*$K$11+$D$13*(BU96*$L$11+BV96*$N$11))/($B$13+$C$13+$D$13)</f>
        <v>0</v>
      </c>
      <c r="AN96">
        <v>2.4</v>
      </c>
      <c r="AO96">
        <v>0.5</v>
      </c>
      <c r="AP96" t="s">
        <v>334</v>
      </c>
      <c r="AQ96">
        <v>2</v>
      </c>
      <c r="AR96">
        <v>1658259392.599999</v>
      </c>
      <c r="AS96">
        <v>50.33129677419355</v>
      </c>
      <c r="AT96">
        <v>49.99689677419355</v>
      </c>
      <c r="AU96">
        <v>24.15282580645161</v>
      </c>
      <c r="AV96">
        <v>22.05730967741935</v>
      </c>
      <c r="AW96">
        <v>49.45729677419355</v>
      </c>
      <c r="AX96">
        <v>23.99584516129032</v>
      </c>
      <c r="AY96">
        <v>600.0116774193548</v>
      </c>
      <c r="AZ96">
        <v>84.90822580645161</v>
      </c>
      <c r="BA96">
        <v>0.1000131322580645</v>
      </c>
      <c r="BB96">
        <v>33.29527419354839</v>
      </c>
      <c r="BC96">
        <v>33.95732258064516</v>
      </c>
      <c r="BD96">
        <v>999.9000000000003</v>
      </c>
      <c r="BE96">
        <v>0</v>
      </c>
      <c r="BF96">
        <v>0</v>
      </c>
      <c r="BG96">
        <v>9998.772903225805</v>
      </c>
      <c r="BH96">
        <v>545.8408064516129</v>
      </c>
      <c r="BI96">
        <v>197.3471935483871</v>
      </c>
      <c r="BJ96">
        <v>0.2154276774193548</v>
      </c>
      <c r="BK96">
        <v>51.45511612903226</v>
      </c>
      <c r="BL96">
        <v>51.12458387096773</v>
      </c>
      <c r="BM96">
        <v>2.095512903225806</v>
      </c>
      <c r="BN96">
        <v>49.99689677419355</v>
      </c>
      <c r="BO96">
        <v>22.05730967741935</v>
      </c>
      <c r="BP96">
        <v>2.050773548387097</v>
      </c>
      <c r="BQ96">
        <v>1.872847096774194</v>
      </c>
      <c r="BR96">
        <v>17.84189032258065</v>
      </c>
      <c r="BS96">
        <v>16.40842258064516</v>
      </c>
      <c r="BT96">
        <v>1800.016451612903</v>
      </c>
      <c r="BU96">
        <v>0.6429990322580644</v>
      </c>
      <c r="BV96">
        <v>0.357000935483871</v>
      </c>
      <c r="BW96">
        <v>41</v>
      </c>
      <c r="BX96">
        <v>30063.69032258064</v>
      </c>
      <c r="BY96">
        <v>1658259425.6</v>
      </c>
      <c r="BZ96" t="s">
        <v>581</v>
      </c>
      <c r="CA96">
        <v>1658259425.6</v>
      </c>
      <c r="CB96">
        <v>1658258936.1</v>
      </c>
      <c r="CC96">
        <v>85</v>
      </c>
      <c r="CD96">
        <v>0.119</v>
      </c>
      <c r="CE96">
        <v>0.031</v>
      </c>
      <c r="CF96">
        <v>0.874</v>
      </c>
      <c r="CG96">
        <v>0.17</v>
      </c>
      <c r="CH96">
        <v>50</v>
      </c>
      <c r="CI96">
        <v>25</v>
      </c>
      <c r="CJ96">
        <v>0.24</v>
      </c>
      <c r="CK96">
        <v>0.11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3.21668</v>
      </c>
      <c r="CX96">
        <v>2.78099</v>
      </c>
      <c r="CY96">
        <v>0.0114458</v>
      </c>
      <c r="CZ96">
        <v>0.011763</v>
      </c>
      <c r="DA96">
        <v>0.0986741</v>
      </c>
      <c r="DB96">
        <v>0.094445</v>
      </c>
      <c r="DC96">
        <v>24384.2</v>
      </c>
      <c r="DD96">
        <v>24085.9</v>
      </c>
      <c r="DE96">
        <v>23773.9</v>
      </c>
      <c r="DF96">
        <v>21760.7</v>
      </c>
      <c r="DG96">
        <v>31735</v>
      </c>
      <c r="DH96">
        <v>25159.9</v>
      </c>
      <c r="DI96">
        <v>38923.1</v>
      </c>
      <c r="DJ96">
        <v>30138.3</v>
      </c>
      <c r="DK96">
        <v>2.01968</v>
      </c>
      <c r="DL96">
        <v>1.86135</v>
      </c>
      <c r="DM96">
        <v>0.0203997</v>
      </c>
      <c r="DN96">
        <v>0</v>
      </c>
      <c r="DO96">
        <v>33.6206</v>
      </c>
      <c r="DP96">
        <v>999.9</v>
      </c>
      <c r="DQ96">
        <v>36.8</v>
      </c>
      <c r="DR96">
        <v>50</v>
      </c>
      <c r="DS96">
        <v>53.8262</v>
      </c>
      <c r="DT96">
        <v>63.9765</v>
      </c>
      <c r="DU96">
        <v>18.2492</v>
      </c>
      <c r="DV96">
        <v>2</v>
      </c>
      <c r="DW96">
        <v>1.2297</v>
      </c>
      <c r="DX96">
        <v>2.50061</v>
      </c>
      <c r="DY96">
        <v>20.3359</v>
      </c>
      <c r="DZ96">
        <v>5.22163</v>
      </c>
      <c r="EA96">
        <v>11.956</v>
      </c>
      <c r="EB96">
        <v>4.97305</v>
      </c>
      <c r="EC96">
        <v>3.2801</v>
      </c>
      <c r="ED96">
        <v>7208.3</v>
      </c>
      <c r="EE96">
        <v>9999</v>
      </c>
      <c r="EF96">
        <v>9999</v>
      </c>
      <c r="EG96">
        <v>167.8</v>
      </c>
      <c r="EH96">
        <v>4.97192</v>
      </c>
      <c r="EI96">
        <v>1.86218</v>
      </c>
      <c r="EJ96">
        <v>1.86768</v>
      </c>
      <c r="EK96">
        <v>1.85944</v>
      </c>
      <c r="EL96">
        <v>1.8631</v>
      </c>
      <c r="EM96">
        <v>1.86372</v>
      </c>
      <c r="EN96">
        <v>1.86435</v>
      </c>
      <c r="EO96">
        <v>1.86081</v>
      </c>
      <c r="EP96">
        <v>0</v>
      </c>
      <c r="EQ96">
        <v>0</v>
      </c>
      <c r="ER96">
        <v>0</v>
      </c>
      <c r="ES96">
        <v>0</v>
      </c>
      <c r="ET96" t="s">
        <v>336</v>
      </c>
      <c r="EU96" t="s">
        <v>337</v>
      </c>
      <c r="EV96" t="s">
        <v>338</v>
      </c>
      <c r="EW96" t="s">
        <v>338</v>
      </c>
      <c r="EX96" t="s">
        <v>338</v>
      </c>
      <c r="EY96" t="s">
        <v>338</v>
      </c>
      <c r="EZ96">
        <v>0</v>
      </c>
      <c r="FA96">
        <v>100</v>
      </c>
      <c r="FB96">
        <v>100</v>
      </c>
      <c r="FC96">
        <v>0.874</v>
      </c>
      <c r="FD96">
        <v>0.1573</v>
      </c>
      <c r="FE96">
        <v>0.7236717968454122</v>
      </c>
      <c r="FF96">
        <v>0.0006784385813721132</v>
      </c>
      <c r="FG96">
        <v>-9.114967239483524E-07</v>
      </c>
      <c r="FH96">
        <v>3.422039933275619E-10</v>
      </c>
      <c r="FI96">
        <v>-0.08866672838695805</v>
      </c>
      <c r="FJ96">
        <v>-0.01029449659765723</v>
      </c>
      <c r="FK96">
        <v>0.0009324137930095463</v>
      </c>
      <c r="FL96">
        <v>-3.199825925107234E-06</v>
      </c>
      <c r="FM96">
        <v>1</v>
      </c>
      <c r="FN96">
        <v>2092</v>
      </c>
      <c r="FO96">
        <v>0</v>
      </c>
      <c r="FP96">
        <v>27</v>
      </c>
      <c r="FQ96">
        <v>1.5</v>
      </c>
      <c r="FR96">
        <v>7.7</v>
      </c>
      <c r="FS96">
        <v>0.296631</v>
      </c>
      <c r="FT96">
        <v>2.51465</v>
      </c>
      <c r="FU96">
        <v>2.14966</v>
      </c>
      <c r="FV96">
        <v>2.68677</v>
      </c>
      <c r="FW96">
        <v>2.15088</v>
      </c>
      <c r="FX96">
        <v>2.44507</v>
      </c>
      <c r="FY96">
        <v>52.2399</v>
      </c>
      <c r="FZ96">
        <v>14.0532</v>
      </c>
      <c r="GA96">
        <v>19</v>
      </c>
      <c r="GB96">
        <v>635.963</v>
      </c>
      <c r="GC96">
        <v>524.904</v>
      </c>
      <c r="GD96">
        <v>30.8927</v>
      </c>
      <c r="GE96">
        <v>42.0531</v>
      </c>
      <c r="GF96">
        <v>29.9957</v>
      </c>
      <c r="GG96">
        <v>42.4319</v>
      </c>
      <c r="GH96">
        <v>42.4163</v>
      </c>
      <c r="GI96">
        <v>5.98615</v>
      </c>
      <c r="GJ96">
        <v>55.0844</v>
      </c>
      <c r="GK96">
        <v>0</v>
      </c>
      <c r="GL96">
        <v>30.9133</v>
      </c>
      <c r="GM96">
        <v>50</v>
      </c>
      <c r="GN96">
        <v>22.1627</v>
      </c>
      <c r="GO96">
        <v>98.3711</v>
      </c>
      <c r="GP96">
        <v>98.85290000000001</v>
      </c>
    </row>
    <row r="97" spans="1:198">
      <c r="A97">
        <v>79</v>
      </c>
      <c r="B97">
        <v>1658259516.6</v>
      </c>
      <c r="C97">
        <v>11021</v>
      </c>
      <c r="D97" t="s">
        <v>582</v>
      </c>
      <c r="E97" t="s">
        <v>583</v>
      </c>
      <c r="F97">
        <v>15</v>
      </c>
      <c r="G97">
        <v>1658259508.599999</v>
      </c>
      <c r="H97">
        <f>(I97)/1000</f>
        <v>0</v>
      </c>
      <c r="I97">
        <f>1000*AY97*AG97*(AU97-AV97)/(100*AN97*(1000-AG97*AU97))</f>
        <v>0</v>
      </c>
      <c r="J97">
        <f>AY97*AG97*(AT97-AS97*(1000-AG97*AV97)/(1000-AG97*AU97))/(100*AN97)</f>
        <v>0</v>
      </c>
      <c r="K97">
        <f>AS97 - IF(AG97&gt;1, J97*AN97*100.0/(AI97*BG97), 0)</f>
        <v>0</v>
      </c>
      <c r="L97">
        <f>((R97-H97/2)*K97-J97)/(R97+H97/2)</f>
        <v>0</v>
      </c>
      <c r="M97">
        <f>L97*(AZ97+BA97)/1000.0</f>
        <v>0</v>
      </c>
      <c r="N97">
        <f>(AS97 - IF(AG97&gt;1, J97*AN97*100.0/(AI97*BG97), 0))*(AZ97+BA97)/1000.0</f>
        <v>0</v>
      </c>
      <c r="O97">
        <f>2.0/((1/Q97-1/P97)+SIGN(Q97)*SQRT((1/Q97-1/P97)*(1/Q97-1/P97) + 4*AO97/((AO97+1)*(AO97+1))*(2*1/Q97*1/P97-1/P97*1/P97)))</f>
        <v>0</v>
      </c>
      <c r="P97">
        <f>IF(LEFT(AP97,1)&lt;&gt;"0",IF(LEFT(AP97,1)="1",3.0,AQ97),$D$5+$E$5*(BG97*AZ97/($K$5*1000))+$F$5*(BG97*AZ97/($K$5*1000))*MAX(MIN(AN97,$J$5),$I$5)*MAX(MIN(AN97,$J$5),$I$5)+$G$5*MAX(MIN(AN97,$J$5),$I$5)*(BG97*AZ97/($K$5*1000))+$H$5*(BG97*AZ97/($K$5*1000))*(BG97*AZ97/($K$5*1000)))</f>
        <v>0</v>
      </c>
      <c r="Q97">
        <f>H97*(1000-(1000*0.61365*exp(17.502*U97/(240.97+U97))/(AZ97+BA97)+AU97)/2)/(1000*0.61365*exp(17.502*U97/(240.97+U97))/(AZ97+BA97)-AU97)</f>
        <v>0</v>
      </c>
      <c r="R97">
        <f>1/((AO97+1)/(O97/1.6)+1/(P97/1.37)) + AO97/((AO97+1)/(O97/1.6) + AO97/(P97/1.37))</f>
        <v>0</v>
      </c>
      <c r="S97">
        <f>(AJ97*AM97)</f>
        <v>0</v>
      </c>
      <c r="T97">
        <f>(BB97+(S97+2*0.95*5.67E-8*(((BB97+$B$9)+273)^4-(BB97+273)^4)-44100*H97)/(1.84*29.3*P97+8*0.95*5.67E-8*(BB97+273)^3))</f>
        <v>0</v>
      </c>
      <c r="U97">
        <f>($C$9*BC97+$D$9*BD97+$E$9*T97)</f>
        <v>0</v>
      </c>
      <c r="V97">
        <f>0.61365*exp(17.502*U97/(240.97+U97))</f>
        <v>0</v>
      </c>
      <c r="W97">
        <f>(X97/Y97*100)</f>
        <v>0</v>
      </c>
      <c r="X97">
        <f>AU97*(AZ97+BA97)/1000</f>
        <v>0</v>
      </c>
      <c r="Y97">
        <f>0.61365*exp(17.502*BB97/(240.97+BB97))</f>
        <v>0</v>
      </c>
      <c r="Z97">
        <f>(V97-AU97*(AZ97+BA97)/1000)</f>
        <v>0</v>
      </c>
      <c r="AA97">
        <f>(-H97*44100)</f>
        <v>0</v>
      </c>
      <c r="AB97">
        <f>2*29.3*P97*0.92*(BB97-U97)</f>
        <v>0</v>
      </c>
      <c r="AC97">
        <f>2*0.95*5.67E-8*(((BB97+$B$9)+273)^4-(U97+273)^4)</f>
        <v>0</v>
      </c>
      <c r="AD97">
        <f>S97+AC97+AA97+AB97</f>
        <v>0</v>
      </c>
      <c r="AE97">
        <v>0</v>
      </c>
      <c r="AF97">
        <v>0</v>
      </c>
      <c r="AG97">
        <f>IF(AE97*$H$15&gt;=AI97,1.0,(AI97/(AI97-AE97*$H$15)))</f>
        <v>0</v>
      </c>
      <c r="AH97">
        <f>(AG97-1)*100</f>
        <v>0</v>
      </c>
      <c r="AI97">
        <f>MAX(0,($B$15+$C$15*BG97)/(1+$D$15*BG97)*AZ97/(BB97+273)*$E$15)</f>
        <v>0</v>
      </c>
      <c r="AJ97">
        <f>$B$13*BH97+$C$13*BI97+$D$13*BT97</f>
        <v>0</v>
      </c>
      <c r="AK97">
        <f>AJ97*AL97</f>
        <v>0</v>
      </c>
      <c r="AL97">
        <f>($B$13*$D$11+$C$13*$D$11+$D$13*(BU97*$E$11+BV97*$G$11))/($B$13+$C$13+$D$13)</f>
        <v>0</v>
      </c>
      <c r="AM97">
        <f>($B$13*$K$11+$C$13*$K$11+$D$13*(BU97*$L$11+BV97*$N$11))/($B$13+$C$13+$D$13)</f>
        <v>0</v>
      </c>
      <c r="AN97">
        <v>2.4</v>
      </c>
      <c r="AO97">
        <v>0.5</v>
      </c>
      <c r="AP97" t="s">
        <v>334</v>
      </c>
      <c r="AQ97">
        <v>2</v>
      </c>
      <c r="AR97">
        <v>1658259508.599999</v>
      </c>
      <c r="AS97">
        <v>1.339712580645161</v>
      </c>
      <c r="AT97">
        <v>0.1364830870967742</v>
      </c>
      <c r="AU97">
        <v>24.42211612903226</v>
      </c>
      <c r="AV97">
        <v>21.81851612903226</v>
      </c>
      <c r="AW97">
        <v>0.4017125806451612</v>
      </c>
      <c r="AX97">
        <v>24.25752580645161</v>
      </c>
      <c r="AY97">
        <v>600.011935483871</v>
      </c>
      <c r="AZ97">
        <v>84.8877258064516</v>
      </c>
      <c r="BA97">
        <v>0.1000102064516129</v>
      </c>
      <c r="BB97">
        <v>33.49351290322581</v>
      </c>
      <c r="BC97">
        <v>33.93807419354839</v>
      </c>
      <c r="BD97">
        <v>999.9000000000003</v>
      </c>
      <c r="BE97">
        <v>0</v>
      </c>
      <c r="BF97">
        <v>0</v>
      </c>
      <c r="BG97">
        <v>9995.080000000002</v>
      </c>
      <c r="BH97">
        <v>547.6395161290322</v>
      </c>
      <c r="BI97">
        <v>211.597</v>
      </c>
      <c r="BJ97">
        <v>1.108335806451613</v>
      </c>
      <c r="BK97">
        <v>1.275980645161291</v>
      </c>
      <c r="BL97">
        <v>0.1395274838709678</v>
      </c>
      <c r="BM97">
        <v>2.603606129032258</v>
      </c>
      <c r="BN97">
        <v>0.1364830870967742</v>
      </c>
      <c r="BO97">
        <v>21.81851612903226</v>
      </c>
      <c r="BP97">
        <v>2.073139677419355</v>
      </c>
      <c r="BQ97">
        <v>1.852123870967742</v>
      </c>
      <c r="BR97">
        <v>18.01428387096774</v>
      </c>
      <c r="BS97">
        <v>16.23379032258065</v>
      </c>
      <c r="BT97">
        <v>1800.014516129032</v>
      </c>
      <c r="BU97">
        <v>0.6429993225806452</v>
      </c>
      <c r="BV97">
        <v>0.3570006451612903</v>
      </c>
      <c r="BW97">
        <v>40</v>
      </c>
      <c r="BX97">
        <v>30063.63870967741</v>
      </c>
      <c r="BY97">
        <v>1658259541.6</v>
      </c>
      <c r="BZ97" t="s">
        <v>584</v>
      </c>
      <c r="CA97">
        <v>1658259541.6</v>
      </c>
      <c r="CB97">
        <v>1658258936.1</v>
      </c>
      <c r="CC97">
        <v>86</v>
      </c>
      <c r="CD97">
        <v>0.096</v>
      </c>
      <c r="CE97">
        <v>0.031</v>
      </c>
      <c r="CF97">
        <v>0.9379999999999999</v>
      </c>
      <c r="CG97">
        <v>0.17</v>
      </c>
      <c r="CH97">
        <v>0</v>
      </c>
      <c r="CI97">
        <v>25</v>
      </c>
      <c r="CJ97">
        <v>0.17</v>
      </c>
      <c r="CK97">
        <v>0.11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3.21789</v>
      </c>
      <c r="CX97">
        <v>2.78129</v>
      </c>
      <c r="CY97">
        <v>9.056669999999999E-05</v>
      </c>
      <c r="CZ97">
        <v>3.30401E-05</v>
      </c>
      <c r="DA97">
        <v>0.0996336</v>
      </c>
      <c r="DB97">
        <v>0.09390370000000001</v>
      </c>
      <c r="DC97">
        <v>24712.9</v>
      </c>
      <c r="DD97">
        <v>24410.5</v>
      </c>
      <c r="DE97">
        <v>23818.2</v>
      </c>
      <c r="DF97">
        <v>21793.3</v>
      </c>
      <c r="DG97">
        <v>31755.8</v>
      </c>
      <c r="DH97">
        <v>25210.8</v>
      </c>
      <c r="DI97">
        <v>38991.8</v>
      </c>
      <c r="DJ97">
        <v>30183.1</v>
      </c>
      <c r="DK97">
        <v>2.03142</v>
      </c>
      <c r="DL97">
        <v>1.87405</v>
      </c>
      <c r="DM97">
        <v>0.0206567</v>
      </c>
      <c r="DN97">
        <v>0</v>
      </c>
      <c r="DO97">
        <v>33.6086</v>
      </c>
      <c r="DP97">
        <v>999.9</v>
      </c>
      <c r="DQ97">
        <v>36.6</v>
      </c>
      <c r="DR97">
        <v>49.8</v>
      </c>
      <c r="DS97">
        <v>53.0167</v>
      </c>
      <c r="DT97">
        <v>63.9566</v>
      </c>
      <c r="DU97">
        <v>18.153</v>
      </c>
      <c r="DV97">
        <v>2</v>
      </c>
      <c r="DW97">
        <v>1.13299</v>
      </c>
      <c r="DX97">
        <v>1.76187</v>
      </c>
      <c r="DY97">
        <v>20.3478</v>
      </c>
      <c r="DZ97">
        <v>5.22463</v>
      </c>
      <c r="EA97">
        <v>11.9554</v>
      </c>
      <c r="EB97">
        <v>4.97455</v>
      </c>
      <c r="EC97">
        <v>3.28043</v>
      </c>
      <c r="ED97">
        <v>7211</v>
      </c>
      <c r="EE97">
        <v>9999</v>
      </c>
      <c r="EF97">
        <v>9999</v>
      </c>
      <c r="EG97">
        <v>167.9</v>
      </c>
      <c r="EH97">
        <v>4.97204</v>
      </c>
      <c r="EI97">
        <v>1.86218</v>
      </c>
      <c r="EJ97">
        <v>1.8677</v>
      </c>
      <c r="EK97">
        <v>1.85944</v>
      </c>
      <c r="EL97">
        <v>1.8631</v>
      </c>
      <c r="EM97">
        <v>1.86373</v>
      </c>
      <c r="EN97">
        <v>1.86443</v>
      </c>
      <c r="EO97">
        <v>1.86082</v>
      </c>
      <c r="EP97">
        <v>0</v>
      </c>
      <c r="EQ97">
        <v>0</v>
      </c>
      <c r="ER97">
        <v>0</v>
      </c>
      <c r="ES97">
        <v>0</v>
      </c>
      <c r="ET97" t="s">
        <v>336</v>
      </c>
      <c r="EU97" t="s">
        <v>337</v>
      </c>
      <c r="EV97" t="s">
        <v>338</v>
      </c>
      <c r="EW97" t="s">
        <v>338</v>
      </c>
      <c r="EX97" t="s">
        <v>338</v>
      </c>
      <c r="EY97" t="s">
        <v>338</v>
      </c>
      <c r="EZ97">
        <v>0</v>
      </c>
      <c r="FA97">
        <v>100</v>
      </c>
      <c r="FB97">
        <v>100</v>
      </c>
      <c r="FC97">
        <v>0.9379999999999999</v>
      </c>
      <c r="FD97">
        <v>0.1652</v>
      </c>
      <c r="FE97">
        <v>0.8428337645467979</v>
      </c>
      <c r="FF97">
        <v>0.0006784385813721132</v>
      </c>
      <c r="FG97">
        <v>-9.114967239483524E-07</v>
      </c>
      <c r="FH97">
        <v>3.422039933275619E-10</v>
      </c>
      <c r="FI97">
        <v>-0.08866672838695805</v>
      </c>
      <c r="FJ97">
        <v>-0.01029449659765723</v>
      </c>
      <c r="FK97">
        <v>0.0009324137930095463</v>
      </c>
      <c r="FL97">
        <v>-3.199825925107234E-06</v>
      </c>
      <c r="FM97">
        <v>1</v>
      </c>
      <c r="FN97">
        <v>2092</v>
      </c>
      <c r="FO97">
        <v>0</v>
      </c>
      <c r="FP97">
        <v>27</v>
      </c>
      <c r="FQ97">
        <v>1.5</v>
      </c>
      <c r="FR97">
        <v>9.699999999999999</v>
      </c>
      <c r="FS97">
        <v>0.0341797</v>
      </c>
      <c r="FT97">
        <v>4.99878</v>
      </c>
      <c r="FU97">
        <v>2.14966</v>
      </c>
      <c r="FV97">
        <v>2.68555</v>
      </c>
      <c r="FW97">
        <v>2.15088</v>
      </c>
      <c r="FX97">
        <v>2.46826</v>
      </c>
      <c r="FY97">
        <v>51.9346</v>
      </c>
      <c r="FZ97">
        <v>14.0532</v>
      </c>
      <c r="GA97">
        <v>19</v>
      </c>
      <c r="GB97">
        <v>636.976</v>
      </c>
      <c r="GC97">
        <v>527.385</v>
      </c>
      <c r="GD97">
        <v>31.6356</v>
      </c>
      <c r="GE97">
        <v>41.0517</v>
      </c>
      <c r="GF97">
        <v>29.9963</v>
      </c>
      <c r="GG97">
        <v>41.4652</v>
      </c>
      <c r="GH97">
        <v>41.4639</v>
      </c>
      <c r="GI97">
        <v>0</v>
      </c>
      <c r="GJ97">
        <v>55.1519</v>
      </c>
      <c r="GK97">
        <v>0</v>
      </c>
      <c r="GL97">
        <v>31.6545</v>
      </c>
      <c r="GM97">
        <v>0</v>
      </c>
      <c r="GN97">
        <v>21.85</v>
      </c>
      <c r="GO97">
        <v>98.5484</v>
      </c>
      <c r="GP97">
        <v>99.0004</v>
      </c>
    </row>
    <row r="98" spans="1:198">
      <c r="A98">
        <v>80</v>
      </c>
      <c r="B98">
        <v>1658259632.6</v>
      </c>
      <c r="C98">
        <v>11137</v>
      </c>
      <c r="D98" t="s">
        <v>585</v>
      </c>
      <c r="E98" t="s">
        <v>586</v>
      </c>
      <c r="F98">
        <v>15</v>
      </c>
      <c r="G98">
        <v>1658259624.599999</v>
      </c>
      <c r="H98">
        <f>(I98)/1000</f>
        <v>0</v>
      </c>
      <c r="I98">
        <f>1000*AY98*AG98*(AU98-AV98)/(100*AN98*(1000-AG98*AU98))</f>
        <v>0</v>
      </c>
      <c r="J98">
        <f>AY98*AG98*(AT98-AS98*(1000-AG98*AV98)/(1000-AG98*AU98))/(100*AN98)</f>
        <v>0</v>
      </c>
      <c r="K98">
        <f>AS98 - IF(AG98&gt;1, J98*AN98*100.0/(AI98*BG98), 0)</f>
        <v>0</v>
      </c>
      <c r="L98">
        <f>((R98-H98/2)*K98-J98)/(R98+H98/2)</f>
        <v>0</v>
      </c>
      <c r="M98">
        <f>L98*(AZ98+BA98)/1000.0</f>
        <v>0</v>
      </c>
      <c r="N98">
        <f>(AS98 - IF(AG98&gt;1, J98*AN98*100.0/(AI98*BG98), 0))*(AZ98+BA98)/1000.0</f>
        <v>0</v>
      </c>
      <c r="O98">
        <f>2.0/((1/Q98-1/P98)+SIGN(Q98)*SQRT((1/Q98-1/P98)*(1/Q98-1/P98) + 4*AO98/((AO98+1)*(AO98+1))*(2*1/Q98*1/P98-1/P98*1/P98)))</f>
        <v>0</v>
      </c>
      <c r="P98">
        <f>IF(LEFT(AP98,1)&lt;&gt;"0",IF(LEFT(AP98,1)="1",3.0,AQ98),$D$5+$E$5*(BG98*AZ98/($K$5*1000))+$F$5*(BG98*AZ98/($K$5*1000))*MAX(MIN(AN98,$J$5),$I$5)*MAX(MIN(AN98,$J$5),$I$5)+$G$5*MAX(MIN(AN98,$J$5),$I$5)*(BG98*AZ98/($K$5*1000))+$H$5*(BG98*AZ98/($K$5*1000))*(BG98*AZ98/($K$5*1000)))</f>
        <v>0</v>
      </c>
      <c r="Q98">
        <f>H98*(1000-(1000*0.61365*exp(17.502*U98/(240.97+U98))/(AZ98+BA98)+AU98)/2)/(1000*0.61365*exp(17.502*U98/(240.97+U98))/(AZ98+BA98)-AU98)</f>
        <v>0</v>
      </c>
      <c r="R98">
        <f>1/((AO98+1)/(O98/1.6)+1/(P98/1.37)) + AO98/((AO98+1)/(O98/1.6) + AO98/(P98/1.37))</f>
        <v>0</v>
      </c>
      <c r="S98">
        <f>(AJ98*AM98)</f>
        <v>0</v>
      </c>
      <c r="T98">
        <f>(BB98+(S98+2*0.95*5.67E-8*(((BB98+$B$9)+273)^4-(BB98+273)^4)-44100*H98)/(1.84*29.3*P98+8*0.95*5.67E-8*(BB98+273)^3))</f>
        <v>0</v>
      </c>
      <c r="U98">
        <f>($C$9*BC98+$D$9*BD98+$E$9*T98)</f>
        <v>0</v>
      </c>
      <c r="V98">
        <f>0.61365*exp(17.502*U98/(240.97+U98))</f>
        <v>0</v>
      </c>
      <c r="W98">
        <f>(X98/Y98*100)</f>
        <v>0</v>
      </c>
      <c r="X98">
        <f>AU98*(AZ98+BA98)/1000</f>
        <v>0</v>
      </c>
      <c r="Y98">
        <f>0.61365*exp(17.502*BB98/(240.97+BB98))</f>
        <v>0</v>
      </c>
      <c r="Z98">
        <f>(V98-AU98*(AZ98+BA98)/1000)</f>
        <v>0</v>
      </c>
      <c r="AA98">
        <f>(-H98*44100)</f>
        <v>0</v>
      </c>
      <c r="AB98">
        <f>2*29.3*P98*0.92*(BB98-U98)</f>
        <v>0</v>
      </c>
      <c r="AC98">
        <f>2*0.95*5.67E-8*(((BB98+$B$9)+273)^4-(U98+273)^4)</f>
        <v>0</v>
      </c>
      <c r="AD98">
        <f>S98+AC98+AA98+AB98</f>
        <v>0</v>
      </c>
      <c r="AE98">
        <v>0</v>
      </c>
      <c r="AF98">
        <v>0</v>
      </c>
      <c r="AG98">
        <f>IF(AE98*$H$15&gt;=AI98,1.0,(AI98/(AI98-AE98*$H$15)))</f>
        <v>0</v>
      </c>
      <c r="AH98">
        <f>(AG98-1)*100</f>
        <v>0</v>
      </c>
      <c r="AI98">
        <f>MAX(0,($B$15+$C$15*BG98)/(1+$D$15*BG98)*AZ98/(BB98+273)*$E$15)</f>
        <v>0</v>
      </c>
      <c r="AJ98">
        <f>$B$13*BH98+$C$13*BI98+$D$13*BT98</f>
        <v>0</v>
      </c>
      <c r="AK98">
        <f>AJ98*AL98</f>
        <v>0</v>
      </c>
      <c r="AL98">
        <f>($B$13*$D$11+$C$13*$D$11+$D$13*(BU98*$E$11+BV98*$G$11))/($B$13+$C$13+$D$13)</f>
        <v>0</v>
      </c>
      <c r="AM98">
        <f>($B$13*$K$11+$C$13*$K$11+$D$13*(BU98*$L$11+BV98*$N$11))/($B$13+$C$13+$D$13)</f>
        <v>0</v>
      </c>
      <c r="AN98">
        <v>2.4</v>
      </c>
      <c r="AO98">
        <v>0.5</v>
      </c>
      <c r="AP98" t="s">
        <v>334</v>
      </c>
      <c r="AQ98">
        <v>2</v>
      </c>
      <c r="AR98">
        <v>1658259624.599999</v>
      </c>
      <c r="AS98">
        <v>413.9711290322581</v>
      </c>
      <c r="AT98">
        <v>420.2977419354839</v>
      </c>
      <c r="AU98">
        <v>24.86793225806451</v>
      </c>
      <c r="AV98">
        <v>21.64039677419355</v>
      </c>
      <c r="AW98">
        <v>412.3831290322581</v>
      </c>
      <c r="AX98">
        <v>24.69193225806452</v>
      </c>
      <c r="AY98">
        <v>600.0405806451613</v>
      </c>
      <c r="AZ98">
        <v>84.88239999999999</v>
      </c>
      <c r="BA98">
        <v>0.1001198612903226</v>
      </c>
      <c r="BB98">
        <v>33.78903548387097</v>
      </c>
      <c r="BC98">
        <v>33.9138</v>
      </c>
      <c r="BD98">
        <v>999.9000000000003</v>
      </c>
      <c r="BE98">
        <v>0</v>
      </c>
      <c r="BF98">
        <v>0</v>
      </c>
      <c r="BG98">
        <v>10001.49258064516</v>
      </c>
      <c r="BH98">
        <v>549.9280322580645</v>
      </c>
      <c r="BI98">
        <v>207.4540645161291</v>
      </c>
      <c r="BJ98">
        <v>-6.826972258064517</v>
      </c>
      <c r="BK98">
        <v>424.0157419354839</v>
      </c>
      <c r="BL98">
        <v>429.5942580645162</v>
      </c>
      <c r="BM98">
        <v>3.229014838709677</v>
      </c>
      <c r="BN98">
        <v>420.2977419354839</v>
      </c>
      <c r="BO98">
        <v>21.64039677419355</v>
      </c>
      <c r="BP98">
        <v>2.110974838709677</v>
      </c>
      <c r="BQ98">
        <v>1.83688870967742</v>
      </c>
      <c r="BR98">
        <v>18.30217419354838</v>
      </c>
      <c r="BS98">
        <v>16.10406451612903</v>
      </c>
      <c r="BT98">
        <v>1800.01</v>
      </c>
      <c r="BU98">
        <v>0.6429988387096776</v>
      </c>
      <c r="BV98">
        <v>0.3570011612903226</v>
      </c>
      <c r="BW98">
        <v>40</v>
      </c>
      <c r="BX98">
        <v>30063.53225806452</v>
      </c>
      <c r="BY98">
        <v>1658259655.6</v>
      </c>
      <c r="BZ98" t="s">
        <v>587</v>
      </c>
      <c r="CA98">
        <v>1658259649.6</v>
      </c>
      <c r="CB98">
        <v>1658259655.6</v>
      </c>
      <c r="CC98">
        <v>87</v>
      </c>
      <c r="CD98">
        <v>0.5</v>
      </c>
      <c r="CE98">
        <v>0.08799999999999999</v>
      </c>
      <c r="CF98">
        <v>1.588</v>
      </c>
      <c r="CG98">
        <v>0.176</v>
      </c>
      <c r="CH98">
        <v>421</v>
      </c>
      <c r="CI98">
        <v>22</v>
      </c>
      <c r="CJ98">
        <v>0.41</v>
      </c>
      <c r="CK98">
        <v>0.03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3.21874</v>
      </c>
      <c r="CX98">
        <v>2.78126</v>
      </c>
      <c r="CY98">
        <v>0.0791008</v>
      </c>
      <c r="CZ98">
        <v>0.0813315</v>
      </c>
      <c r="DA98">
        <v>0.101487</v>
      </c>
      <c r="DB98">
        <v>0.09387909999999999</v>
      </c>
      <c r="DC98">
        <v>22804.1</v>
      </c>
      <c r="DD98">
        <v>22464.6</v>
      </c>
      <c r="DE98">
        <v>23854.2</v>
      </c>
      <c r="DF98">
        <v>21821.6</v>
      </c>
      <c r="DG98">
        <v>31737</v>
      </c>
      <c r="DH98">
        <v>25244.1</v>
      </c>
      <c r="DI98">
        <v>39047.6</v>
      </c>
      <c r="DJ98">
        <v>30221.4</v>
      </c>
      <c r="DK98">
        <v>2.04247</v>
      </c>
      <c r="DL98">
        <v>1.8878</v>
      </c>
      <c r="DM98">
        <v>0.0143982</v>
      </c>
      <c r="DN98">
        <v>0</v>
      </c>
      <c r="DO98">
        <v>33.6749</v>
      </c>
      <c r="DP98">
        <v>999.9</v>
      </c>
      <c r="DQ98">
        <v>36.3</v>
      </c>
      <c r="DR98">
        <v>49.7</v>
      </c>
      <c r="DS98">
        <v>52.3198</v>
      </c>
      <c r="DT98">
        <v>63.7266</v>
      </c>
      <c r="DU98">
        <v>17.9768</v>
      </c>
      <c r="DV98">
        <v>2</v>
      </c>
      <c r="DW98">
        <v>1.05337</v>
      </c>
      <c r="DX98">
        <v>0.859134</v>
      </c>
      <c r="DY98">
        <v>20.3571</v>
      </c>
      <c r="DZ98">
        <v>5.22687</v>
      </c>
      <c r="EA98">
        <v>11.9517</v>
      </c>
      <c r="EB98">
        <v>4.97495</v>
      </c>
      <c r="EC98">
        <v>3.28073</v>
      </c>
      <c r="ED98">
        <v>7213.7</v>
      </c>
      <c r="EE98">
        <v>9999</v>
      </c>
      <c r="EF98">
        <v>9999</v>
      </c>
      <c r="EG98">
        <v>167.9</v>
      </c>
      <c r="EH98">
        <v>4.97197</v>
      </c>
      <c r="EI98">
        <v>1.86218</v>
      </c>
      <c r="EJ98">
        <v>1.86768</v>
      </c>
      <c r="EK98">
        <v>1.85943</v>
      </c>
      <c r="EL98">
        <v>1.8631</v>
      </c>
      <c r="EM98">
        <v>1.86371</v>
      </c>
      <c r="EN98">
        <v>1.86437</v>
      </c>
      <c r="EO98">
        <v>1.86081</v>
      </c>
      <c r="EP98">
        <v>0</v>
      </c>
      <c r="EQ98">
        <v>0</v>
      </c>
      <c r="ER98">
        <v>0</v>
      </c>
      <c r="ES98">
        <v>0</v>
      </c>
      <c r="ET98" t="s">
        <v>336</v>
      </c>
      <c r="EU98" t="s">
        <v>337</v>
      </c>
      <c r="EV98" t="s">
        <v>338</v>
      </c>
      <c r="EW98" t="s">
        <v>338</v>
      </c>
      <c r="EX98" t="s">
        <v>338</v>
      </c>
      <c r="EY98" t="s">
        <v>338</v>
      </c>
      <c r="EZ98">
        <v>0</v>
      </c>
      <c r="FA98">
        <v>100</v>
      </c>
      <c r="FB98">
        <v>100</v>
      </c>
      <c r="FC98">
        <v>1.588</v>
      </c>
      <c r="FD98">
        <v>0.176</v>
      </c>
      <c r="FE98">
        <v>0.9387852331253524</v>
      </c>
      <c r="FF98">
        <v>0.0006784385813721132</v>
      </c>
      <c r="FG98">
        <v>-9.114967239483524E-07</v>
      </c>
      <c r="FH98">
        <v>3.422039933275619E-10</v>
      </c>
      <c r="FI98">
        <v>-0.08866672838695805</v>
      </c>
      <c r="FJ98">
        <v>-0.01029449659765723</v>
      </c>
      <c r="FK98">
        <v>0.0009324137930095463</v>
      </c>
      <c r="FL98">
        <v>-3.199825925107234E-06</v>
      </c>
      <c r="FM98">
        <v>1</v>
      </c>
      <c r="FN98">
        <v>2092</v>
      </c>
      <c r="FO98">
        <v>0</v>
      </c>
      <c r="FP98">
        <v>27</v>
      </c>
      <c r="FQ98">
        <v>1.5</v>
      </c>
      <c r="FR98">
        <v>11.6</v>
      </c>
      <c r="FS98">
        <v>1.40381</v>
      </c>
      <c r="FT98">
        <v>2.4646</v>
      </c>
      <c r="FU98">
        <v>2.14966</v>
      </c>
      <c r="FV98">
        <v>2.68677</v>
      </c>
      <c r="FW98">
        <v>2.15088</v>
      </c>
      <c r="FX98">
        <v>2.46948</v>
      </c>
      <c r="FY98">
        <v>51.6654</v>
      </c>
      <c r="FZ98">
        <v>14.0532</v>
      </c>
      <c r="GA98">
        <v>19</v>
      </c>
      <c r="GB98">
        <v>638.0890000000001</v>
      </c>
      <c r="GC98">
        <v>531.184</v>
      </c>
      <c r="GD98">
        <v>32.7867</v>
      </c>
      <c r="GE98">
        <v>40.1834</v>
      </c>
      <c r="GF98">
        <v>29.9972</v>
      </c>
      <c r="GG98">
        <v>40.5903</v>
      </c>
      <c r="GH98">
        <v>40.5954</v>
      </c>
      <c r="GI98">
        <v>28.1301</v>
      </c>
      <c r="GJ98">
        <v>54.9681</v>
      </c>
      <c r="GK98">
        <v>0</v>
      </c>
      <c r="GL98">
        <v>32.7949</v>
      </c>
      <c r="GM98">
        <v>420</v>
      </c>
      <c r="GN98">
        <v>21.4629</v>
      </c>
      <c r="GO98">
        <v>98.6925</v>
      </c>
      <c r="GP98">
        <v>99.12730000000001</v>
      </c>
    </row>
    <row r="99" spans="1:198">
      <c r="A99">
        <v>81</v>
      </c>
      <c r="B99">
        <v>1658259746.6</v>
      </c>
      <c r="C99">
        <v>11251</v>
      </c>
      <c r="D99" t="s">
        <v>588</v>
      </c>
      <c r="E99" t="s">
        <v>589</v>
      </c>
      <c r="F99">
        <v>15</v>
      </c>
      <c r="G99">
        <v>1658259740.849999</v>
      </c>
      <c r="H99">
        <f>(I99)/1000</f>
        <v>0</v>
      </c>
      <c r="I99">
        <f>1000*AY99*AG99*(AU99-AV99)/(100*AN99*(1000-AG99*AU99))</f>
        <v>0</v>
      </c>
      <c r="J99">
        <f>AY99*AG99*(AT99-AS99*(1000-AG99*AV99)/(1000-AG99*AU99))/(100*AN99)</f>
        <v>0</v>
      </c>
      <c r="K99">
        <f>AS99 - IF(AG99&gt;1, J99*AN99*100.0/(AI99*BG99), 0)</f>
        <v>0</v>
      </c>
      <c r="L99">
        <f>((R99-H99/2)*K99-J99)/(R99+H99/2)</f>
        <v>0</v>
      </c>
      <c r="M99">
        <f>L99*(AZ99+BA99)/1000.0</f>
        <v>0</v>
      </c>
      <c r="N99">
        <f>(AS99 - IF(AG99&gt;1, J99*AN99*100.0/(AI99*BG99), 0))*(AZ99+BA99)/1000.0</f>
        <v>0</v>
      </c>
      <c r="O99">
        <f>2.0/((1/Q99-1/P99)+SIGN(Q99)*SQRT((1/Q99-1/P99)*(1/Q99-1/P99) + 4*AO99/((AO99+1)*(AO99+1))*(2*1/Q99*1/P99-1/P99*1/P99)))</f>
        <v>0</v>
      </c>
      <c r="P99">
        <f>IF(LEFT(AP99,1)&lt;&gt;"0",IF(LEFT(AP99,1)="1",3.0,AQ99),$D$5+$E$5*(BG99*AZ99/($K$5*1000))+$F$5*(BG99*AZ99/($K$5*1000))*MAX(MIN(AN99,$J$5),$I$5)*MAX(MIN(AN99,$J$5),$I$5)+$G$5*MAX(MIN(AN99,$J$5),$I$5)*(BG99*AZ99/($K$5*1000))+$H$5*(BG99*AZ99/($K$5*1000))*(BG99*AZ99/($K$5*1000)))</f>
        <v>0</v>
      </c>
      <c r="Q99">
        <f>H99*(1000-(1000*0.61365*exp(17.502*U99/(240.97+U99))/(AZ99+BA99)+AU99)/2)/(1000*0.61365*exp(17.502*U99/(240.97+U99))/(AZ99+BA99)-AU99)</f>
        <v>0</v>
      </c>
      <c r="R99">
        <f>1/((AO99+1)/(O99/1.6)+1/(P99/1.37)) + AO99/((AO99+1)/(O99/1.6) + AO99/(P99/1.37))</f>
        <v>0</v>
      </c>
      <c r="S99">
        <f>(AJ99*AM99)</f>
        <v>0</v>
      </c>
      <c r="T99">
        <f>(BB99+(S99+2*0.95*5.67E-8*(((BB99+$B$9)+273)^4-(BB99+273)^4)-44100*H99)/(1.84*29.3*P99+8*0.95*5.67E-8*(BB99+273)^3))</f>
        <v>0</v>
      </c>
      <c r="U99">
        <f>($C$9*BC99+$D$9*BD99+$E$9*T99)</f>
        <v>0</v>
      </c>
      <c r="V99">
        <f>0.61365*exp(17.502*U99/(240.97+U99))</f>
        <v>0</v>
      </c>
      <c r="W99">
        <f>(X99/Y99*100)</f>
        <v>0</v>
      </c>
      <c r="X99">
        <f>AU99*(AZ99+BA99)/1000</f>
        <v>0</v>
      </c>
      <c r="Y99">
        <f>0.61365*exp(17.502*BB99/(240.97+BB99))</f>
        <v>0</v>
      </c>
      <c r="Z99">
        <f>(V99-AU99*(AZ99+BA99)/1000)</f>
        <v>0</v>
      </c>
      <c r="AA99">
        <f>(-H99*44100)</f>
        <v>0</v>
      </c>
      <c r="AB99">
        <f>2*29.3*P99*0.92*(BB99-U99)</f>
        <v>0</v>
      </c>
      <c r="AC99">
        <f>2*0.95*5.67E-8*(((BB99+$B$9)+273)^4-(U99+273)^4)</f>
        <v>0</v>
      </c>
      <c r="AD99">
        <f>S99+AC99+AA99+AB99</f>
        <v>0</v>
      </c>
      <c r="AE99">
        <v>0</v>
      </c>
      <c r="AF99">
        <v>0</v>
      </c>
      <c r="AG99">
        <f>IF(AE99*$H$15&gt;=AI99,1.0,(AI99/(AI99-AE99*$H$15)))</f>
        <v>0</v>
      </c>
      <c r="AH99">
        <f>(AG99-1)*100</f>
        <v>0</v>
      </c>
      <c r="AI99">
        <f>MAX(0,($B$15+$C$15*BG99)/(1+$D$15*BG99)*AZ99/(BB99+273)*$E$15)</f>
        <v>0</v>
      </c>
      <c r="AJ99">
        <f>$B$13*BH99+$C$13*BI99+$D$13*BT99</f>
        <v>0</v>
      </c>
      <c r="AK99">
        <f>AJ99*AL99</f>
        <v>0</v>
      </c>
      <c r="AL99">
        <f>($B$13*$D$11+$C$13*$D$11+$D$13*(BU99*$E$11+BV99*$G$11))/($B$13+$C$13+$D$13)</f>
        <v>0</v>
      </c>
      <c r="AM99">
        <f>($B$13*$K$11+$C$13*$K$11+$D$13*(BU99*$L$11+BV99*$N$11))/($B$13+$C$13+$D$13)</f>
        <v>0</v>
      </c>
      <c r="AN99">
        <v>2.4</v>
      </c>
      <c r="AO99">
        <v>0.5</v>
      </c>
      <c r="AP99" t="s">
        <v>334</v>
      </c>
      <c r="AQ99">
        <v>2</v>
      </c>
      <c r="AR99">
        <v>1658259740.849999</v>
      </c>
      <c r="AS99">
        <v>642.7409545454545</v>
      </c>
      <c r="AT99">
        <v>650.2018636363638</v>
      </c>
      <c r="AU99">
        <v>24.05004090909091</v>
      </c>
      <c r="AV99">
        <v>21.76140909090909</v>
      </c>
      <c r="AW99">
        <v>641.1681363636363</v>
      </c>
      <c r="AX99">
        <v>23.80695</v>
      </c>
      <c r="AY99">
        <v>600.1657727272727</v>
      </c>
      <c r="AZ99">
        <v>84.8953409090909</v>
      </c>
      <c r="BA99">
        <v>0.09259236363636365</v>
      </c>
      <c r="BB99">
        <v>33.97808181818182</v>
      </c>
      <c r="BC99">
        <v>33.91275909090908</v>
      </c>
      <c r="BD99">
        <v>999.9000000000003</v>
      </c>
      <c r="BE99">
        <v>0</v>
      </c>
      <c r="BF99">
        <v>0</v>
      </c>
      <c r="BG99">
        <v>9993.946818181817</v>
      </c>
      <c r="BH99">
        <v>552.6046818181818</v>
      </c>
      <c r="BI99">
        <v>175.127</v>
      </c>
      <c r="BJ99">
        <v>-7.461068604545455</v>
      </c>
      <c r="BK99">
        <v>658.5738181818181</v>
      </c>
      <c r="BL99">
        <v>664.6660909090909</v>
      </c>
      <c r="BM99">
        <v>2.288637545</v>
      </c>
      <c r="BN99">
        <v>650.2018636363638</v>
      </c>
      <c r="BO99">
        <v>21.76140909090909</v>
      </c>
      <c r="BP99">
        <v>2.041736363636363</v>
      </c>
      <c r="BQ99">
        <v>1.847440454545455</v>
      </c>
      <c r="BR99">
        <v>17.73714545454545</v>
      </c>
      <c r="BS99">
        <v>16.19209090909091</v>
      </c>
      <c r="BT99">
        <v>1800.003636363636</v>
      </c>
      <c r="BU99">
        <v>0.643001318181818</v>
      </c>
      <c r="BV99">
        <v>0.3569986363636364</v>
      </c>
      <c r="BW99">
        <v>39</v>
      </c>
      <c r="BX99">
        <v>30063.53181818183</v>
      </c>
      <c r="BY99">
        <v>1658259735.6</v>
      </c>
      <c r="BZ99" t="s">
        <v>590</v>
      </c>
      <c r="CA99">
        <v>1658259735.6</v>
      </c>
      <c r="CB99">
        <v>1658259731.6</v>
      </c>
      <c r="CC99">
        <v>88</v>
      </c>
      <c r="CD99">
        <v>-0.018</v>
      </c>
      <c r="CE99">
        <v>0.002</v>
      </c>
      <c r="CF99">
        <v>1.57</v>
      </c>
      <c r="CG99">
        <v>0.169</v>
      </c>
      <c r="CH99">
        <v>650</v>
      </c>
      <c r="CI99">
        <v>21</v>
      </c>
      <c r="CJ99">
        <v>0.24</v>
      </c>
      <c r="CK99">
        <v>0.03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3.21874</v>
      </c>
      <c r="CX99">
        <v>2.77987</v>
      </c>
      <c r="CY99">
        <v>0.109076</v>
      </c>
      <c r="CZ99">
        <v>0.112019</v>
      </c>
      <c r="DA99">
        <v>0.102917</v>
      </c>
      <c r="DB99">
        <v>0.09420530000000001</v>
      </c>
      <c r="DC99">
        <v>22089.4</v>
      </c>
      <c r="DD99">
        <v>21733.6</v>
      </c>
      <c r="DE99">
        <v>23880.8</v>
      </c>
      <c r="DF99">
        <v>21838.3</v>
      </c>
      <c r="DG99">
        <v>31719.8</v>
      </c>
      <c r="DH99">
        <v>25254.2</v>
      </c>
      <c r="DI99">
        <v>39088.6</v>
      </c>
      <c r="DJ99">
        <v>30244.6</v>
      </c>
      <c r="DK99">
        <v>2.0485</v>
      </c>
      <c r="DL99">
        <v>1.89887</v>
      </c>
      <c r="DM99">
        <v>-0.00294298</v>
      </c>
      <c r="DN99">
        <v>0</v>
      </c>
      <c r="DO99">
        <v>33.8455</v>
      </c>
      <c r="DP99">
        <v>999.9</v>
      </c>
      <c r="DQ99">
        <v>36.2</v>
      </c>
      <c r="DR99">
        <v>49.5</v>
      </c>
      <c r="DS99">
        <v>51.6468</v>
      </c>
      <c r="DT99">
        <v>63.6666</v>
      </c>
      <c r="DU99">
        <v>17.9327</v>
      </c>
      <c r="DV99">
        <v>2</v>
      </c>
      <c r="DW99">
        <v>1.038</v>
      </c>
      <c r="DX99">
        <v>4.82603</v>
      </c>
      <c r="DY99">
        <v>20.2662</v>
      </c>
      <c r="DZ99">
        <v>5.22073</v>
      </c>
      <c r="EA99">
        <v>11.9514</v>
      </c>
      <c r="EB99">
        <v>4.97335</v>
      </c>
      <c r="EC99">
        <v>3.27988</v>
      </c>
      <c r="ED99">
        <v>7216.3</v>
      </c>
      <c r="EE99">
        <v>9999</v>
      </c>
      <c r="EF99">
        <v>9999</v>
      </c>
      <c r="EG99">
        <v>167.9</v>
      </c>
      <c r="EH99">
        <v>4.97188</v>
      </c>
      <c r="EI99">
        <v>1.86214</v>
      </c>
      <c r="EJ99">
        <v>1.86767</v>
      </c>
      <c r="EK99">
        <v>1.8593</v>
      </c>
      <c r="EL99">
        <v>1.86307</v>
      </c>
      <c r="EM99">
        <v>1.86371</v>
      </c>
      <c r="EN99">
        <v>1.86432</v>
      </c>
      <c r="EO99">
        <v>1.86075</v>
      </c>
      <c r="EP99">
        <v>0</v>
      </c>
      <c r="EQ99">
        <v>0</v>
      </c>
      <c r="ER99">
        <v>0</v>
      </c>
      <c r="ES99">
        <v>0</v>
      </c>
      <c r="ET99" t="s">
        <v>336</v>
      </c>
      <c r="EU99" t="s">
        <v>337</v>
      </c>
      <c r="EV99" t="s">
        <v>338</v>
      </c>
      <c r="EW99" t="s">
        <v>338</v>
      </c>
      <c r="EX99" t="s">
        <v>338</v>
      </c>
      <c r="EY99" t="s">
        <v>338</v>
      </c>
      <c r="EZ99">
        <v>0</v>
      </c>
      <c r="FA99">
        <v>100</v>
      </c>
      <c r="FB99">
        <v>100</v>
      </c>
      <c r="FC99">
        <v>1.57</v>
      </c>
      <c r="FD99">
        <v>0.2855</v>
      </c>
      <c r="FE99">
        <v>1.419855661384814</v>
      </c>
      <c r="FF99">
        <v>0.0006784385813721132</v>
      </c>
      <c r="FG99">
        <v>-9.114967239483524E-07</v>
      </c>
      <c r="FH99">
        <v>3.422039933275619E-10</v>
      </c>
      <c r="FI99">
        <v>0.001024655355594033</v>
      </c>
      <c r="FJ99">
        <v>-0.01029449659765723</v>
      </c>
      <c r="FK99">
        <v>0.0009324137930095463</v>
      </c>
      <c r="FL99">
        <v>-3.199825925107234E-06</v>
      </c>
      <c r="FM99">
        <v>1</v>
      </c>
      <c r="FN99">
        <v>2092</v>
      </c>
      <c r="FO99">
        <v>0</v>
      </c>
      <c r="FP99">
        <v>27</v>
      </c>
      <c r="FQ99">
        <v>0.2</v>
      </c>
      <c r="FR99">
        <v>0.2</v>
      </c>
      <c r="FS99">
        <v>1.9873</v>
      </c>
      <c r="FT99">
        <v>2.47192</v>
      </c>
      <c r="FU99">
        <v>2.14966</v>
      </c>
      <c r="FV99">
        <v>2.68555</v>
      </c>
      <c r="FW99">
        <v>2.15088</v>
      </c>
      <c r="FX99">
        <v>2.44995</v>
      </c>
      <c r="FY99">
        <v>51.3648</v>
      </c>
      <c r="FZ99">
        <v>14.0007</v>
      </c>
      <c r="GA99">
        <v>19</v>
      </c>
      <c r="GB99">
        <v>635.992</v>
      </c>
      <c r="GC99">
        <v>533.647</v>
      </c>
      <c r="GD99">
        <v>29.6619</v>
      </c>
      <c r="GE99">
        <v>39.4422</v>
      </c>
      <c r="GF99">
        <v>29.9924</v>
      </c>
      <c r="GG99">
        <v>39.8257</v>
      </c>
      <c r="GH99">
        <v>39.8332</v>
      </c>
      <c r="GI99">
        <v>39.8088</v>
      </c>
      <c r="GJ99">
        <v>54.8502</v>
      </c>
      <c r="GK99">
        <v>0</v>
      </c>
      <c r="GL99">
        <v>30.6733</v>
      </c>
      <c r="GM99">
        <v>650</v>
      </c>
      <c r="GN99">
        <v>21.2714</v>
      </c>
      <c r="GO99">
        <v>98.7984</v>
      </c>
      <c r="GP99">
        <v>99.2033</v>
      </c>
    </row>
    <row r="100" spans="1:198">
      <c r="A100">
        <v>82</v>
      </c>
      <c r="B100">
        <v>1658259837.1</v>
      </c>
      <c r="C100">
        <v>11341.5</v>
      </c>
      <c r="D100" t="s">
        <v>591</v>
      </c>
      <c r="E100" t="s">
        <v>592</v>
      </c>
      <c r="F100">
        <v>15</v>
      </c>
      <c r="G100">
        <v>1658259831.85</v>
      </c>
      <c r="H100">
        <f>(I100)/1000</f>
        <v>0</v>
      </c>
      <c r="I100">
        <f>1000*AY100*AG100*(AU100-AV100)/(100*AN100*(1000-AG100*AU100))</f>
        <v>0</v>
      </c>
      <c r="J100">
        <f>AY100*AG100*(AT100-AS100*(1000-AG100*AV100)/(1000-AG100*AU100))/(100*AN100)</f>
        <v>0</v>
      </c>
      <c r="K100">
        <f>AS100 - IF(AG100&gt;1, J100*AN100*100.0/(AI100*BG100), 0)</f>
        <v>0</v>
      </c>
      <c r="L100">
        <f>((R100-H100/2)*K100-J100)/(R100+H100/2)</f>
        <v>0</v>
      </c>
      <c r="M100">
        <f>L100*(AZ100+BA100)/1000.0</f>
        <v>0</v>
      </c>
      <c r="N100">
        <f>(AS100 - IF(AG100&gt;1, J100*AN100*100.0/(AI100*BG100), 0))*(AZ100+BA100)/1000.0</f>
        <v>0</v>
      </c>
      <c r="O100">
        <f>2.0/((1/Q100-1/P100)+SIGN(Q100)*SQRT((1/Q100-1/P100)*(1/Q100-1/P100) + 4*AO100/((AO100+1)*(AO100+1))*(2*1/Q100*1/P100-1/P100*1/P100)))</f>
        <v>0</v>
      </c>
      <c r="P100">
        <f>IF(LEFT(AP100,1)&lt;&gt;"0",IF(LEFT(AP100,1)="1",3.0,AQ100),$D$5+$E$5*(BG100*AZ100/($K$5*1000))+$F$5*(BG100*AZ100/($K$5*1000))*MAX(MIN(AN100,$J$5),$I$5)*MAX(MIN(AN100,$J$5),$I$5)+$G$5*MAX(MIN(AN100,$J$5),$I$5)*(BG100*AZ100/($K$5*1000))+$H$5*(BG100*AZ100/($K$5*1000))*(BG100*AZ100/($K$5*1000)))</f>
        <v>0</v>
      </c>
      <c r="Q100">
        <f>H100*(1000-(1000*0.61365*exp(17.502*U100/(240.97+U100))/(AZ100+BA100)+AU100)/2)/(1000*0.61365*exp(17.502*U100/(240.97+U100))/(AZ100+BA100)-AU100)</f>
        <v>0</v>
      </c>
      <c r="R100">
        <f>1/((AO100+1)/(O100/1.6)+1/(P100/1.37)) + AO100/((AO100+1)/(O100/1.6) + AO100/(P100/1.37))</f>
        <v>0</v>
      </c>
      <c r="S100">
        <f>(AJ100*AM100)</f>
        <v>0</v>
      </c>
      <c r="T100">
        <f>(BB100+(S100+2*0.95*5.67E-8*(((BB100+$B$9)+273)^4-(BB100+273)^4)-44100*H100)/(1.84*29.3*P100+8*0.95*5.67E-8*(BB100+273)^3))</f>
        <v>0</v>
      </c>
      <c r="U100">
        <f>($C$9*BC100+$D$9*BD100+$E$9*T100)</f>
        <v>0</v>
      </c>
      <c r="V100">
        <f>0.61365*exp(17.502*U100/(240.97+U100))</f>
        <v>0</v>
      </c>
      <c r="W100">
        <f>(X100/Y100*100)</f>
        <v>0</v>
      </c>
      <c r="X100">
        <f>AU100*(AZ100+BA100)/1000</f>
        <v>0</v>
      </c>
      <c r="Y100">
        <f>0.61365*exp(17.502*BB100/(240.97+BB100))</f>
        <v>0</v>
      </c>
      <c r="Z100">
        <f>(V100-AU100*(AZ100+BA100)/1000)</f>
        <v>0</v>
      </c>
      <c r="AA100">
        <f>(-H100*44100)</f>
        <v>0</v>
      </c>
      <c r="AB100">
        <f>2*29.3*P100*0.92*(BB100-U100)</f>
        <v>0</v>
      </c>
      <c r="AC100">
        <f>2*0.95*5.67E-8*(((BB100+$B$9)+273)^4-(U100+273)^4)</f>
        <v>0</v>
      </c>
      <c r="AD100">
        <f>S100+AC100+AA100+AB100</f>
        <v>0</v>
      </c>
      <c r="AE100">
        <v>0</v>
      </c>
      <c r="AF100">
        <v>0</v>
      </c>
      <c r="AG100">
        <f>IF(AE100*$H$15&gt;=AI100,1.0,(AI100/(AI100-AE100*$H$15)))</f>
        <v>0</v>
      </c>
      <c r="AH100">
        <f>(AG100-1)*100</f>
        <v>0</v>
      </c>
      <c r="AI100">
        <f>MAX(0,($B$15+$C$15*BG100)/(1+$D$15*BG100)*AZ100/(BB100+273)*$E$15)</f>
        <v>0</v>
      </c>
      <c r="AJ100">
        <f>$B$13*BH100+$C$13*BI100+$D$13*BT100</f>
        <v>0</v>
      </c>
      <c r="AK100">
        <f>AJ100*AL100</f>
        <v>0</v>
      </c>
      <c r="AL100">
        <f>($B$13*$D$11+$C$13*$D$11+$D$13*(BU100*$E$11+BV100*$G$11))/($B$13+$C$13+$D$13)</f>
        <v>0</v>
      </c>
      <c r="AM100">
        <f>($B$13*$K$11+$C$13*$K$11+$D$13*(BU100*$L$11+BV100*$N$11))/($B$13+$C$13+$D$13)</f>
        <v>0</v>
      </c>
      <c r="AN100">
        <v>2.4</v>
      </c>
      <c r="AO100">
        <v>0.5</v>
      </c>
      <c r="AP100" t="s">
        <v>334</v>
      </c>
      <c r="AQ100">
        <v>2</v>
      </c>
      <c r="AR100">
        <v>1658259831.85</v>
      </c>
      <c r="AS100">
        <v>791.2603999999999</v>
      </c>
      <c r="AT100">
        <v>799.85885</v>
      </c>
      <c r="AU100">
        <v>23.621335</v>
      </c>
      <c r="AV100">
        <v>21.455915</v>
      </c>
      <c r="AW100">
        <v>789.7196500000001</v>
      </c>
      <c r="AX100">
        <v>23.385505</v>
      </c>
      <c r="AY100">
        <v>600.2509</v>
      </c>
      <c r="AZ100">
        <v>84.891925</v>
      </c>
      <c r="BA100">
        <v>0.09227022</v>
      </c>
      <c r="BB100">
        <v>34.049005</v>
      </c>
      <c r="BC100">
        <v>33.952265</v>
      </c>
      <c r="BD100">
        <v>999.9000000000002</v>
      </c>
      <c r="BE100">
        <v>0</v>
      </c>
      <c r="BF100">
        <v>0</v>
      </c>
      <c r="BG100">
        <v>10001.053</v>
      </c>
      <c r="BH100">
        <v>552.8129</v>
      </c>
      <c r="BI100">
        <v>173.17445</v>
      </c>
      <c r="BJ100">
        <v>-8.598468974999999</v>
      </c>
      <c r="BK100">
        <v>810.3961</v>
      </c>
      <c r="BL100">
        <v>817.3969500000001</v>
      </c>
      <c r="BM100">
        <v>2.165410645</v>
      </c>
      <c r="BN100">
        <v>799.85885</v>
      </c>
      <c r="BO100">
        <v>21.455915</v>
      </c>
      <c r="BP100">
        <v>2.0052595</v>
      </c>
      <c r="BQ100">
        <v>1.821433</v>
      </c>
      <c r="BR100">
        <v>17.449345</v>
      </c>
      <c r="BS100">
        <v>15.969575</v>
      </c>
      <c r="BT100">
        <v>1800.0045</v>
      </c>
      <c r="BU100">
        <v>0.6429999999999999</v>
      </c>
      <c r="BV100">
        <v>0.35699995</v>
      </c>
      <c r="BW100">
        <v>39</v>
      </c>
      <c r="BX100">
        <v>30063.485</v>
      </c>
      <c r="BY100">
        <v>1658259827.1</v>
      </c>
      <c r="BZ100" t="s">
        <v>593</v>
      </c>
      <c r="CA100">
        <v>1658259820.6</v>
      </c>
      <c r="CB100">
        <v>1658259827.1</v>
      </c>
      <c r="CC100">
        <v>89</v>
      </c>
      <c r="CD100">
        <v>-0.015</v>
      </c>
      <c r="CE100">
        <v>0.005</v>
      </c>
      <c r="CF100">
        <v>1.54</v>
      </c>
      <c r="CG100">
        <v>0.167</v>
      </c>
      <c r="CH100">
        <v>800</v>
      </c>
      <c r="CI100">
        <v>21</v>
      </c>
      <c r="CJ100">
        <v>0.17</v>
      </c>
      <c r="CK100">
        <v>0.03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3.21886</v>
      </c>
      <c r="CX100">
        <v>2.77908</v>
      </c>
      <c r="CY100">
        <v>0.125915</v>
      </c>
      <c r="CZ100">
        <v>0.129167</v>
      </c>
      <c r="DA100">
        <v>0.102325</v>
      </c>
      <c r="DB100">
        <v>0.0938272</v>
      </c>
      <c r="DC100">
        <v>21691.8</v>
      </c>
      <c r="DD100">
        <v>21330.6</v>
      </c>
      <c r="DE100">
        <v>23901.3</v>
      </c>
      <c r="DF100">
        <v>21854.4</v>
      </c>
      <c r="DG100">
        <v>31766.2</v>
      </c>
      <c r="DH100">
        <v>25282.8</v>
      </c>
      <c r="DI100">
        <v>39120.6</v>
      </c>
      <c r="DJ100">
        <v>30266.5</v>
      </c>
      <c r="DK100">
        <v>2.05323</v>
      </c>
      <c r="DL100">
        <v>1.90537</v>
      </c>
      <c r="DM100">
        <v>0.0121817</v>
      </c>
      <c r="DN100">
        <v>0</v>
      </c>
      <c r="DO100">
        <v>33.7835</v>
      </c>
      <c r="DP100">
        <v>999.9</v>
      </c>
      <c r="DQ100">
        <v>36.1</v>
      </c>
      <c r="DR100">
        <v>49.3</v>
      </c>
      <c r="DS100">
        <v>50.9943</v>
      </c>
      <c r="DT100">
        <v>63.3866</v>
      </c>
      <c r="DU100">
        <v>17.8285</v>
      </c>
      <c r="DV100">
        <v>2</v>
      </c>
      <c r="DW100">
        <v>0.958491</v>
      </c>
      <c r="DX100">
        <v>0.36655</v>
      </c>
      <c r="DY100">
        <v>20.3602</v>
      </c>
      <c r="DZ100">
        <v>5.22073</v>
      </c>
      <c r="EA100">
        <v>11.9502</v>
      </c>
      <c r="EB100">
        <v>4.9744</v>
      </c>
      <c r="EC100">
        <v>3.2802</v>
      </c>
      <c r="ED100">
        <v>7218.2</v>
      </c>
      <c r="EE100">
        <v>9999</v>
      </c>
      <c r="EF100">
        <v>9999</v>
      </c>
      <c r="EG100">
        <v>167.9</v>
      </c>
      <c r="EH100">
        <v>4.97192</v>
      </c>
      <c r="EI100">
        <v>1.86218</v>
      </c>
      <c r="EJ100">
        <v>1.86768</v>
      </c>
      <c r="EK100">
        <v>1.85939</v>
      </c>
      <c r="EL100">
        <v>1.8631</v>
      </c>
      <c r="EM100">
        <v>1.86371</v>
      </c>
      <c r="EN100">
        <v>1.86434</v>
      </c>
      <c r="EO100">
        <v>1.86081</v>
      </c>
      <c r="EP100">
        <v>0</v>
      </c>
      <c r="EQ100">
        <v>0</v>
      </c>
      <c r="ER100">
        <v>0</v>
      </c>
      <c r="ES100">
        <v>0</v>
      </c>
      <c r="ET100" t="s">
        <v>336</v>
      </c>
      <c r="EU100" t="s">
        <v>337</v>
      </c>
      <c r="EV100" t="s">
        <v>338</v>
      </c>
      <c r="EW100" t="s">
        <v>338</v>
      </c>
      <c r="EX100" t="s">
        <v>338</v>
      </c>
      <c r="EY100" t="s">
        <v>338</v>
      </c>
      <c r="EZ100">
        <v>0</v>
      </c>
      <c r="FA100">
        <v>100</v>
      </c>
      <c r="FB100">
        <v>100</v>
      </c>
      <c r="FC100">
        <v>1.541</v>
      </c>
      <c r="FD100">
        <v>0.2833</v>
      </c>
      <c r="FE100">
        <v>1.404977629898189</v>
      </c>
      <c r="FF100">
        <v>0.0006784385813721132</v>
      </c>
      <c r="FG100">
        <v>-9.114967239483524E-07</v>
      </c>
      <c r="FH100">
        <v>3.422039933275619E-10</v>
      </c>
      <c r="FI100">
        <v>0.00646405635079194</v>
      </c>
      <c r="FJ100">
        <v>-0.01029449659765723</v>
      </c>
      <c r="FK100">
        <v>0.0009324137930095463</v>
      </c>
      <c r="FL100">
        <v>-3.199825925107234E-06</v>
      </c>
      <c r="FM100">
        <v>1</v>
      </c>
      <c r="FN100">
        <v>2092</v>
      </c>
      <c r="FO100">
        <v>0</v>
      </c>
      <c r="FP100">
        <v>27</v>
      </c>
      <c r="FQ100">
        <v>0.3</v>
      </c>
      <c r="FR100">
        <v>0.2</v>
      </c>
      <c r="FS100">
        <v>2.34497</v>
      </c>
      <c r="FT100">
        <v>2.46338</v>
      </c>
      <c r="FU100">
        <v>2.14966</v>
      </c>
      <c r="FV100">
        <v>2.68433</v>
      </c>
      <c r="FW100">
        <v>2.15088</v>
      </c>
      <c r="FX100">
        <v>2.46948</v>
      </c>
      <c r="FY100">
        <v>51.1327</v>
      </c>
      <c r="FZ100">
        <v>14.0357</v>
      </c>
      <c r="GA100">
        <v>19</v>
      </c>
      <c r="GB100">
        <v>635.393</v>
      </c>
      <c r="GC100">
        <v>534.7670000000001</v>
      </c>
      <c r="GD100">
        <v>33.7629</v>
      </c>
      <c r="GE100">
        <v>39.0314</v>
      </c>
      <c r="GF100">
        <v>29.9988</v>
      </c>
      <c r="GG100">
        <v>39.3457</v>
      </c>
      <c r="GH100">
        <v>39.3515</v>
      </c>
      <c r="GI100">
        <v>46.9474</v>
      </c>
      <c r="GJ100">
        <v>54.3121</v>
      </c>
      <c r="GK100">
        <v>0</v>
      </c>
      <c r="GL100">
        <v>33.7543</v>
      </c>
      <c r="GM100">
        <v>800</v>
      </c>
      <c r="GN100">
        <v>21.3205</v>
      </c>
      <c r="GO100">
        <v>98.8809</v>
      </c>
      <c r="GP100">
        <v>99.2756</v>
      </c>
    </row>
    <row r="101" spans="1:198">
      <c r="A101">
        <v>83</v>
      </c>
      <c r="B101">
        <v>1658259927.6</v>
      </c>
      <c r="C101">
        <v>11432</v>
      </c>
      <c r="D101" t="s">
        <v>594</v>
      </c>
      <c r="E101" t="s">
        <v>595</v>
      </c>
      <c r="F101">
        <v>15</v>
      </c>
      <c r="G101">
        <v>1658259919.849999</v>
      </c>
      <c r="H101">
        <f>(I101)/1000</f>
        <v>0</v>
      </c>
      <c r="I101">
        <f>1000*AY101*AG101*(AU101-AV101)/(100*AN101*(1000-AG101*AU101))</f>
        <v>0</v>
      </c>
      <c r="J101">
        <f>AY101*AG101*(AT101-AS101*(1000-AG101*AV101)/(1000-AG101*AU101))/(100*AN101)</f>
        <v>0</v>
      </c>
      <c r="K101">
        <f>AS101 - IF(AG101&gt;1, J101*AN101*100.0/(AI101*BG101), 0)</f>
        <v>0</v>
      </c>
      <c r="L101">
        <f>((R101-H101/2)*K101-J101)/(R101+H101/2)</f>
        <v>0</v>
      </c>
      <c r="M101">
        <f>L101*(AZ101+BA101)/1000.0</f>
        <v>0</v>
      </c>
      <c r="N101">
        <f>(AS101 - IF(AG101&gt;1, J101*AN101*100.0/(AI101*BG101), 0))*(AZ101+BA101)/1000.0</f>
        <v>0</v>
      </c>
      <c r="O101">
        <f>2.0/((1/Q101-1/P101)+SIGN(Q101)*SQRT((1/Q101-1/P101)*(1/Q101-1/P101) + 4*AO101/((AO101+1)*(AO101+1))*(2*1/Q101*1/P101-1/P101*1/P101)))</f>
        <v>0</v>
      </c>
      <c r="P101">
        <f>IF(LEFT(AP101,1)&lt;&gt;"0",IF(LEFT(AP101,1)="1",3.0,AQ101),$D$5+$E$5*(BG101*AZ101/($K$5*1000))+$F$5*(BG101*AZ101/($K$5*1000))*MAX(MIN(AN101,$J$5),$I$5)*MAX(MIN(AN101,$J$5),$I$5)+$G$5*MAX(MIN(AN101,$J$5),$I$5)*(BG101*AZ101/($K$5*1000))+$H$5*(BG101*AZ101/($K$5*1000))*(BG101*AZ101/($K$5*1000)))</f>
        <v>0</v>
      </c>
      <c r="Q101">
        <f>H101*(1000-(1000*0.61365*exp(17.502*U101/(240.97+U101))/(AZ101+BA101)+AU101)/2)/(1000*0.61365*exp(17.502*U101/(240.97+U101))/(AZ101+BA101)-AU101)</f>
        <v>0</v>
      </c>
      <c r="R101">
        <f>1/((AO101+1)/(O101/1.6)+1/(P101/1.37)) + AO101/((AO101+1)/(O101/1.6) + AO101/(P101/1.37))</f>
        <v>0</v>
      </c>
      <c r="S101">
        <f>(AJ101*AM101)</f>
        <v>0</v>
      </c>
      <c r="T101">
        <f>(BB101+(S101+2*0.95*5.67E-8*(((BB101+$B$9)+273)^4-(BB101+273)^4)-44100*H101)/(1.84*29.3*P101+8*0.95*5.67E-8*(BB101+273)^3))</f>
        <v>0</v>
      </c>
      <c r="U101">
        <f>($C$9*BC101+$D$9*BD101+$E$9*T101)</f>
        <v>0</v>
      </c>
      <c r="V101">
        <f>0.61365*exp(17.502*U101/(240.97+U101))</f>
        <v>0</v>
      </c>
      <c r="W101">
        <f>(X101/Y101*100)</f>
        <v>0</v>
      </c>
      <c r="X101">
        <f>AU101*(AZ101+BA101)/1000</f>
        <v>0</v>
      </c>
      <c r="Y101">
        <f>0.61365*exp(17.502*BB101/(240.97+BB101))</f>
        <v>0</v>
      </c>
      <c r="Z101">
        <f>(V101-AU101*(AZ101+BA101)/1000)</f>
        <v>0</v>
      </c>
      <c r="AA101">
        <f>(-H101*44100)</f>
        <v>0</v>
      </c>
      <c r="AB101">
        <f>2*29.3*P101*0.92*(BB101-U101)</f>
        <v>0</v>
      </c>
      <c r="AC101">
        <f>2*0.95*5.67E-8*(((BB101+$B$9)+273)^4-(U101+273)^4)</f>
        <v>0</v>
      </c>
      <c r="AD101">
        <f>S101+AC101+AA101+AB101</f>
        <v>0</v>
      </c>
      <c r="AE101">
        <v>0</v>
      </c>
      <c r="AF101">
        <v>0</v>
      </c>
      <c r="AG101">
        <f>IF(AE101*$H$15&gt;=AI101,1.0,(AI101/(AI101-AE101*$H$15)))</f>
        <v>0</v>
      </c>
      <c r="AH101">
        <f>(AG101-1)*100</f>
        <v>0</v>
      </c>
      <c r="AI101">
        <f>MAX(0,($B$15+$C$15*BG101)/(1+$D$15*BG101)*AZ101/(BB101+273)*$E$15)</f>
        <v>0</v>
      </c>
      <c r="AJ101">
        <f>$B$13*BH101+$C$13*BI101+$D$13*BT101</f>
        <v>0</v>
      </c>
      <c r="AK101">
        <f>AJ101*AL101</f>
        <v>0</v>
      </c>
      <c r="AL101">
        <f>($B$13*$D$11+$C$13*$D$11+$D$13*(BU101*$E$11+BV101*$G$11))/($B$13+$C$13+$D$13)</f>
        <v>0</v>
      </c>
      <c r="AM101">
        <f>($B$13*$K$11+$C$13*$K$11+$D$13*(BU101*$L$11+BV101*$N$11))/($B$13+$C$13+$D$13)</f>
        <v>0</v>
      </c>
      <c r="AN101">
        <v>2.4</v>
      </c>
      <c r="AO101">
        <v>0.5</v>
      </c>
      <c r="AP101" t="s">
        <v>334</v>
      </c>
      <c r="AQ101">
        <v>2</v>
      </c>
      <c r="AR101">
        <v>1658259919.849999</v>
      </c>
      <c r="AS101">
        <v>986.7731999999999</v>
      </c>
      <c r="AT101">
        <v>999.8368000000002</v>
      </c>
      <c r="AU101">
        <v>24.72017</v>
      </c>
      <c r="AV101">
        <v>21.79124</v>
      </c>
      <c r="AW101">
        <v>985.1577666666667</v>
      </c>
      <c r="AX101">
        <v>24.45997999999999</v>
      </c>
      <c r="AY101">
        <v>600.0300000000001</v>
      </c>
      <c r="AZ101">
        <v>84.89031333333334</v>
      </c>
      <c r="BA101">
        <v>0.09488479333333336</v>
      </c>
      <c r="BB101">
        <v>33.91415666666666</v>
      </c>
      <c r="BC101">
        <v>34.06532</v>
      </c>
      <c r="BD101">
        <v>999.9000000000002</v>
      </c>
      <c r="BE101">
        <v>0</v>
      </c>
      <c r="BF101">
        <v>0</v>
      </c>
      <c r="BG101">
        <v>9999.123333333333</v>
      </c>
      <c r="BH101">
        <v>553.4972666666666</v>
      </c>
      <c r="BI101">
        <v>184.9437</v>
      </c>
      <c r="BJ101">
        <v>-13.06377933333333</v>
      </c>
      <c r="BK101">
        <v>1011.781666666667</v>
      </c>
      <c r="BL101">
        <v>1022.110333333333</v>
      </c>
      <c r="BM101">
        <v>2.9289295</v>
      </c>
      <c r="BN101">
        <v>999.8368000000002</v>
      </c>
      <c r="BO101">
        <v>21.79124</v>
      </c>
      <c r="BP101">
        <v>2.098503</v>
      </c>
      <c r="BQ101">
        <v>1.849866</v>
      </c>
      <c r="BR101">
        <v>18.19912333333333</v>
      </c>
      <c r="BS101">
        <v>16.21423666666667</v>
      </c>
      <c r="BT101">
        <v>1800.011</v>
      </c>
      <c r="BU101">
        <v>0.6430003</v>
      </c>
      <c r="BV101">
        <v>0.3569997000000001</v>
      </c>
      <c r="BW101">
        <v>38.64861666666666</v>
      </c>
      <c r="BX101">
        <v>30063.60666666666</v>
      </c>
      <c r="BY101">
        <v>1658259910.6</v>
      </c>
      <c r="BZ101" t="s">
        <v>596</v>
      </c>
      <c r="CA101">
        <v>1658259910.6</v>
      </c>
      <c r="CB101">
        <v>1658259904.6</v>
      </c>
      <c r="CC101">
        <v>90</v>
      </c>
      <c r="CD101">
        <v>0.1</v>
      </c>
      <c r="CE101">
        <v>-0.006</v>
      </c>
      <c r="CF101">
        <v>1.614</v>
      </c>
      <c r="CG101">
        <v>0.173</v>
      </c>
      <c r="CH101">
        <v>1000</v>
      </c>
      <c r="CI101">
        <v>21</v>
      </c>
      <c r="CJ101">
        <v>0.12</v>
      </c>
      <c r="CK101">
        <v>0.03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3.22056</v>
      </c>
      <c r="CX101">
        <v>2.78127</v>
      </c>
      <c r="CY101">
        <v>0.146198</v>
      </c>
      <c r="CZ101">
        <v>0.149625</v>
      </c>
      <c r="DA101">
        <v>0.101752</v>
      </c>
      <c r="DB101">
        <v>0.0940283</v>
      </c>
      <c r="DC101">
        <v>21199.6</v>
      </c>
      <c r="DD101">
        <v>20837.3</v>
      </c>
      <c r="DE101">
        <v>23913.4</v>
      </c>
      <c r="DF101">
        <v>21862.2</v>
      </c>
      <c r="DG101">
        <v>31801.5</v>
      </c>
      <c r="DH101">
        <v>25286.3</v>
      </c>
      <c r="DI101">
        <v>39139.4</v>
      </c>
      <c r="DJ101">
        <v>30277.3</v>
      </c>
      <c r="DK101">
        <v>2.0603</v>
      </c>
      <c r="DL101">
        <v>1.9116</v>
      </c>
      <c r="DM101">
        <v>0.0179186</v>
      </c>
      <c r="DN101">
        <v>0</v>
      </c>
      <c r="DO101">
        <v>33.7936</v>
      </c>
      <c r="DP101">
        <v>999.9</v>
      </c>
      <c r="DQ101">
        <v>36</v>
      </c>
      <c r="DR101">
        <v>49.2</v>
      </c>
      <c r="DS101">
        <v>50.6016</v>
      </c>
      <c r="DT101">
        <v>63.7166</v>
      </c>
      <c r="DU101">
        <v>17.7764</v>
      </c>
      <c r="DV101">
        <v>2</v>
      </c>
      <c r="DW101">
        <v>0.936001</v>
      </c>
      <c r="DX101">
        <v>1.93099</v>
      </c>
      <c r="DY101">
        <v>20.3479</v>
      </c>
      <c r="DZ101">
        <v>5.22403</v>
      </c>
      <c r="EA101">
        <v>11.9502</v>
      </c>
      <c r="EB101">
        <v>4.97495</v>
      </c>
      <c r="EC101">
        <v>3.28087</v>
      </c>
      <c r="ED101">
        <v>7220.4</v>
      </c>
      <c r="EE101">
        <v>9999</v>
      </c>
      <c r="EF101">
        <v>9999</v>
      </c>
      <c r="EG101">
        <v>168</v>
      </c>
      <c r="EH101">
        <v>4.97192</v>
      </c>
      <c r="EI101">
        <v>1.86218</v>
      </c>
      <c r="EJ101">
        <v>1.86768</v>
      </c>
      <c r="EK101">
        <v>1.85931</v>
      </c>
      <c r="EL101">
        <v>1.8631</v>
      </c>
      <c r="EM101">
        <v>1.86371</v>
      </c>
      <c r="EN101">
        <v>1.86434</v>
      </c>
      <c r="EO101">
        <v>1.86081</v>
      </c>
      <c r="EP101">
        <v>0</v>
      </c>
      <c r="EQ101">
        <v>0</v>
      </c>
      <c r="ER101">
        <v>0</v>
      </c>
      <c r="ES101">
        <v>0</v>
      </c>
      <c r="ET101" t="s">
        <v>336</v>
      </c>
      <c r="EU101" t="s">
        <v>337</v>
      </c>
      <c r="EV101" t="s">
        <v>338</v>
      </c>
      <c r="EW101" t="s">
        <v>338</v>
      </c>
      <c r="EX101" t="s">
        <v>338</v>
      </c>
      <c r="EY101" t="s">
        <v>338</v>
      </c>
      <c r="EZ101">
        <v>0</v>
      </c>
      <c r="FA101">
        <v>100</v>
      </c>
      <c r="FB101">
        <v>100</v>
      </c>
      <c r="FC101">
        <v>1.615</v>
      </c>
      <c r="FD101">
        <v>0.2704</v>
      </c>
      <c r="FE101">
        <v>1.504646877781067</v>
      </c>
      <c r="FF101">
        <v>0.0006784385813721132</v>
      </c>
      <c r="FG101">
        <v>-9.114967239483524E-07</v>
      </c>
      <c r="FH101">
        <v>3.422039933275619E-10</v>
      </c>
      <c r="FI101">
        <v>0.0004801393775664617</v>
      </c>
      <c r="FJ101">
        <v>-0.01029449659765723</v>
      </c>
      <c r="FK101">
        <v>0.0009324137930095463</v>
      </c>
      <c r="FL101">
        <v>-3.199825925107234E-06</v>
      </c>
      <c r="FM101">
        <v>1</v>
      </c>
      <c r="FN101">
        <v>2092</v>
      </c>
      <c r="FO101">
        <v>0</v>
      </c>
      <c r="FP101">
        <v>27</v>
      </c>
      <c r="FQ101">
        <v>0.3</v>
      </c>
      <c r="FR101">
        <v>0.4</v>
      </c>
      <c r="FS101">
        <v>2.79785</v>
      </c>
      <c r="FT101">
        <v>2.4585</v>
      </c>
      <c r="FU101">
        <v>2.14966</v>
      </c>
      <c r="FV101">
        <v>2.68555</v>
      </c>
      <c r="FW101">
        <v>2.15088</v>
      </c>
      <c r="FX101">
        <v>2.44385</v>
      </c>
      <c r="FY101">
        <v>50.9021</v>
      </c>
      <c r="FZ101">
        <v>14.0095</v>
      </c>
      <c r="GA101">
        <v>19</v>
      </c>
      <c r="GB101">
        <v>637.385</v>
      </c>
      <c r="GC101">
        <v>536.225</v>
      </c>
      <c r="GD101">
        <v>32.0645</v>
      </c>
      <c r="GE101">
        <v>38.691</v>
      </c>
      <c r="GF101">
        <v>29.9989</v>
      </c>
      <c r="GG101">
        <v>38.9442</v>
      </c>
      <c r="GH101">
        <v>38.9421</v>
      </c>
      <c r="GI101">
        <v>55.9954</v>
      </c>
      <c r="GJ101">
        <v>53.8534</v>
      </c>
      <c r="GK101">
        <v>0</v>
      </c>
      <c r="GL101">
        <v>32.0507</v>
      </c>
      <c r="GM101">
        <v>1000</v>
      </c>
      <c r="GN101">
        <v>21.6348</v>
      </c>
      <c r="GO101">
        <v>98.9293</v>
      </c>
      <c r="GP101">
        <v>99.3111</v>
      </c>
    </row>
    <row r="102" spans="1:198">
      <c r="A102">
        <v>84</v>
      </c>
      <c r="B102">
        <v>1658260018.1</v>
      </c>
      <c r="C102">
        <v>11522.5</v>
      </c>
      <c r="D102" t="s">
        <v>597</v>
      </c>
      <c r="E102" t="s">
        <v>598</v>
      </c>
      <c r="F102">
        <v>15</v>
      </c>
      <c r="G102">
        <v>1658260013.85</v>
      </c>
      <c r="H102">
        <f>(I102)/1000</f>
        <v>0</v>
      </c>
      <c r="I102">
        <f>1000*AY102*AG102*(AU102-AV102)/(100*AN102*(1000-AG102*AU102))</f>
        <v>0</v>
      </c>
      <c r="J102">
        <f>AY102*AG102*(AT102-AS102*(1000-AG102*AV102)/(1000-AG102*AU102))/(100*AN102)</f>
        <v>0</v>
      </c>
      <c r="K102">
        <f>AS102 - IF(AG102&gt;1, J102*AN102*100.0/(AI102*BG102), 0)</f>
        <v>0</v>
      </c>
      <c r="L102">
        <f>((R102-H102/2)*K102-J102)/(R102+H102/2)</f>
        <v>0</v>
      </c>
      <c r="M102">
        <f>L102*(AZ102+BA102)/1000.0</f>
        <v>0</v>
      </c>
      <c r="N102">
        <f>(AS102 - IF(AG102&gt;1, J102*AN102*100.0/(AI102*BG102), 0))*(AZ102+BA102)/1000.0</f>
        <v>0</v>
      </c>
      <c r="O102">
        <f>2.0/((1/Q102-1/P102)+SIGN(Q102)*SQRT((1/Q102-1/P102)*(1/Q102-1/P102) + 4*AO102/((AO102+1)*(AO102+1))*(2*1/Q102*1/P102-1/P102*1/P102)))</f>
        <v>0</v>
      </c>
      <c r="P102">
        <f>IF(LEFT(AP102,1)&lt;&gt;"0",IF(LEFT(AP102,1)="1",3.0,AQ102),$D$5+$E$5*(BG102*AZ102/($K$5*1000))+$F$5*(BG102*AZ102/($K$5*1000))*MAX(MIN(AN102,$J$5),$I$5)*MAX(MIN(AN102,$J$5),$I$5)+$G$5*MAX(MIN(AN102,$J$5),$I$5)*(BG102*AZ102/($K$5*1000))+$H$5*(BG102*AZ102/($K$5*1000))*(BG102*AZ102/($K$5*1000)))</f>
        <v>0</v>
      </c>
      <c r="Q102">
        <f>H102*(1000-(1000*0.61365*exp(17.502*U102/(240.97+U102))/(AZ102+BA102)+AU102)/2)/(1000*0.61365*exp(17.502*U102/(240.97+U102))/(AZ102+BA102)-AU102)</f>
        <v>0</v>
      </c>
      <c r="R102">
        <f>1/((AO102+1)/(O102/1.6)+1/(P102/1.37)) + AO102/((AO102+1)/(O102/1.6) + AO102/(P102/1.37))</f>
        <v>0</v>
      </c>
      <c r="S102">
        <f>(AJ102*AM102)</f>
        <v>0</v>
      </c>
      <c r="T102">
        <f>(BB102+(S102+2*0.95*5.67E-8*(((BB102+$B$9)+273)^4-(BB102+273)^4)-44100*H102)/(1.84*29.3*P102+8*0.95*5.67E-8*(BB102+273)^3))</f>
        <v>0</v>
      </c>
      <c r="U102">
        <f>($C$9*BC102+$D$9*BD102+$E$9*T102)</f>
        <v>0</v>
      </c>
      <c r="V102">
        <f>0.61365*exp(17.502*U102/(240.97+U102))</f>
        <v>0</v>
      </c>
      <c r="W102">
        <f>(X102/Y102*100)</f>
        <v>0</v>
      </c>
      <c r="X102">
        <f>AU102*(AZ102+BA102)/1000</f>
        <v>0</v>
      </c>
      <c r="Y102">
        <f>0.61365*exp(17.502*BB102/(240.97+BB102))</f>
        <v>0</v>
      </c>
      <c r="Z102">
        <f>(V102-AU102*(AZ102+BA102)/1000)</f>
        <v>0</v>
      </c>
      <c r="AA102">
        <f>(-H102*44100)</f>
        <v>0</v>
      </c>
      <c r="AB102">
        <f>2*29.3*P102*0.92*(BB102-U102)</f>
        <v>0</v>
      </c>
      <c r="AC102">
        <f>2*0.95*5.67E-8*(((BB102+$B$9)+273)^4-(U102+273)^4)</f>
        <v>0</v>
      </c>
      <c r="AD102">
        <f>S102+AC102+AA102+AB102</f>
        <v>0</v>
      </c>
      <c r="AE102">
        <v>0</v>
      </c>
      <c r="AF102">
        <v>0</v>
      </c>
      <c r="AG102">
        <f>IF(AE102*$H$15&gt;=AI102,1.0,(AI102/(AI102-AE102*$H$15)))</f>
        <v>0</v>
      </c>
      <c r="AH102">
        <f>(AG102-1)*100</f>
        <v>0</v>
      </c>
      <c r="AI102">
        <f>MAX(0,($B$15+$C$15*BG102)/(1+$D$15*BG102)*AZ102/(BB102+273)*$E$15)</f>
        <v>0</v>
      </c>
      <c r="AJ102">
        <f>$B$13*BH102+$C$13*BI102+$D$13*BT102</f>
        <v>0</v>
      </c>
      <c r="AK102">
        <f>AJ102*AL102</f>
        <v>0</v>
      </c>
      <c r="AL102">
        <f>($B$13*$D$11+$C$13*$D$11+$D$13*(BU102*$E$11+BV102*$G$11))/($B$13+$C$13+$D$13)</f>
        <v>0</v>
      </c>
      <c r="AM102">
        <f>($B$13*$K$11+$C$13*$K$11+$D$13*(BU102*$L$11+BV102*$N$11))/($B$13+$C$13+$D$13)</f>
        <v>0</v>
      </c>
      <c r="AN102">
        <v>2.4</v>
      </c>
      <c r="AO102">
        <v>0.5</v>
      </c>
      <c r="AP102" t="s">
        <v>334</v>
      </c>
      <c r="AQ102">
        <v>2</v>
      </c>
      <c r="AR102">
        <v>1658260013.85</v>
      </c>
      <c r="AS102">
        <v>1191.53</v>
      </c>
      <c r="AT102">
        <v>1199.77</v>
      </c>
      <c r="AU102">
        <v>23.27123125</v>
      </c>
      <c r="AV102">
        <v>21.9808625</v>
      </c>
      <c r="AW102">
        <v>1189.78</v>
      </c>
      <c r="AX102">
        <v>23.053375</v>
      </c>
      <c r="AY102">
        <v>600.484375</v>
      </c>
      <c r="AZ102">
        <v>84.89049374999999</v>
      </c>
      <c r="BA102">
        <v>0.09207684375000001</v>
      </c>
      <c r="BB102">
        <v>33.51582500000001</v>
      </c>
      <c r="BC102">
        <v>34.0726375</v>
      </c>
      <c r="BD102">
        <v>999.9</v>
      </c>
      <c r="BE102">
        <v>0</v>
      </c>
      <c r="BF102">
        <v>0</v>
      </c>
      <c r="BG102">
        <v>9995.113125</v>
      </c>
      <c r="BH102">
        <v>552.483125</v>
      </c>
      <c r="BI102">
        <v>216.712375</v>
      </c>
      <c r="BJ102">
        <v>-8.241904643750001</v>
      </c>
      <c r="BK102">
        <v>1219.9125</v>
      </c>
      <c r="BL102">
        <v>1226.735</v>
      </c>
      <c r="BM102">
        <v>1.290364956875</v>
      </c>
      <c r="BN102">
        <v>1199.77</v>
      </c>
      <c r="BO102">
        <v>21.9808625</v>
      </c>
      <c r="BP102">
        <v>1.975508125</v>
      </c>
      <c r="BQ102">
        <v>1.8659675</v>
      </c>
      <c r="BR102">
        <v>17.23489375</v>
      </c>
      <c r="BS102">
        <v>16.35025</v>
      </c>
      <c r="BT102">
        <v>1800.004375</v>
      </c>
      <c r="BU102">
        <v>0.6429991875</v>
      </c>
      <c r="BV102">
        <v>0.35700075</v>
      </c>
      <c r="BW102">
        <v>38</v>
      </c>
      <c r="BX102">
        <v>30063.45</v>
      </c>
      <c r="BY102">
        <v>1658260010.1</v>
      </c>
      <c r="BZ102" t="s">
        <v>599</v>
      </c>
      <c r="CA102">
        <v>1658260008.6</v>
      </c>
      <c r="CB102">
        <v>1658260010.1</v>
      </c>
      <c r="CC102">
        <v>91</v>
      </c>
      <c r="CD102">
        <v>0.154</v>
      </c>
      <c r="CE102">
        <v>-0.003</v>
      </c>
      <c r="CF102">
        <v>1.75</v>
      </c>
      <c r="CG102">
        <v>0.179</v>
      </c>
      <c r="CH102">
        <v>1200</v>
      </c>
      <c r="CI102">
        <v>22</v>
      </c>
      <c r="CJ102">
        <v>0.28</v>
      </c>
      <c r="CK102">
        <v>0.02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3.21837</v>
      </c>
      <c r="CX102">
        <v>2.77623</v>
      </c>
      <c r="CY102">
        <v>0.164458</v>
      </c>
      <c r="CZ102">
        <v>0.168029</v>
      </c>
      <c r="DA102">
        <v>0.100178</v>
      </c>
      <c r="DB102">
        <v>0.0954841</v>
      </c>
      <c r="DC102">
        <v>20755.5</v>
      </c>
      <c r="DD102">
        <v>20394.2</v>
      </c>
      <c r="DE102">
        <v>23924.1</v>
      </c>
      <c r="DF102">
        <v>21870.6</v>
      </c>
      <c r="DG102">
        <v>31870.3</v>
      </c>
      <c r="DH102">
        <v>25254.8</v>
      </c>
      <c r="DI102">
        <v>39155.9</v>
      </c>
      <c r="DJ102">
        <v>30288.2</v>
      </c>
      <c r="DK102">
        <v>2.05697</v>
      </c>
      <c r="DL102">
        <v>1.91815</v>
      </c>
      <c r="DM102">
        <v>0.0200048</v>
      </c>
      <c r="DN102">
        <v>0</v>
      </c>
      <c r="DO102">
        <v>33.7376</v>
      </c>
      <c r="DP102">
        <v>999.9</v>
      </c>
      <c r="DQ102">
        <v>36</v>
      </c>
      <c r="DR102">
        <v>49</v>
      </c>
      <c r="DS102">
        <v>50.0984</v>
      </c>
      <c r="DT102">
        <v>63.7966</v>
      </c>
      <c r="DU102">
        <v>17.6522</v>
      </c>
      <c r="DV102">
        <v>2</v>
      </c>
      <c r="DW102">
        <v>0.9185720000000001</v>
      </c>
      <c r="DX102">
        <v>3.09485</v>
      </c>
      <c r="DY102">
        <v>20.3274</v>
      </c>
      <c r="DZ102">
        <v>5.22193</v>
      </c>
      <c r="EA102">
        <v>11.9501</v>
      </c>
      <c r="EB102">
        <v>4.97335</v>
      </c>
      <c r="EC102">
        <v>3.2803</v>
      </c>
      <c r="ED102">
        <v>7222.3</v>
      </c>
      <c r="EE102">
        <v>9999</v>
      </c>
      <c r="EF102">
        <v>9999</v>
      </c>
      <c r="EG102">
        <v>168</v>
      </c>
      <c r="EH102">
        <v>4.97188</v>
      </c>
      <c r="EI102">
        <v>1.86216</v>
      </c>
      <c r="EJ102">
        <v>1.86768</v>
      </c>
      <c r="EK102">
        <v>1.8593</v>
      </c>
      <c r="EL102">
        <v>1.8631</v>
      </c>
      <c r="EM102">
        <v>1.86371</v>
      </c>
      <c r="EN102">
        <v>1.86432</v>
      </c>
      <c r="EO102">
        <v>1.8608</v>
      </c>
      <c r="EP102">
        <v>0</v>
      </c>
      <c r="EQ102">
        <v>0</v>
      </c>
      <c r="ER102">
        <v>0</v>
      </c>
      <c r="ES102">
        <v>0</v>
      </c>
      <c r="ET102" t="s">
        <v>336</v>
      </c>
      <c r="EU102" t="s">
        <v>337</v>
      </c>
      <c r="EV102" t="s">
        <v>338</v>
      </c>
      <c r="EW102" t="s">
        <v>338</v>
      </c>
      <c r="EX102" t="s">
        <v>338</v>
      </c>
      <c r="EY102" t="s">
        <v>338</v>
      </c>
      <c r="EZ102">
        <v>0</v>
      </c>
      <c r="FA102">
        <v>100</v>
      </c>
      <c r="FB102">
        <v>100</v>
      </c>
      <c r="FC102">
        <v>1.75</v>
      </c>
      <c r="FD102">
        <v>0.2503</v>
      </c>
      <c r="FE102">
        <v>1.657044954848998</v>
      </c>
      <c r="FF102">
        <v>0.0006784385813721132</v>
      </c>
      <c r="FG102">
        <v>-9.114967239483524E-07</v>
      </c>
      <c r="FH102">
        <v>3.422039933275619E-10</v>
      </c>
      <c r="FI102">
        <v>-0.002457497992514275</v>
      </c>
      <c r="FJ102">
        <v>-0.01029449659765723</v>
      </c>
      <c r="FK102">
        <v>0.0009324137930095463</v>
      </c>
      <c r="FL102">
        <v>-3.199825925107234E-06</v>
      </c>
      <c r="FM102">
        <v>1</v>
      </c>
      <c r="FN102">
        <v>2092</v>
      </c>
      <c r="FO102">
        <v>0</v>
      </c>
      <c r="FP102">
        <v>27</v>
      </c>
      <c r="FQ102">
        <v>0.2</v>
      </c>
      <c r="FR102">
        <v>0.1</v>
      </c>
      <c r="FS102">
        <v>3.22632</v>
      </c>
      <c r="FT102">
        <v>2.44751</v>
      </c>
      <c r="FU102">
        <v>2.14966</v>
      </c>
      <c r="FV102">
        <v>2.68433</v>
      </c>
      <c r="FW102">
        <v>2.15088</v>
      </c>
      <c r="FX102">
        <v>2.45483</v>
      </c>
      <c r="FY102">
        <v>50.6402</v>
      </c>
      <c r="FZ102">
        <v>13.9919</v>
      </c>
      <c r="GA102">
        <v>19</v>
      </c>
      <c r="GB102">
        <v>631.548</v>
      </c>
      <c r="GC102">
        <v>538.448</v>
      </c>
      <c r="GD102">
        <v>30.1801</v>
      </c>
      <c r="GE102">
        <v>38.407</v>
      </c>
      <c r="GF102">
        <v>29.999</v>
      </c>
      <c r="GG102">
        <v>38.6051</v>
      </c>
      <c r="GH102">
        <v>38.5985</v>
      </c>
      <c r="GI102">
        <v>64.56489999999999</v>
      </c>
      <c r="GJ102">
        <v>52.4761</v>
      </c>
      <c r="GK102">
        <v>0</v>
      </c>
      <c r="GL102">
        <v>30.1186</v>
      </c>
      <c r="GM102">
        <v>1200</v>
      </c>
      <c r="GN102">
        <v>22.1009</v>
      </c>
      <c r="GO102">
        <v>98.9721</v>
      </c>
      <c r="GP102">
        <v>99.3477</v>
      </c>
    </row>
    <row r="103" spans="1:198">
      <c r="A103">
        <v>85</v>
      </c>
      <c r="B103">
        <v>1658260108.6</v>
      </c>
      <c r="C103">
        <v>11613</v>
      </c>
      <c r="D103" t="s">
        <v>600</v>
      </c>
      <c r="E103" t="s">
        <v>601</v>
      </c>
      <c r="F103">
        <v>15</v>
      </c>
      <c r="G103">
        <v>1658260100.599999</v>
      </c>
      <c r="H103">
        <f>(I103)/1000</f>
        <v>0</v>
      </c>
      <c r="I103">
        <f>1000*AY103*AG103*(AU103-AV103)/(100*AN103*(1000-AG103*AU103))</f>
        <v>0</v>
      </c>
      <c r="J103">
        <f>AY103*AG103*(AT103-AS103*(1000-AG103*AV103)/(1000-AG103*AU103))/(100*AN103)</f>
        <v>0</v>
      </c>
      <c r="K103">
        <f>AS103 - IF(AG103&gt;1, J103*AN103*100.0/(AI103*BG103), 0)</f>
        <v>0</v>
      </c>
      <c r="L103">
        <f>((R103-H103/2)*K103-J103)/(R103+H103/2)</f>
        <v>0</v>
      </c>
      <c r="M103">
        <f>L103*(AZ103+BA103)/1000.0</f>
        <v>0</v>
      </c>
      <c r="N103">
        <f>(AS103 - IF(AG103&gt;1, J103*AN103*100.0/(AI103*BG103), 0))*(AZ103+BA103)/1000.0</f>
        <v>0</v>
      </c>
      <c r="O103">
        <f>2.0/((1/Q103-1/P103)+SIGN(Q103)*SQRT((1/Q103-1/P103)*(1/Q103-1/P103) + 4*AO103/((AO103+1)*(AO103+1))*(2*1/Q103*1/P103-1/P103*1/P103)))</f>
        <v>0</v>
      </c>
      <c r="P103">
        <f>IF(LEFT(AP103,1)&lt;&gt;"0",IF(LEFT(AP103,1)="1",3.0,AQ103),$D$5+$E$5*(BG103*AZ103/($K$5*1000))+$F$5*(BG103*AZ103/($K$5*1000))*MAX(MIN(AN103,$J$5),$I$5)*MAX(MIN(AN103,$J$5),$I$5)+$G$5*MAX(MIN(AN103,$J$5),$I$5)*(BG103*AZ103/($K$5*1000))+$H$5*(BG103*AZ103/($K$5*1000))*(BG103*AZ103/($K$5*1000)))</f>
        <v>0</v>
      </c>
      <c r="Q103">
        <f>H103*(1000-(1000*0.61365*exp(17.502*U103/(240.97+U103))/(AZ103+BA103)+AU103)/2)/(1000*0.61365*exp(17.502*U103/(240.97+U103))/(AZ103+BA103)-AU103)</f>
        <v>0</v>
      </c>
      <c r="R103">
        <f>1/((AO103+1)/(O103/1.6)+1/(P103/1.37)) + AO103/((AO103+1)/(O103/1.6) + AO103/(P103/1.37))</f>
        <v>0</v>
      </c>
      <c r="S103">
        <f>(AJ103*AM103)</f>
        <v>0</v>
      </c>
      <c r="T103">
        <f>(BB103+(S103+2*0.95*5.67E-8*(((BB103+$B$9)+273)^4-(BB103+273)^4)-44100*H103)/(1.84*29.3*P103+8*0.95*5.67E-8*(BB103+273)^3))</f>
        <v>0</v>
      </c>
      <c r="U103">
        <f>($C$9*BC103+$D$9*BD103+$E$9*T103)</f>
        <v>0</v>
      </c>
      <c r="V103">
        <f>0.61365*exp(17.502*U103/(240.97+U103))</f>
        <v>0</v>
      </c>
      <c r="W103">
        <f>(X103/Y103*100)</f>
        <v>0</v>
      </c>
      <c r="X103">
        <f>AU103*(AZ103+BA103)/1000</f>
        <v>0</v>
      </c>
      <c r="Y103">
        <f>0.61365*exp(17.502*BB103/(240.97+BB103))</f>
        <v>0</v>
      </c>
      <c r="Z103">
        <f>(V103-AU103*(AZ103+BA103)/1000)</f>
        <v>0</v>
      </c>
      <c r="AA103">
        <f>(-H103*44100)</f>
        <v>0</v>
      </c>
      <c r="AB103">
        <f>2*29.3*P103*0.92*(BB103-U103)</f>
        <v>0</v>
      </c>
      <c r="AC103">
        <f>2*0.95*5.67E-8*(((BB103+$B$9)+273)^4-(U103+273)^4)</f>
        <v>0</v>
      </c>
      <c r="AD103">
        <f>S103+AC103+AA103+AB103</f>
        <v>0</v>
      </c>
      <c r="AE103">
        <v>0</v>
      </c>
      <c r="AF103">
        <v>0</v>
      </c>
      <c r="AG103">
        <f>IF(AE103*$H$15&gt;=AI103,1.0,(AI103/(AI103-AE103*$H$15)))</f>
        <v>0</v>
      </c>
      <c r="AH103">
        <f>(AG103-1)*100</f>
        <v>0</v>
      </c>
      <c r="AI103">
        <f>MAX(0,($B$15+$C$15*BG103)/(1+$D$15*BG103)*AZ103/(BB103+273)*$E$15)</f>
        <v>0</v>
      </c>
      <c r="AJ103">
        <f>$B$13*BH103+$C$13*BI103+$D$13*BT103</f>
        <v>0</v>
      </c>
      <c r="AK103">
        <f>AJ103*AL103</f>
        <v>0</v>
      </c>
      <c r="AL103">
        <f>($B$13*$D$11+$C$13*$D$11+$D$13*(BU103*$E$11+BV103*$G$11))/($B$13+$C$13+$D$13)</f>
        <v>0</v>
      </c>
      <c r="AM103">
        <f>($B$13*$K$11+$C$13*$K$11+$D$13*(BU103*$L$11+BV103*$N$11))/($B$13+$C$13+$D$13)</f>
        <v>0</v>
      </c>
      <c r="AN103">
        <v>2.4</v>
      </c>
      <c r="AO103">
        <v>0.5</v>
      </c>
      <c r="AP103" t="s">
        <v>334</v>
      </c>
      <c r="AQ103">
        <v>2</v>
      </c>
      <c r="AR103">
        <v>1658260100.599999</v>
      </c>
      <c r="AS103">
        <v>1486.037741935484</v>
      </c>
      <c r="AT103">
        <v>1499.837741935484</v>
      </c>
      <c r="AU103">
        <v>24.0140129032258</v>
      </c>
      <c r="AV103">
        <v>22.40759677419355</v>
      </c>
      <c r="AW103">
        <v>1483.812258064516</v>
      </c>
      <c r="AX103">
        <v>23.78266129032258</v>
      </c>
      <c r="AY103">
        <v>599.9057419354839</v>
      </c>
      <c r="AZ103">
        <v>84.88970967741936</v>
      </c>
      <c r="BA103">
        <v>0.09585997741935483</v>
      </c>
      <c r="BB103">
        <v>33.26656129032258</v>
      </c>
      <c r="BC103">
        <v>34.1315129032258</v>
      </c>
      <c r="BD103">
        <v>999.9000000000003</v>
      </c>
      <c r="BE103">
        <v>0</v>
      </c>
      <c r="BF103">
        <v>0</v>
      </c>
      <c r="BG103">
        <v>9988.37193548387</v>
      </c>
      <c r="BH103">
        <v>550.3268387096774</v>
      </c>
      <c r="BI103">
        <v>251.0325483870968</v>
      </c>
      <c r="BJ103">
        <v>-13.80040193548387</v>
      </c>
      <c r="BK103">
        <v>1522.60064516129</v>
      </c>
      <c r="BL103">
        <v>1534.216129032258</v>
      </c>
      <c r="BM103">
        <v>1.606415</v>
      </c>
      <c r="BN103">
        <v>1499.837741935484</v>
      </c>
      <c r="BO103">
        <v>22.40759677419355</v>
      </c>
      <c r="BP103">
        <v>2.038542258064516</v>
      </c>
      <c r="BQ103">
        <v>1.902174516129032</v>
      </c>
      <c r="BR103">
        <v>17.74568064516129</v>
      </c>
      <c r="BS103">
        <v>16.6526129032258</v>
      </c>
      <c r="BT103">
        <v>1800.011290322581</v>
      </c>
      <c r="BU103">
        <v>0.6430006774193551</v>
      </c>
      <c r="BV103">
        <v>0.3569993225806451</v>
      </c>
      <c r="BW103">
        <v>38</v>
      </c>
      <c r="BX103">
        <v>30063.60967741935</v>
      </c>
      <c r="BY103">
        <v>1658260090.1</v>
      </c>
      <c r="BZ103" t="s">
        <v>602</v>
      </c>
      <c r="CA103">
        <v>1658260090.1</v>
      </c>
      <c r="CB103">
        <v>1658260087.1</v>
      </c>
      <c r="CC103">
        <v>92</v>
      </c>
      <c r="CD103">
        <v>0.451</v>
      </c>
      <c r="CE103">
        <v>-0.006</v>
      </c>
      <c r="CF103">
        <v>2.23</v>
      </c>
      <c r="CG103">
        <v>0.18</v>
      </c>
      <c r="CH103">
        <v>1500</v>
      </c>
      <c r="CI103">
        <v>22</v>
      </c>
      <c r="CJ103">
        <v>0.23</v>
      </c>
      <c r="CK103">
        <v>0.09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3.22116</v>
      </c>
      <c r="CX103">
        <v>2.78131</v>
      </c>
      <c r="CY103">
        <v>0.188947</v>
      </c>
      <c r="CZ103">
        <v>0.19267</v>
      </c>
      <c r="DA103">
        <v>0.0992764</v>
      </c>
      <c r="DB103">
        <v>0.0963608</v>
      </c>
      <c r="DC103">
        <v>20156.2</v>
      </c>
      <c r="DD103">
        <v>19796.5</v>
      </c>
      <c r="DE103">
        <v>23935.9</v>
      </c>
      <c r="DF103">
        <v>21878.7</v>
      </c>
      <c r="DG103">
        <v>31917.2</v>
      </c>
      <c r="DH103">
        <v>25240.1</v>
      </c>
      <c r="DI103">
        <v>39174.2</v>
      </c>
      <c r="DJ103">
        <v>30299.6</v>
      </c>
      <c r="DK103">
        <v>2.06603</v>
      </c>
      <c r="DL103">
        <v>1.9241</v>
      </c>
      <c r="DM103">
        <v>0.0329465</v>
      </c>
      <c r="DN103">
        <v>0</v>
      </c>
      <c r="DO103">
        <v>33.5916</v>
      </c>
      <c r="DP103">
        <v>999.9</v>
      </c>
      <c r="DQ103">
        <v>36</v>
      </c>
      <c r="DR103">
        <v>48.8</v>
      </c>
      <c r="DS103">
        <v>49.5951</v>
      </c>
      <c r="DT103">
        <v>63.4066</v>
      </c>
      <c r="DU103">
        <v>17.6322</v>
      </c>
      <c r="DV103">
        <v>2</v>
      </c>
      <c r="DW103">
        <v>0.8958660000000001</v>
      </c>
      <c r="DX103">
        <v>3.22282</v>
      </c>
      <c r="DY103">
        <v>20.3246</v>
      </c>
      <c r="DZ103">
        <v>5.22568</v>
      </c>
      <c r="EA103">
        <v>11.9502</v>
      </c>
      <c r="EB103">
        <v>4.97455</v>
      </c>
      <c r="EC103">
        <v>3.281</v>
      </c>
      <c r="ED103">
        <v>7224.5</v>
      </c>
      <c r="EE103">
        <v>9999</v>
      </c>
      <c r="EF103">
        <v>9999</v>
      </c>
      <c r="EG103">
        <v>168</v>
      </c>
      <c r="EH103">
        <v>4.9719</v>
      </c>
      <c r="EI103">
        <v>1.86217</v>
      </c>
      <c r="EJ103">
        <v>1.86768</v>
      </c>
      <c r="EK103">
        <v>1.8593</v>
      </c>
      <c r="EL103">
        <v>1.8631</v>
      </c>
      <c r="EM103">
        <v>1.86371</v>
      </c>
      <c r="EN103">
        <v>1.86434</v>
      </c>
      <c r="EO103">
        <v>1.86079</v>
      </c>
      <c r="EP103">
        <v>0</v>
      </c>
      <c r="EQ103">
        <v>0</v>
      </c>
      <c r="ER103">
        <v>0</v>
      </c>
      <c r="ES103">
        <v>0</v>
      </c>
      <c r="ET103" t="s">
        <v>336</v>
      </c>
      <c r="EU103" t="s">
        <v>337</v>
      </c>
      <c r="EV103" t="s">
        <v>338</v>
      </c>
      <c r="EW103" t="s">
        <v>338</v>
      </c>
      <c r="EX103" t="s">
        <v>338</v>
      </c>
      <c r="EY103" t="s">
        <v>338</v>
      </c>
      <c r="EZ103">
        <v>0</v>
      </c>
      <c r="FA103">
        <v>100</v>
      </c>
      <c r="FB103">
        <v>100</v>
      </c>
      <c r="FC103">
        <v>2.23</v>
      </c>
      <c r="FD103">
        <v>0.2348</v>
      </c>
      <c r="FE103">
        <v>2.108807883613205</v>
      </c>
      <c r="FF103">
        <v>0.0006784385813721132</v>
      </c>
      <c r="FG103">
        <v>-9.114967239483524E-07</v>
      </c>
      <c r="FH103">
        <v>3.422039933275619E-10</v>
      </c>
      <c r="FI103">
        <v>-0.0082214100060451</v>
      </c>
      <c r="FJ103">
        <v>-0.01029449659765723</v>
      </c>
      <c r="FK103">
        <v>0.0009324137930095463</v>
      </c>
      <c r="FL103">
        <v>-3.199825925107234E-06</v>
      </c>
      <c r="FM103">
        <v>1</v>
      </c>
      <c r="FN103">
        <v>2092</v>
      </c>
      <c r="FO103">
        <v>0</v>
      </c>
      <c r="FP103">
        <v>27</v>
      </c>
      <c r="FQ103">
        <v>0.3</v>
      </c>
      <c r="FR103">
        <v>0.4</v>
      </c>
      <c r="FS103">
        <v>3.83057</v>
      </c>
      <c r="FT103">
        <v>2.44141</v>
      </c>
      <c r="FU103">
        <v>2.14966</v>
      </c>
      <c r="FV103">
        <v>2.68555</v>
      </c>
      <c r="FW103">
        <v>2.15088</v>
      </c>
      <c r="FX103">
        <v>2.46338</v>
      </c>
      <c r="FY103">
        <v>50.4775</v>
      </c>
      <c r="FZ103">
        <v>13.9919</v>
      </c>
      <c r="GA103">
        <v>19</v>
      </c>
      <c r="GB103">
        <v>635.9059999999999</v>
      </c>
      <c r="GC103">
        <v>540.422</v>
      </c>
      <c r="GD103">
        <v>30.0183</v>
      </c>
      <c r="GE103">
        <v>38.1417</v>
      </c>
      <c r="GF103">
        <v>29.9995</v>
      </c>
      <c r="GG103">
        <v>38.2931</v>
      </c>
      <c r="GH103">
        <v>38.2833</v>
      </c>
      <c r="GI103">
        <v>76.6335</v>
      </c>
      <c r="GJ103">
        <v>51.6119</v>
      </c>
      <c r="GK103">
        <v>0</v>
      </c>
      <c r="GL103">
        <v>29.9007</v>
      </c>
      <c r="GM103">
        <v>1500</v>
      </c>
      <c r="GN103">
        <v>22.3217</v>
      </c>
      <c r="GO103">
        <v>99.0193</v>
      </c>
      <c r="GP103">
        <v>99.38500000000001</v>
      </c>
    </row>
    <row r="104" spans="1:198">
      <c r="A104">
        <v>86</v>
      </c>
      <c r="B104">
        <v>1658260513.6</v>
      </c>
      <c r="C104">
        <v>12018</v>
      </c>
      <c r="D104" t="s">
        <v>603</v>
      </c>
      <c r="E104" t="s">
        <v>604</v>
      </c>
      <c r="F104">
        <v>15</v>
      </c>
      <c r="G104">
        <v>1658260505.599999</v>
      </c>
      <c r="H104">
        <f>(I104)/1000</f>
        <v>0</v>
      </c>
      <c r="I104">
        <f>1000*AY104*AG104*(AU104-AV104)/(100*AN104*(1000-AG104*AU104))</f>
        <v>0</v>
      </c>
      <c r="J104">
        <f>AY104*AG104*(AT104-AS104*(1000-AG104*AV104)/(1000-AG104*AU104))/(100*AN104)</f>
        <v>0</v>
      </c>
      <c r="K104">
        <f>AS104 - IF(AG104&gt;1, J104*AN104*100.0/(AI104*BG104), 0)</f>
        <v>0</v>
      </c>
      <c r="L104">
        <f>((R104-H104/2)*K104-J104)/(R104+H104/2)</f>
        <v>0</v>
      </c>
      <c r="M104">
        <f>L104*(AZ104+BA104)/1000.0</f>
        <v>0</v>
      </c>
      <c r="N104">
        <f>(AS104 - IF(AG104&gt;1, J104*AN104*100.0/(AI104*BG104), 0))*(AZ104+BA104)/1000.0</f>
        <v>0</v>
      </c>
      <c r="O104">
        <f>2.0/((1/Q104-1/P104)+SIGN(Q104)*SQRT((1/Q104-1/P104)*(1/Q104-1/P104) + 4*AO104/((AO104+1)*(AO104+1))*(2*1/Q104*1/P104-1/P104*1/P104)))</f>
        <v>0</v>
      </c>
      <c r="P104">
        <f>IF(LEFT(AP104,1)&lt;&gt;"0",IF(LEFT(AP104,1)="1",3.0,AQ104),$D$5+$E$5*(BG104*AZ104/($K$5*1000))+$F$5*(BG104*AZ104/($K$5*1000))*MAX(MIN(AN104,$J$5),$I$5)*MAX(MIN(AN104,$J$5),$I$5)+$G$5*MAX(MIN(AN104,$J$5),$I$5)*(BG104*AZ104/($K$5*1000))+$H$5*(BG104*AZ104/($K$5*1000))*(BG104*AZ104/($K$5*1000)))</f>
        <v>0</v>
      </c>
      <c r="Q104">
        <f>H104*(1000-(1000*0.61365*exp(17.502*U104/(240.97+U104))/(AZ104+BA104)+AU104)/2)/(1000*0.61365*exp(17.502*U104/(240.97+U104))/(AZ104+BA104)-AU104)</f>
        <v>0</v>
      </c>
      <c r="R104">
        <f>1/((AO104+1)/(O104/1.6)+1/(P104/1.37)) + AO104/((AO104+1)/(O104/1.6) + AO104/(P104/1.37))</f>
        <v>0</v>
      </c>
      <c r="S104">
        <f>(AJ104*AM104)</f>
        <v>0</v>
      </c>
      <c r="T104">
        <f>(BB104+(S104+2*0.95*5.67E-8*(((BB104+$B$9)+273)^4-(BB104+273)^4)-44100*H104)/(1.84*29.3*P104+8*0.95*5.67E-8*(BB104+273)^3))</f>
        <v>0</v>
      </c>
      <c r="U104">
        <f>($C$9*BC104+$D$9*BD104+$E$9*T104)</f>
        <v>0</v>
      </c>
      <c r="V104">
        <f>0.61365*exp(17.502*U104/(240.97+U104))</f>
        <v>0</v>
      </c>
      <c r="W104">
        <f>(X104/Y104*100)</f>
        <v>0</v>
      </c>
      <c r="X104">
        <f>AU104*(AZ104+BA104)/1000</f>
        <v>0</v>
      </c>
      <c r="Y104">
        <f>0.61365*exp(17.502*BB104/(240.97+BB104))</f>
        <v>0</v>
      </c>
      <c r="Z104">
        <f>(V104-AU104*(AZ104+BA104)/1000)</f>
        <v>0</v>
      </c>
      <c r="AA104">
        <f>(-H104*44100)</f>
        <v>0</v>
      </c>
      <c r="AB104">
        <f>2*29.3*P104*0.92*(BB104-U104)</f>
        <v>0</v>
      </c>
      <c r="AC104">
        <f>2*0.95*5.67E-8*(((BB104+$B$9)+273)^4-(U104+273)^4)</f>
        <v>0</v>
      </c>
      <c r="AD104">
        <f>S104+AC104+AA104+AB104</f>
        <v>0</v>
      </c>
      <c r="AE104">
        <v>0</v>
      </c>
      <c r="AF104">
        <v>0</v>
      </c>
      <c r="AG104">
        <f>IF(AE104*$H$15&gt;=AI104,1.0,(AI104/(AI104-AE104*$H$15)))</f>
        <v>0</v>
      </c>
      <c r="AH104">
        <f>(AG104-1)*100</f>
        <v>0</v>
      </c>
      <c r="AI104">
        <f>MAX(0,($B$15+$C$15*BG104)/(1+$D$15*BG104)*AZ104/(BB104+273)*$E$15)</f>
        <v>0</v>
      </c>
      <c r="AJ104">
        <f>$B$13*BH104+$C$13*BI104+$D$13*BT104</f>
        <v>0</v>
      </c>
      <c r="AK104">
        <f>AJ104*AL104</f>
        <v>0</v>
      </c>
      <c r="AL104">
        <f>($B$13*$D$11+$C$13*$D$11+$D$13*(BU104*$E$11+BV104*$G$11))/($B$13+$C$13+$D$13)</f>
        <v>0</v>
      </c>
      <c r="AM104">
        <f>($B$13*$K$11+$C$13*$K$11+$D$13*(BU104*$L$11+BV104*$N$11))/($B$13+$C$13+$D$13)</f>
        <v>0</v>
      </c>
      <c r="AN104">
        <v>2.4</v>
      </c>
      <c r="AO104">
        <v>0.5</v>
      </c>
      <c r="AP104" t="s">
        <v>334</v>
      </c>
      <c r="AQ104">
        <v>2</v>
      </c>
      <c r="AR104">
        <v>1658260505.599999</v>
      </c>
      <c r="AS104">
        <v>1738.092258064516</v>
      </c>
      <c r="AT104">
        <v>1750.042258064516</v>
      </c>
      <c r="AU104">
        <v>23.55244838709678</v>
      </c>
      <c r="AV104">
        <v>22.52897096774194</v>
      </c>
      <c r="AW104">
        <v>1736.15064516129</v>
      </c>
      <c r="AX104">
        <v>23.34887096774195</v>
      </c>
      <c r="AY104">
        <v>600.0314516129033</v>
      </c>
      <c r="AZ104">
        <v>84.88675483870966</v>
      </c>
      <c r="BA104">
        <v>0.09570187096774195</v>
      </c>
      <c r="BB104">
        <v>32.82037419354838</v>
      </c>
      <c r="BC104">
        <v>33.9743</v>
      </c>
      <c r="BD104">
        <v>999.9000000000003</v>
      </c>
      <c r="BE104">
        <v>0</v>
      </c>
      <c r="BF104">
        <v>0</v>
      </c>
      <c r="BG104">
        <v>10004.23225806452</v>
      </c>
      <c r="BH104">
        <v>545.6793225806451</v>
      </c>
      <c r="BI104">
        <v>236.7511612903226</v>
      </c>
      <c r="BJ104">
        <v>-11.95002032258064</v>
      </c>
      <c r="BK104">
        <v>1780.016451612903</v>
      </c>
      <c r="BL104">
        <v>1790.377741935484</v>
      </c>
      <c r="BM104">
        <v>1.023479967741936</v>
      </c>
      <c r="BN104">
        <v>1750.042258064516</v>
      </c>
      <c r="BO104">
        <v>22.52897096774194</v>
      </c>
      <c r="BP104">
        <v>1.99929064516129</v>
      </c>
      <c r="BQ104">
        <v>1.912411612903226</v>
      </c>
      <c r="BR104">
        <v>17.4372870967742</v>
      </c>
      <c r="BS104">
        <v>16.73697096774194</v>
      </c>
      <c r="BT104">
        <v>1800.003870967742</v>
      </c>
      <c r="BU104">
        <v>0.6430011612903228</v>
      </c>
      <c r="BV104">
        <v>0.3569988387096774</v>
      </c>
      <c r="BW104">
        <v>38.31450322580645</v>
      </c>
      <c r="BX104">
        <v>30063.48064516129</v>
      </c>
      <c r="BY104">
        <v>1658260496.1</v>
      </c>
      <c r="BZ104" t="s">
        <v>605</v>
      </c>
      <c r="CA104">
        <v>1658260496.1</v>
      </c>
      <c r="CB104">
        <v>1658260474.1</v>
      </c>
      <c r="CC104">
        <v>93</v>
      </c>
      <c r="CD104">
        <v>-0.388</v>
      </c>
      <c r="CE104">
        <v>-0.016</v>
      </c>
      <c r="CF104">
        <v>1.95</v>
      </c>
      <c r="CG104">
        <v>0.171</v>
      </c>
      <c r="CH104">
        <v>1750</v>
      </c>
      <c r="CI104">
        <v>22</v>
      </c>
      <c r="CJ104">
        <v>0.44</v>
      </c>
      <c r="CK104">
        <v>0.13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3.22133</v>
      </c>
      <c r="CX104">
        <v>2.78124</v>
      </c>
      <c r="CY104">
        <v>0.207397</v>
      </c>
      <c r="CZ104">
        <v>0.211132</v>
      </c>
      <c r="DA104">
        <v>0.0981451</v>
      </c>
      <c r="DB104">
        <v>0.0963624</v>
      </c>
      <c r="DC104">
        <v>19693.3</v>
      </c>
      <c r="DD104">
        <v>19336.4</v>
      </c>
      <c r="DE104">
        <v>23932.1</v>
      </c>
      <c r="DF104">
        <v>21871.7</v>
      </c>
      <c r="DG104">
        <v>31951.3</v>
      </c>
      <c r="DH104">
        <v>25230.2</v>
      </c>
      <c r="DI104">
        <v>39167</v>
      </c>
      <c r="DJ104">
        <v>30287.5</v>
      </c>
      <c r="DK104">
        <v>2.06813</v>
      </c>
      <c r="DL104">
        <v>1.9294</v>
      </c>
      <c r="DM104">
        <v>0.0441037</v>
      </c>
      <c r="DN104">
        <v>0</v>
      </c>
      <c r="DO104">
        <v>33.2687</v>
      </c>
      <c r="DP104">
        <v>999.9</v>
      </c>
      <c r="DQ104">
        <v>36.1</v>
      </c>
      <c r="DR104">
        <v>48.3</v>
      </c>
      <c r="DS104">
        <v>48.4978</v>
      </c>
      <c r="DT104">
        <v>63.7366</v>
      </c>
      <c r="DU104">
        <v>17.5521</v>
      </c>
      <c r="DV104">
        <v>2</v>
      </c>
      <c r="DW104">
        <v>0.888148</v>
      </c>
      <c r="DX104">
        <v>2.06371</v>
      </c>
      <c r="DY104">
        <v>20.3465</v>
      </c>
      <c r="DZ104">
        <v>5.22433</v>
      </c>
      <c r="EA104">
        <v>11.9508</v>
      </c>
      <c r="EB104">
        <v>4.97515</v>
      </c>
      <c r="EC104">
        <v>3.28063</v>
      </c>
      <c r="ED104">
        <v>7234.5</v>
      </c>
      <c r="EE104">
        <v>9999</v>
      </c>
      <c r="EF104">
        <v>9999</v>
      </c>
      <c r="EG104">
        <v>168.1</v>
      </c>
      <c r="EH104">
        <v>4.97188</v>
      </c>
      <c r="EI104">
        <v>1.86216</v>
      </c>
      <c r="EJ104">
        <v>1.86768</v>
      </c>
      <c r="EK104">
        <v>1.85929</v>
      </c>
      <c r="EL104">
        <v>1.8631</v>
      </c>
      <c r="EM104">
        <v>1.86371</v>
      </c>
      <c r="EN104">
        <v>1.86433</v>
      </c>
      <c r="EO104">
        <v>1.8608</v>
      </c>
      <c r="EP104">
        <v>0</v>
      </c>
      <c r="EQ104">
        <v>0</v>
      </c>
      <c r="ER104">
        <v>0</v>
      </c>
      <c r="ES104">
        <v>0</v>
      </c>
      <c r="ET104" t="s">
        <v>336</v>
      </c>
      <c r="EU104" t="s">
        <v>337</v>
      </c>
      <c r="EV104" t="s">
        <v>338</v>
      </c>
      <c r="EW104" t="s">
        <v>338</v>
      </c>
      <c r="EX104" t="s">
        <v>338</v>
      </c>
      <c r="EY104" t="s">
        <v>338</v>
      </c>
      <c r="EZ104">
        <v>0</v>
      </c>
      <c r="FA104">
        <v>100</v>
      </c>
      <c r="FB104">
        <v>100</v>
      </c>
      <c r="FC104">
        <v>1.94</v>
      </c>
      <c r="FD104">
        <v>0.2075</v>
      </c>
      <c r="FE104">
        <v>1.721621066944316</v>
      </c>
      <c r="FF104">
        <v>0.0006784385813721132</v>
      </c>
      <c r="FG104">
        <v>-9.114967239483524E-07</v>
      </c>
      <c r="FH104">
        <v>3.422039933275619E-10</v>
      </c>
      <c r="FI104">
        <v>-0.02372593480973093</v>
      </c>
      <c r="FJ104">
        <v>-0.01029449659765723</v>
      </c>
      <c r="FK104">
        <v>0.0009324137930095463</v>
      </c>
      <c r="FL104">
        <v>-3.199825925107234E-06</v>
      </c>
      <c r="FM104">
        <v>1</v>
      </c>
      <c r="FN104">
        <v>2092</v>
      </c>
      <c r="FO104">
        <v>0</v>
      </c>
      <c r="FP104">
        <v>27</v>
      </c>
      <c r="FQ104">
        <v>0.3</v>
      </c>
      <c r="FR104">
        <v>0.7</v>
      </c>
      <c r="FS104">
        <v>4.29565</v>
      </c>
      <c r="FT104">
        <v>2.41943</v>
      </c>
      <c r="FU104">
        <v>2.14966</v>
      </c>
      <c r="FV104">
        <v>2.68433</v>
      </c>
      <c r="FW104">
        <v>2.15088</v>
      </c>
      <c r="FX104">
        <v>2.44629</v>
      </c>
      <c r="FY104">
        <v>50.1864</v>
      </c>
      <c r="FZ104">
        <v>13.9306</v>
      </c>
      <c r="GA104">
        <v>19</v>
      </c>
      <c r="GB104">
        <v>634.114</v>
      </c>
      <c r="GC104">
        <v>541.3</v>
      </c>
      <c r="GD104">
        <v>30.3775</v>
      </c>
      <c r="GE104">
        <v>37.9628</v>
      </c>
      <c r="GF104">
        <v>30.0002</v>
      </c>
      <c r="GG104">
        <v>37.924</v>
      </c>
      <c r="GH104">
        <v>37.8993</v>
      </c>
      <c r="GI104">
        <v>85.934</v>
      </c>
      <c r="GJ104">
        <v>51.3059</v>
      </c>
      <c r="GK104">
        <v>0</v>
      </c>
      <c r="GL104">
        <v>30.3886</v>
      </c>
      <c r="GM104">
        <v>1750</v>
      </c>
      <c r="GN104">
        <v>22.2892</v>
      </c>
      <c r="GO104">
        <v>99.002</v>
      </c>
      <c r="GP104">
        <v>99.34869999999999</v>
      </c>
    </row>
    <row r="105" spans="1:198">
      <c r="A105">
        <v>87</v>
      </c>
      <c r="B105">
        <v>1658260531.1</v>
      </c>
      <c r="C105">
        <v>12035.5</v>
      </c>
      <c r="D105" t="s">
        <v>606</v>
      </c>
      <c r="E105" t="s">
        <v>607</v>
      </c>
      <c r="F105">
        <v>15</v>
      </c>
      <c r="G105">
        <v>1658260523.099999</v>
      </c>
      <c r="H105">
        <f>(I105)/1000</f>
        <v>0</v>
      </c>
      <c r="I105">
        <f>1000*AY105*AG105*(AU105-AV105)/(100*AN105*(1000-AG105*AU105))</f>
        <v>0</v>
      </c>
      <c r="J105">
        <f>AY105*AG105*(AT105-AS105*(1000-AG105*AV105)/(1000-AG105*AU105))/(100*AN105)</f>
        <v>0</v>
      </c>
      <c r="K105">
        <f>AS105 - IF(AG105&gt;1, J105*AN105*100.0/(AI105*BG105), 0)</f>
        <v>0</v>
      </c>
      <c r="L105">
        <f>((R105-H105/2)*K105-J105)/(R105+H105/2)</f>
        <v>0</v>
      </c>
      <c r="M105">
        <f>L105*(AZ105+BA105)/1000.0</f>
        <v>0</v>
      </c>
      <c r="N105">
        <f>(AS105 - IF(AG105&gt;1, J105*AN105*100.0/(AI105*BG105), 0))*(AZ105+BA105)/1000.0</f>
        <v>0</v>
      </c>
      <c r="O105">
        <f>2.0/((1/Q105-1/P105)+SIGN(Q105)*SQRT((1/Q105-1/P105)*(1/Q105-1/P105) + 4*AO105/((AO105+1)*(AO105+1))*(2*1/Q105*1/P105-1/P105*1/P105)))</f>
        <v>0</v>
      </c>
      <c r="P105">
        <f>IF(LEFT(AP105,1)&lt;&gt;"0",IF(LEFT(AP105,1)="1",3.0,AQ105),$D$5+$E$5*(BG105*AZ105/($K$5*1000))+$F$5*(BG105*AZ105/($K$5*1000))*MAX(MIN(AN105,$J$5),$I$5)*MAX(MIN(AN105,$J$5),$I$5)+$G$5*MAX(MIN(AN105,$J$5),$I$5)*(BG105*AZ105/($K$5*1000))+$H$5*(BG105*AZ105/($K$5*1000))*(BG105*AZ105/($K$5*1000)))</f>
        <v>0</v>
      </c>
      <c r="Q105">
        <f>H105*(1000-(1000*0.61365*exp(17.502*U105/(240.97+U105))/(AZ105+BA105)+AU105)/2)/(1000*0.61365*exp(17.502*U105/(240.97+U105))/(AZ105+BA105)-AU105)</f>
        <v>0</v>
      </c>
      <c r="R105">
        <f>1/((AO105+1)/(O105/1.6)+1/(P105/1.37)) + AO105/((AO105+1)/(O105/1.6) + AO105/(P105/1.37))</f>
        <v>0</v>
      </c>
      <c r="S105">
        <f>(AJ105*AM105)</f>
        <v>0</v>
      </c>
      <c r="T105">
        <f>(BB105+(S105+2*0.95*5.67E-8*(((BB105+$B$9)+273)^4-(BB105+273)^4)-44100*H105)/(1.84*29.3*P105+8*0.95*5.67E-8*(BB105+273)^3))</f>
        <v>0</v>
      </c>
      <c r="U105">
        <f>($C$9*BC105+$D$9*BD105+$E$9*T105)</f>
        <v>0</v>
      </c>
      <c r="V105">
        <f>0.61365*exp(17.502*U105/(240.97+U105))</f>
        <v>0</v>
      </c>
      <c r="W105">
        <f>(X105/Y105*100)</f>
        <v>0</v>
      </c>
      <c r="X105">
        <f>AU105*(AZ105+BA105)/1000</f>
        <v>0</v>
      </c>
      <c r="Y105">
        <f>0.61365*exp(17.502*BB105/(240.97+BB105))</f>
        <v>0</v>
      </c>
      <c r="Z105">
        <f>(V105-AU105*(AZ105+BA105)/1000)</f>
        <v>0</v>
      </c>
      <c r="AA105">
        <f>(-H105*44100)</f>
        <v>0</v>
      </c>
      <c r="AB105">
        <f>2*29.3*P105*0.92*(BB105-U105)</f>
        <v>0</v>
      </c>
      <c r="AC105">
        <f>2*0.95*5.67E-8*(((BB105+$B$9)+273)^4-(U105+273)^4)</f>
        <v>0</v>
      </c>
      <c r="AD105">
        <f>S105+AC105+AA105+AB105</f>
        <v>0</v>
      </c>
      <c r="AE105">
        <v>0</v>
      </c>
      <c r="AF105">
        <v>0</v>
      </c>
      <c r="AG105">
        <f>IF(AE105*$H$15&gt;=AI105,1.0,(AI105/(AI105-AE105*$H$15)))</f>
        <v>0</v>
      </c>
      <c r="AH105">
        <f>(AG105-1)*100</f>
        <v>0</v>
      </c>
      <c r="AI105">
        <f>MAX(0,($B$15+$C$15*BG105)/(1+$D$15*BG105)*AZ105/(BB105+273)*$E$15)</f>
        <v>0</v>
      </c>
      <c r="AJ105">
        <f>$B$13*BH105+$C$13*BI105+$D$13*BT105</f>
        <v>0</v>
      </c>
      <c r="AK105">
        <f>AJ105*AL105</f>
        <v>0</v>
      </c>
      <c r="AL105">
        <f>($B$13*$D$11+$C$13*$D$11+$D$13*(BU105*$E$11+BV105*$G$11))/($B$13+$C$13+$D$13)</f>
        <v>0</v>
      </c>
      <c r="AM105">
        <f>($B$13*$K$11+$C$13*$K$11+$D$13*(BU105*$L$11+BV105*$N$11))/($B$13+$C$13+$D$13)</f>
        <v>0</v>
      </c>
      <c r="AN105">
        <v>2.4</v>
      </c>
      <c r="AO105">
        <v>0.5</v>
      </c>
      <c r="AP105" t="s">
        <v>334</v>
      </c>
      <c r="AQ105">
        <v>2</v>
      </c>
      <c r="AR105">
        <v>1658260523.099999</v>
      </c>
      <c r="AS105">
        <v>1736.73</v>
      </c>
      <c r="AT105">
        <v>1750.017741935483</v>
      </c>
      <c r="AU105">
        <v>23.5681</v>
      </c>
      <c r="AV105">
        <v>22.3134</v>
      </c>
      <c r="AW105">
        <v>1734.786451612903</v>
      </c>
      <c r="AX105">
        <v>23.36417741935484</v>
      </c>
      <c r="AY105">
        <v>600.0067419354839</v>
      </c>
      <c r="AZ105">
        <v>84.88665483870969</v>
      </c>
      <c r="BA105">
        <v>0.1000251483870968</v>
      </c>
      <c r="BB105">
        <v>32.8338870967742</v>
      </c>
      <c r="BC105">
        <v>33.98307096774194</v>
      </c>
      <c r="BD105">
        <v>999.9000000000003</v>
      </c>
      <c r="BE105">
        <v>0</v>
      </c>
      <c r="BF105">
        <v>0</v>
      </c>
      <c r="BG105">
        <v>9997.979032258065</v>
      </c>
      <c r="BH105">
        <v>545.7844193548386</v>
      </c>
      <c r="BI105">
        <v>230.748064516129</v>
      </c>
      <c r="BJ105">
        <v>-13.28748387096774</v>
      </c>
      <c r="BK105">
        <v>1778.649032258065</v>
      </c>
      <c r="BL105">
        <v>1789.958387096774</v>
      </c>
      <c r="BM105">
        <v>1.254704193548387</v>
      </c>
      <c r="BN105">
        <v>1750.017741935483</v>
      </c>
      <c r="BO105">
        <v>22.3134</v>
      </c>
      <c r="BP105">
        <v>2.000617096774194</v>
      </c>
      <c r="BQ105">
        <v>1.894109032258064</v>
      </c>
      <c r="BR105">
        <v>17.44920645161291</v>
      </c>
      <c r="BS105">
        <v>16.58577741935484</v>
      </c>
      <c r="BT105">
        <v>1800.000322580645</v>
      </c>
      <c r="BU105">
        <v>0.6430000322580647</v>
      </c>
      <c r="BV105">
        <v>0.3569999032258064</v>
      </c>
      <c r="BW105">
        <v>38.16800322580645</v>
      </c>
      <c r="BX105">
        <v>30063.42580645161</v>
      </c>
      <c r="BY105">
        <v>1658260496.1</v>
      </c>
      <c r="BZ105" t="s">
        <v>605</v>
      </c>
      <c r="CA105">
        <v>1658260496.1</v>
      </c>
      <c r="CB105">
        <v>1658260474.1</v>
      </c>
      <c r="CC105">
        <v>93</v>
      </c>
      <c r="CD105">
        <v>-0.388</v>
      </c>
      <c r="CE105">
        <v>-0.016</v>
      </c>
      <c r="CF105">
        <v>1.95</v>
      </c>
      <c r="CG105">
        <v>0.171</v>
      </c>
      <c r="CH105">
        <v>1750</v>
      </c>
      <c r="CI105">
        <v>22</v>
      </c>
      <c r="CJ105">
        <v>0.44</v>
      </c>
      <c r="CK105">
        <v>0.13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3.22125</v>
      </c>
      <c r="CX105">
        <v>2.7811</v>
      </c>
      <c r="CY105">
        <v>0.207367</v>
      </c>
      <c r="CZ105">
        <v>0.211111</v>
      </c>
      <c r="DA105">
        <v>0.09783260000000001</v>
      </c>
      <c r="DB105">
        <v>0.0964709</v>
      </c>
      <c r="DC105">
        <v>19694.3</v>
      </c>
      <c r="DD105">
        <v>19336.7</v>
      </c>
      <c r="DE105">
        <v>23932.4</v>
      </c>
      <c r="DF105">
        <v>21871.5</v>
      </c>
      <c r="DG105">
        <v>31962.6</v>
      </c>
      <c r="DH105">
        <v>25226.8</v>
      </c>
      <c r="DI105">
        <v>39167.3</v>
      </c>
      <c r="DJ105">
        <v>30287.1</v>
      </c>
      <c r="DK105">
        <v>2.06875</v>
      </c>
      <c r="DL105">
        <v>1.93047</v>
      </c>
      <c r="DM105">
        <v>0.0456646</v>
      </c>
      <c r="DN105">
        <v>0</v>
      </c>
      <c r="DO105">
        <v>33.2579</v>
      </c>
      <c r="DP105">
        <v>999.9</v>
      </c>
      <c r="DQ105">
        <v>36.1</v>
      </c>
      <c r="DR105">
        <v>48.3</v>
      </c>
      <c r="DS105">
        <v>48.5008</v>
      </c>
      <c r="DT105">
        <v>63.6166</v>
      </c>
      <c r="DU105">
        <v>17.472</v>
      </c>
      <c r="DV105">
        <v>2</v>
      </c>
      <c r="DW105">
        <v>0.888628</v>
      </c>
      <c r="DX105">
        <v>2.0546</v>
      </c>
      <c r="DY105">
        <v>20.3458</v>
      </c>
      <c r="DZ105">
        <v>5.22073</v>
      </c>
      <c r="EA105">
        <v>11.9508</v>
      </c>
      <c r="EB105">
        <v>4.97435</v>
      </c>
      <c r="EC105">
        <v>3.28005</v>
      </c>
      <c r="ED105">
        <v>7234.8</v>
      </c>
      <c r="EE105">
        <v>9999</v>
      </c>
      <c r="EF105">
        <v>9999</v>
      </c>
      <c r="EG105">
        <v>168.1</v>
      </c>
      <c r="EH105">
        <v>4.97189</v>
      </c>
      <c r="EI105">
        <v>1.86216</v>
      </c>
      <c r="EJ105">
        <v>1.86768</v>
      </c>
      <c r="EK105">
        <v>1.85928</v>
      </c>
      <c r="EL105">
        <v>1.8631</v>
      </c>
      <c r="EM105">
        <v>1.86371</v>
      </c>
      <c r="EN105">
        <v>1.86434</v>
      </c>
      <c r="EO105">
        <v>1.8608</v>
      </c>
      <c r="EP105">
        <v>0</v>
      </c>
      <c r="EQ105">
        <v>0</v>
      </c>
      <c r="ER105">
        <v>0</v>
      </c>
      <c r="ES105">
        <v>0</v>
      </c>
      <c r="ET105" t="s">
        <v>336</v>
      </c>
      <c r="EU105" t="s">
        <v>337</v>
      </c>
      <c r="EV105" t="s">
        <v>338</v>
      </c>
      <c r="EW105" t="s">
        <v>338</v>
      </c>
      <c r="EX105" t="s">
        <v>338</v>
      </c>
      <c r="EY105" t="s">
        <v>338</v>
      </c>
      <c r="EZ105">
        <v>0</v>
      </c>
      <c r="FA105">
        <v>100</v>
      </c>
      <c r="FB105">
        <v>100</v>
      </c>
      <c r="FC105">
        <v>1.95</v>
      </c>
      <c r="FD105">
        <v>0.2045</v>
      </c>
      <c r="FE105">
        <v>1.721621066944316</v>
      </c>
      <c r="FF105">
        <v>0.0006784385813721132</v>
      </c>
      <c r="FG105">
        <v>-9.114967239483524E-07</v>
      </c>
      <c r="FH105">
        <v>3.422039933275619E-10</v>
      </c>
      <c r="FI105">
        <v>-0.02372593480973093</v>
      </c>
      <c r="FJ105">
        <v>-0.01029449659765723</v>
      </c>
      <c r="FK105">
        <v>0.0009324137930095463</v>
      </c>
      <c r="FL105">
        <v>-3.199825925107234E-06</v>
      </c>
      <c r="FM105">
        <v>1</v>
      </c>
      <c r="FN105">
        <v>2092</v>
      </c>
      <c r="FO105">
        <v>0</v>
      </c>
      <c r="FP105">
        <v>27</v>
      </c>
      <c r="FQ105">
        <v>0.6</v>
      </c>
      <c r="FR105">
        <v>0.9</v>
      </c>
      <c r="FS105">
        <v>4.29565</v>
      </c>
      <c r="FT105">
        <v>2.41455</v>
      </c>
      <c r="FU105">
        <v>2.14966</v>
      </c>
      <c r="FV105">
        <v>2.68433</v>
      </c>
      <c r="FW105">
        <v>2.15088</v>
      </c>
      <c r="FX105">
        <v>2.4707</v>
      </c>
      <c r="FY105">
        <v>50.1864</v>
      </c>
      <c r="FZ105">
        <v>13.9482</v>
      </c>
      <c r="GA105">
        <v>19</v>
      </c>
      <c r="GB105">
        <v>634.616</v>
      </c>
      <c r="GC105">
        <v>542.143</v>
      </c>
      <c r="GD105">
        <v>30.4233</v>
      </c>
      <c r="GE105">
        <v>37.9671</v>
      </c>
      <c r="GF105">
        <v>30.0002</v>
      </c>
      <c r="GG105">
        <v>37.924</v>
      </c>
      <c r="GH105">
        <v>37.901</v>
      </c>
      <c r="GI105">
        <v>85.9357</v>
      </c>
      <c r="GJ105">
        <v>51.0249</v>
      </c>
      <c r="GK105">
        <v>0</v>
      </c>
      <c r="GL105">
        <v>30.4282</v>
      </c>
      <c r="GM105">
        <v>1750</v>
      </c>
      <c r="GN105">
        <v>22.3267</v>
      </c>
      <c r="GO105">
        <v>99.0029</v>
      </c>
      <c r="GP105">
        <v>99.3475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372</v>
      </c>
      <c r="B20" t="s">
        <v>373</v>
      </c>
    </row>
    <row r="21" spans="1:2">
      <c r="A21" t="s">
        <v>410</v>
      </c>
      <c r="B21" t="s">
        <v>411</v>
      </c>
    </row>
    <row r="22" spans="1:2">
      <c r="A22" t="s">
        <v>448</v>
      </c>
      <c r="B22" t="s">
        <v>449</v>
      </c>
    </row>
    <row r="23" spans="1:2">
      <c r="A23" t="s">
        <v>486</v>
      </c>
      <c r="B23" t="s">
        <v>487</v>
      </c>
    </row>
    <row r="24" spans="1:2">
      <c r="A24" t="s">
        <v>527</v>
      </c>
      <c r="B24" t="s">
        <v>528</v>
      </c>
    </row>
    <row r="25" spans="1:2">
      <c r="A25" t="s">
        <v>565</v>
      </c>
      <c r="B25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2022-07-19T19:56:46Z</dcterms:created>
  <dcterms:modified xsi:type="dcterms:W3CDTF">2022-07-19T19:56:46Z</dcterms:modified>
</cp:coreProperties>
</file>