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<sst xmlns="http://schemas.openxmlformats.org/spreadsheetml/2006/main" count="1836" uniqueCount="530">
  <si>
    <t>File opened</t>
  </si>
  <si>
    <t>2022-07-13 08:51:13</t>
  </si>
  <si>
    <t>Console s/n</t>
  </si>
  <si>
    <t>68C-022620</t>
  </si>
  <si>
    <t>Console ver</t>
  </si>
  <si>
    <t>Bluestem v.2.0.04</t>
  </si>
  <si>
    <t>Scripts ver</t>
  </si>
  <si>
    <t>2021.08  2.0.04, Aug 2021</t>
  </si>
  <si>
    <t>Head s/n</t>
  </si>
  <si>
    <t>68H-422610</t>
  </si>
  <si>
    <t>Head ver</t>
  </si>
  <si>
    <t>1.4.7</t>
  </si>
  <si>
    <t>Head cal</t>
  </si>
  <si>
    <t>{"oxygen": "21", "co2azero": "0.956879", "co2aspan1": "0.999976", "co2aspan2": "-0.0281778", "co2aspan2a": "0.291716", "co2aspan2b": "0.289311", "co2aspanconc1": "2491", "co2aspanconc2": "303.6", "co2bzero": "0.887018", "co2bspan1": "0.999922", "co2bspan2": "-0.0284838", "co2bspan2a": "0.295406", "co2bspan2b": "0.292897", "co2bspanconc1": "2491", "co2bspanconc2": "303.6", "h2oazero": "1.10485", "h2oaspan1": "1.01043", "h2oaspan2": "0", "h2oaspan2a": "0.0714665", "h2oaspan2b": "0.0722118", "h2oaspanconc1": "12.28", "h2oaspanconc2": "0", "h2obzero": "1.0837", "h2obspan1": "0.997499", "h2obspan2": "0", "h2obspan2a": "0.0728508", "h2obspan2b": "0.0726686", "h2obspanconc1": "12.28", "h2obspanconc2": "0", "tazero": "0.00463867", "tbzero": "0.12225", "flowmeterzero": "0.985692", "flowazero": "0.30292", "flowbzero": "0.30501", "chamberpressurezero": "2.64692", "ssa_ref": "31867.6", "ssb_ref": "26250.6"}</t>
  </si>
  <si>
    <t>CO2 rangematch</t>
  </si>
  <si>
    <t>Mon Mar 21 11:13</t>
  </si>
  <si>
    <t>H2O rangematch</t>
  </si>
  <si>
    <t>Mon Mar 21 08:51</t>
  </si>
  <si>
    <t>Chamber type</t>
  </si>
  <si>
    <t>6800-12A</t>
  </si>
  <si>
    <t>Chamber s/n</t>
  </si>
  <si>
    <t>CHM-11202</t>
  </si>
  <si>
    <t>Chamber rev</t>
  </si>
  <si>
    <t>0</t>
  </si>
  <si>
    <t>Chamber cal</t>
  </si>
  <si>
    <t>8.33</t>
  </si>
  <si>
    <t>HeadLS type</t>
  </si>
  <si>
    <t>6800-02</t>
  </si>
  <si>
    <t>HeadLS s/n</t>
  </si>
  <si>
    <t>411619</t>
  </si>
  <si>
    <t>HeadLS f</t>
  </si>
  <si>
    <t>0.0502 0.0917</t>
  </si>
  <si>
    <t>HeadLS u0</t>
  </si>
  <si>
    <t>552 1399</t>
  </si>
  <si>
    <t>08:51:13</t>
  </si>
  <si>
    <t>Stability Definition:	A (GasEx): Slp&lt;4 Per=15	gsw (GasEx): Slp&lt;0.05 Per=15</t>
  </si>
  <si>
    <t>08:51:18</t>
  </si>
  <si>
    <t>n1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</si>
  <si>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</si>
  <si>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</si>
  <si>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</si>
  <si>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</si>
  <si>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</si>
  <si>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</si>
  <si>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</si>
  <si>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</si>
  <si>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3x3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</si>
  <si>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</si>
  <si>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</si>
  <si>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</si>
  <si>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</si>
  <si>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</si>
  <si>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</si>
  <si>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</si>
  <si>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</si>
  <si>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</si>
  <si>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Plot</t>
  </si>
  <si>
    <t>N1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</si>
  <si>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</si>
  <si>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</si>
  <si>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</si>
  <si>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</si>
  <si>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</si>
  <si>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</si>
  <si>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</si>
  <si>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</si>
  <si>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</si>
  <si>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</si>
  <si>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</si>
  <si>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</si>
  <si>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</si>
  <si>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</si>
  <si>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</si>
  <si>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</si>
  <si>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</si>
  <si>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</si>
  <si>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</si>
  <si>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</si>
  <si>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</si>
  <si>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</si>
  <si>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</si>
  <si>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</si>
  <si>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</si>
  <si>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</si>
  <si>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</si>
  <si>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</si>
  <si>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</si>
  <si>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</si>
  <si>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</si>
  <si>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</si>
  <si>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</si>
  <si>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</si>
  <si>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</si>
  <si>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</si>
  <si>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0.43244 72.0985 366.225 615.79 853.871 1063.44 1201.07 1317.52</t>
  </si>
  <si>
    <t>Fs_true</t>
  </si>
  <si>
    <t>0.0435204 101.318 401.95 603.841 801.539 1003.27 1201.1 1402.32</t>
  </si>
  <si>
    <t>leak_wt</t>
  </si>
  <si>
    <t>SysObs</t>
  </si>
  <si>
    <t>GasEx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</si>
  <si>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</si>
  <si>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</si>
  <si>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</si>
  <si>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</si>
  <si>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</si>
  <si>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</si>
  <si>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</si>
  <si>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</si>
  <si>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</si>
  <si>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</si>
  <si>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</si>
  <si>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</si>
  <si>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</si>
  <si>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</si>
  <si>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</si>
  <si>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</si>
  <si>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</si>
  <si>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</si>
  <si>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</si>
  <si>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</si>
  <si>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</si>
  <si>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</si>
  <si>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</si>
  <si>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</si>
  <si>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</si>
  <si>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</si>
  <si>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</si>
  <si>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</si>
  <si>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</si>
  <si>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</si>
  <si>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</si>
  <si>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</si>
  <si>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</si>
  <si>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</si>
  <si>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</si>
  <si>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</si>
  <si>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</si>
  <si>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</si>
  <si>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</si>
  <si>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</si>
  <si>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</si>
  <si>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</si>
  <si>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</si>
  <si>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</si>
  <si>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</si>
  <si>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</si>
  <si>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</si>
  <si>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</si>
  <si>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</si>
  <si>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</si>
  <si>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</si>
  <si>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</si>
  <si>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</si>
  <si>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</si>
  <si>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</si>
  <si>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</si>
  <si>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</si>
  <si>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</si>
  <si>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</si>
  <si>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</si>
  <si>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</si>
  <si>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</si>
  <si>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</si>
  <si>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</si>
  <si>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</si>
  <si>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</si>
  <si>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</si>
  <si>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</si>
  <si>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</si>
  <si>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</si>
  <si>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</si>
  <si>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</si>
  <si>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</si>
  <si>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</si>
  <si>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</si>
  <si>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</si>
  <si>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</si>
  <si>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</si>
  <si>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</si>
  <si>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</si>
  <si>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</si>
  <si>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</si>
  <si>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</si>
  <si>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</si>
  <si>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</si>
  <si>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</si>
  <si>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</si>
  <si>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</si>
  <si>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</si>
  <si>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</si>
  <si>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</si>
  <si>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</si>
  <si>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</si>
  <si>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</si>
  <si>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</si>
  <si>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</si>
  <si>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</si>
  <si>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</si>
  <si>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</si>
  <si>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</si>
  <si>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</si>
  <si>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</si>
  <si>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</si>
  <si>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</si>
  <si>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</si>
  <si>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</si>
  <si>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</si>
  <si>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</si>
  <si>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</si>
  <si>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</si>
  <si>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</si>
  <si>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</si>
  <si>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</si>
  <si>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</si>
  <si>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</si>
  <si>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</si>
  <si>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</si>
  <si>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</si>
  <si>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</si>
  <si>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</si>
  <si>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</si>
  <si>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</si>
  <si>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</si>
  <si>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</si>
  <si>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</si>
  <si>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</si>
  <si>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</si>
  <si>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</si>
  <si>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</si>
  <si>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</si>
  <si>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</si>
  <si>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</si>
  <si>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</si>
  <si>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</si>
  <si>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</si>
  <si>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</si>
  <si>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</si>
  <si>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</si>
  <si>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</si>
  <si>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</si>
  <si>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</si>
  <si>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</si>
  <si>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</si>
  <si>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</si>
  <si>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</si>
  <si>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</si>
  <si>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</si>
  <si>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</si>
  <si>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</si>
  <si>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</si>
  <si>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</si>
  <si>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</si>
  <si>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</si>
  <si>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</si>
  <si>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</si>
  <si>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</si>
  <si>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</si>
  <si>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</si>
  <si>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</si>
  <si>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</si>
  <si>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</si>
  <si>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</si>
  <si>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</si>
  <si>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</si>
  <si>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</si>
  <si>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</si>
  <si>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</si>
  <si>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</si>
  <si>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</si>
  <si>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</si>
  <si>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</si>
  <si>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</si>
  <si>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</si>
  <si>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</si>
  <si>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</si>
  <si>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</si>
  <si>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</si>
  <si>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</si>
  <si>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</si>
  <si>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</si>
  <si>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</si>
  <si>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</si>
  <si>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</si>
  <si>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</si>
  <si>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</si>
  <si>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</si>
  <si>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</si>
  <si>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</si>
  <si>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</si>
  <si>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</si>
  <si>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</si>
  <si>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</si>
  <si>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</si>
  <si>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</si>
  <si>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</si>
  <si>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</si>
  <si>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</si>
  <si>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</si>
  <si>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</si>
  <si>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</si>
  <si>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</si>
  <si>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</si>
  <si>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</si>
  <si>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</si>
  <si>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</si>
  <si>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</si>
  <si>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</si>
  <si>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</si>
  <si>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</si>
  <si>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</si>
  <si>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</si>
  <si>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</si>
  <si>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</si>
  <si>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</si>
  <si>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</si>
  <si>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</si>
  <si>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</si>
  <si>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</si>
  <si>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</si>
  <si>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</si>
  <si>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</si>
  <si>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</si>
  <si>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</si>
  <si>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</si>
  <si>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</si>
  <si>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</si>
  <si>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</si>
  <si>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</si>
  <si>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</si>
  <si>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</si>
  <si>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</si>
  <si>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</si>
  <si>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20220713 08:57:39</t>
  </si>
  <si>
    <t>08:57:39</t>
  </si>
  <si>
    <t>0: Broadleaf</t>
  </si>
  <si>
    <t>08:57:58</t>
  </si>
  <si>
    <t>11111111</t>
  </si>
  <si>
    <t>oooooooo</t>
  </si>
  <si>
    <t>on</t>
  </si>
  <si>
    <t>20220713 08:58:59</t>
  </si>
  <si>
    <t>08:58:59</t>
  </si>
  <si>
    <t>08:59:30</t>
  </si>
  <si>
    <t>20220713 09:00:31</t>
  </si>
  <si>
    <t>09:00:31</t>
  </si>
  <si>
    <t>09:00:50</t>
  </si>
  <si>
    <t>20220713 09:01:51</t>
  </si>
  <si>
    <t>09:01:51</t>
  </si>
  <si>
    <t>09:02:08</t>
  </si>
  <si>
    <t>20220713 09:03:09</t>
  </si>
  <si>
    <t>09:03:09</t>
  </si>
  <si>
    <t>09:03:30</t>
  </si>
  <si>
    <t>20220713 09:04:31</t>
  </si>
  <si>
    <t>09:04:31</t>
  </si>
  <si>
    <t>09:04:50</t>
  </si>
  <si>
    <t>20220713 09:05:51</t>
  </si>
  <si>
    <t>09:05:51</t>
  </si>
  <si>
    <t>09:06:10</t>
  </si>
  <si>
    <t>20220713 09:07:35</t>
  </si>
  <si>
    <t>09:07:35</t>
  </si>
  <si>
    <t>09:07:52</t>
  </si>
  <si>
    <t>20220713 09:08:53</t>
  </si>
  <si>
    <t>09:08:53</t>
  </si>
  <si>
    <t>09:09:15</t>
  </si>
  <si>
    <t>20220713 09:10:16</t>
  </si>
  <si>
    <t>09:10:16</t>
  </si>
  <si>
    <t>09:10:38</t>
  </si>
  <si>
    <t>20220713 09:11:39</t>
  </si>
  <si>
    <t>09:11:39</t>
  </si>
  <si>
    <t>09:11:56</t>
  </si>
  <si>
    <t>20220713 09:12:57</t>
  </si>
  <si>
    <t>09:12:57</t>
  </si>
  <si>
    <t>09:13:14</t>
  </si>
  <si>
    <t>20220713 09:14:15</t>
  </si>
  <si>
    <t>09:14:15</t>
  </si>
  <si>
    <t>09:14:32</t>
  </si>
  <si>
    <t>20220713 09:15:33</t>
  </si>
  <si>
    <t>09:15:33</t>
  </si>
  <si>
    <t>09:15:52</t>
  </si>
  <si>
    <t>20220713 09:16:53</t>
  </si>
  <si>
    <t>09:16:53</t>
  </si>
  <si>
    <t>09:17:10</t>
  </si>
  <si>
    <t>20220713 09:18:11</t>
  </si>
  <si>
    <t>09:18:11</t>
  </si>
  <si>
    <t>09:18:29</t>
  </si>
  <si>
    <t>20220713 09:19:30</t>
  </si>
  <si>
    <t>09:19:30</t>
  </si>
  <si>
    <t>09:19:47</t>
  </si>
  <si>
    <t>20220713 09:20:48</t>
  </si>
  <si>
    <t>09:20:48</t>
  </si>
  <si>
    <t>09:21:04</t>
  </si>
  <si>
    <t>09:22:59</t>
  </si>
  <si>
    <t>n2</t>
  </si>
  <si>
    <t>20220713 09:26:54</t>
  </si>
  <si>
    <t>09:26:54</t>
  </si>
  <si>
    <t>09:27:11</t>
  </si>
  <si>
    <t>20220713 09:28:12</t>
  </si>
  <si>
    <t>09:28:12</t>
  </si>
  <si>
    <t>09:28:30</t>
  </si>
  <si>
    <t>20220713 09:29:31</t>
  </si>
  <si>
    <t>09:29:31</t>
  </si>
  <si>
    <t>09:29:50</t>
  </si>
  <si>
    <t>20220713 09:30:51</t>
  </si>
  <si>
    <t>09:30:51</t>
  </si>
  <si>
    <t>09:31:08</t>
  </si>
  <si>
    <t>20220713 09:32:09</t>
  </si>
  <si>
    <t>09:32:09</t>
  </si>
  <si>
    <t>09:32:31</t>
  </si>
  <si>
    <t>20220713 09:33:32</t>
  </si>
  <si>
    <t>09:33:32</t>
  </si>
  <si>
    <t>09:33:56</t>
  </si>
  <si>
    <t>20220713 09:34:57</t>
  </si>
  <si>
    <t>09:34:57</t>
  </si>
  <si>
    <t>09:35:15</t>
  </si>
  <si>
    <t>20220713 09:36:16</t>
  </si>
  <si>
    <t>09:36:16</t>
  </si>
  <si>
    <t>09:36:36</t>
  </si>
  <si>
    <t>20220713 09:37:37</t>
  </si>
  <si>
    <t>09:37:37</t>
  </si>
  <si>
    <t>09:37:58</t>
  </si>
  <si>
    <t>20220713 09:38:59</t>
  </si>
  <si>
    <t>09:38:59</t>
  </si>
  <si>
    <t>09:39:18</t>
  </si>
  <si>
    <t>20220713 09:40:19</t>
  </si>
  <si>
    <t>09:40:19</t>
  </si>
  <si>
    <t>09:40:31</t>
  </si>
  <si>
    <t>10:11:26</t>
  </si>
  <si>
    <t>n3</t>
  </si>
  <si>
    <t>20220713 10:13:46</t>
  </si>
  <si>
    <t>10:13:46</t>
  </si>
  <si>
    <t>10:14:04</t>
  </si>
  <si>
    <t>20220713 10:15:05</t>
  </si>
  <si>
    <t>10:15:05</t>
  </si>
  <si>
    <t>10:15:28</t>
  </si>
  <si>
    <t>20220713 10:16:29</t>
  </si>
  <si>
    <t>10:16:29</t>
  </si>
  <si>
    <t>10:16:52</t>
  </si>
  <si>
    <t>20220713 10:17:53</t>
  </si>
  <si>
    <t>10:17:53</t>
  </si>
  <si>
    <t>10:18:12</t>
  </si>
  <si>
    <t>20220713 10:19:13</t>
  </si>
  <si>
    <t>10:19:13</t>
  </si>
  <si>
    <t>10:19:35</t>
  </si>
  <si>
    <t>20220713 10:20:36</t>
  </si>
  <si>
    <t>10:20:36</t>
  </si>
  <si>
    <t>10:20:59</t>
  </si>
  <si>
    <t>20220713 10:22:00</t>
  </si>
  <si>
    <t>10:22:00</t>
  </si>
  <si>
    <t>10:22:28</t>
  </si>
  <si>
    <t>20220713 10:23:29</t>
  </si>
  <si>
    <t>10:23:29</t>
  </si>
  <si>
    <t>10:23:51</t>
  </si>
  <si>
    <t>20220713 10:24:52</t>
  </si>
  <si>
    <t>10:24:52</t>
  </si>
  <si>
    <t>10:25:14</t>
  </si>
  <si>
    <t>20220713 10:26:15</t>
  </si>
  <si>
    <t>10:26:15</t>
  </si>
  <si>
    <t>10:26:36</t>
  </si>
  <si>
    <t>20220713 10:27:37</t>
  </si>
  <si>
    <t>10:27:37</t>
  </si>
  <si>
    <t>10:27:54</t>
  </si>
  <si>
    <t>10:33:01</t>
  </si>
  <si>
    <t>n4</t>
  </si>
  <si>
    <t>20220713 10:41:01</t>
  </si>
  <si>
    <t>10:41:01</t>
  </si>
  <si>
    <t>10:41:33</t>
  </si>
  <si>
    <t>20220713 10:42:34</t>
  </si>
  <si>
    <t>10:42:34</t>
  </si>
  <si>
    <t>10:43:02</t>
  </si>
  <si>
    <t>20220713 10:44:03</t>
  </si>
  <si>
    <t>10:44:03</t>
  </si>
  <si>
    <t>10:44:20</t>
  </si>
  <si>
    <t>20220713 10:45:21</t>
  </si>
  <si>
    <t>10:45:21</t>
  </si>
  <si>
    <t>10:45:42</t>
  </si>
  <si>
    <t>20220713 10:46:43</t>
  </si>
  <si>
    <t>10:46:43</t>
  </si>
  <si>
    <t>10:47:02</t>
  </si>
  <si>
    <t>20220713 10:48:03</t>
  </si>
  <si>
    <t>10:48:03</t>
  </si>
  <si>
    <t>10:48:28</t>
  </si>
  <si>
    <t>20220713 10:49:29</t>
  </si>
  <si>
    <t>10:49:29</t>
  </si>
  <si>
    <t>10:49:50</t>
  </si>
  <si>
    <t>20220713 10:50:51</t>
  </si>
  <si>
    <t>10:50:51</t>
  </si>
  <si>
    <t>10:51:15</t>
  </si>
  <si>
    <t>20220713 10:52:16</t>
  </si>
  <si>
    <t>10:52:16</t>
  </si>
  <si>
    <t>10:52:33</t>
  </si>
  <si>
    <t>20220713 10:53:34</t>
  </si>
  <si>
    <t>10:53:34</t>
  </si>
  <si>
    <t>10:53:54</t>
  </si>
  <si>
    <t>20220713 10:54:55</t>
  </si>
  <si>
    <t>10:54:55</t>
  </si>
  <si>
    <t>10:55:12</t>
  </si>
  <si>
    <t>11:05:31</t>
  </si>
  <si>
    <t>control</t>
  </si>
  <si>
    <t>20220713 11:31:43</t>
  </si>
  <si>
    <t>11:31:43</t>
  </si>
  <si>
    <t>11:32:00</t>
  </si>
  <si>
    <t>20220713 11:33:01</t>
  </si>
  <si>
    <t>11:33:01</t>
  </si>
  <si>
    <t>11:33:19</t>
  </si>
  <si>
    <t>20220713 11:34:20</t>
  </si>
  <si>
    <t>11:34:20</t>
  </si>
  <si>
    <t>11:34:36</t>
  </si>
  <si>
    <t>20220713 11:35:37</t>
  </si>
  <si>
    <t>11:35:37</t>
  </si>
  <si>
    <t>11:35:53</t>
  </si>
  <si>
    <t>20220713 11:36:54</t>
  </si>
  <si>
    <t>11:36:54</t>
  </si>
  <si>
    <t>11:37:18</t>
  </si>
  <si>
    <t>20220713 11:38:19</t>
  </si>
  <si>
    <t>11:38:19</t>
  </si>
  <si>
    <t>11:38:36</t>
  </si>
  <si>
    <t>20220713 11:39:37</t>
  </si>
  <si>
    <t>11:39:37</t>
  </si>
  <si>
    <t>11:39:54</t>
  </si>
  <si>
    <t>20220713 11:40:55</t>
  </si>
  <si>
    <t>11:40:55</t>
  </si>
  <si>
    <t>11:41:12</t>
  </si>
  <si>
    <t>20220713 11:42:13</t>
  </si>
  <si>
    <t>11:42:13</t>
  </si>
  <si>
    <t>11:42:28</t>
  </si>
  <si>
    <t>20220713 11:43:29</t>
  </si>
  <si>
    <t>11:43:29</t>
  </si>
  <si>
    <t>11:43:43</t>
  </si>
  <si>
    <t>20220713 11:44:44</t>
  </si>
  <si>
    <t>11:44:44</t>
  </si>
  <si>
    <t>11:44:59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</si>
</sst>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P80"/>
  <sheetViews>
    <sheetView tabSelected="1" workbookViewId="0"/>
  </sheetViews>
  <sheetFormatPr defaultRowHeight="15"/>
  <sheetData>
    <row r="2" spans="1:198">
      <c r="A2" t="s">
        <v>38</v>
      </c>
      <c r="B2" t="s">
        <v>39</v>
      </c>
      <c r="C2" t="s">
        <v>41</v>
      </c>
    </row>
    <row r="3" spans="1:198">
      <c r="B3" t="s">
        <v>40</v>
      </c>
      <c r="C3" t="s">
        <v>42</v>
      </c>
    </row>
    <row r="4" spans="1:198">
      <c r="A4" t="s">
        <v>43</v>
      </c>
      <c r="B4" t="s">
        <v>44</v>
      </c>
      <c r="C4" t="s">
        <v>45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</row>
    <row r="5" spans="1:198">
      <c r="B5" t="s">
        <v>19</v>
      </c>
      <c r="C5" t="s">
        <v>46</v>
      </c>
      <c r="D5">
        <v>0.579</v>
      </c>
      <c r="E5">
        <v>0.3210639</v>
      </c>
      <c r="F5">
        <v>-0.001109987</v>
      </c>
      <c r="G5">
        <v>0.005106816</v>
      </c>
      <c r="H5">
        <v>-0.003283688</v>
      </c>
      <c r="I5">
        <v>2</v>
      </c>
      <c r="J5">
        <v>9</v>
      </c>
      <c r="K5">
        <v>96.7</v>
      </c>
    </row>
    <row r="6" spans="1:198">
      <c r="A6" t="s">
        <v>55</v>
      </c>
      <c r="B6" t="s">
        <v>56</v>
      </c>
    </row>
    <row r="7" spans="1:198">
      <c r="B7" t="s">
        <v>57</v>
      </c>
    </row>
    <row r="8" spans="1:198">
      <c r="A8" t="s">
        <v>58</v>
      </c>
      <c r="B8" t="s">
        <v>59</v>
      </c>
      <c r="C8" t="s">
        <v>60</v>
      </c>
      <c r="D8" t="s">
        <v>61</v>
      </c>
      <c r="E8" t="s">
        <v>62</v>
      </c>
    </row>
    <row r="9" spans="1:198">
      <c r="B9">
        <v>0</v>
      </c>
      <c r="C9">
        <v>1</v>
      </c>
      <c r="D9">
        <v>0</v>
      </c>
      <c r="E9">
        <v>0</v>
      </c>
    </row>
    <row r="10" spans="1:198">
      <c r="A10" t="s">
        <v>63</v>
      </c>
      <c r="B10" t="s">
        <v>64</v>
      </c>
      <c r="C10" t="s">
        <v>66</v>
      </c>
      <c r="D10" t="s">
        <v>68</v>
      </c>
      <c r="E10" t="s">
        <v>69</v>
      </c>
      <c r="F10" t="s">
        <v>70</v>
      </c>
      <c r="G10" t="s">
        <v>71</v>
      </c>
      <c r="H10" t="s">
        <v>72</v>
      </c>
      <c r="I10" t="s">
        <v>73</v>
      </c>
      <c r="J10" t="s">
        <v>74</v>
      </c>
      <c r="K10" t="s">
        <v>75</v>
      </c>
      <c r="L10" t="s">
        <v>76</v>
      </c>
      <c r="M10" t="s">
        <v>77</v>
      </c>
      <c r="N10" t="s">
        <v>78</v>
      </c>
      <c r="O10" t="s">
        <v>79</v>
      </c>
      <c r="P10" t="s">
        <v>80</v>
      </c>
      <c r="Q10" t="s">
        <v>81</v>
      </c>
    </row>
    <row r="11" spans="1:198">
      <c r="B11" t="s">
        <v>65</v>
      </c>
      <c r="C11" t="s">
        <v>67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198">
      <c r="A12" t="s">
        <v>82</v>
      </c>
      <c r="B12" t="s">
        <v>83</v>
      </c>
      <c r="C12" t="s">
        <v>84</v>
      </c>
      <c r="D12" t="s">
        <v>85</v>
      </c>
      <c r="E12" t="s">
        <v>86</v>
      </c>
      <c r="F12" t="s">
        <v>87</v>
      </c>
    </row>
    <row r="13" spans="1:198">
      <c r="B13">
        <v>0</v>
      </c>
      <c r="C13">
        <v>0</v>
      </c>
      <c r="D13">
        <v>1</v>
      </c>
      <c r="E13">
        <v>0</v>
      </c>
      <c r="F13">
        <v>0</v>
      </c>
    </row>
    <row r="14" spans="1:198">
      <c r="A14" t="s">
        <v>88</v>
      </c>
      <c r="B14" t="s">
        <v>89</v>
      </c>
      <c r="C14" t="s">
        <v>90</v>
      </c>
      <c r="D14" t="s">
        <v>91</v>
      </c>
      <c r="E14" t="s">
        <v>92</v>
      </c>
      <c r="F14" t="s">
        <v>93</v>
      </c>
      <c r="G14" t="s">
        <v>95</v>
      </c>
      <c r="H14" t="s">
        <v>97</v>
      </c>
    </row>
    <row r="15" spans="1:198">
      <c r="B15">
        <v>-6276</v>
      </c>
      <c r="C15">
        <v>6.6</v>
      </c>
      <c r="D15">
        <v>1.709E-05</v>
      </c>
      <c r="E15">
        <v>3.11</v>
      </c>
      <c r="F15" t="s">
        <v>94</v>
      </c>
      <c r="G15" t="s">
        <v>96</v>
      </c>
      <c r="H15">
        <v>0</v>
      </c>
    </row>
    <row r="16" spans="1:198">
      <c r="A16" t="s">
        <v>98</v>
      </c>
      <c r="B16" t="s">
        <v>98</v>
      </c>
      <c r="C16" t="s">
        <v>98</v>
      </c>
      <c r="D16" t="s">
        <v>98</v>
      </c>
      <c r="E16" t="s">
        <v>98</v>
      </c>
      <c r="F16" t="s">
        <v>98</v>
      </c>
      <c r="G16" t="s">
        <v>99</v>
      </c>
      <c r="H16" t="s">
        <v>99</v>
      </c>
      <c r="I16" t="s">
        <v>99</v>
      </c>
      <c r="J16" t="s">
        <v>99</v>
      </c>
      <c r="K16" t="s">
        <v>99</v>
      </c>
      <c r="L16" t="s">
        <v>99</v>
      </c>
      <c r="M16" t="s">
        <v>99</v>
      </c>
      <c r="N16" t="s">
        <v>99</v>
      </c>
      <c r="O16" t="s">
        <v>99</v>
      </c>
      <c r="P16" t="s">
        <v>99</v>
      </c>
      <c r="Q16" t="s">
        <v>99</v>
      </c>
      <c r="R16" t="s">
        <v>99</v>
      </c>
      <c r="S16" t="s">
        <v>99</v>
      </c>
      <c r="T16" t="s">
        <v>99</v>
      </c>
      <c r="U16" t="s">
        <v>99</v>
      </c>
      <c r="V16" t="s">
        <v>99</v>
      </c>
      <c r="W16" t="s">
        <v>99</v>
      </c>
      <c r="X16" t="s">
        <v>99</v>
      </c>
      <c r="Y16" t="s">
        <v>99</v>
      </c>
      <c r="Z16" t="s">
        <v>99</v>
      </c>
      <c r="AA16" t="s">
        <v>99</v>
      </c>
      <c r="AB16" t="s">
        <v>99</v>
      </c>
      <c r="AC16" t="s">
        <v>99</v>
      </c>
      <c r="AD16" t="s">
        <v>99</v>
      </c>
      <c r="AE16" t="s">
        <v>100</v>
      </c>
      <c r="AF16" t="s">
        <v>100</v>
      </c>
      <c r="AG16" t="s">
        <v>100</v>
      </c>
      <c r="AH16" t="s">
        <v>100</v>
      </c>
      <c r="AI16" t="s">
        <v>100</v>
      </c>
      <c r="AJ16" t="s">
        <v>101</v>
      </c>
      <c r="AK16" t="s">
        <v>101</v>
      </c>
      <c r="AL16" t="s">
        <v>101</v>
      </c>
      <c r="AM16" t="s">
        <v>101</v>
      </c>
      <c r="AN16" t="s">
        <v>102</v>
      </c>
      <c r="AO16" t="s">
        <v>102</v>
      </c>
      <c r="AP16" t="s">
        <v>102</v>
      </c>
      <c r="AQ16" t="s">
        <v>102</v>
      </c>
      <c r="AR16" t="s">
        <v>103</v>
      </c>
      <c r="AS16" t="s">
        <v>103</v>
      </c>
      <c r="AT16" t="s">
        <v>103</v>
      </c>
      <c r="AU16" t="s">
        <v>103</v>
      </c>
      <c r="AV16" t="s">
        <v>103</v>
      </c>
      <c r="AW16" t="s">
        <v>103</v>
      </c>
      <c r="AX16" t="s">
        <v>103</v>
      </c>
      <c r="AY16" t="s">
        <v>103</v>
      </c>
      <c r="AZ16" t="s">
        <v>103</v>
      </c>
      <c r="BA16" t="s">
        <v>103</v>
      </c>
      <c r="BB16" t="s">
        <v>103</v>
      </c>
      <c r="BC16" t="s">
        <v>103</v>
      </c>
      <c r="BD16" t="s">
        <v>103</v>
      </c>
      <c r="BE16" t="s">
        <v>103</v>
      </c>
      <c r="BF16" t="s">
        <v>103</v>
      </c>
      <c r="BG16" t="s">
        <v>103</v>
      </c>
      <c r="BH16" t="s">
        <v>103</v>
      </c>
      <c r="BI16" t="s">
        <v>103</v>
      </c>
      <c r="BJ16" t="s">
        <v>104</v>
      </c>
      <c r="BK16" t="s">
        <v>104</v>
      </c>
      <c r="BL16" t="s">
        <v>104</v>
      </c>
      <c r="BM16" t="s">
        <v>104</v>
      </c>
      <c r="BN16" t="s">
        <v>104</v>
      </c>
      <c r="BO16" t="s">
        <v>104</v>
      </c>
      <c r="BP16" t="s">
        <v>104</v>
      </c>
      <c r="BQ16" t="s">
        <v>104</v>
      </c>
      <c r="BR16" t="s">
        <v>104</v>
      </c>
      <c r="BS16" t="s">
        <v>104</v>
      </c>
      <c r="BT16" t="s">
        <v>105</v>
      </c>
      <c r="BU16" t="s">
        <v>105</v>
      </c>
      <c r="BV16" t="s">
        <v>105</v>
      </c>
      <c r="BW16" t="s">
        <v>105</v>
      </c>
      <c r="BX16" t="s">
        <v>105</v>
      </c>
      <c r="BY16" t="s">
        <v>106</v>
      </c>
      <c r="BZ16" t="s">
        <v>106</v>
      </c>
      <c r="CA16" t="s">
        <v>106</v>
      </c>
      <c r="CB16" t="s">
        <v>106</v>
      </c>
      <c r="CC16" t="s">
        <v>106</v>
      </c>
      <c r="CD16" t="s">
        <v>106</v>
      </c>
      <c r="CE16" t="s">
        <v>106</v>
      </c>
      <c r="CF16" t="s">
        <v>106</v>
      </c>
      <c r="CG16" t="s">
        <v>106</v>
      </c>
      <c r="CH16" t="s">
        <v>106</v>
      </c>
      <c r="CI16" t="s">
        <v>106</v>
      </c>
      <c r="CJ16" t="s">
        <v>106</v>
      </c>
      <c r="CK16" t="s">
        <v>106</v>
      </c>
      <c r="CL16" t="s">
        <v>107</v>
      </c>
      <c r="CM16" t="s">
        <v>107</v>
      </c>
      <c r="CN16" t="s">
        <v>107</v>
      </c>
      <c r="CO16" t="s">
        <v>107</v>
      </c>
      <c r="CP16" t="s">
        <v>107</v>
      </c>
      <c r="CQ16" t="s">
        <v>107</v>
      </c>
      <c r="CR16" t="s">
        <v>107</v>
      </c>
      <c r="CS16" t="s">
        <v>107</v>
      </c>
      <c r="CT16" t="s">
        <v>107</v>
      </c>
      <c r="CU16" t="s">
        <v>107</v>
      </c>
      <c r="CV16" t="s">
        <v>107</v>
      </c>
      <c r="CW16" t="s">
        <v>108</v>
      </c>
      <c r="CX16" t="s">
        <v>108</v>
      </c>
      <c r="CY16" t="s">
        <v>108</v>
      </c>
      <c r="CZ16" t="s">
        <v>108</v>
      </c>
      <c r="DA16" t="s">
        <v>108</v>
      </c>
      <c r="DB16" t="s">
        <v>108</v>
      </c>
      <c r="DC16" t="s">
        <v>108</v>
      </c>
      <c r="DD16" t="s">
        <v>108</v>
      </c>
      <c r="DE16" t="s">
        <v>108</v>
      </c>
      <c r="DF16" t="s">
        <v>108</v>
      </c>
      <c r="DG16" t="s">
        <v>108</v>
      </c>
      <c r="DH16" t="s">
        <v>108</v>
      </c>
      <c r="DI16" t="s">
        <v>108</v>
      </c>
      <c r="DJ16" t="s">
        <v>108</v>
      </c>
      <c r="DK16" t="s">
        <v>108</v>
      </c>
      <c r="DL16" t="s">
        <v>108</v>
      </c>
      <c r="DM16" t="s">
        <v>108</v>
      </c>
      <c r="DN16" t="s">
        <v>108</v>
      </c>
      <c r="DO16" t="s">
        <v>109</v>
      </c>
      <c r="DP16" t="s">
        <v>109</v>
      </c>
      <c r="DQ16" t="s">
        <v>109</v>
      </c>
      <c r="DR16" t="s">
        <v>109</v>
      </c>
      <c r="DS16" t="s">
        <v>109</v>
      </c>
      <c r="DT16" t="s">
        <v>109</v>
      </c>
      <c r="DU16" t="s">
        <v>109</v>
      </c>
      <c r="DV16" t="s">
        <v>109</v>
      </c>
      <c r="DW16" t="s">
        <v>109</v>
      </c>
      <c r="DX16" t="s">
        <v>109</v>
      </c>
      <c r="DY16" t="s">
        <v>109</v>
      </c>
      <c r="DZ16" t="s">
        <v>109</v>
      </c>
      <c r="EA16" t="s">
        <v>109</v>
      </c>
      <c r="EB16" t="s">
        <v>109</v>
      </c>
      <c r="EC16" t="s">
        <v>109</v>
      </c>
      <c r="ED16" t="s">
        <v>109</v>
      </c>
      <c r="EE16" t="s">
        <v>109</v>
      </c>
      <c r="EF16" t="s">
        <v>109</v>
      </c>
      <c r="EG16" t="s">
        <v>109</v>
      </c>
      <c r="EH16" t="s">
        <v>110</v>
      </c>
      <c r="EI16" t="s">
        <v>110</v>
      </c>
      <c r="EJ16" t="s">
        <v>110</v>
      </c>
      <c r="EK16" t="s">
        <v>110</v>
      </c>
      <c r="EL16" t="s">
        <v>110</v>
      </c>
      <c r="EM16" t="s">
        <v>110</v>
      </c>
      <c r="EN16" t="s">
        <v>110</v>
      </c>
      <c r="EO16" t="s">
        <v>110</v>
      </c>
      <c r="EP16" t="s">
        <v>110</v>
      </c>
      <c r="EQ16" t="s">
        <v>110</v>
      </c>
      <c r="ER16" t="s">
        <v>110</v>
      </c>
      <c r="ES16" t="s">
        <v>110</v>
      </c>
      <c r="ET16" t="s">
        <v>110</v>
      </c>
      <c r="EU16" t="s">
        <v>110</v>
      </c>
      <c r="EV16" t="s">
        <v>110</v>
      </c>
      <c r="EW16" t="s">
        <v>110</v>
      </c>
      <c r="EX16" t="s">
        <v>110</v>
      </c>
      <c r="EY16" t="s">
        <v>110</v>
      </c>
      <c r="EZ16" t="s">
        <v>110</v>
      </c>
      <c r="FA16" t="s">
        <v>111</v>
      </c>
      <c r="FB16" t="s">
        <v>111</v>
      </c>
      <c r="FC16" t="s">
        <v>111</v>
      </c>
      <c r="FD16" t="s">
        <v>111</v>
      </c>
      <c r="FE16" t="s">
        <v>111</v>
      </c>
      <c r="FF16" t="s">
        <v>111</v>
      </c>
      <c r="FG16" t="s">
        <v>111</v>
      </c>
      <c r="FH16" t="s">
        <v>111</v>
      </c>
      <c r="FI16" t="s">
        <v>111</v>
      </c>
      <c r="FJ16" t="s">
        <v>111</v>
      </c>
      <c r="FK16" t="s">
        <v>111</v>
      </c>
      <c r="FL16" t="s">
        <v>111</v>
      </c>
      <c r="FM16" t="s">
        <v>111</v>
      </c>
      <c r="FN16" t="s">
        <v>111</v>
      </c>
      <c r="FO16" t="s">
        <v>111</v>
      </c>
      <c r="FP16" t="s">
        <v>111</v>
      </c>
      <c r="FQ16" t="s">
        <v>111</v>
      </c>
      <c r="FR16" t="s">
        <v>111</v>
      </c>
      <c r="FS16" t="s">
        <v>112</v>
      </c>
      <c r="FT16" t="s">
        <v>112</v>
      </c>
      <c r="FU16" t="s">
        <v>112</v>
      </c>
      <c r="FV16" t="s">
        <v>112</v>
      </c>
      <c r="FW16" t="s">
        <v>112</v>
      </c>
      <c r="FX16" t="s">
        <v>112</v>
      </c>
      <c r="FY16" t="s">
        <v>112</v>
      </c>
      <c r="FZ16" t="s">
        <v>112</v>
      </c>
      <c r="GA16" t="s">
        <v>113</v>
      </c>
      <c r="GB16" t="s">
        <v>113</v>
      </c>
      <c r="GC16" t="s">
        <v>113</v>
      </c>
      <c r="GD16" t="s">
        <v>113</v>
      </c>
      <c r="GE16" t="s">
        <v>113</v>
      </c>
      <c r="GF16" t="s">
        <v>113</v>
      </c>
      <c r="GG16" t="s">
        <v>113</v>
      </c>
      <c r="GH16" t="s">
        <v>113</v>
      </c>
      <c r="GI16" t="s">
        <v>113</v>
      </c>
      <c r="GJ16" t="s">
        <v>113</v>
      </c>
      <c r="GK16" t="s">
        <v>113</v>
      </c>
      <c r="GL16" t="s">
        <v>113</v>
      </c>
      <c r="GM16" t="s">
        <v>113</v>
      </c>
      <c r="GN16" t="s">
        <v>113</v>
      </c>
      <c r="GO16" t="s">
        <v>113</v>
      </c>
      <c r="GP16" t="s">
        <v>113</v>
      </c>
    </row>
    <row r="17" spans="1:198">
      <c r="A17" t="s">
        <v>114</v>
      </c>
      <c r="B17" t="s">
        <v>115</v>
      </c>
      <c r="C17" t="s">
        <v>116</v>
      </c>
      <c r="D17" t="s">
        <v>117</v>
      </c>
      <c r="E17" t="s">
        <v>118</v>
      </c>
      <c r="F17" t="s">
        <v>119</v>
      </c>
      <c r="G17" t="s">
        <v>120</v>
      </c>
      <c r="H17" t="s">
        <v>121</v>
      </c>
      <c r="I17" t="s">
        <v>122</v>
      </c>
      <c r="J17" t="s">
        <v>123</v>
      </c>
      <c r="K17" t="s">
        <v>124</v>
      </c>
      <c r="L17" t="s">
        <v>125</v>
      </c>
      <c r="M17" t="s">
        <v>126</v>
      </c>
      <c r="N17" t="s">
        <v>127</v>
      </c>
      <c r="O17" t="s">
        <v>128</v>
      </c>
      <c r="P17" t="s">
        <v>129</v>
      </c>
      <c r="Q17" t="s">
        <v>130</v>
      </c>
      <c r="R17" t="s">
        <v>131</v>
      </c>
      <c r="S17" t="s">
        <v>132</v>
      </c>
      <c r="T17" t="s">
        <v>133</v>
      </c>
      <c r="U17" t="s">
        <v>134</v>
      </c>
      <c r="V17" t="s">
        <v>135</v>
      </c>
      <c r="W17" t="s">
        <v>136</v>
      </c>
      <c r="X17" t="s">
        <v>137</v>
      </c>
      <c r="Y17" t="s">
        <v>138</v>
      </c>
      <c r="Z17" t="s">
        <v>139</v>
      </c>
      <c r="AA17" t="s">
        <v>140</v>
      </c>
      <c r="AB17" t="s">
        <v>141</v>
      </c>
      <c r="AC17" t="s">
        <v>142</v>
      </c>
      <c r="AD17" t="s">
        <v>143</v>
      </c>
      <c r="AE17" t="s">
        <v>100</v>
      </c>
      <c r="AF17" t="s">
        <v>144</v>
      </c>
      <c r="AG17" t="s">
        <v>145</v>
      </c>
      <c r="AH17" t="s">
        <v>146</v>
      </c>
      <c r="AI17" t="s">
        <v>147</v>
      </c>
      <c r="AJ17" t="s">
        <v>148</v>
      </c>
      <c r="AK17" t="s">
        <v>149</v>
      </c>
      <c r="AL17" t="s">
        <v>150</v>
      </c>
      <c r="AM17" t="s">
        <v>151</v>
      </c>
      <c r="AN17" t="s">
        <v>152</v>
      </c>
      <c r="AO17" t="s">
        <v>153</v>
      </c>
      <c r="AP17" t="s">
        <v>154</v>
      </c>
      <c r="AQ17" t="s">
        <v>155</v>
      </c>
      <c r="AR17" t="s">
        <v>120</v>
      </c>
      <c r="AS17" t="s">
        <v>156</v>
      </c>
      <c r="AT17" t="s">
        <v>157</v>
      </c>
      <c r="AU17" t="s">
        <v>158</v>
      </c>
      <c r="AV17" t="s">
        <v>159</v>
      </c>
      <c r="AW17" t="s">
        <v>160</v>
      </c>
      <c r="AX17" t="s">
        <v>161</v>
      </c>
      <c r="AY17" t="s">
        <v>162</v>
      </c>
      <c r="AZ17" t="s">
        <v>163</v>
      </c>
      <c r="BA17" t="s">
        <v>164</v>
      </c>
      <c r="BB17" t="s">
        <v>165</v>
      </c>
      <c r="BC17" t="s">
        <v>166</v>
      </c>
      <c r="BD17" t="s">
        <v>167</v>
      </c>
      <c r="BE17" t="s">
        <v>168</v>
      </c>
      <c r="BF17" t="s">
        <v>169</v>
      </c>
      <c r="BG17" t="s">
        <v>170</v>
      </c>
      <c r="BH17" t="s">
        <v>171</v>
      </c>
      <c r="BI17" t="s">
        <v>172</v>
      </c>
      <c r="BJ17" t="s">
        <v>173</v>
      </c>
      <c r="BK17" t="s">
        <v>174</v>
      </c>
      <c r="BL17" t="s">
        <v>175</v>
      </c>
      <c r="BM17" t="s">
        <v>176</v>
      </c>
      <c r="BN17" t="s">
        <v>177</v>
      </c>
      <c r="BO17" t="s">
        <v>178</v>
      </c>
      <c r="BP17" t="s">
        <v>179</v>
      </c>
      <c r="BQ17" t="s">
        <v>180</v>
      </c>
      <c r="BR17" t="s">
        <v>181</v>
      </c>
      <c r="BS17" t="s">
        <v>182</v>
      </c>
      <c r="BT17" t="s">
        <v>183</v>
      </c>
      <c r="BU17" t="s">
        <v>184</v>
      </c>
      <c r="BV17" t="s">
        <v>185</v>
      </c>
      <c r="BW17" t="s">
        <v>186</v>
      </c>
      <c r="BX17" t="s">
        <v>187</v>
      </c>
      <c r="BY17" t="s">
        <v>115</v>
      </c>
      <c r="BZ17" t="s">
        <v>118</v>
      </c>
      <c r="CA17" t="s">
        <v>188</v>
      </c>
      <c r="CB17" t="s">
        <v>189</v>
      </c>
      <c r="CC17" t="s">
        <v>190</v>
      </c>
      <c r="CD17" t="s">
        <v>191</v>
      </c>
      <c r="CE17" t="s">
        <v>192</v>
      </c>
      <c r="CF17" t="s">
        <v>193</v>
      </c>
      <c r="CG17" t="s">
        <v>194</v>
      </c>
      <c r="CH17" t="s">
        <v>195</v>
      </c>
      <c r="CI17" t="s">
        <v>196</v>
      </c>
      <c r="CJ17" t="s">
        <v>197</v>
      </c>
      <c r="CK17" t="s">
        <v>198</v>
      </c>
      <c r="CL17" t="s">
        <v>199</v>
      </c>
      <c r="CM17" t="s">
        <v>200</v>
      </c>
      <c r="CN17" t="s">
        <v>201</v>
      </c>
      <c r="CO17" t="s">
        <v>202</v>
      </c>
      <c r="CP17" t="s">
        <v>203</v>
      </c>
      <c r="CQ17" t="s">
        <v>204</v>
      </c>
      <c r="CR17" t="s">
        <v>205</v>
      </c>
      <c r="CS17" t="s">
        <v>206</v>
      </c>
      <c r="CT17" t="s">
        <v>207</v>
      </c>
      <c r="CU17" t="s">
        <v>208</v>
      </c>
      <c r="CV17" t="s">
        <v>209</v>
      </c>
      <c r="CW17" t="s">
        <v>210</v>
      </c>
      <c r="CX17" t="s">
        <v>211</v>
      </c>
      <c r="CY17" t="s">
        <v>212</v>
      </c>
      <c r="CZ17" t="s">
        <v>213</v>
      </c>
      <c r="DA17" t="s">
        <v>214</v>
      </c>
      <c r="DB17" t="s">
        <v>215</v>
      </c>
      <c r="DC17" t="s">
        <v>216</v>
      </c>
      <c r="DD17" t="s">
        <v>217</v>
      </c>
      <c r="DE17" t="s">
        <v>218</v>
      </c>
      <c r="DF17" t="s">
        <v>219</v>
      </c>
      <c r="DG17" t="s">
        <v>220</v>
      </c>
      <c r="DH17" t="s">
        <v>221</v>
      </c>
      <c r="DI17" t="s">
        <v>222</v>
      </c>
      <c r="DJ17" t="s">
        <v>223</v>
      </c>
      <c r="DK17" t="s">
        <v>224</v>
      </c>
      <c r="DL17" t="s">
        <v>225</v>
      </c>
      <c r="DM17" t="s">
        <v>226</v>
      </c>
      <c r="DN17" t="s">
        <v>227</v>
      </c>
      <c r="DO17" t="s">
        <v>228</v>
      </c>
      <c r="DP17" t="s">
        <v>229</v>
      </c>
      <c r="DQ17" t="s">
        <v>230</v>
      </c>
      <c r="DR17" t="s">
        <v>231</v>
      </c>
      <c r="DS17" t="s">
        <v>232</v>
      </c>
      <c r="DT17" t="s">
        <v>233</v>
      </c>
      <c r="DU17" t="s">
        <v>234</v>
      </c>
      <c r="DV17" t="s">
        <v>235</v>
      </c>
      <c r="DW17" t="s">
        <v>236</v>
      </c>
      <c r="DX17" t="s">
        <v>237</v>
      </c>
      <c r="DY17" t="s">
        <v>238</v>
      </c>
      <c r="DZ17" t="s">
        <v>239</v>
      </c>
      <c r="EA17" t="s">
        <v>240</v>
      </c>
      <c r="EB17" t="s">
        <v>241</v>
      </c>
      <c r="EC17" t="s">
        <v>242</v>
      </c>
      <c r="ED17" t="s">
        <v>243</v>
      </c>
      <c r="EE17" t="s">
        <v>244</v>
      </c>
      <c r="EF17" t="s">
        <v>245</v>
      </c>
      <c r="EG17" t="s">
        <v>246</v>
      </c>
      <c r="EH17" t="s">
        <v>247</v>
      </c>
      <c r="EI17" t="s">
        <v>248</v>
      </c>
      <c r="EJ17" t="s">
        <v>249</v>
      </c>
      <c r="EK17" t="s">
        <v>250</v>
      </c>
      <c r="EL17" t="s">
        <v>251</v>
      </c>
      <c r="EM17" t="s">
        <v>252</v>
      </c>
      <c r="EN17" t="s">
        <v>253</v>
      </c>
      <c r="EO17" t="s">
        <v>254</v>
      </c>
      <c r="EP17" t="s">
        <v>255</v>
      </c>
      <c r="EQ17" t="s">
        <v>256</v>
      </c>
      <c r="ER17" t="s">
        <v>257</v>
      </c>
      <c r="ES17" t="s">
        <v>258</v>
      </c>
      <c r="ET17" t="s">
        <v>259</v>
      </c>
      <c r="EU17" t="s">
        <v>260</v>
      </c>
      <c r="EV17" t="s">
        <v>261</v>
      </c>
      <c r="EW17" t="s">
        <v>262</v>
      </c>
      <c r="EX17" t="s">
        <v>263</v>
      </c>
      <c r="EY17" t="s">
        <v>264</v>
      </c>
      <c r="EZ17" t="s">
        <v>265</v>
      </c>
      <c r="FA17" t="s">
        <v>266</v>
      </c>
      <c r="FB17" t="s">
        <v>267</v>
      </c>
      <c r="FC17" t="s">
        <v>268</v>
      </c>
      <c r="FD17" t="s">
        <v>269</v>
      </c>
      <c r="FE17" t="s">
        <v>270</v>
      </c>
      <c r="FF17" t="s">
        <v>271</v>
      </c>
      <c r="FG17" t="s">
        <v>272</v>
      </c>
      <c r="FH17" t="s">
        <v>273</v>
      </c>
      <c r="FI17" t="s">
        <v>274</v>
      </c>
      <c r="FJ17" t="s">
        <v>275</v>
      </c>
      <c r="FK17" t="s">
        <v>276</v>
      </c>
      <c r="FL17" t="s">
        <v>277</v>
      </c>
      <c r="FM17" t="s">
        <v>278</v>
      </c>
      <c r="FN17" t="s">
        <v>279</v>
      </c>
      <c r="FO17" t="s">
        <v>280</v>
      </c>
      <c r="FP17" t="s">
        <v>281</v>
      </c>
      <c r="FQ17" t="s">
        <v>282</v>
      </c>
      <c r="FR17" t="s">
        <v>283</v>
      </c>
      <c r="FS17" t="s">
        <v>284</v>
      </c>
      <c r="FT17" t="s">
        <v>285</v>
      </c>
      <c r="FU17" t="s">
        <v>286</v>
      </c>
      <c r="FV17" t="s">
        <v>287</v>
      </c>
      <c r="FW17" t="s">
        <v>288</v>
      </c>
      <c r="FX17" t="s">
        <v>289</v>
      </c>
      <c r="FY17" t="s">
        <v>290</v>
      </c>
      <c r="FZ17" t="s">
        <v>291</v>
      </c>
      <c r="GA17" t="s">
        <v>292</v>
      </c>
      <c r="GB17" t="s">
        <v>293</v>
      </c>
      <c r="GC17" t="s">
        <v>294</v>
      </c>
      <c r="GD17" t="s">
        <v>295</v>
      </c>
      <c r="GE17" t="s">
        <v>296</v>
      </c>
      <c r="GF17" t="s">
        <v>297</v>
      </c>
      <c r="GG17" t="s">
        <v>298</v>
      </c>
      <c r="GH17" t="s">
        <v>299</v>
      </c>
      <c r="GI17" t="s">
        <v>300</v>
      </c>
      <c r="GJ17" t="s">
        <v>301</v>
      </c>
      <c r="GK17" t="s">
        <v>302</v>
      </c>
      <c r="GL17" t="s">
        <v>303</v>
      </c>
      <c r="GM17" t="s">
        <v>304</v>
      </c>
      <c r="GN17" t="s">
        <v>305</v>
      </c>
      <c r="GO17" t="s">
        <v>306</v>
      </c>
      <c r="GP17" t="s">
        <v>307</v>
      </c>
    </row>
    <row r="18" spans="1:198">
      <c r="B18" t="s">
        <v>308</v>
      </c>
      <c r="C18" t="s">
        <v>308</v>
      </c>
      <c r="F18" t="s">
        <v>308</v>
      </c>
      <c r="G18" t="s">
        <v>308</v>
      </c>
      <c r="H18" t="s">
        <v>309</v>
      </c>
      <c r="I18" t="s">
        <v>310</v>
      </c>
      <c r="J18" t="s">
        <v>311</v>
      </c>
      <c r="K18" t="s">
        <v>312</v>
      </c>
      <c r="L18" t="s">
        <v>312</v>
      </c>
      <c r="M18" t="s">
        <v>163</v>
      </c>
      <c r="N18" t="s">
        <v>163</v>
      </c>
      <c r="O18" t="s">
        <v>309</v>
      </c>
      <c r="P18" t="s">
        <v>309</v>
      </c>
      <c r="Q18" t="s">
        <v>309</v>
      </c>
      <c r="R18" t="s">
        <v>309</v>
      </c>
      <c r="S18" t="s">
        <v>313</v>
      </c>
      <c r="T18" t="s">
        <v>314</v>
      </c>
      <c r="U18" t="s">
        <v>314</v>
      </c>
      <c r="V18" t="s">
        <v>315</v>
      </c>
      <c r="W18" t="s">
        <v>316</v>
      </c>
      <c r="X18" t="s">
        <v>315</v>
      </c>
      <c r="Y18" t="s">
        <v>315</v>
      </c>
      <c r="Z18" t="s">
        <v>315</v>
      </c>
      <c r="AA18" t="s">
        <v>313</v>
      </c>
      <c r="AB18" t="s">
        <v>313</v>
      </c>
      <c r="AC18" t="s">
        <v>313</v>
      </c>
      <c r="AD18" t="s">
        <v>313</v>
      </c>
      <c r="AE18" t="s">
        <v>317</v>
      </c>
      <c r="AF18" t="s">
        <v>316</v>
      </c>
      <c r="AH18" t="s">
        <v>316</v>
      </c>
      <c r="AI18" t="s">
        <v>317</v>
      </c>
      <c r="AJ18" t="s">
        <v>311</v>
      </c>
      <c r="AK18" t="s">
        <v>311</v>
      </c>
      <c r="AM18" t="s">
        <v>318</v>
      </c>
      <c r="AN18" t="s">
        <v>319</v>
      </c>
      <c r="AQ18" t="s">
        <v>309</v>
      </c>
      <c r="AR18" t="s">
        <v>308</v>
      </c>
      <c r="AS18" t="s">
        <v>312</v>
      </c>
      <c r="AT18" t="s">
        <v>312</v>
      </c>
      <c r="AU18" t="s">
        <v>320</v>
      </c>
      <c r="AV18" t="s">
        <v>320</v>
      </c>
      <c r="AW18" t="s">
        <v>312</v>
      </c>
      <c r="AX18" t="s">
        <v>320</v>
      </c>
      <c r="AY18" t="s">
        <v>317</v>
      </c>
      <c r="AZ18" t="s">
        <v>315</v>
      </c>
      <c r="BA18" t="s">
        <v>315</v>
      </c>
      <c r="BB18" t="s">
        <v>314</v>
      </c>
      <c r="BC18" t="s">
        <v>314</v>
      </c>
      <c r="BD18" t="s">
        <v>314</v>
      </c>
      <c r="BE18" t="s">
        <v>314</v>
      </c>
      <c r="BF18" t="s">
        <v>314</v>
      </c>
      <c r="BG18" t="s">
        <v>321</v>
      </c>
      <c r="BH18" t="s">
        <v>311</v>
      </c>
      <c r="BI18" t="s">
        <v>311</v>
      </c>
      <c r="BJ18" t="s">
        <v>312</v>
      </c>
      <c r="BK18" t="s">
        <v>312</v>
      </c>
      <c r="BL18" t="s">
        <v>312</v>
      </c>
      <c r="BM18" t="s">
        <v>320</v>
      </c>
      <c r="BN18" t="s">
        <v>312</v>
      </c>
      <c r="BO18" t="s">
        <v>320</v>
      </c>
      <c r="BP18" t="s">
        <v>315</v>
      </c>
      <c r="BQ18" t="s">
        <v>315</v>
      </c>
      <c r="BR18" t="s">
        <v>314</v>
      </c>
      <c r="BS18" t="s">
        <v>314</v>
      </c>
      <c r="BT18" t="s">
        <v>311</v>
      </c>
      <c r="BW18" t="s">
        <v>314</v>
      </c>
      <c r="BY18" t="s">
        <v>322</v>
      </c>
      <c r="CA18" t="s">
        <v>308</v>
      </c>
      <c r="CB18" t="s">
        <v>308</v>
      </c>
      <c r="CD18" t="s">
        <v>323</v>
      </c>
      <c r="CE18" t="s">
        <v>324</v>
      </c>
      <c r="CF18" t="s">
        <v>323</v>
      </c>
      <c r="CG18" t="s">
        <v>324</v>
      </c>
      <c r="CH18" t="s">
        <v>323</v>
      </c>
      <c r="CI18" t="s">
        <v>324</v>
      </c>
      <c r="CJ18" t="s">
        <v>316</v>
      </c>
      <c r="CK18" t="s">
        <v>316</v>
      </c>
      <c r="CL18" t="s">
        <v>311</v>
      </c>
      <c r="CM18" t="s">
        <v>325</v>
      </c>
      <c r="CN18" t="s">
        <v>311</v>
      </c>
      <c r="CP18" t="s">
        <v>309</v>
      </c>
      <c r="CQ18" t="s">
        <v>326</v>
      </c>
      <c r="CR18" t="s">
        <v>309</v>
      </c>
      <c r="CW18" t="s">
        <v>327</v>
      </c>
      <c r="CX18" t="s">
        <v>327</v>
      </c>
      <c r="DK18" t="s">
        <v>327</v>
      </c>
      <c r="DL18" t="s">
        <v>327</v>
      </c>
      <c r="DM18" t="s">
        <v>328</v>
      </c>
      <c r="DN18" t="s">
        <v>328</v>
      </c>
      <c r="DO18" t="s">
        <v>314</v>
      </c>
      <c r="DP18" t="s">
        <v>314</v>
      </c>
      <c r="DQ18" t="s">
        <v>316</v>
      </c>
      <c r="DR18" t="s">
        <v>314</v>
      </c>
      <c r="DS18" t="s">
        <v>320</v>
      </c>
      <c r="DT18" t="s">
        <v>316</v>
      </c>
      <c r="DU18" t="s">
        <v>316</v>
      </c>
      <c r="DW18" t="s">
        <v>327</v>
      </c>
      <c r="DX18" t="s">
        <v>327</v>
      </c>
      <c r="DY18" t="s">
        <v>327</v>
      </c>
      <c r="DZ18" t="s">
        <v>327</v>
      </c>
      <c r="EA18" t="s">
        <v>327</v>
      </c>
      <c r="EB18" t="s">
        <v>327</v>
      </c>
      <c r="EC18" t="s">
        <v>327</v>
      </c>
      <c r="ED18" t="s">
        <v>329</v>
      </c>
      <c r="EE18" t="s">
        <v>329</v>
      </c>
      <c r="EF18" t="s">
        <v>329</v>
      </c>
      <c r="EG18" t="s">
        <v>330</v>
      </c>
      <c r="EH18" t="s">
        <v>327</v>
      </c>
      <c r="EI18" t="s">
        <v>327</v>
      </c>
      <c r="EJ18" t="s">
        <v>327</v>
      </c>
      <c r="EK18" t="s">
        <v>327</v>
      </c>
      <c r="EL18" t="s">
        <v>327</v>
      </c>
      <c r="EM18" t="s">
        <v>327</v>
      </c>
      <c r="EN18" t="s">
        <v>327</v>
      </c>
      <c r="EO18" t="s">
        <v>327</v>
      </c>
      <c r="EP18" t="s">
        <v>327</v>
      </c>
      <c r="EQ18" t="s">
        <v>327</v>
      </c>
      <c r="ER18" t="s">
        <v>327</v>
      </c>
      <c r="ES18" t="s">
        <v>327</v>
      </c>
      <c r="EZ18" t="s">
        <v>327</v>
      </c>
      <c r="FA18" t="s">
        <v>316</v>
      </c>
      <c r="FB18" t="s">
        <v>316</v>
      </c>
      <c r="FC18" t="s">
        <v>323</v>
      </c>
      <c r="FD18" t="s">
        <v>324</v>
      </c>
      <c r="FE18" t="s">
        <v>324</v>
      </c>
      <c r="FI18" t="s">
        <v>324</v>
      </c>
      <c r="FM18" t="s">
        <v>312</v>
      </c>
      <c r="FN18" t="s">
        <v>312</v>
      </c>
      <c r="FO18" t="s">
        <v>320</v>
      </c>
      <c r="FP18" t="s">
        <v>320</v>
      </c>
      <c r="FQ18" t="s">
        <v>331</v>
      </c>
      <c r="FR18" t="s">
        <v>331</v>
      </c>
      <c r="FS18" t="s">
        <v>327</v>
      </c>
      <c r="FT18" t="s">
        <v>327</v>
      </c>
      <c r="FU18" t="s">
        <v>327</v>
      </c>
      <c r="FV18" t="s">
        <v>327</v>
      </c>
      <c r="FW18" t="s">
        <v>327</v>
      </c>
      <c r="FX18" t="s">
        <v>327</v>
      </c>
      <c r="FY18" t="s">
        <v>314</v>
      </c>
      <c r="FZ18" t="s">
        <v>327</v>
      </c>
      <c r="GB18" t="s">
        <v>317</v>
      </c>
      <c r="GC18" t="s">
        <v>317</v>
      </c>
      <c r="GD18" t="s">
        <v>314</v>
      </c>
      <c r="GE18" t="s">
        <v>314</v>
      </c>
      <c r="GF18" t="s">
        <v>314</v>
      </c>
      <c r="GG18" t="s">
        <v>314</v>
      </c>
      <c r="GH18" t="s">
        <v>314</v>
      </c>
      <c r="GI18" t="s">
        <v>316</v>
      </c>
      <c r="GJ18" t="s">
        <v>316</v>
      </c>
      <c r="GK18" t="s">
        <v>316</v>
      </c>
      <c r="GL18" t="s">
        <v>314</v>
      </c>
      <c r="GM18" t="s">
        <v>312</v>
      </c>
      <c r="GN18" t="s">
        <v>320</v>
      </c>
      <c r="GO18" t="s">
        <v>316</v>
      </c>
      <c r="GP18" t="s">
        <v>316</v>
      </c>
    </row>
    <row r="19" spans="1:198">
      <c r="A19">
        <v>1</v>
      </c>
      <c r="B19">
        <v>1657724259</v>
      </c>
      <c r="C19">
        <v>0</v>
      </c>
      <c r="D19" t="s">
        <v>332</v>
      </c>
      <c r="E19" t="s">
        <v>333</v>
      </c>
      <c r="F19">
        <v>15</v>
      </c>
      <c r="G19">
        <v>1657724251.25</v>
      </c>
      <c r="H19">
        <f>(I19)/1000</f>
        <v>0</v>
      </c>
      <c r="I19">
        <f>1000*AY19*AG19*(AU19-AV19)/(100*AN19*(1000-AG19*AU19))</f>
        <v>0</v>
      </c>
      <c r="J19">
        <f>AY19*AG19*(AT19-AS19*(1000-AG19*AV19)/(1000-AG19*AU19))/(100*AN19)</f>
        <v>0</v>
      </c>
      <c r="K19">
        <f>AS19 - IF(AG19&gt;1, J19*AN19*100.0/(AI19*BG19), 0)</f>
        <v>0</v>
      </c>
      <c r="L19">
        <f>((R19-H19/2)*K19-J19)/(R19+H19/2)</f>
        <v>0</v>
      </c>
      <c r="M19">
        <f>L19*(AZ19+BA19)/1000.0</f>
        <v>0</v>
      </c>
      <c r="N19">
        <f>(AS19 - IF(AG19&gt;1, J19*AN19*100.0/(AI19*BG19), 0))*(AZ19+BA19)/1000.0</f>
        <v>0</v>
      </c>
      <c r="O19">
        <f>2.0/((1/Q19-1/P19)+SIGN(Q19)*SQRT((1/Q19-1/P19)*(1/Q19-1/P19) + 4*AO19/((AO19+1)*(AO19+1))*(2*1/Q19*1/P19-1/P19*1/P19)))</f>
        <v>0</v>
      </c>
      <c r="P19">
        <f>IF(LEFT(AP19,1)&lt;&gt;"0",IF(LEFT(AP19,1)="1",3.0,AQ19),$D$5+$E$5*(BG19*AZ19/($K$5*1000))+$F$5*(BG19*AZ19/($K$5*1000))*MAX(MIN(AN19,$J$5),$I$5)*MAX(MIN(AN19,$J$5),$I$5)+$G$5*MAX(MIN(AN19,$J$5),$I$5)*(BG19*AZ19/($K$5*1000))+$H$5*(BG19*AZ19/($K$5*1000))*(BG19*AZ19/($K$5*1000)))</f>
        <v>0</v>
      </c>
      <c r="Q19">
        <f>H19*(1000-(1000*0.61365*exp(17.502*U19/(240.97+U19))/(AZ19+BA19)+AU19)/2)/(1000*0.61365*exp(17.502*U19/(240.97+U19))/(AZ19+BA19)-AU19)</f>
        <v>0</v>
      </c>
      <c r="R19">
        <f>1/((AO19+1)/(O19/1.6)+1/(P19/1.37)) + AO19/((AO19+1)/(O19/1.6) + AO19/(P19/1.37))</f>
        <v>0</v>
      </c>
      <c r="S19">
        <f>(AJ19*AM19)</f>
        <v>0</v>
      </c>
      <c r="T19">
        <f>(BB19+(S19+2*0.95*5.67E-8*(((BB19+$B$9)+273)^4-(BB19+273)^4)-44100*H19)/(1.84*29.3*P19+8*0.95*5.67E-8*(BB19+273)^3))</f>
        <v>0</v>
      </c>
      <c r="U19">
        <f>($C$9*BC19+$D$9*BD19+$E$9*T19)</f>
        <v>0</v>
      </c>
      <c r="V19">
        <f>0.61365*exp(17.502*U19/(240.97+U19))</f>
        <v>0</v>
      </c>
      <c r="W19">
        <f>(X19/Y19*100)</f>
        <v>0</v>
      </c>
      <c r="X19">
        <f>AU19*(AZ19+BA19)/1000</f>
        <v>0</v>
      </c>
      <c r="Y19">
        <f>0.61365*exp(17.502*BB19/(240.97+BB19))</f>
        <v>0</v>
      </c>
      <c r="Z19">
        <f>(V19-AU19*(AZ19+BA19)/1000)</f>
        <v>0</v>
      </c>
      <c r="AA19">
        <f>(-H19*44100)</f>
        <v>0</v>
      </c>
      <c r="AB19">
        <f>2*29.3*P19*0.92*(BB19-U19)</f>
        <v>0</v>
      </c>
      <c r="AC19">
        <f>2*0.95*5.67E-8*(((BB19+$B$9)+273)^4-(U19+273)^4)</f>
        <v>0</v>
      </c>
      <c r="AD19">
        <f>S19+AC19+AA19+AB19</f>
        <v>0</v>
      </c>
      <c r="AE19">
        <v>0</v>
      </c>
      <c r="AF19">
        <v>0</v>
      </c>
      <c r="AG19">
        <f>IF(AE19*$H$15&gt;=AI19,1.0,(AI19/(AI19-AE19*$H$15)))</f>
        <v>0</v>
      </c>
      <c r="AH19">
        <f>(AG19-1)*100</f>
        <v>0</v>
      </c>
      <c r="AI19">
        <f>MAX(0,($B$15+$C$15*BG19)/(1+$D$15*BG19)*AZ19/(BB19+273)*$E$15)</f>
        <v>0</v>
      </c>
      <c r="AJ19">
        <f>$B$13*BH19+$C$13*BI19+$D$13*BT19</f>
        <v>0</v>
      </c>
      <c r="AK19">
        <f>AJ19*AL19</f>
        <v>0</v>
      </c>
      <c r="AL19">
        <f>($B$13*$D$11+$C$13*$D$11+$D$13*(BU19*$E$11+BV19*$G$11))/($B$13+$C$13+$D$13)</f>
        <v>0</v>
      </c>
      <c r="AM19">
        <f>($B$13*$K$11+$C$13*$K$11+$D$13*(BU19*$L$11+BV19*$N$11))/($B$13+$C$13+$D$13)</f>
        <v>0</v>
      </c>
      <c r="AN19">
        <v>1.8</v>
      </c>
      <c r="AO19">
        <v>0.5</v>
      </c>
      <c r="AP19" t="s">
        <v>334</v>
      </c>
      <c r="AQ19">
        <v>2</v>
      </c>
      <c r="AR19">
        <v>1657724251.25</v>
      </c>
      <c r="AS19">
        <v>417.2182333333333</v>
      </c>
      <c r="AT19">
        <v>419.9788333333333</v>
      </c>
      <c r="AU19">
        <v>25.6037</v>
      </c>
      <c r="AV19">
        <v>25.04087333333333</v>
      </c>
      <c r="AW19">
        <v>413.4282333333333</v>
      </c>
      <c r="AX19">
        <v>25.30869999999999</v>
      </c>
      <c r="AY19">
        <v>600.0116999999999</v>
      </c>
      <c r="AZ19">
        <v>85.13829000000001</v>
      </c>
      <c r="BA19">
        <v>0.1000303566666667</v>
      </c>
      <c r="BB19">
        <v>27.32999</v>
      </c>
      <c r="BC19">
        <v>28.99634666666666</v>
      </c>
      <c r="BD19">
        <v>999.9000000000002</v>
      </c>
      <c r="BE19">
        <v>0</v>
      </c>
      <c r="BF19">
        <v>0</v>
      </c>
      <c r="BG19">
        <v>10000.41833333333</v>
      </c>
      <c r="BH19">
        <v>754.1915666666669</v>
      </c>
      <c r="BI19">
        <v>83.69490666666665</v>
      </c>
      <c r="BJ19">
        <v>-2.752699333333333</v>
      </c>
      <c r="BK19">
        <v>428.1985333333333</v>
      </c>
      <c r="BL19">
        <v>430.7656333333334</v>
      </c>
      <c r="BM19">
        <v>0.5834864333333332</v>
      </c>
      <c r="BN19">
        <v>419.9788333333333</v>
      </c>
      <c r="BO19">
        <v>25.04087333333333</v>
      </c>
      <c r="BP19">
        <v>2.181612666666667</v>
      </c>
      <c r="BQ19">
        <v>2.131936333333333</v>
      </c>
      <c r="BR19">
        <v>18.82793</v>
      </c>
      <c r="BS19">
        <v>18.45983</v>
      </c>
      <c r="BT19">
        <v>2399.964333333333</v>
      </c>
      <c r="BU19">
        <v>0.6429998333333337</v>
      </c>
      <c r="BV19">
        <v>0.3570001666666666</v>
      </c>
      <c r="BW19">
        <v>26</v>
      </c>
      <c r="BX19">
        <v>40083.94666666668</v>
      </c>
      <c r="BY19">
        <v>1657724278</v>
      </c>
      <c r="BZ19" t="s">
        <v>335</v>
      </c>
      <c r="CA19">
        <v>1657724275</v>
      </c>
      <c r="CB19">
        <v>1657724278</v>
      </c>
      <c r="CC19">
        <v>2</v>
      </c>
      <c r="CD19">
        <v>-0.008</v>
      </c>
      <c r="CE19">
        <v>-0.003</v>
      </c>
      <c r="CF19">
        <v>3.79</v>
      </c>
      <c r="CG19">
        <v>0.295</v>
      </c>
      <c r="CH19">
        <v>420</v>
      </c>
      <c r="CI19">
        <v>25</v>
      </c>
      <c r="CJ19">
        <v>0.26</v>
      </c>
      <c r="CK19">
        <v>0.18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3.2348</v>
      </c>
      <c r="CX19">
        <v>2.78129</v>
      </c>
      <c r="CY19">
        <v>0.0825027</v>
      </c>
      <c r="CZ19">
        <v>0.0846147</v>
      </c>
      <c r="DA19">
        <v>0.106587</v>
      </c>
      <c r="DB19">
        <v>0.107439</v>
      </c>
      <c r="DC19">
        <v>23283.9</v>
      </c>
      <c r="DD19">
        <v>22971.9</v>
      </c>
      <c r="DE19">
        <v>24392.3</v>
      </c>
      <c r="DF19">
        <v>22350.6</v>
      </c>
      <c r="DG19">
        <v>32183.7</v>
      </c>
      <c r="DH19">
        <v>25468.6</v>
      </c>
      <c r="DI19">
        <v>39857.4</v>
      </c>
      <c r="DJ19">
        <v>30977.2</v>
      </c>
      <c r="DK19">
        <v>2.21578</v>
      </c>
      <c r="DL19">
        <v>2.3133</v>
      </c>
      <c r="DM19">
        <v>0.139672</v>
      </c>
      <c r="DN19">
        <v>0</v>
      </c>
      <c r="DO19">
        <v>26.6926</v>
      </c>
      <c r="DP19">
        <v>999.9</v>
      </c>
      <c r="DQ19">
        <v>75.8</v>
      </c>
      <c r="DR19">
        <v>24.5</v>
      </c>
      <c r="DS19">
        <v>27.4782</v>
      </c>
      <c r="DT19">
        <v>64.0301</v>
      </c>
      <c r="DU19">
        <v>10.012</v>
      </c>
      <c r="DV19">
        <v>2</v>
      </c>
      <c r="DW19">
        <v>-0.10794</v>
      </c>
      <c r="DX19">
        <v>-1.31456</v>
      </c>
      <c r="DY19">
        <v>20.354</v>
      </c>
      <c r="DZ19">
        <v>5.23002</v>
      </c>
      <c r="EA19">
        <v>11.9382</v>
      </c>
      <c r="EB19">
        <v>4.97865</v>
      </c>
      <c r="EC19">
        <v>3.28165</v>
      </c>
      <c r="ED19">
        <v>6612.3</v>
      </c>
      <c r="EE19">
        <v>9999</v>
      </c>
      <c r="EF19">
        <v>9999</v>
      </c>
      <c r="EG19">
        <v>161.3</v>
      </c>
      <c r="EH19">
        <v>4.97161</v>
      </c>
      <c r="EI19">
        <v>1.86127</v>
      </c>
      <c r="EJ19">
        <v>1.86676</v>
      </c>
      <c r="EK19">
        <v>1.85792</v>
      </c>
      <c r="EL19">
        <v>1.86249</v>
      </c>
      <c r="EM19">
        <v>1.86304</v>
      </c>
      <c r="EN19">
        <v>1.86383</v>
      </c>
      <c r="EO19">
        <v>1.85974</v>
      </c>
      <c r="EP19">
        <v>0</v>
      </c>
      <c r="EQ19">
        <v>0</v>
      </c>
      <c r="ER19">
        <v>0</v>
      </c>
      <c r="ES19">
        <v>0</v>
      </c>
      <c r="ET19" t="s">
        <v>336</v>
      </c>
      <c r="EU19" t="s">
        <v>337</v>
      </c>
      <c r="EV19" t="s">
        <v>338</v>
      </c>
      <c r="EW19" t="s">
        <v>338</v>
      </c>
      <c r="EX19" t="s">
        <v>338</v>
      </c>
      <c r="EY19" t="s">
        <v>338</v>
      </c>
      <c r="EZ19">
        <v>0</v>
      </c>
      <c r="FA19">
        <v>100</v>
      </c>
      <c r="FB19">
        <v>100</v>
      </c>
      <c r="FC19">
        <v>3.79</v>
      </c>
      <c r="FD19">
        <v>0.295</v>
      </c>
      <c r="FE19">
        <v>3.649102847173201</v>
      </c>
      <c r="FF19">
        <v>0.0006784385813721132</v>
      </c>
      <c r="FG19">
        <v>-9.114967239483524E-07</v>
      </c>
      <c r="FH19">
        <v>3.422039933275619E-10</v>
      </c>
      <c r="FI19">
        <v>0.03084497972617</v>
      </c>
      <c r="FJ19">
        <v>-0.01029449659765723</v>
      </c>
      <c r="FK19">
        <v>0.0009324137930095463</v>
      </c>
      <c r="FL19">
        <v>-3.199825925107234E-06</v>
      </c>
      <c r="FM19">
        <v>1</v>
      </c>
      <c r="FN19">
        <v>2092</v>
      </c>
      <c r="FO19">
        <v>0</v>
      </c>
      <c r="FP19">
        <v>27</v>
      </c>
      <c r="FQ19">
        <v>2.9</v>
      </c>
      <c r="FR19">
        <v>2.8</v>
      </c>
      <c r="FS19">
        <v>1.36353</v>
      </c>
      <c r="FT19">
        <v>2.38159</v>
      </c>
      <c r="FU19">
        <v>2.14966</v>
      </c>
      <c r="FV19">
        <v>2.73071</v>
      </c>
      <c r="FW19">
        <v>2.15088</v>
      </c>
      <c r="FX19">
        <v>2.38159</v>
      </c>
      <c r="FY19">
        <v>29.8578</v>
      </c>
      <c r="FZ19">
        <v>16.1897</v>
      </c>
      <c r="GA19">
        <v>19</v>
      </c>
      <c r="GB19">
        <v>622.8819999999999</v>
      </c>
      <c r="GC19">
        <v>734.316</v>
      </c>
      <c r="GD19">
        <v>28.0001</v>
      </c>
      <c r="GE19">
        <v>25.9252</v>
      </c>
      <c r="GF19">
        <v>29.9997</v>
      </c>
      <c r="GG19">
        <v>25.7913</v>
      </c>
      <c r="GH19">
        <v>25.7415</v>
      </c>
      <c r="GI19">
        <v>27.3268</v>
      </c>
      <c r="GJ19">
        <v>12.1163</v>
      </c>
      <c r="GK19">
        <v>100</v>
      </c>
      <c r="GL19">
        <v>28</v>
      </c>
      <c r="GM19">
        <v>420</v>
      </c>
      <c r="GN19">
        <v>24.9625</v>
      </c>
      <c r="GO19">
        <v>100.807</v>
      </c>
      <c r="GP19">
        <v>101.574</v>
      </c>
    </row>
    <row r="20" spans="1:198">
      <c r="A20">
        <v>2</v>
      </c>
      <c r="B20">
        <v>1657724339</v>
      </c>
      <c r="C20">
        <v>80</v>
      </c>
      <c r="D20" t="s">
        <v>339</v>
      </c>
      <c r="E20" t="s">
        <v>340</v>
      </c>
      <c r="F20">
        <v>15</v>
      </c>
      <c r="G20">
        <v>1657724331</v>
      </c>
      <c r="H20">
        <f>(I20)/1000</f>
        <v>0</v>
      </c>
      <c r="I20">
        <f>1000*AY20*AG20*(AU20-AV20)/(100*AN20*(1000-AG20*AU20))</f>
        <v>0</v>
      </c>
      <c r="J20">
        <f>AY20*AG20*(AT20-AS20*(1000-AG20*AV20)/(1000-AG20*AU20))/(100*AN20)</f>
        <v>0</v>
      </c>
      <c r="K20">
        <f>AS20 - IF(AG20&gt;1, J20*AN20*100.0/(AI20*BG20), 0)</f>
        <v>0</v>
      </c>
      <c r="L20">
        <f>((R20-H20/2)*K20-J20)/(R20+H20/2)</f>
        <v>0</v>
      </c>
      <c r="M20">
        <f>L20*(AZ20+BA20)/1000.0</f>
        <v>0</v>
      </c>
      <c r="N20">
        <f>(AS20 - IF(AG20&gt;1, J20*AN20*100.0/(AI20*BG20), 0))*(AZ20+BA20)/1000.0</f>
        <v>0</v>
      </c>
      <c r="O20">
        <f>2.0/((1/Q20-1/P20)+SIGN(Q20)*SQRT((1/Q20-1/P20)*(1/Q20-1/P20) + 4*AO20/((AO20+1)*(AO20+1))*(2*1/Q20*1/P20-1/P20*1/P20)))</f>
        <v>0</v>
      </c>
      <c r="P20">
        <f>IF(LEFT(AP20,1)&lt;&gt;"0",IF(LEFT(AP20,1)="1",3.0,AQ20),$D$5+$E$5*(BG20*AZ20/($K$5*1000))+$F$5*(BG20*AZ20/($K$5*1000))*MAX(MIN(AN20,$J$5),$I$5)*MAX(MIN(AN20,$J$5),$I$5)+$G$5*MAX(MIN(AN20,$J$5),$I$5)*(BG20*AZ20/($K$5*1000))+$H$5*(BG20*AZ20/($K$5*1000))*(BG20*AZ20/($K$5*1000)))</f>
        <v>0</v>
      </c>
      <c r="Q20">
        <f>H20*(1000-(1000*0.61365*exp(17.502*U20/(240.97+U20))/(AZ20+BA20)+AU20)/2)/(1000*0.61365*exp(17.502*U20/(240.97+U20))/(AZ20+BA20)-AU20)</f>
        <v>0</v>
      </c>
      <c r="R20">
        <f>1/((AO20+1)/(O20/1.6)+1/(P20/1.37)) + AO20/((AO20+1)/(O20/1.6) + AO20/(P20/1.37))</f>
        <v>0</v>
      </c>
      <c r="S20">
        <f>(AJ20*AM20)</f>
        <v>0</v>
      </c>
      <c r="T20">
        <f>(BB20+(S20+2*0.95*5.67E-8*(((BB20+$B$9)+273)^4-(BB20+273)^4)-44100*H20)/(1.84*29.3*P20+8*0.95*5.67E-8*(BB20+273)^3))</f>
        <v>0</v>
      </c>
      <c r="U20">
        <f>($C$9*BC20+$D$9*BD20+$E$9*T20)</f>
        <v>0</v>
      </c>
      <c r="V20">
        <f>0.61365*exp(17.502*U20/(240.97+U20))</f>
        <v>0</v>
      </c>
      <c r="W20">
        <f>(X20/Y20*100)</f>
        <v>0</v>
      </c>
      <c r="X20">
        <f>AU20*(AZ20+BA20)/1000</f>
        <v>0</v>
      </c>
      <c r="Y20">
        <f>0.61365*exp(17.502*BB20/(240.97+BB20))</f>
        <v>0</v>
      </c>
      <c r="Z20">
        <f>(V20-AU20*(AZ20+BA20)/1000)</f>
        <v>0</v>
      </c>
      <c r="AA20">
        <f>(-H20*44100)</f>
        <v>0</v>
      </c>
      <c r="AB20">
        <f>2*29.3*P20*0.92*(BB20-U20)</f>
        <v>0</v>
      </c>
      <c r="AC20">
        <f>2*0.95*5.67E-8*(((BB20+$B$9)+273)^4-(U20+273)^4)</f>
        <v>0</v>
      </c>
      <c r="AD20">
        <f>S20+AC20+AA20+AB20</f>
        <v>0</v>
      </c>
      <c r="AE20">
        <v>0</v>
      </c>
      <c r="AF20">
        <v>0</v>
      </c>
      <c r="AG20">
        <f>IF(AE20*$H$15&gt;=AI20,1.0,(AI20/(AI20-AE20*$H$15)))</f>
        <v>0</v>
      </c>
      <c r="AH20">
        <f>(AG20-1)*100</f>
        <v>0</v>
      </c>
      <c r="AI20">
        <f>MAX(0,($B$15+$C$15*BG20)/(1+$D$15*BG20)*AZ20/(BB20+273)*$E$15)</f>
        <v>0</v>
      </c>
      <c r="AJ20">
        <f>$B$13*BH20+$C$13*BI20+$D$13*BT20</f>
        <v>0</v>
      </c>
      <c r="AK20">
        <f>AJ20*AL20</f>
        <v>0</v>
      </c>
      <c r="AL20">
        <f>($B$13*$D$11+$C$13*$D$11+$D$13*(BU20*$E$11+BV20*$G$11))/($B$13+$C$13+$D$13)</f>
        <v>0</v>
      </c>
      <c r="AM20">
        <f>($B$13*$K$11+$C$13*$K$11+$D$13*(BU20*$L$11+BV20*$N$11))/($B$13+$C$13+$D$13)</f>
        <v>0</v>
      </c>
      <c r="AN20">
        <v>1.8</v>
      </c>
      <c r="AO20">
        <v>0.5</v>
      </c>
      <c r="AP20" t="s">
        <v>334</v>
      </c>
      <c r="AQ20">
        <v>2</v>
      </c>
      <c r="AR20">
        <v>1657724331</v>
      </c>
      <c r="AS20">
        <v>417.0037419354839</v>
      </c>
      <c r="AT20">
        <v>419.9884516129032</v>
      </c>
      <c r="AU20">
        <v>25.68271290322581</v>
      </c>
      <c r="AV20">
        <v>25.12407741935484</v>
      </c>
      <c r="AW20">
        <v>413.2607419354839</v>
      </c>
      <c r="AX20">
        <v>25.38371290322581</v>
      </c>
      <c r="AY20">
        <v>599.9898709677419</v>
      </c>
      <c r="AZ20">
        <v>85.13701290322581</v>
      </c>
      <c r="BA20">
        <v>0.09999771935483869</v>
      </c>
      <c r="BB20">
        <v>27.32863870967741</v>
      </c>
      <c r="BC20">
        <v>28.6841</v>
      </c>
      <c r="BD20">
        <v>999.9000000000003</v>
      </c>
      <c r="BE20">
        <v>0</v>
      </c>
      <c r="BF20">
        <v>0</v>
      </c>
      <c r="BG20">
        <v>9998.600967741935</v>
      </c>
      <c r="BH20">
        <v>617.6180322580645</v>
      </c>
      <c r="BI20">
        <v>84.64679999999998</v>
      </c>
      <c r="BJ20">
        <v>-2.937682258064516</v>
      </c>
      <c r="BK20">
        <v>428.0511290322581</v>
      </c>
      <c r="BL20">
        <v>430.8122258064516</v>
      </c>
      <c r="BM20">
        <v>0.5745462580645161</v>
      </c>
      <c r="BN20">
        <v>419.9884516129032</v>
      </c>
      <c r="BO20">
        <v>25.12407741935484</v>
      </c>
      <c r="BP20">
        <v>2.187905806451613</v>
      </c>
      <c r="BQ20">
        <v>2.13898935483871</v>
      </c>
      <c r="BR20">
        <v>18.87402580645162</v>
      </c>
      <c r="BS20">
        <v>18.51252903225807</v>
      </c>
      <c r="BT20">
        <v>1999.998709677419</v>
      </c>
      <c r="BU20">
        <v>0.6429997096774196</v>
      </c>
      <c r="BV20">
        <v>0.3570002903225806</v>
      </c>
      <c r="BW20">
        <v>26.25000967741935</v>
      </c>
      <c r="BX20">
        <v>33403.77096774194</v>
      </c>
      <c r="BY20">
        <v>1657724370.5</v>
      </c>
      <c r="BZ20" t="s">
        <v>341</v>
      </c>
      <c r="CA20">
        <v>1657724370.5</v>
      </c>
      <c r="CB20">
        <v>1657724357</v>
      </c>
      <c r="CC20">
        <v>3</v>
      </c>
      <c r="CD20">
        <v>-0.048</v>
      </c>
      <c r="CE20">
        <v>0.001</v>
      </c>
      <c r="CF20">
        <v>3.743</v>
      </c>
      <c r="CG20">
        <v>0.299</v>
      </c>
      <c r="CH20">
        <v>420</v>
      </c>
      <c r="CI20">
        <v>25</v>
      </c>
      <c r="CJ20">
        <v>0.66</v>
      </c>
      <c r="CK20">
        <v>0.15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3.23498</v>
      </c>
      <c r="CX20">
        <v>2.78135</v>
      </c>
      <c r="CY20">
        <v>0.08247690000000001</v>
      </c>
      <c r="CZ20">
        <v>0.0846129</v>
      </c>
      <c r="DA20">
        <v>0.10683</v>
      </c>
      <c r="DB20">
        <v>0.107697</v>
      </c>
      <c r="DC20">
        <v>23285.8</v>
      </c>
      <c r="DD20">
        <v>22971.9</v>
      </c>
      <c r="DE20">
        <v>24393.4</v>
      </c>
      <c r="DF20">
        <v>22350.3</v>
      </c>
      <c r="DG20">
        <v>32176.3</v>
      </c>
      <c r="DH20">
        <v>25460.7</v>
      </c>
      <c r="DI20">
        <v>39859.4</v>
      </c>
      <c r="DJ20">
        <v>30976.7</v>
      </c>
      <c r="DK20">
        <v>2.21642</v>
      </c>
      <c r="DL20">
        <v>2.31285</v>
      </c>
      <c r="DM20">
        <v>0.120353</v>
      </c>
      <c r="DN20">
        <v>0</v>
      </c>
      <c r="DO20">
        <v>26.7053</v>
      </c>
      <c r="DP20">
        <v>999.9</v>
      </c>
      <c r="DQ20">
        <v>75.59999999999999</v>
      </c>
      <c r="DR20">
        <v>24.6</v>
      </c>
      <c r="DS20">
        <v>27.5679</v>
      </c>
      <c r="DT20">
        <v>64.31010000000001</v>
      </c>
      <c r="DU20">
        <v>10.016</v>
      </c>
      <c r="DV20">
        <v>2</v>
      </c>
      <c r="DW20">
        <v>-0.111578</v>
      </c>
      <c r="DX20">
        <v>-1.28291</v>
      </c>
      <c r="DY20">
        <v>20.3592</v>
      </c>
      <c r="DZ20">
        <v>5.23032</v>
      </c>
      <c r="EA20">
        <v>11.9382</v>
      </c>
      <c r="EB20">
        <v>4.978</v>
      </c>
      <c r="EC20">
        <v>3.28157</v>
      </c>
      <c r="ED20">
        <v>6614.3</v>
      </c>
      <c r="EE20">
        <v>9999</v>
      </c>
      <c r="EF20">
        <v>9999</v>
      </c>
      <c r="EG20">
        <v>161.4</v>
      </c>
      <c r="EH20">
        <v>4.97163</v>
      </c>
      <c r="EI20">
        <v>1.86127</v>
      </c>
      <c r="EJ20">
        <v>1.86676</v>
      </c>
      <c r="EK20">
        <v>1.85793</v>
      </c>
      <c r="EL20">
        <v>1.86248</v>
      </c>
      <c r="EM20">
        <v>1.86305</v>
      </c>
      <c r="EN20">
        <v>1.86385</v>
      </c>
      <c r="EO20">
        <v>1.85974</v>
      </c>
      <c r="EP20">
        <v>0</v>
      </c>
      <c r="EQ20">
        <v>0</v>
      </c>
      <c r="ER20">
        <v>0</v>
      </c>
      <c r="ES20">
        <v>0</v>
      </c>
      <c r="ET20" t="s">
        <v>336</v>
      </c>
      <c r="EU20" t="s">
        <v>337</v>
      </c>
      <c r="EV20" t="s">
        <v>338</v>
      </c>
      <c r="EW20" t="s">
        <v>338</v>
      </c>
      <c r="EX20" t="s">
        <v>338</v>
      </c>
      <c r="EY20" t="s">
        <v>338</v>
      </c>
      <c r="EZ20">
        <v>0</v>
      </c>
      <c r="FA20">
        <v>100</v>
      </c>
      <c r="FB20">
        <v>100</v>
      </c>
      <c r="FC20">
        <v>3.743</v>
      </c>
      <c r="FD20">
        <v>0.299</v>
      </c>
      <c r="FE20">
        <v>3.641106451442423</v>
      </c>
      <c r="FF20">
        <v>0.0006784385813721132</v>
      </c>
      <c r="FG20">
        <v>-9.114967239483524E-07</v>
      </c>
      <c r="FH20">
        <v>3.422039933275619E-10</v>
      </c>
      <c r="FI20">
        <v>0.02779223578316369</v>
      </c>
      <c r="FJ20">
        <v>-0.01029449659765723</v>
      </c>
      <c r="FK20">
        <v>0.0009324137930095463</v>
      </c>
      <c r="FL20">
        <v>-3.199825925107234E-06</v>
      </c>
      <c r="FM20">
        <v>1</v>
      </c>
      <c r="FN20">
        <v>2092</v>
      </c>
      <c r="FO20">
        <v>0</v>
      </c>
      <c r="FP20">
        <v>27</v>
      </c>
      <c r="FQ20">
        <v>1.1</v>
      </c>
      <c r="FR20">
        <v>1</v>
      </c>
      <c r="FS20">
        <v>1.36475</v>
      </c>
      <c r="FT20">
        <v>2.38037</v>
      </c>
      <c r="FU20">
        <v>2.14966</v>
      </c>
      <c r="FV20">
        <v>2.73071</v>
      </c>
      <c r="FW20">
        <v>2.15088</v>
      </c>
      <c r="FX20">
        <v>2.39624</v>
      </c>
      <c r="FY20">
        <v>29.9647</v>
      </c>
      <c r="FZ20">
        <v>16.1809</v>
      </c>
      <c r="GA20">
        <v>19</v>
      </c>
      <c r="GB20">
        <v>623.135</v>
      </c>
      <c r="GC20">
        <v>733.711</v>
      </c>
      <c r="GD20">
        <v>27.9999</v>
      </c>
      <c r="GE20">
        <v>25.8752</v>
      </c>
      <c r="GF20">
        <v>29.9999</v>
      </c>
      <c r="GG20">
        <v>25.7707</v>
      </c>
      <c r="GH20">
        <v>25.7284</v>
      </c>
      <c r="GI20">
        <v>27.3396</v>
      </c>
      <c r="GJ20">
        <v>11.7105</v>
      </c>
      <c r="GK20">
        <v>100</v>
      </c>
      <c r="GL20">
        <v>28</v>
      </c>
      <c r="GM20">
        <v>420</v>
      </c>
      <c r="GN20">
        <v>25.0958</v>
      </c>
      <c r="GO20">
        <v>100.812</v>
      </c>
      <c r="GP20">
        <v>101.573</v>
      </c>
    </row>
    <row r="21" spans="1:198">
      <c r="A21">
        <v>3</v>
      </c>
      <c r="B21">
        <v>1657724431.5</v>
      </c>
      <c r="C21">
        <v>172.5</v>
      </c>
      <c r="D21" t="s">
        <v>342</v>
      </c>
      <c r="E21" t="s">
        <v>343</v>
      </c>
      <c r="F21">
        <v>15</v>
      </c>
      <c r="G21">
        <v>1657724423.5</v>
      </c>
      <c r="H21">
        <f>(I21)/1000</f>
        <v>0</v>
      </c>
      <c r="I21">
        <f>1000*AY21*AG21*(AU21-AV21)/(100*AN21*(1000-AG21*AU21))</f>
        <v>0</v>
      </c>
      <c r="J21">
        <f>AY21*AG21*(AT21-AS21*(1000-AG21*AV21)/(1000-AG21*AU21))/(100*AN21)</f>
        <v>0</v>
      </c>
      <c r="K21">
        <f>AS21 - IF(AG21&gt;1, J21*AN21*100.0/(AI21*BG21), 0)</f>
        <v>0</v>
      </c>
      <c r="L21">
        <f>((R21-H21/2)*K21-J21)/(R21+H21/2)</f>
        <v>0</v>
      </c>
      <c r="M21">
        <f>L21*(AZ21+BA21)/1000.0</f>
        <v>0</v>
      </c>
      <c r="N21">
        <f>(AS21 - IF(AG21&gt;1, J21*AN21*100.0/(AI21*BG21), 0))*(AZ21+BA21)/1000.0</f>
        <v>0</v>
      </c>
      <c r="O21">
        <f>2.0/((1/Q21-1/P21)+SIGN(Q21)*SQRT((1/Q21-1/P21)*(1/Q21-1/P21) + 4*AO21/((AO21+1)*(AO21+1))*(2*1/Q21*1/P21-1/P21*1/P21)))</f>
        <v>0</v>
      </c>
      <c r="P21">
        <f>IF(LEFT(AP21,1)&lt;&gt;"0",IF(LEFT(AP21,1)="1",3.0,AQ21),$D$5+$E$5*(BG21*AZ21/($K$5*1000))+$F$5*(BG21*AZ21/($K$5*1000))*MAX(MIN(AN21,$J$5),$I$5)*MAX(MIN(AN21,$J$5),$I$5)+$G$5*MAX(MIN(AN21,$J$5),$I$5)*(BG21*AZ21/($K$5*1000))+$H$5*(BG21*AZ21/($K$5*1000))*(BG21*AZ21/($K$5*1000)))</f>
        <v>0</v>
      </c>
      <c r="Q21">
        <f>H21*(1000-(1000*0.61365*exp(17.502*U21/(240.97+U21))/(AZ21+BA21)+AU21)/2)/(1000*0.61365*exp(17.502*U21/(240.97+U21))/(AZ21+BA21)-AU21)</f>
        <v>0</v>
      </c>
      <c r="R21">
        <f>1/((AO21+1)/(O21/1.6)+1/(P21/1.37)) + AO21/((AO21+1)/(O21/1.6) + AO21/(P21/1.37))</f>
        <v>0</v>
      </c>
      <c r="S21">
        <f>(AJ21*AM21)</f>
        <v>0</v>
      </c>
      <c r="T21">
        <f>(BB21+(S21+2*0.95*5.67E-8*(((BB21+$B$9)+273)^4-(BB21+273)^4)-44100*H21)/(1.84*29.3*P21+8*0.95*5.67E-8*(BB21+273)^3))</f>
        <v>0</v>
      </c>
      <c r="U21">
        <f>($C$9*BC21+$D$9*BD21+$E$9*T21)</f>
        <v>0</v>
      </c>
      <c r="V21">
        <f>0.61365*exp(17.502*U21/(240.97+U21))</f>
        <v>0</v>
      </c>
      <c r="W21">
        <f>(X21/Y21*100)</f>
        <v>0</v>
      </c>
      <c r="X21">
        <f>AU21*(AZ21+BA21)/1000</f>
        <v>0</v>
      </c>
      <c r="Y21">
        <f>0.61365*exp(17.502*BB21/(240.97+BB21))</f>
        <v>0</v>
      </c>
      <c r="Z21">
        <f>(V21-AU21*(AZ21+BA21)/1000)</f>
        <v>0</v>
      </c>
      <c r="AA21">
        <f>(-H21*44100)</f>
        <v>0</v>
      </c>
      <c r="AB21">
        <f>2*29.3*P21*0.92*(BB21-U21)</f>
        <v>0</v>
      </c>
      <c r="AC21">
        <f>2*0.95*5.67E-8*(((BB21+$B$9)+273)^4-(U21+273)^4)</f>
        <v>0</v>
      </c>
      <c r="AD21">
        <f>S21+AC21+AA21+AB21</f>
        <v>0</v>
      </c>
      <c r="AE21">
        <v>0</v>
      </c>
      <c r="AF21">
        <v>0</v>
      </c>
      <c r="AG21">
        <f>IF(AE21*$H$15&gt;=AI21,1.0,(AI21/(AI21-AE21*$H$15)))</f>
        <v>0</v>
      </c>
      <c r="AH21">
        <f>(AG21-1)*100</f>
        <v>0</v>
      </c>
      <c r="AI21">
        <f>MAX(0,($B$15+$C$15*BG21)/(1+$D$15*BG21)*AZ21/(BB21+273)*$E$15)</f>
        <v>0</v>
      </c>
      <c r="AJ21">
        <f>$B$13*BH21+$C$13*BI21+$D$13*BT21</f>
        <v>0</v>
      </c>
      <c r="AK21">
        <f>AJ21*AL21</f>
        <v>0</v>
      </c>
      <c r="AL21">
        <f>($B$13*$D$11+$C$13*$D$11+$D$13*(BU21*$E$11+BV21*$G$11))/($B$13+$C$13+$D$13)</f>
        <v>0</v>
      </c>
      <c r="AM21">
        <f>($B$13*$K$11+$C$13*$K$11+$D$13*(BU21*$L$11+BV21*$N$11))/($B$13+$C$13+$D$13)</f>
        <v>0</v>
      </c>
      <c r="AN21">
        <v>1.8</v>
      </c>
      <c r="AO21">
        <v>0.5</v>
      </c>
      <c r="AP21" t="s">
        <v>334</v>
      </c>
      <c r="AQ21">
        <v>2</v>
      </c>
      <c r="AR21">
        <v>1657724423.5</v>
      </c>
      <c r="AS21">
        <v>416.7528064516129</v>
      </c>
      <c r="AT21">
        <v>419.9800967741936</v>
      </c>
      <c r="AU21">
        <v>25.68445161290322</v>
      </c>
      <c r="AV21">
        <v>25.10554516129032</v>
      </c>
      <c r="AW21">
        <v>413.0748064516129</v>
      </c>
      <c r="AX21">
        <v>25.38945161290322</v>
      </c>
      <c r="AY21">
        <v>599.9947096774192</v>
      </c>
      <c r="AZ21">
        <v>85.13605806451613</v>
      </c>
      <c r="BA21">
        <v>0.09997965806451614</v>
      </c>
      <c r="BB21">
        <v>27.26962258064517</v>
      </c>
      <c r="BC21">
        <v>28.2767129032258</v>
      </c>
      <c r="BD21">
        <v>999.9000000000003</v>
      </c>
      <c r="BE21">
        <v>0</v>
      </c>
      <c r="BF21">
        <v>0</v>
      </c>
      <c r="BG21">
        <v>10004.83935483871</v>
      </c>
      <c r="BH21">
        <v>458.2266774193548</v>
      </c>
      <c r="BI21">
        <v>85.36116774193547</v>
      </c>
      <c r="BJ21">
        <v>-3.163108709677419</v>
      </c>
      <c r="BK21">
        <v>427.8140967741934</v>
      </c>
      <c r="BL21">
        <v>430.7955161290322</v>
      </c>
      <c r="BM21">
        <v>0.5997118064516128</v>
      </c>
      <c r="BN21">
        <v>419.9800967741936</v>
      </c>
      <c r="BO21">
        <v>25.10554516129032</v>
      </c>
      <c r="BP21">
        <v>2.188444193548387</v>
      </c>
      <c r="BQ21">
        <v>2.137387419354839</v>
      </c>
      <c r="BR21">
        <v>18.87796129032258</v>
      </c>
      <c r="BS21">
        <v>18.50057096774194</v>
      </c>
      <c r="BT21">
        <v>1500.003870967742</v>
      </c>
      <c r="BU21">
        <v>0.6430006451612906</v>
      </c>
      <c r="BV21">
        <v>0.3569993548387096</v>
      </c>
      <c r="BW21">
        <v>26.14113225806452</v>
      </c>
      <c r="BX21">
        <v>25052.92258064517</v>
      </c>
      <c r="BY21">
        <v>1657724450.5</v>
      </c>
      <c r="BZ21" t="s">
        <v>344</v>
      </c>
      <c r="CA21">
        <v>1657724450.5</v>
      </c>
      <c r="CB21">
        <v>1657724448.5</v>
      </c>
      <c r="CC21">
        <v>4</v>
      </c>
      <c r="CD21">
        <v>-0.064</v>
      </c>
      <c r="CE21">
        <v>-0.003</v>
      </c>
      <c r="CF21">
        <v>3.678</v>
      </c>
      <c r="CG21">
        <v>0.295</v>
      </c>
      <c r="CH21">
        <v>420</v>
      </c>
      <c r="CI21">
        <v>25</v>
      </c>
      <c r="CJ21">
        <v>0.44</v>
      </c>
      <c r="CK21">
        <v>0.15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3.23493</v>
      </c>
      <c r="CX21">
        <v>2.78145</v>
      </c>
      <c r="CY21">
        <v>0.0824566</v>
      </c>
      <c r="CZ21">
        <v>0.084622</v>
      </c>
      <c r="DA21">
        <v>0.106753</v>
      </c>
      <c r="DB21">
        <v>0.10756</v>
      </c>
      <c r="DC21">
        <v>23289.1</v>
      </c>
      <c r="DD21">
        <v>22969.2</v>
      </c>
      <c r="DE21">
        <v>24396.2</v>
      </c>
      <c r="DF21">
        <v>22347.8</v>
      </c>
      <c r="DG21">
        <v>32182.9</v>
      </c>
      <c r="DH21">
        <v>25461.5</v>
      </c>
      <c r="DI21">
        <v>39864.2</v>
      </c>
      <c r="DJ21">
        <v>30972.9</v>
      </c>
      <c r="DK21">
        <v>2.21697</v>
      </c>
      <c r="DL21">
        <v>2.31183</v>
      </c>
      <c r="DM21">
        <v>0.10258</v>
      </c>
      <c r="DN21">
        <v>0</v>
      </c>
      <c r="DO21">
        <v>26.6052</v>
      </c>
      <c r="DP21">
        <v>999.9</v>
      </c>
      <c r="DQ21">
        <v>75.3</v>
      </c>
      <c r="DR21">
        <v>24.7</v>
      </c>
      <c r="DS21">
        <v>27.6254</v>
      </c>
      <c r="DT21">
        <v>64.31999999999999</v>
      </c>
      <c r="DU21">
        <v>10.2003</v>
      </c>
      <c r="DV21">
        <v>2</v>
      </c>
      <c r="DW21">
        <v>-0.114352</v>
      </c>
      <c r="DX21">
        <v>-1.28371</v>
      </c>
      <c r="DY21">
        <v>20.3647</v>
      </c>
      <c r="DZ21">
        <v>5.23152</v>
      </c>
      <c r="EA21">
        <v>11.9381</v>
      </c>
      <c r="EB21">
        <v>4.97875</v>
      </c>
      <c r="EC21">
        <v>3.28163</v>
      </c>
      <c r="ED21">
        <v>6616.7</v>
      </c>
      <c r="EE21">
        <v>9999</v>
      </c>
      <c r="EF21">
        <v>9999</v>
      </c>
      <c r="EG21">
        <v>161.4</v>
      </c>
      <c r="EH21">
        <v>4.97163</v>
      </c>
      <c r="EI21">
        <v>1.86127</v>
      </c>
      <c r="EJ21">
        <v>1.86676</v>
      </c>
      <c r="EK21">
        <v>1.85794</v>
      </c>
      <c r="EL21">
        <v>1.86249</v>
      </c>
      <c r="EM21">
        <v>1.86305</v>
      </c>
      <c r="EN21">
        <v>1.86385</v>
      </c>
      <c r="EO21">
        <v>1.85978</v>
      </c>
      <c r="EP21">
        <v>0</v>
      </c>
      <c r="EQ21">
        <v>0</v>
      </c>
      <c r="ER21">
        <v>0</v>
      </c>
      <c r="ES21">
        <v>0</v>
      </c>
      <c r="ET21" t="s">
        <v>336</v>
      </c>
      <c r="EU21" t="s">
        <v>337</v>
      </c>
      <c r="EV21" t="s">
        <v>338</v>
      </c>
      <c r="EW21" t="s">
        <v>338</v>
      </c>
      <c r="EX21" t="s">
        <v>338</v>
      </c>
      <c r="EY21" t="s">
        <v>338</v>
      </c>
      <c r="EZ21">
        <v>0</v>
      </c>
      <c r="FA21">
        <v>100</v>
      </c>
      <c r="FB21">
        <v>100</v>
      </c>
      <c r="FC21">
        <v>3.678</v>
      </c>
      <c r="FD21">
        <v>0.295</v>
      </c>
      <c r="FE21">
        <v>3.593383517534365</v>
      </c>
      <c r="FF21">
        <v>0.0006784385813721132</v>
      </c>
      <c r="FG21">
        <v>-9.114967239483524E-07</v>
      </c>
      <c r="FH21">
        <v>3.422039933275619E-10</v>
      </c>
      <c r="FI21">
        <v>0.02848559089070767</v>
      </c>
      <c r="FJ21">
        <v>-0.01029449659765723</v>
      </c>
      <c r="FK21">
        <v>0.0009324137930095463</v>
      </c>
      <c r="FL21">
        <v>-3.199825925107234E-06</v>
      </c>
      <c r="FM21">
        <v>1</v>
      </c>
      <c r="FN21">
        <v>2092</v>
      </c>
      <c r="FO21">
        <v>0</v>
      </c>
      <c r="FP21">
        <v>27</v>
      </c>
      <c r="FQ21">
        <v>1</v>
      </c>
      <c r="FR21">
        <v>1.2</v>
      </c>
      <c r="FS21">
        <v>1.36475</v>
      </c>
      <c r="FT21">
        <v>2.38281</v>
      </c>
      <c r="FU21">
        <v>2.14966</v>
      </c>
      <c r="FV21">
        <v>2.73071</v>
      </c>
      <c r="FW21">
        <v>2.15088</v>
      </c>
      <c r="FX21">
        <v>2.36206</v>
      </c>
      <c r="FY21">
        <v>30.1147</v>
      </c>
      <c r="FZ21">
        <v>16.1722</v>
      </c>
      <c r="GA21">
        <v>19</v>
      </c>
      <c r="GB21">
        <v>623.279</v>
      </c>
      <c r="GC21">
        <v>732.453</v>
      </c>
      <c r="GD21">
        <v>27.9995</v>
      </c>
      <c r="GE21">
        <v>25.8382</v>
      </c>
      <c r="GF21">
        <v>29.9998</v>
      </c>
      <c r="GG21">
        <v>25.7471</v>
      </c>
      <c r="GH21">
        <v>25.7071</v>
      </c>
      <c r="GI21">
        <v>27.355</v>
      </c>
      <c r="GJ21">
        <v>12.2343</v>
      </c>
      <c r="GK21">
        <v>100</v>
      </c>
      <c r="GL21">
        <v>28</v>
      </c>
      <c r="GM21">
        <v>420</v>
      </c>
      <c r="GN21">
        <v>25.0761</v>
      </c>
      <c r="GO21">
        <v>100.824</v>
      </c>
      <c r="GP21">
        <v>101.561</v>
      </c>
    </row>
    <row r="22" spans="1:198">
      <c r="A22">
        <v>4</v>
      </c>
      <c r="B22">
        <v>1657724511.5</v>
      </c>
      <c r="C22">
        <v>252.5</v>
      </c>
      <c r="D22" t="s">
        <v>345</v>
      </c>
      <c r="E22" t="s">
        <v>346</v>
      </c>
      <c r="F22">
        <v>15</v>
      </c>
      <c r="G22">
        <v>1657724503.5</v>
      </c>
      <c r="H22">
        <f>(I22)/1000</f>
        <v>0</v>
      </c>
      <c r="I22">
        <f>1000*AY22*AG22*(AU22-AV22)/(100*AN22*(1000-AG22*AU22))</f>
        <v>0</v>
      </c>
      <c r="J22">
        <f>AY22*AG22*(AT22-AS22*(1000-AG22*AV22)/(1000-AG22*AU22))/(100*AN22)</f>
        <v>0</v>
      </c>
      <c r="K22">
        <f>AS22 - IF(AG22&gt;1, J22*AN22*100.0/(AI22*BG22), 0)</f>
        <v>0</v>
      </c>
      <c r="L22">
        <f>((R22-H22/2)*K22-J22)/(R22+H22/2)</f>
        <v>0</v>
      </c>
      <c r="M22">
        <f>L22*(AZ22+BA22)/1000.0</f>
        <v>0</v>
      </c>
      <c r="N22">
        <f>(AS22 - IF(AG22&gt;1, J22*AN22*100.0/(AI22*BG22), 0))*(AZ22+BA22)/1000.0</f>
        <v>0</v>
      </c>
      <c r="O22">
        <f>2.0/((1/Q22-1/P22)+SIGN(Q22)*SQRT((1/Q22-1/P22)*(1/Q22-1/P22) + 4*AO22/((AO22+1)*(AO22+1))*(2*1/Q22*1/P22-1/P22*1/P22)))</f>
        <v>0</v>
      </c>
      <c r="P22">
        <f>IF(LEFT(AP22,1)&lt;&gt;"0",IF(LEFT(AP22,1)="1",3.0,AQ22),$D$5+$E$5*(BG22*AZ22/($K$5*1000))+$F$5*(BG22*AZ22/($K$5*1000))*MAX(MIN(AN22,$J$5),$I$5)*MAX(MIN(AN22,$J$5),$I$5)+$G$5*MAX(MIN(AN22,$J$5),$I$5)*(BG22*AZ22/($K$5*1000))+$H$5*(BG22*AZ22/($K$5*1000))*(BG22*AZ22/($K$5*1000)))</f>
        <v>0</v>
      </c>
      <c r="Q22">
        <f>H22*(1000-(1000*0.61365*exp(17.502*U22/(240.97+U22))/(AZ22+BA22)+AU22)/2)/(1000*0.61365*exp(17.502*U22/(240.97+U22))/(AZ22+BA22)-AU22)</f>
        <v>0</v>
      </c>
      <c r="R22">
        <f>1/((AO22+1)/(O22/1.6)+1/(P22/1.37)) + AO22/((AO22+1)/(O22/1.6) + AO22/(P22/1.37))</f>
        <v>0</v>
      </c>
      <c r="S22">
        <f>(AJ22*AM22)</f>
        <v>0</v>
      </c>
      <c r="T22">
        <f>(BB22+(S22+2*0.95*5.67E-8*(((BB22+$B$9)+273)^4-(BB22+273)^4)-44100*H22)/(1.84*29.3*P22+8*0.95*5.67E-8*(BB22+273)^3))</f>
        <v>0</v>
      </c>
      <c r="U22">
        <f>($C$9*BC22+$D$9*BD22+$E$9*T22)</f>
        <v>0</v>
      </c>
      <c r="V22">
        <f>0.61365*exp(17.502*U22/(240.97+U22))</f>
        <v>0</v>
      </c>
      <c r="W22">
        <f>(X22/Y22*100)</f>
        <v>0</v>
      </c>
      <c r="X22">
        <f>AU22*(AZ22+BA22)/1000</f>
        <v>0</v>
      </c>
      <c r="Y22">
        <f>0.61365*exp(17.502*BB22/(240.97+BB22))</f>
        <v>0</v>
      </c>
      <c r="Z22">
        <f>(V22-AU22*(AZ22+BA22)/1000)</f>
        <v>0</v>
      </c>
      <c r="AA22">
        <f>(-H22*44100)</f>
        <v>0</v>
      </c>
      <c r="AB22">
        <f>2*29.3*P22*0.92*(BB22-U22)</f>
        <v>0</v>
      </c>
      <c r="AC22">
        <f>2*0.95*5.67E-8*(((BB22+$B$9)+273)^4-(U22+273)^4)</f>
        <v>0</v>
      </c>
      <c r="AD22">
        <f>S22+AC22+AA22+AB22</f>
        <v>0</v>
      </c>
      <c r="AE22">
        <v>0</v>
      </c>
      <c r="AF22">
        <v>0</v>
      </c>
      <c r="AG22">
        <f>IF(AE22*$H$15&gt;=AI22,1.0,(AI22/(AI22-AE22*$H$15)))</f>
        <v>0</v>
      </c>
      <c r="AH22">
        <f>(AG22-1)*100</f>
        <v>0</v>
      </c>
      <c r="AI22">
        <f>MAX(0,($B$15+$C$15*BG22)/(1+$D$15*BG22)*AZ22/(BB22+273)*$E$15)</f>
        <v>0</v>
      </c>
      <c r="AJ22">
        <f>$B$13*BH22+$C$13*BI22+$D$13*BT22</f>
        <v>0</v>
      </c>
      <c r="AK22">
        <f>AJ22*AL22</f>
        <v>0</v>
      </c>
      <c r="AL22">
        <f>($B$13*$D$11+$C$13*$D$11+$D$13*(BU22*$E$11+BV22*$G$11))/($B$13+$C$13+$D$13)</f>
        <v>0</v>
      </c>
      <c r="AM22">
        <f>($B$13*$K$11+$C$13*$K$11+$D$13*(BU22*$L$11+BV22*$N$11))/($B$13+$C$13+$D$13)</f>
        <v>0</v>
      </c>
      <c r="AN22">
        <v>1.8</v>
      </c>
      <c r="AO22">
        <v>0.5</v>
      </c>
      <c r="AP22" t="s">
        <v>334</v>
      </c>
      <c r="AQ22">
        <v>2</v>
      </c>
      <c r="AR22">
        <v>1657724503.5</v>
      </c>
      <c r="AS22">
        <v>416.6078387096774</v>
      </c>
      <c r="AT22">
        <v>419.9788387096775</v>
      </c>
      <c r="AU22">
        <v>25.60806774193549</v>
      </c>
      <c r="AV22">
        <v>25.04334838709677</v>
      </c>
      <c r="AW22">
        <v>412.9368387096774</v>
      </c>
      <c r="AX22">
        <v>25.31606774193549</v>
      </c>
      <c r="AY22">
        <v>600.0008709677419</v>
      </c>
      <c r="AZ22">
        <v>85.13638387096773</v>
      </c>
      <c r="BA22">
        <v>0.1000468677419355</v>
      </c>
      <c r="BB22">
        <v>27.21890322580645</v>
      </c>
      <c r="BC22">
        <v>28.0225870967742</v>
      </c>
      <c r="BD22">
        <v>999.9000000000003</v>
      </c>
      <c r="BE22">
        <v>0</v>
      </c>
      <c r="BF22">
        <v>0</v>
      </c>
      <c r="BG22">
        <v>9996.876451612903</v>
      </c>
      <c r="BH22">
        <v>367.4540967741935</v>
      </c>
      <c r="BI22">
        <v>85.79320000000003</v>
      </c>
      <c r="BJ22">
        <v>-3.364251935483872</v>
      </c>
      <c r="BK22">
        <v>427.572064516129</v>
      </c>
      <c r="BL22">
        <v>430.7667741935484</v>
      </c>
      <c r="BM22">
        <v>0.583736935483871</v>
      </c>
      <c r="BN22">
        <v>419.9788387096775</v>
      </c>
      <c r="BO22">
        <v>25.04334838709677</v>
      </c>
      <c r="BP22">
        <v>2.181797419354838</v>
      </c>
      <c r="BQ22">
        <v>2.132099677419354</v>
      </c>
      <c r="BR22">
        <v>18.82928064516129</v>
      </c>
      <c r="BS22">
        <v>18.46105161290322</v>
      </c>
      <c r="BT22">
        <v>1200.003870967742</v>
      </c>
      <c r="BU22">
        <v>0.6430002580645161</v>
      </c>
      <c r="BV22">
        <v>0.3569997419354839</v>
      </c>
      <c r="BW22">
        <v>26</v>
      </c>
      <c r="BX22">
        <v>20042.33548387097</v>
      </c>
      <c r="BY22">
        <v>1657724528.5</v>
      </c>
      <c r="BZ22" t="s">
        <v>347</v>
      </c>
      <c r="CA22">
        <v>1657724527.5</v>
      </c>
      <c r="CB22">
        <v>1657724528.5</v>
      </c>
      <c r="CC22">
        <v>5</v>
      </c>
      <c r="CD22">
        <v>-0.007</v>
      </c>
      <c r="CE22">
        <v>0.001</v>
      </c>
      <c r="CF22">
        <v>3.671</v>
      </c>
      <c r="CG22">
        <v>0.292</v>
      </c>
      <c r="CH22">
        <v>420</v>
      </c>
      <c r="CI22">
        <v>25</v>
      </c>
      <c r="CJ22">
        <v>0.33</v>
      </c>
      <c r="CK22">
        <v>0.13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3.23493</v>
      </c>
      <c r="CX22">
        <v>2.78133</v>
      </c>
      <c r="CY22">
        <v>0.0824399</v>
      </c>
      <c r="CZ22">
        <v>0.0846198</v>
      </c>
      <c r="DA22">
        <v>0.106615</v>
      </c>
      <c r="DB22">
        <v>0.107312</v>
      </c>
      <c r="DC22">
        <v>23292.2</v>
      </c>
      <c r="DD22">
        <v>22969</v>
      </c>
      <c r="DE22">
        <v>24398.8</v>
      </c>
      <c r="DF22">
        <v>22347.5</v>
      </c>
      <c r="DG22">
        <v>32191.5</v>
      </c>
      <c r="DH22">
        <v>25468.1</v>
      </c>
      <c r="DI22">
        <v>39868.7</v>
      </c>
      <c r="DJ22">
        <v>30972.4</v>
      </c>
      <c r="DK22">
        <v>2.21725</v>
      </c>
      <c r="DL22">
        <v>2.31098</v>
      </c>
      <c r="DM22">
        <v>0.0938103</v>
      </c>
      <c r="DN22">
        <v>0</v>
      </c>
      <c r="DO22">
        <v>26.4878</v>
      </c>
      <c r="DP22">
        <v>999.9</v>
      </c>
      <c r="DQ22">
        <v>75.09999999999999</v>
      </c>
      <c r="DR22">
        <v>24.8</v>
      </c>
      <c r="DS22">
        <v>27.7161</v>
      </c>
      <c r="DT22">
        <v>64.20999999999999</v>
      </c>
      <c r="DU22">
        <v>10.2885</v>
      </c>
      <c r="DV22">
        <v>2</v>
      </c>
      <c r="DW22">
        <v>-0.117007</v>
      </c>
      <c r="DX22">
        <v>-1.29392</v>
      </c>
      <c r="DY22">
        <v>20.3677</v>
      </c>
      <c r="DZ22">
        <v>5.22927</v>
      </c>
      <c r="EA22">
        <v>11.9382</v>
      </c>
      <c r="EB22">
        <v>4.97935</v>
      </c>
      <c r="EC22">
        <v>3.28177</v>
      </c>
      <c r="ED22">
        <v>6619</v>
      </c>
      <c r="EE22">
        <v>9999</v>
      </c>
      <c r="EF22">
        <v>9999</v>
      </c>
      <c r="EG22">
        <v>161.4</v>
      </c>
      <c r="EH22">
        <v>4.9716</v>
      </c>
      <c r="EI22">
        <v>1.86127</v>
      </c>
      <c r="EJ22">
        <v>1.86676</v>
      </c>
      <c r="EK22">
        <v>1.85795</v>
      </c>
      <c r="EL22">
        <v>1.86249</v>
      </c>
      <c r="EM22">
        <v>1.86303</v>
      </c>
      <c r="EN22">
        <v>1.86385</v>
      </c>
      <c r="EO22">
        <v>1.85976</v>
      </c>
      <c r="EP22">
        <v>0</v>
      </c>
      <c r="EQ22">
        <v>0</v>
      </c>
      <c r="ER22">
        <v>0</v>
      </c>
      <c r="ES22">
        <v>0</v>
      </c>
      <c r="ET22" t="s">
        <v>336</v>
      </c>
      <c r="EU22" t="s">
        <v>337</v>
      </c>
      <c r="EV22" t="s">
        <v>338</v>
      </c>
      <c r="EW22" t="s">
        <v>338</v>
      </c>
      <c r="EX22" t="s">
        <v>338</v>
      </c>
      <c r="EY22" t="s">
        <v>338</v>
      </c>
      <c r="EZ22">
        <v>0</v>
      </c>
      <c r="FA22">
        <v>100</v>
      </c>
      <c r="FB22">
        <v>100</v>
      </c>
      <c r="FC22">
        <v>3.671</v>
      </c>
      <c r="FD22">
        <v>0.292</v>
      </c>
      <c r="FE22">
        <v>3.528953885886526</v>
      </c>
      <c r="FF22">
        <v>0.0006784385813721132</v>
      </c>
      <c r="FG22">
        <v>-9.114967239483524E-07</v>
      </c>
      <c r="FH22">
        <v>3.422039933275619E-10</v>
      </c>
      <c r="FI22">
        <v>0.02596264396490382</v>
      </c>
      <c r="FJ22">
        <v>-0.01029449659765723</v>
      </c>
      <c r="FK22">
        <v>0.0009324137930095463</v>
      </c>
      <c r="FL22">
        <v>-3.199825925107234E-06</v>
      </c>
      <c r="FM22">
        <v>1</v>
      </c>
      <c r="FN22">
        <v>2092</v>
      </c>
      <c r="FO22">
        <v>0</v>
      </c>
      <c r="FP22">
        <v>27</v>
      </c>
      <c r="FQ22">
        <v>1</v>
      </c>
      <c r="FR22">
        <v>1.1</v>
      </c>
      <c r="FS22">
        <v>1.36597</v>
      </c>
      <c r="FT22">
        <v>2.38403</v>
      </c>
      <c r="FU22">
        <v>2.14966</v>
      </c>
      <c r="FV22">
        <v>2.72949</v>
      </c>
      <c r="FW22">
        <v>2.15088</v>
      </c>
      <c r="FX22">
        <v>2.40479</v>
      </c>
      <c r="FY22">
        <v>30.222</v>
      </c>
      <c r="FZ22">
        <v>16.1809</v>
      </c>
      <c r="GA22">
        <v>19</v>
      </c>
      <c r="GB22">
        <v>623.256</v>
      </c>
      <c r="GC22">
        <v>731.397</v>
      </c>
      <c r="GD22">
        <v>27.9993</v>
      </c>
      <c r="GE22">
        <v>25.8125</v>
      </c>
      <c r="GF22">
        <v>29.9999</v>
      </c>
      <c r="GG22">
        <v>25.7271</v>
      </c>
      <c r="GH22">
        <v>25.6882</v>
      </c>
      <c r="GI22">
        <v>27.3729</v>
      </c>
      <c r="GJ22">
        <v>12.9972</v>
      </c>
      <c r="GK22">
        <v>100</v>
      </c>
      <c r="GL22">
        <v>28</v>
      </c>
      <c r="GM22">
        <v>420</v>
      </c>
      <c r="GN22">
        <v>24.9716</v>
      </c>
      <c r="GO22">
        <v>100.835</v>
      </c>
      <c r="GP22">
        <v>101.559</v>
      </c>
    </row>
    <row r="23" spans="1:198">
      <c r="A23">
        <v>5</v>
      </c>
      <c r="B23">
        <v>1657724589.5</v>
      </c>
      <c r="C23">
        <v>330.5</v>
      </c>
      <c r="D23" t="s">
        <v>348</v>
      </c>
      <c r="E23" t="s">
        <v>349</v>
      </c>
      <c r="F23">
        <v>15</v>
      </c>
      <c r="G23">
        <v>1657724581.5</v>
      </c>
      <c r="H23">
        <f>(I23)/1000</f>
        <v>0</v>
      </c>
      <c r="I23">
        <f>1000*AY23*AG23*(AU23-AV23)/(100*AN23*(1000-AG23*AU23))</f>
        <v>0</v>
      </c>
      <c r="J23">
        <f>AY23*AG23*(AT23-AS23*(1000-AG23*AV23)/(1000-AG23*AU23))/(100*AN23)</f>
        <v>0</v>
      </c>
      <c r="K23">
        <f>AS23 - IF(AG23&gt;1, J23*AN23*100.0/(AI23*BG23), 0)</f>
        <v>0</v>
      </c>
      <c r="L23">
        <f>((R23-H23/2)*K23-J23)/(R23+H23/2)</f>
        <v>0</v>
      </c>
      <c r="M23">
        <f>L23*(AZ23+BA23)/1000.0</f>
        <v>0</v>
      </c>
      <c r="N23">
        <f>(AS23 - IF(AG23&gt;1, J23*AN23*100.0/(AI23*BG23), 0))*(AZ23+BA23)/1000.0</f>
        <v>0</v>
      </c>
      <c r="O23">
        <f>2.0/((1/Q23-1/P23)+SIGN(Q23)*SQRT((1/Q23-1/P23)*(1/Q23-1/P23) + 4*AO23/((AO23+1)*(AO23+1))*(2*1/Q23*1/P23-1/P23*1/P23)))</f>
        <v>0</v>
      </c>
      <c r="P23">
        <f>IF(LEFT(AP23,1)&lt;&gt;"0",IF(LEFT(AP23,1)="1",3.0,AQ23),$D$5+$E$5*(BG23*AZ23/($K$5*1000))+$F$5*(BG23*AZ23/($K$5*1000))*MAX(MIN(AN23,$J$5),$I$5)*MAX(MIN(AN23,$J$5),$I$5)+$G$5*MAX(MIN(AN23,$J$5),$I$5)*(BG23*AZ23/($K$5*1000))+$H$5*(BG23*AZ23/($K$5*1000))*(BG23*AZ23/($K$5*1000)))</f>
        <v>0</v>
      </c>
      <c r="Q23">
        <f>H23*(1000-(1000*0.61365*exp(17.502*U23/(240.97+U23))/(AZ23+BA23)+AU23)/2)/(1000*0.61365*exp(17.502*U23/(240.97+U23))/(AZ23+BA23)-AU23)</f>
        <v>0</v>
      </c>
      <c r="R23">
        <f>1/((AO23+1)/(O23/1.6)+1/(P23/1.37)) + AO23/((AO23+1)/(O23/1.6) + AO23/(P23/1.37))</f>
        <v>0</v>
      </c>
      <c r="S23">
        <f>(AJ23*AM23)</f>
        <v>0</v>
      </c>
      <c r="T23">
        <f>(BB23+(S23+2*0.95*5.67E-8*(((BB23+$B$9)+273)^4-(BB23+273)^4)-44100*H23)/(1.84*29.3*P23+8*0.95*5.67E-8*(BB23+273)^3))</f>
        <v>0</v>
      </c>
      <c r="U23">
        <f>($C$9*BC23+$D$9*BD23+$E$9*T23)</f>
        <v>0</v>
      </c>
      <c r="V23">
        <f>0.61365*exp(17.502*U23/(240.97+U23))</f>
        <v>0</v>
      </c>
      <c r="W23">
        <f>(X23/Y23*100)</f>
        <v>0</v>
      </c>
      <c r="X23">
        <f>AU23*(AZ23+BA23)/1000</f>
        <v>0</v>
      </c>
      <c r="Y23">
        <f>0.61365*exp(17.502*BB23/(240.97+BB23))</f>
        <v>0</v>
      </c>
      <c r="Z23">
        <f>(V23-AU23*(AZ23+BA23)/1000)</f>
        <v>0</v>
      </c>
      <c r="AA23">
        <f>(-H23*44100)</f>
        <v>0</v>
      </c>
      <c r="AB23">
        <f>2*29.3*P23*0.92*(BB23-U23)</f>
        <v>0</v>
      </c>
      <c r="AC23">
        <f>2*0.95*5.67E-8*(((BB23+$B$9)+273)^4-(U23+273)^4)</f>
        <v>0</v>
      </c>
      <c r="AD23">
        <f>S23+AC23+AA23+AB23</f>
        <v>0</v>
      </c>
      <c r="AE23">
        <v>0</v>
      </c>
      <c r="AF23">
        <v>0</v>
      </c>
      <c r="AG23">
        <f>IF(AE23*$H$15&gt;=AI23,1.0,(AI23/(AI23-AE23*$H$15)))</f>
        <v>0</v>
      </c>
      <c r="AH23">
        <f>(AG23-1)*100</f>
        <v>0</v>
      </c>
      <c r="AI23">
        <f>MAX(0,($B$15+$C$15*BG23)/(1+$D$15*BG23)*AZ23/(BB23+273)*$E$15)</f>
        <v>0</v>
      </c>
      <c r="AJ23">
        <f>$B$13*BH23+$C$13*BI23+$D$13*BT23</f>
        <v>0</v>
      </c>
      <c r="AK23">
        <f>AJ23*AL23</f>
        <v>0</v>
      </c>
      <c r="AL23">
        <f>($B$13*$D$11+$C$13*$D$11+$D$13*(BU23*$E$11+BV23*$G$11))/($B$13+$C$13+$D$13)</f>
        <v>0</v>
      </c>
      <c r="AM23">
        <f>($B$13*$K$11+$C$13*$K$11+$D$13*(BU23*$L$11+BV23*$N$11))/($B$13+$C$13+$D$13)</f>
        <v>0</v>
      </c>
      <c r="AN23">
        <v>1.8</v>
      </c>
      <c r="AO23">
        <v>0.5</v>
      </c>
      <c r="AP23" t="s">
        <v>334</v>
      </c>
      <c r="AQ23">
        <v>2</v>
      </c>
      <c r="AR23">
        <v>1657724581.5</v>
      </c>
      <c r="AS23">
        <v>416.5256129032258</v>
      </c>
      <c r="AT23">
        <v>419.9679032258064</v>
      </c>
      <c r="AU23">
        <v>25.50614516129032</v>
      </c>
      <c r="AV23">
        <v>24.94286774193549</v>
      </c>
      <c r="AW23">
        <v>412.9026129032258</v>
      </c>
      <c r="AX23">
        <v>25.21614516129032</v>
      </c>
      <c r="AY23">
        <v>599.9921612903227</v>
      </c>
      <c r="AZ23">
        <v>85.13763548387097</v>
      </c>
      <c r="BA23">
        <v>0.0999612806451613</v>
      </c>
      <c r="BB23">
        <v>27.15322903225805</v>
      </c>
      <c r="BC23">
        <v>27.76573870967743</v>
      </c>
      <c r="BD23">
        <v>999.9000000000003</v>
      </c>
      <c r="BE23">
        <v>0</v>
      </c>
      <c r="BF23">
        <v>0</v>
      </c>
      <c r="BG23">
        <v>9995.925806451613</v>
      </c>
      <c r="BH23">
        <v>277.5027096774194</v>
      </c>
      <c r="BI23">
        <v>84.24766129032258</v>
      </c>
      <c r="BJ23">
        <v>-3.39497870967742</v>
      </c>
      <c r="BK23">
        <v>427.4842258064517</v>
      </c>
      <c r="BL23">
        <v>430.711</v>
      </c>
      <c r="BM23">
        <v>0.5818655483870967</v>
      </c>
      <c r="BN23">
        <v>419.9679032258064</v>
      </c>
      <c r="BO23">
        <v>24.94286774193549</v>
      </c>
      <c r="BP23">
        <v>2.173115161290323</v>
      </c>
      <c r="BQ23">
        <v>2.123576774193548</v>
      </c>
      <c r="BR23">
        <v>18.76547096774194</v>
      </c>
      <c r="BS23">
        <v>18.39713225806452</v>
      </c>
      <c r="BT23">
        <v>900.0035161290323</v>
      </c>
      <c r="BU23">
        <v>0.6429998064516129</v>
      </c>
      <c r="BV23">
        <v>0.3570001935483871</v>
      </c>
      <c r="BW23">
        <v>26</v>
      </c>
      <c r="BX23">
        <v>15031.78064516129</v>
      </c>
      <c r="BY23">
        <v>1657724610</v>
      </c>
      <c r="BZ23" t="s">
        <v>350</v>
      </c>
      <c r="CA23">
        <v>1657724606</v>
      </c>
      <c r="CB23">
        <v>1657724610</v>
      </c>
      <c r="CC23">
        <v>6</v>
      </c>
      <c r="CD23">
        <v>-0.048</v>
      </c>
      <c r="CE23">
        <v>-0.002</v>
      </c>
      <c r="CF23">
        <v>3.623</v>
      </c>
      <c r="CG23">
        <v>0.29</v>
      </c>
      <c r="CH23">
        <v>420</v>
      </c>
      <c r="CI23">
        <v>25</v>
      </c>
      <c r="CJ23">
        <v>0.34</v>
      </c>
      <c r="CK23">
        <v>0.39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3.23494</v>
      </c>
      <c r="CX23">
        <v>2.78138</v>
      </c>
      <c r="CY23">
        <v>0.0824371</v>
      </c>
      <c r="CZ23">
        <v>0.0846143</v>
      </c>
      <c r="DA23">
        <v>0.106347</v>
      </c>
      <c r="DB23">
        <v>0.107185</v>
      </c>
      <c r="DC23">
        <v>23294.6</v>
      </c>
      <c r="DD23">
        <v>22968.4</v>
      </c>
      <c r="DE23">
        <v>24401.2</v>
      </c>
      <c r="DF23">
        <v>22346.8</v>
      </c>
      <c r="DG23">
        <v>32204.6</v>
      </c>
      <c r="DH23">
        <v>25470.9</v>
      </c>
      <c r="DI23">
        <v>39872.9</v>
      </c>
      <c r="DJ23">
        <v>30971.4</v>
      </c>
      <c r="DK23">
        <v>2.21745</v>
      </c>
      <c r="DL23">
        <v>2.3103</v>
      </c>
      <c r="DM23">
        <v>0.0843629</v>
      </c>
      <c r="DN23">
        <v>0</v>
      </c>
      <c r="DO23">
        <v>26.376</v>
      </c>
      <c r="DP23">
        <v>999.9</v>
      </c>
      <c r="DQ23">
        <v>74.8</v>
      </c>
      <c r="DR23">
        <v>24.9</v>
      </c>
      <c r="DS23">
        <v>27.767</v>
      </c>
      <c r="DT23">
        <v>64.39</v>
      </c>
      <c r="DU23">
        <v>10.2644</v>
      </c>
      <c r="DV23">
        <v>2</v>
      </c>
      <c r="DW23">
        <v>-0.119393</v>
      </c>
      <c r="DX23">
        <v>-1.29574</v>
      </c>
      <c r="DY23">
        <v>20.3709</v>
      </c>
      <c r="DZ23">
        <v>5.23316</v>
      </c>
      <c r="EA23">
        <v>11.9382</v>
      </c>
      <c r="EB23">
        <v>4.97945</v>
      </c>
      <c r="EC23">
        <v>3.2817</v>
      </c>
      <c r="ED23">
        <v>6621</v>
      </c>
      <c r="EE23">
        <v>9999</v>
      </c>
      <c r="EF23">
        <v>9999</v>
      </c>
      <c r="EG23">
        <v>161.4</v>
      </c>
      <c r="EH23">
        <v>4.97164</v>
      </c>
      <c r="EI23">
        <v>1.86127</v>
      </c>
      <c r="EJ23">
        <v>1.86676</v>
      </c>
      <c r="EK23">
        <v>1.85797</v>
      </c>
      <c r="EL23">
        <v>1.86248</v>
      </c>
      <c r="EM23">
        <v>1.86308</v>
      </c>
      <c r="EN23">
        <v>1.86385</v>
      </c>
      <c r="EO23">
        <v>1.85976</v>
      </c>
      <c r="EP23">
        <v>0</v>
      </c>
      <c r="EQ23">
        <v>0</v>
      </c>
      <c r="ER23">
        <v>0</v>
      </c>
      <c r="ES23">
        <v>0</v>
      </c>
      <c r="ET23" t="s">
        <v>336</v>
      </c>
      <c r="EU23" t="s">
        <v>337</v>
      </c>
      <c r="EV23" t="s">
        <v>338</v>
      </c>
      <c r="EW23" t="s">
        <v>338</v>
      </c>
      <c r="EX23" t="s">
        <v>338</v>
      </c>
      <c r="EY23" t="s">
        <v>338</v>
      </c>
      <c r="EZ23">
        <v>0</v>
      </c>
      <c r="FA23">
        <v>100</v>
      </c>
      <c r="FB23">
        <v>100</v>
      </c>
      <c r="FC23">
        <v>3.623</v>
      </c>
      <c r="FD23">
        <v>0.29</v>
      </c>
      <c r="FE23">
        <v>3.521446490496641</v>
      </c>
      <c r="FF23">
        <v>0.0006784385813721132</v>
      </c>
      <c r="FG23">
        <v>-9.114967239483524E-07</v>
      </c>
      <c r="FH23">
        <v>3.422039933275619E-10</v>
      </c>
      <c r="FI23">
        <v>0.02660150133110311</v>
      </c>
      <c r="FJ23">
        <v>-0.01029449659765723</v>
      </c>
      <c r="FK23">
        <v>0.0009324137930095463</v>
      </c>
      <c r="FL23">
        <v>-3.199825925107234E-06</v>
      </c>
      <c r="FM23">
        <v>1</v>
      </c>
      <c r="FN23">
        <v>2092</v>
      </c>
      <c r="FO23">
        <v>0</v>
      </c>
      <c r="FP23">
        <v>27</v>
      </c>
      <c r="FQ23">
        <v>1</v>
      </c>
      <c r="FR23">
        <v>1</v>
      </c>
      <c r="FS23">
        <v>1.36719</v>
      </c>
      <c r="FT23">
        <v>2.37793</v>
      </c>
      <c r="FU23">
        <v>2.14966</v>
      </c>
      <c r="FV23">
        <v>2.73071</v>
      </c>
      <c r="FW23">
        <v>2.15088</v>
      </c>
      <c r="FX23">
        <v>2.37549</v>
      </c>
      <c r="FY23">
        <v>30.3079</v>
      </c>
      <c r="FZ23">
        <v>16.1809</v>
      </c>
      <c r="GA23">
        <v>19</v>
      </c>
      <c r="GB23">
        <v>623.171</v>
      </c>
      <c r="GC23">
        <v>730.518</v>
      </c>
      <c r="GD23">
        <v>27.9998</v>
      </c>
      <c r="GE23">
        <v>25.7881</v>
      </c>
      <c r="GF23">
        <v>30</v>
      </c>
      <c r="GG23">
        <v>25.7065</v>
      </c>
      <c r="GH23">
        <v>25.6705</v>
      </c>
      <c r="GI23">
        <v>27.3932</v>
      </c>
      <c r="GJ23">
        <v>13.214</v>
      </c>
      <c r="GK23">
        <v>100</v>
      </c>
      <c r="GL23">
        <v>28</v>
      </c>
      <c r="GM23">
        <v>420</v>
      </c>
      <c r="GN23">
        <v>24.939</v>
      </c>
      <c r="GO23">
        <v>100.846</v>
      </c>
      <c r="GP23">
        <v>101.556</v>
      </c>
    </row>
    <row r="24" spans="1:198">
      <c r="A24">
        <v>6</v>
      </c>
      <c r="B24">
        <v>1657724671</v>
      </c>
      <c r="C24">
        <v>412</v>
      </c>
      <c r="D24" t="s">
        <v>351</v>
      </c>
      <c r="E24" t="s">
        <v>352</v>
      </c>
      <c r="F24">
        <v>15</v>
      </c>
      <c r="G24">
        <v>1657724663</v>
      </c>
      <c r="H24">
        <f>(I24)/1000</f>
        <v>0</v>
      </c>
      <c r="I24">
        <f>1000*AY24*AG24*(AU24-AV24)/(100*AN24*(1000-AG24*AU24))</f>
        <v>0</v>
      </c>
      <c r="J24">
        <f>AY24*AG24*(AT24-AS24*(1000-AG24*AV24)/(1000-AG24*AU24))/(100*AN24)</f>
        <v>0</v>
      </c>
      <c r="K24">
        <f>AS24 - IF(AG24&gt;1, J24*AN24*100.0/(AI24*BG24), 0)</f>
        <v>0</v>
      </c>
      <c r="L24">
        <f>((R24-H24/2)*K24-J24)/(R24+H24/2)</f>
        <v>0</v>
      </c>
      <c r="M24">
        <f>L24*(AZ24+BA24)/1000.0</f>
        <v>0</v>
      </c>
      <c r="N24">
        <f>(AS24 - IF(AG24&gt;1, J24*AN24*100.0/(AI24*BG24), 0))*(AZ24+BA24)/1000.0</f>
        <v>0</v>
      </c>
      <c r="O24">
        <f>2.0/((1/Q24-1/P24)+SIGN(Q24)*SQRT((1/Q24-1/P24)*(1/Q24-1/P24) + 4*AO24/((AO24+1)*(AO24+1))*(2*1/Q24*1/P24-1/P24*1/P24)))</f>
        <v>0</v>
      </c>
      <c r="P24">
        <f>IF(LEFT(AP24,1)&lt;&gt;"0",IF(LEFT(AP24,1)="1",3.0,AQ24),$D$5+$E$5*(BG24*AZ24/($K$5*1000))+$F$5*(BG24*AZ24/($K$5*1000))*MAX(MIN(AN24,$J$5),$I$5)*MAX(MIN(AN24,$J$5),$I$5)+$G$5*MAX(MIN(AN24,$J$5),$I$5)*(BG24*AZ24/($K$5*1000))+$H$5*(BG24*AZ24/($K$5*1000))*(BG24*AZ24/($K$5*1000)))</f>
        <v>0</v>
      </c>
      <c r="Q24">
        <f>H24*(1000-(1000*0.61365*exp(17.502*U24/(240.97+U24))/(AZ24+BA24)+AU24)/2)/(1000*0.61365*exp(17.502*U24/(240.97+U24))/(AZ24+BA24)-AU24)</f>
        <v>0</v>
      </c>
      <c r="R24">
        <f>1/((AO24+1)/(O24/1.6)+1/(P24/1.37)) + AO24/((AO24+1)/(O24/1.6) + AO24/(P24/1.37))</f>
        <v>0</v>
      </c>
      <c r="S24">
        <f>(AJ24*AM24)</f>
        <v>0</v>
      </c>
      <c r="T24">
        <f>(BB24+(S24+2*0.95*5.67E-8*(((BB24+$B$9)+273)^4-(BB24+273)^4)-44100*H24)/(1.84*29.3*P24+8*0.95*5.67E-8*(BB24+273)^3))</f>
        <v>0</v>
      </c>
      <c r="U24">
        <f>($C$9*BC24+$D$9*BD24+$E$9*T24)</f>
        <v>0</v>
      </c>
      <c r="V24">
        <f>0.61365*exp(17.502*U24/(240.97+U24))</f>
        <v>0</v>
      </c>
      <c r="W24">
        <f>(X24/Y24*100)</f>
        <v>0</v>
      </c>
      <c r="X24">
        <f>AU24*(AZ24+BA24)/1000</f>
        <v>0</v>
      </c>
      <c r="Y24">
        <f>0.61365*exp(17.502*BB24/(240.97+BB24))</f>
        <v>0</v>
      </c>
      <c r="Z24">
        <f>(V24-AU24*(AZ24+BA24)/1000)</f>
        <v>0</v>
      </c>
      <c r="AA24">
        <f>(-H24*44100)</f>
        <v>0</v>
      </c>
      <c r="AB24">
        <f>2*29.3*P24*0.92*(BB24-U24)</f>
        <v>0</v>
      </c>
      <c r="AC24">
        <f>2*0.95*5.67E-8*(((BB24+$B$9)+273)^4-(U24+273)^4)</f>
        <v>0</v>
      </c>
      <c r="AD24">
        <f>S24+AC24+AA24+AB24</f>
        <v>0</v>
      </c>
      <c r="AE24">
        <v>0</v>
      </c>
      <c r="AF24">
        <v>0</v>
      </c>
      <c r="AG24">
        <f>IF(AE24*$H$15&gt;=AI24,1.0,(AI24/(AI24-AE24*$H$15)))</f>
        <v>0</v>
      </c>
      <c r="AH24">
        <f>(AG24-1)*100</f>
        <v>0</v>
      </c>
      <c r="AI24">
        <f>MAX(0,($B$15+$C$15*BG24)/(1+$D$15*BG24)*AZ24/(BB24+273)*$E$15)</f>
        <v>0</v>
      </c>
      <c r="AJ24">
        <f>$B$13*BH24+$C$13*BI24+$D$13*BT24</f>
        <v>0</v>
      </c>
      <c r="AK24">
        <f>AJ24*AL24</f>
        <v>0</v>
      </c>
      <c r="AL24">
        <f>($B$13*$D$11+$C$13*$D$11+$D$13*(BU24*$E$11+BV24*$G$11))/($B$13+$C$13+$D$13)</f>
        <v>0</v>
      </c>
      <c r="AM24">
        <f>($B$13*$K$11+$C$13*$K$11+$D$13*(BU24*$L$11+BV24*$N$11))/($B$13+$C$13+$D$13)</f>
        <v>0</v>
      </c>
      <c r="AN24">
        <v>1.8</v>
      </c>
      <c r="AO24">
        <v>0.5</v>
      </c>
      <c r="AP24" t="s">
        <v>334</v>
      </c>
      <c r="AQ24">
        <v>2</v>
      </c>
      <c r="AR24">
        <v>1657724663</v>
      </c>
      <c r="AS24">
        <v>416.6209677419355</v>
      </c>
      <c r="AT24">
        <v>419.9784838709678</v>
      </c>
      <c r="AU24">
        <v>25.42825806451613</v>
      </c>
      <c r="AV24">
        <v>24.86097096774194</v>
      </c>
      <c r="AW24">
        <v>412.9689677419355</v>
      </c>
      <c r="AX24">
        <v>25.14125806451613</v>
      </c>
      <c r="AY24">
        <v>600.0025161290323</v>
      </c>
      <c r="AZ24">
        <v>85.13867096774193</v>
      </c>
      <c r="BA24">
        <v>0.09999924193548387</v>
      </c>
      <c r="BB24">
        <v>27.07752258064516</v>
      </c>
      <c r="BC24">
        <v>27.49148387096773</v>
      </c>
      <c r="BD24">
        <v>999.9000000000003</v>
      </c>
      <c r="BE24">
        <v>0</v>
      </c>
      <c r="BF24">
        <v>0</v>
      </c>
      <c r="BG24">
        <v>9998.41935483871</v>
      </c>
      <c r="BH24">
        <v>186.7768064516129</v>
      </c>
      <c r="BI24">
        <v>87.2964322580645</v>
      </c>
      <c r="BJ24">
        <v>-3.387097096774193</v>
      </c>
      <c r="BK24">
        <v>427.4684838709677</v>
      </c>
      <c r="BL24">
        <v>430.6856774193548</v>
      </c>
      <c r="BM24">
        <v>0.5844397096774194</v>
      </c>
      <c r="BN24">
        <v>419.9784838709678</v>
      </c>
      <c r="BO24">
        <v>24.86097096774194</v>
      </c>
      <c r="BP24">
        <v>2.166388709677419</v>
      </c>
      <c r="BQ24">
        <v>2.11663</v>
      </c>
      <c r="BR24">
        <v>18.71590322580645</v>
      </c>
      <c r="BS24">
        <v>18.34488387096774</v>
      </c>
      <c r="BT24">
        <v>600.0017419354838</v>
      </c>
      <c r="BU24">
        <v>0.6430008387096773</v>
      </c>
      <c r="BV24">
        <v>0.3569990967741935</v>
      </c>
      <c r="BW24">
        <v>26</v>
      </c>
      <c r="BX24">
        <v>10021.17096774193</v>
      </c>
      <c r="BY24">
        <v>1657724690</v>
      </c>
      <c r="BZ24" t="s">
        <v>353</v>
      </c>
      <c r="CA24">
        <v>1657724687</v>
      </c>
      <c r="CB24">
        <v>1657724690</v>
      </c>
      <c r="CC24">
        <v>7</v>
      </c>
      <c r="CD24">
        <v>0.029</v>
      </c>
      <c r="CE24">
        <v>0</v>
      </c>
      <c r="CF24">
        <v>3.652</v>
      </c>
      <c r="CG24">
        <v>0.287</v>
      </c>
      <c r="CH24">
        <v>420</v>
      </c>
      <c r="CI24">
        <v>25</v>
      </c>
      <c r="CJ24">
        <v>0.23</v>
      </c>
      <c r="CK24">
        <v>0.16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3.23507</v>
      </c>
      <c r="CX24">
        <v>2.78117</v>
      </c>
      <c r="CY24">
        <v>0.0824599</v>
      </c>
      <c r="CZ24">
        <v>0.08463179999999999</v>
      </c>
      <c r="DA24">
        <v>0.106111</v>
      </c>
      <c r="DB24">
        <v>0.10686</v>
      </c>
      <c r="DC24">
        <v>23295.6</v>
      </c>
      <c r="DD24">
        <v>22966.3</v>
      </c>
      <c r="DE24">
        <v>24402.8</v>
      </c>
      <c r="DF24">
        <v>22345.1</v>
      </c>
      <c r="DG24">
        <v>32215</v>
      </c>
      <c r="DH24">
        <v>25477.9</v>
      </c>
      <c r="DI24">
        <v>39875.1</v>
      </c>
      <c r="DJ24">
        <v>30968.6</v>
      </c>
      <c r="DK24">
        <v>2.21767</v>
      </c>
      <c r="DL24">
        <v>2.309</v>
      </c>
      <c r="DM24">
        <v>0.0754185</v>
      </c>
      <c r="DN24">
        <v>0</v>
      </c>
      <c r="DO24">
        <v>26.2501</v>
      </c>
      <c r="DP24">
        <v>999.9</v>
      </c>
      <c r="DQ24">
        <v>74.59999999999999</v>
      </c>
      <c r="DR24">
        <v>25</v>
      </c>
      <c r="DS24">
        <v>27.8612</v>
      </c>
      <c r="DT24">
        <v>64.08</v>
      </c>
      <c r="DU24">
        <v>10.2965</v>
      </c>
      <c r="DV24">
        <v>2</v>
      </c>
      <c r="DW24">
        <v>-0.12</v>
      </c>
      <c r="DX24">
        <v>-1.29861</v>
      </c>
      <c r="DY24">
        <v>20.3738</v>
      </c>
      <c r="DZ24">
        <v>5.23376</v>
      </c>
      <c r="EA24">
        <v>11.9393</v>
      </c>
      <c r="EB24">
        <v>4.9794</v>
      </c>
      <c r="EC24">
        <v>3.28175</v>
      </c>
      <c r="ED24">
        <v>6623.3</v>
      </c>
      <c r="EE24">
        <v>9999</v>
      </c>
      <c r="EF24">
        <v>9999</v>
      </c>
      <c r="EG24">
        <v>161.5</v>
      </c>
      <c r="EH24">
        <v>4.97161</v>
      </c>
      <c r="EI24">
        <v>1.86127</v>
      </c>
      <c r="EJ24">
        <v>1.86676</v>
      </c>
      <c r="EK24">
        <v>1.85803</v>
      </c>
      <c r="EL24">
        <v>1.86249</v>
      </c>
      <c r="EM24">
        <v>1.86309</v>
      </c>
      <c r="EN24">
        <v>1.86386</v>
      </c>
      <c r="EO24">
        <v>1.85977</v>
      </c>
      <c r="EP24">
        <v>0</v>
      </c>
      <c r="EQ24">
        <v>0</v>
      </c>
      <c r="ER24">
        <v>0</v>
      </c>
      <c r="ES24">
        <v>0</v>
      </c>
      <c r="ET24" t="s">
        <v>336</v>
      </c>
      <c r="EU24" t="s">
        <v>337</v>
      </c>
      <c r="EV24" t="s">
        <v>338</v>
      </c>
      <c r="EW24" t="s">
        <v>338</v>
      </c>
      <c r="EX24" t="s">
        <v>338</v>
      </c>
      <c r="EY24" t="s">
        <v>338</v>
      </c>
      <c r="EZ24">
        <v>0</v>
      </c>
      <c r="FA24">
        <v>100</v>
      </c>
      <c r="FB24">
        <v>100</v>
      </c>
      <c r="FC24">
        <v>3.652</v>
      </c>
      <c r="FD24">
        <v>0.287</v>
      </c>
      <c r="FE24">
        <v>3.473704603395401</v>
      </c>
      <c r="FF24">
        <v>0.0006784385813721132</v>
      </c>
      <c r="FG24">
        <v>-9.114967239483524E-07</v>
      </c>
      <c r="FH24">
        <v>3.422039933275619E-10</v>
      </c>
      <c r="FI24">
        <v>0.02446924383498105</v>
      </c>
      <c r="FJ24">
        <v>-0.01029449659765723</v>
      </c>
      <c r="FK24">
        <v>0.0009324137930095463</v>
      </c>
      <c r="FL24">
        <v>-3.199825925107234E-06</v>
      </c>
      <c r="FM24">
        <v>1</v>
      </c>
      <c r="FN24">
        <v>2092</v>
      </c>
      <c r="FO24">
        <v>0</v>
      </c>
      <c r="FP24">
        <v>27</v>
      </c>
      <c r="FQ24">
        <v>1.1</v>
      </c>
      <c r="FR24">
        <v>1</v>
      </c>
      <c r="FS24">
        <v>1.36841</v>
      </c>
      <c r="FT24">
        <v>2.38403</v>
      </c>
      <c r="FU24">
        <v>2.14966</v>
      </c>
      <c r="FV24">
        <v>2.72949</v>
      </c>
      <c r="FW24">
        <v>2.15088</v>
      </c>
      <c r="FX24">
        <v>2.3584</v>
      </c>
      <c r="FY24">
        <v>30.3939</v>
      </c>
      <c r="FZ24">
        <v>16.1634</v>
      </c>
      <c r="GA24">
        <v>19</v>
      </c>
      <c r="GB24">
        <v>623.211</v>
      </c>
      <c r="GC24">
        <v>729.158</v>
      </c>
      <c r="GD24">
        <v>27.9996</v>
      </c>
      <c r="GE24">
        <v>25.7794</v>
      </c>
      <c r="GF24">
        <v>30.0001</v>
      </c>
      <c r="GG24">
        <v>25.6953</v>
      </c>
      <c r="GH24">
        <v>25.6597</v>
      </c>
      <c r="GI24">
        <v>27.4094</v>
      </c>
      <c r="GJ24">
        <v>14.1059</v>
      </c>
      <c r="GK24">
        <v>100</v>
      </c>
      <c r="GL24">
        <v>28</v>
      </c>
      <c r="GM24">
        <v>420</v>
      </c>
      <c r="GN24">
        <v>24.7779</v>
      </c>
      <c r="GO24">
        <v>100.851</v>
      </c>
      <c r="GP24">
        <v>101.548</v>
      </c>
    </row>
    <row r="25" spans="1:198">
      <c r="A25">
        <v>7</v>
      </c>
      <c r="B25">
        <v>1657724751</v>
      </c>
      <c r="C25">
        <v>492</v>
      </c>
      <c r="D25" t="s">
        <v>354</v>
      </c>
      <c r="E25" t="s">
        <v>355</v>
      </c>
      <c r="F25">
        <v>15</v>
      </c>
      <c r="G25">
        <v>1657724743</v>
      </c>
      <c r="H25">
        <f>(I25)/1000</f>
        <v>0</v>
      </c>
      <c r="I25">
        <f>1000*AY25*AG25*(AU25-AV25)/(100*AN25*(1000-AG25*AU25))</f>
        <v>0</v>
      </c>
      <c r="J25">
        <f>AY25*AG25*(AT25-AS25*(1000-AG25*AV25)/(1000-AG25*AU25))/(100*AN25)</f>
        <v>0</v>
      </c>
      <c r="K25">
        <f>AS25 - IF(AG25&gt;1, J25*AN25*100.0/(AI25*BG25), 0)</f>
        <v>0</v>
      </c>
      <c r="L25">
        <f>((R25-H25/2)*K25-J25)/(R25+H25/2)</f>
        <v>0</v>
      </c>
      <c r="M25">
        <f>L25*(AZ25+BA25)/1000.0</f>
        <v>0</v>
      </c>
      <c r="N25">
        <f>(AS25 - IF(AG25&gt;1, J25*AN25*100.0/(AI25*BG25), 0))*(AZ25+BA25)/1000.0</f>
        <v>0</v>
      </c>
      <c r="O25">
        <f>2.0/((1/Q25-1/P25)+SIGN(Q25)*SQRT((1/Q25-1/P25)*(1/Q25-1/P25) + 4*AO25/((AO25+1)*(AO25+1))*(2*1/Q25*1/P25-1/P25*1/P25)))</f>
        <v>0</v>
      </c>
      <c r="P25">
        <f>IF(LEFT(AP25,1)&lt;&gt;"0",IF(LEFT(AP25,1)="1",3.0,AQ25),$D$5+$E$5*(BG25*AZ25/($K$5*1000))+$F$5*(BG25*AZ25/($K$5*1000))*MAX(MIN(AN25,$J$5),$I$5)*MAX(MIN(AN25,$J$5),$I$5)+$G$5*MAX(MIN(AN25,$J$5),$I$5)*(BG25*AZ25/($K$5*1000))+$H$5*(BG25*AZ25/($K$5*1000))*(BG25*AZ25/($K$5*1000)))</f>
        <v>0</v>
      </c>
      <c r="Q25">
        <f>H25*(1000-(1000*0.61365*exp(17.502*U25/(240.97+U25))/(AZ25+BA25)+AU25)/2)/(1000*0.61365*exp(17.502*U25/(240.97+U25))/(AZ25+BA25)-AU25)</f>
        <v>0</v>
      </c>
      <c r="R25">
        <f>1/((AO25+1)/(O25/1.6)+1/(P25/1.37)) + AO25/((AO25+1)/(O25/1.6) + AO25/(P25/1.37))</f>
        <v>0</v>
      </c>
      <c r="S25">
        <f>(AJ25*AM25)</f>
        <v>0</v>
      </c>
      <c r="T25">
        <f>(BB25+(S25+2*0.95*5.67E-8*(((BB25+$B$9)+273)^4-(BB25+273)^4)-44100*H25)/(1.84*29.3*P25+8*0.95*5.67E-8*(BB25+273)^3))</f>
        <v>0</v>
      </c>
      <c r="U25">
        <f>($C$9*BC25+$D$9*BD25+$E$9*T25)</f>
        <v>0</v>
      </c>
      <c r="V25">
        <f>0.61365*exp(17.502*U25/(240.97+U25))</f>
        <v>0</v>
      </c>
      <c r="W25">
        <f>(X25/Y25*100)</f>
        <v>0</v>
      </c>
      <c r="X25">
        <f>AU25*(AZ25+BA25)/1000</f>
        <v>0</v>
      </c>
      <c r="Y25">
        <f>0.61365*exp(17.502*BB25/(240.97+BB25))</f>
        <v>0</v>
      </c>
      <c r="Z25">
        <f>(V25-AU25*(AZ25+BA25)/1000)</f>
        <v>0</v>
      </c>
      <c r="AA25">
        <f>(-H25*44100)</f>
        <v>0</v>
      </c>
      <c r="AB25">
        <f>2*29.3*P25*0.92*(BB25-U25)</f>
        <v>0</v>
      </c>
      <c r="AC25">
        <f>2*0.95*5.67E-8*(((BB25+$B$9)+273)^4-(U25+273)^4)</f>
        <v>0</v>
      </c>
      <c r="AD25">
        <f>S25+AC25+AA25+AB25</f>
        <v>0</v>
      </c>
      <c r="AE25">
        <v>0</v>
      </c>
      <c r="AF25">
        <v>0</v>
      </c>
      <c r="AG25">
        <f>IF(AE25*$H$15&gt;=AI25,1.0,(AI25/(AI25-AE25*$H$15)))</f>
        <v>0</v>
      </c>
      <c r="AH25">
        <f>(AG25-1)*100</f>
        <v>0</v>
      </c>
      <c r="AI25">
        <f>MAX(0,($B$15+$C$15*BG25)/(1+$D$15*BG25)*AZ25/(BB25+273)*$E$15)</f>
        <v>0</v>
      </c>
      <c r="AJ25">
        <f>$B$13*BH25+$C$13*BI25+$D$13*BT25</f>
        <v>0</v>
      </c>
      <c r="AK25">
        <f>AJ25*AL25</f>
        <v>0</v>
      </c>
      <c r="AL25">
        <f>($B$13*$D$11+$C$13*$D$11+$D$13*(BU25*$E$11+BV25*$G$11))/($B$13+$C$13+$D$13)</f>
        <v>0</v>
      </c>
      <c r="AM25">
        <f>($B$13*$K$11+$C$13*$K$11+$D$13*(BU25*$L$11+BV25*$N$11))/($B$13+$C$13+$D$13)</f>
        <v>0</v>
      </c>
      <c r="AN25">
        <v>1.8</v>
      </c>
      <c r="AO25">
        <v>0.5</v>
      </c>
      <c r="AP25" t="s">
        <v>334</v>
      </c>
      <c r="AQ25">
        <v>2</v>
      </c>
      <c r="AR25">
        <v>1657724743</v>
      </c>
      <c r="AS25">
        <v>416.7373548387096</v>
      </c>
      <c r="AT25">
        <v>419.9715806451612</v>
      </c>
      <c r="AU25">
        <v>25.25221612903226</v>
      </c>
      <c r="AV25">
        <v>24.67400967741936</v>
      </c>
      <c r="AW25">
        <v>413.1933548387096</v>
      </c>
      <c r="AX25">
        <v>24.96921612903226</v>
      </c>
      <c r="AY25">
        <v>599.9885161290323</v>
      </c>
      <c r="AZ25">
        <v>85.13719677419354</v>
      </c>
      <c r="BA25">
        <v>0.09994659677419354</v>
      </c>
      <c r="BB25">
        <v>27.00512903225806</v>
      </c>
      <c r="BC25">
        <v>27.29492903225807</v>
      </c>
      <c r="BD25">
        <v>999.9000000000003</v>
      </c>
      <c r="BE25">
        <v>0</v>
      </c>
      <c r="BF25">
        <v>0</v>
      </c>
      <c r="BG25">
        <v>9999.610322580642</v>
      </c>
      <c r="BH25">
        <v>125.5209677419355</v>
      </c>
      <c r="BI25">
        <v>83.94719677419356</v>
      </c>
      <c r="BJ25">
        <v>-3.127040322580645</v>
      </c>
      <c r="BK25">
        <v>427.6505483870968</v>
      </c>
      <c r="BL25">
        <v>430.5961290322581</v>
      </c>
      <c r="BM25">
        <v>0.5942053225806452</v>
      </c>
      <c r="BN25">
        <v>419.9715806451612</v>
      </c>
      <c r="BO25">
        <v>24.67400967741936</v>
      </c>
      <c r="BP25">
        <v>2.151265806451613</v>
      </c>
      <c r="BQ25">
        <v>2.100675806451613</v>
      </c>
      <c r="BR25">
        <v>18.60392903225807</v>
      </c>
      <c r="BS25">
        <v>18.22430967741935</v>
      </c>
      <c r="BT25">
        <v>400.0002903225807</v>
      </c>
      <c r="BU25">
        <v>0.6430050967741936</v>
      </c>
      <c r="BV25">
        <v>0.3569949032258065</v>
      </c>
      <c r="BW25">
        <v>26</v>
      </c>
      <c r="BX25">
        <v>6680.781935483869</v>
      </c>
      <c r="BY25">
        <v>1657724770.5</v>
      </c>
      <c r="BZ25" t="s">
        <v>356</v>
      </c>
      <c r="CA25">
        <v>1657724770</v>
      </c>
      <c r="CB25">
        <v>1657724770.5</v>
      </c>
      <c r="CC25">
        <v>8</v>
      </c>
      <c r="CD25">
        <v>-0.107</v>
      </c>
      <c r="CE25">
        <v>0.001</v>
      </c>
      <c r="CF25">
        <v>3.544</v>
      </c>
      <c r="CG25">
        <v>0.283</v>
      </c>
      <c r="CH25">
        <v>420</v>
      </c>
      <c r="CI25">
        <v>25</v>
      </c>
      <c r="CJ25">
        <v>0.72</v>
      </c>
      <c r="CK25">
        <v>0.16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3.23494</v>
      </c>
      <c r="CX25">
        <v>2.78129</v>
      </c>
      <c r="CY25">
        <v>0.0824849</v>
      </c>
      <c r="CZ25">
        <v>0.0846208</v>
      </c>
      <c r="DA25">
        <v>0.105602</v>
      </c>
      <c r="DB25">
        <v>0.106392</v>
      </c>
      <c r="DC25">
        <v>23295.7</v>
      </c>
      <c r="DD25">
        <v>22964.8</v>
      </c>
      <c r="DE25">
        <v>24403.6</v>
      </c>
      <c r="DF25">
        <v>22343.4</v>
      </c>
      <c r="DG25">
        <v>32234.8</v>
      </c>
      <c r="DH25">
        <v>25489.2</v>
      </c>
      <c r="DI25">
        <v>39876.5</v>
      </c>
      <c r="DJ25">
        <v>30966.1</v>
      </c>
      <c r="DK25">
        <v>2.21767</v>
      </c>
      <c r="DL25">
        <v>2.30757</v>
      </c>
      <c r="DM25">
        <v>0.0703894</v>
      </c>
      <c r="DN25">
        <v>0</v>
      </c>
      <c r="DO25">
        <v>26.1381</v>
      </c>
      <c r="DP25">
        <v>999.9</v>
      </c>
      <c r="DQ25">
        <v>74.40000000000001</v>
      </c>
      <c r="DR25">
        <v>25.1</v>
      </c>
      <c r="DS25">
        <v>27.9538</v>
      </c>
      <c r="DT25">
        <v>64.09</v>
      </c>
      <c r="DU25">
        <v>10.4928</v>
      </c>
      <c r="DV25">
        <v>2</v>
      </c>
      <c r="DW25">
        <v>-0.119571</v>
      </c>
      <c r="DX25">
        <v>-1.30294</v>
      </c>
      <c r="DY25">
        <v>20.376</v>
      </c>
      <c r="DZ25">
        <v>5.23376</v>
      </c>
      <c r="EA25">
        <v>11.9388</v>
      </c>
      <c r="EB25">
        <v>4.9798</v>
      </c>
      <c r="EC25">
        <v>3.28188</v>
      </c>
      <c r="ED25">
        <v>6625.5</v>
      </c>
      <c r="EE25">
        <v>9999</v>
      </c>
      <c r="EF25">
        <v>9999</v>
      </c>
      <c r="EG25">
        <v>161.5</v>
      </c>
      <c r="EH25">
        <v>4.97162</v>
      </c>
      <c r="EI25">
        <v>1.86127</v>
      </c>
      <c r="EJ25">
        <v>1.86676</v>
      </c>
      <c r="EK25">
        <v>1.85792</v>
      </c>
      <c r="EL25">
        <v>1.86249</v>
      </c>
      <c r="EM25">
        <v>1.86308</v>
      </c>
      <c r="EN25">
        <v>1.86386</v>
      </c>
      <c r="EO25">
        <v>1.85975</v>
      </c>
      <c r="EP25">
        <v>0</v>
      </c>
      <c r="EQ25">
        <v>0</v>
      </c>
      <c r="ER25">
        <v>0</v>
      </c>
      <c r="ES25">
        <v>0</v>
      </c>
      <c r="ET25" t="s">
        <v>336</v>
      </c>
      <c r="EU25" t="s">
        <v>337</v>
      </c>
      <c r="EV25" t="s">
        <v>338</v>
      </c>
      <c r="EW25" t="s">
        <v>338</v>
      </c>
      <c r="EX25" t="s">
        <v>338</v>
      </c>
      <c r="EY25" t="s">
        <v>338</v>
      </c>
      <c r="EZ25">
        <v>0</v>
      </c>
      <c r="FA25">
        <v>100</v>
      </c>
      <c r="FB25">
        <v>100</v>
      </c>
      <c r="FC25">
        <v>3.544</v>
      </c>
      <c r="FD25">
        <v>0.283</v>
      </c>
      <c r="FE25">
        <v>3.502445627982773</v>
      </c>
      <c r="FF25">
        <v>0.0006784385813721132</v>
      </c>
      <c r="FG25">
        <v>-9.114967239483524E-07</v>
      </c>
      <c r="FH25">
        <v>3.422039933275619E-10</v>
      </c>
      <c r="FI25">
        <v>0.02453802760959583</v>
      </c>
      <c r="FJ25">
        <v>-0.01029449659765723</v>
      </c>
      <c r="FK25">
        <v>0.0009324137930095463</v>
      </c>
      <c r="FL25">
        <v>-3.199825925107234E-06</v>
      </c>
      <c r="FM25">
        <v>1</v>
      </c>
      <c r="FN25">
        <v>2092</v>
      </c>
      <c r="FO25">
        <v>0</v>
      </c>
      <c r="FP25">
        <v>27</v>
      </c>
      <c r="FQ25">
        <v>1.1</v>
      </c>
      <c r="FR25">
        <v>1</v>
      </c>
      <c r="FS25">
        <v>1.36841</v>
      </c>
      <c r="FT25">
        <v>2.38892</v>
      </c>
      <c r="FU25">
        <v>2.14966</v>
      </c>
      <c r="FV25">
        <v>2.72949</v>
      </c>
      <c r="FW25">
        <v>2.15088</v>
      </c>
      <c r="FX25">
        <v>2.41333</v>
      </c>
      <c r="FY25">
        <v>30.5015</v>
      </c>
      <c r="FZ25">
        <v>16.1634</v>
      </c>
      <c r="GA25">
        <v>19</v>
      </c>
      <c r="GB25">
        <v>623.1849999999999</v>
      </c>
      <c r="GC25">
        <v>727.8049999999999</v>
      </c>
      <c r="GD25">
        <v>27.9999</v>
      </c>
      <c r="GE25">
        <v>25.7816</v>
      </c>
      <c r="GF25">
        <v>30</v>
      </c>
      <c r="GG25">
        <v>25.6931</v>
      </c>
      <c r="GH25">
        <v>25.6576</v>
      </c>
      <c r="GI25">
        <v>27.422</v>
      </c>
      <c r="GJ25">
        <v>14.9278</v>
      </c>
      <c r="GK25">
        <v>100</v>
      </c>
      <c r="GL25">
        <v>28</v>
      </c>
      <c r="GM25">
        <v>420</v>
      </c>
      <c r="GN25">
        <v>24.6822</v>
      </c>
      <c r="GO25">
        <v>100.855</v>
      </c>
      <c r="GP25">
        <v>101.54</v>
      </c>
    </row>
    <row r="26" spans="1:198">
      <c r="A26">
        <v>8</v>
      </c>
      <c r="B26">
        <v>1657724855.5</v>
      </c>
      <c r="C26">
        <v>596.5</v>
      </c>
      <c r="D26" t="s">
        <v>357</v>
      </c>
      <c r="E26" t="s">
        <v>358</v>
      </c>
      <c r="F26">
        <v>15</v>
      </c>
      <c r="G26">
        <v>1657724847.5</v>
      </c>
      <c r="H26">
        <f>(I26)/1000</f>
        <v>0</v>
      </c>
      <c r="I26">
        <f>1000*AY26*AG26*(AU26-AV26)/(100*AN26*(1000-AG26*AU26))</f>
        <v>0</v>
      </c>
      <c r="J26">
        <f>AY26*AG26*(AT26-AS26*(1000-AG26*AV26)/(1000-AG26*AU26))/(100*AN26)</f>
        <v>0</v>
      </c>
      <c r="K26">
        <f>AS26 - IF(AG26&gt;1, J26*AN26*100.0/(AI26*BG26), 0)</f>
        <v>0</v>
      </c>
      <c r="L26">
        <f>((R26-H26/2)*K26-J26)/(R26+H26/2)</f>
        <v>0</v>
      </c>
      <c r="M26">
        <f>L26*(AZ26+BA26)/1000.0</f>
        <v>0</v>
      </c>
      <c r="N26">
        <f>(AS26 - IF(AG26&gt;1, J26*AN26*100.0/(AI26*BG26), 0))*(AZ26+BA26)/1000.0</f>
        <v>0</v>
      </c>
      <c r="O26">
        <f>2.0/((1/Q26-1/P26)+SIGN(Q26)*SQRT((1/Q26-1/P26)*(1/Q26-1/P26) + 4*AO26/((AO26+1)*(AO26+1))*(2*1/Q26*1/P26-1/P26*1/P26)))</f>
        <v>0</v>
      </c>
      <c r="P26">
        <f>IF(LEFT(AP26,1)&lt;&gt;"0",IF(LEFT(AP26,1)="1",3.0,AQ26),$D$5+$E$5*(BG26*AZ26/($K$5*1000))+$F$5*(BG26*AZ26/($K$5*1000))*MAX(MIN(AN26,$J$5),$I$5)*MAX(MIN(AN26,$J$5),$I$5)+$G$5*MAX(MIN(AN26,$J$5),$I$5)*(BG26*AZ26/($K$5*1000))+$H$5*(BG26*AZ26/($K$5*1000))*(BG26*AZ26/($K$5*1000)))</f>
        <v>0</v>
      </c>
      <c r="Q26">
        <f>H26*(1000-(1000*0.61365*exp(17.502*U26/(240.97+U26))/(AZ26+BA26)+AU26)/2)/(1000*0.61365*exp(17.502*U26/(240.97+U26))/(AZ26+BA26)-AU26)</f>
        <v>0</v>
      </c>
      <c r="R26">
        <f>1/((AO26+1)/(O26/1.6)+1/(P26/1.37)) + AO26/((AO26+1)/(O26/1.6) + AO26/(P26/1.37))</f>
        <v>0</v>
      </c>
      <c r="S26">
        <f>(AJ26*AM26)</f>
        <v>0</v>
      </c>
      <c r="T26">
        <f>(BB26+(S26+2*0.95*5.67E-8*(((BB26+$B$9)+273)^4-(BB26+273)^4)-44100*H26)/(1.84*29.3*P26+8*0.95*5.67E-8*(BB26+273)^3))</f>
        <v>0</v>
      </c>
      <c r="U26">
        <f>($C$9*BC26+$D$9*BD26+$E$9*T26)</f>
        <v>0</v>
      </c>
      <c r="V26">
        <f>0.61365*exp(17.502*U26/(240.97+U26))</f>
        <v>0</v>
      </c>
      <c r="W26">
        <f>(X26/Y26*100)</f>
        <v>0</v>
      </c>
      <c r="X26">
        <f>AU26*(AZ26+BA26)/1000</f>
        <v>0</v>
      </c>
      <c r="Y26">
        <f>0.61365*exp(17.502*BB26/(240.97+BB26))</f>
        <v>0</v>
      </c>
      <c r="Z26">
        <f>(V26-AU26*(AZ26+BA26)/1000)</f>
        <v>0</v>
      </c>
      <c r="AA26">
        <f>(-H26*44100)</f>
        <v>0</v>
      </c>
      <c r="AB26">
        <f>2*29.3*P26*0.92*(BB26-U26)</f>
        <v>0</v>
      </c>
      <c r="AC26">
        <f>2*0.95*5.67E-8*(((BB26+$B$9)+273)^4-(U26+273)^4)</f>
        <v>0</v>
      </c>
      <c r="AD26">
        <f>S26+AC26+AA26+AB26</f>
        <v>0</v>
      </c>
      <c r="AE26">
        <v>0</v>
      </c>
      <c r="AF26">
        <v>0</v>
      </c>
      <c r="AG26">
        <f>IF(AE26*$H$15&gt;=AI26,1.0,(AI26/(AI26-AE26*$H$15)))</f>
        <v>0</v>
      </c>
      <c r="AH26">
        <f>(AG26-1)*100</f>
        <v>0</v>
      </c>
      <c r="AI26">
        <f>MAX(0,($B$15+$C$15*BG26)/(1+$D$15*BG26)*AZ26/(BB26+273)*$E$15)</f>
        <v>0</v>
      </c>
      <c r="AJ26">
        <f>$B$13*BH26+$C$13*BI26+$D$13*BT26</f>
        <v>0</v>
      </c>
      <c r="AK26">
        <f>AJ26*AL26</f>
        <v>0</v>
      </c>
      <c r="AL26">
        <f>($B$13*$D$11+$C$13*$D$11+$D$13*(BU26*$E$11+BV26*$G$11))/($B$13+$C$13+$D$13)</f>
        <v>0</v>
      </c>
      <c r="AM26">
        <f>($B$13*$K$11+$C$13*$K$11+$D$13*(BU26*$L$11+BV26*$N$11))/($B$13+$C$13+$D$13)</f>
        <v>0</v>
      </c>
      <c r="AN26">
        <v>1.8</v>
      </c>
      <c r="AO26">
        <v>0.5</v>
      </c>
      <c r="AP26" t="s">
        <v>334</v>
      </c>
      <c r="AQ26">
        <v>2</v>
      </c>
      <c r="AR26">
        <v>1657724847.5</v>
      </c>
      <c r="AS26">
        <v>416.0175806451613</v>
      </c>
      <c r="AT26">
        <v>419.9798387096775</v>
      </c>
      <c r="AU26">
        <v>25.33951290322581</v>
      </c>
      <c r="AV26">
        <v>24.42940322580645</v>
      </c>
      <c r="AW26">
        <v>412.5165806451614</v>
      </c>
      <c r="AX26">
        <v>25.06751290322581</v>
      </c>
      <c r="AY26">
        <v>600.0052258064518</v>
      </c>
      <c r="AZ26">
        <v>85.13850967741935</v>
      </c>
      <c r="BA26">
        <v>0.1000459419354839</v>
      </c>
      <c r="BB26">
        <v>27.13566129032258</v>
      </c>
      <c r="BC26">
        <v>28.60323870967742</v>
      </c>
      <c r="BD26">
        <v>999.9000000000003</v>
      </c>
      <c r="BE26">
        <v>0</v>
      </c>
      <c r="BF26">
        <v>0</v>
      </c>
      <c r="BG26">
        <v>10000.80419354839</v>
      </c>
      <c r="BH26">
        <v>682.3934516129033</v>
      </c>
      <c r="BI26">
        <v>85.86611935483873</v>
      </c>
      <c r="BJ26">
        <v>-3.91939064516129</v>
      </c>
      <c r="BK26">
        <v>426.8909677419355</v>
      </c>
      <c r="BL26">
        <v>430.4967419354838</v>
      </c>
      <c r="BM26">
        <v>0.9410120322580645</v>
      </c>
      <c r="BN26">
        <v>419.9798387096775</v>
      </c>
      <c r="BO26">
        <v>24.42940322580645</v>
      </c>
      <c r="BP26">
        <v>2.160000322580645</v>
      </c>
      <c r="BQ26">
        <v>2.079884516129032</v>
      </c>
      <c r="BR26">
        <v>18.66869032258064</v>
      </c>
      <c r="BS26">
        <v>18.06594516129032</v>
      </c>
      <c r="BT26">
        <v>2199.948709677419</v>
      </c>
      <c r="BU26">
        <v>0.64300035483871</v>
      </c>
      <c r="BV26">
        <v>0.3569996451612903</v>
      </c>
      <c r="BW26">
        <v>26</v>
      </c>
      <c r="BX26">
        <v>36743.3</v>
      </c>
      <c r="BY26">
        <v>1657724872.5</v>
      </c>
      <c r="BZ26" t="s">
        <v>359</v>
      </c>
      <c r="CA26">
        <v>1657724872</v>
      </c>
      <c r="CB26">
        <v>1657724872.5</v>
      </c>
      <c r="CC26">
        <v>9</v>
      </c>
      <c r="CD26">
        <v>-0.044</v>
      </c>
      <c r="CE26">
        <v>-0.003</v>
      </c>
      <c r="CF26">
        <v>3.501</v>
      </c>
      <c r="CG26">
        <v>0.272</v>
      </c>
      <c r="CH26">
        <v>420</v>
      </c>
      <c r="CI26">
        <v>24</v>
      </c>
      <c r="CJ26">
        <v>0.47</v>
      </c>
      <c r="CK26">
        <v>0.11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3.23496</v>
      </c>
      <c r="CX26">
        <v>2.78125</v>
      </c>
      <c r="CY26">
        <v>0.0823826</v>
      </c>
      <c r="CZ26">
        <v>0.08462459999999999</v>
      </c>
      <c r="DA26">
        <v>0.105829</v>
      </c>
      <c r="DB26">
        <v>0.105559</v>
      </c>
      <c r="DC26">
        <v>23297.1</v>
      </c>
      <c r="DD26">
        <v>22961.9</v>
      </c>
      <c r="DE26">
        <v>24402.5</v>
      </c>
      <c r="DF26">
        <v>22340.8</v>
      </c>
      <c r="DG26">
        <v>32225.6</v>
      </c>
      <c r="DH26">
        <v>25509.4</v>
      </c>
      <c r="DI26">
        <v>39875.3</v>
      </c>
      <c r="DJ26">
        <v>30961.6</v>
      </c>
      <c r="DK26">
        <v>2.2178</v>
      </c>
      <c r="DL26">
        <v>2.3052</v>
      </c>
      <c r="DM26">
        <v>0.137262</v>
      </c>
      <c r="DN26">
        <v>0</v>
      </c>
      <c r="DO26">
        <v>26.3638</v>
      </c>
      <c r="DP26">
        <v>999.9</v>
      </c>
      <c r="DQ26">
        <v>74.2</v>
      </c>
      <c r="DR26">
        <v>25.3</v>
      </c>
      <c r="DS26">
        <v>28.2134</v>
      </c>
      <c r="DT26">
        <v>64.16</v>
      </c>
      <c r="DU26">
        <v>10.4728</v>
      </c>
      <c r="DV26">
        <v>2</v>
      </c>
      <c r="DW26">
        <v>-0.117442</v>
      </c>
      <c r="DX26">
        <v>-1.28369</v>
      </c>
      <c r="DY26">
        <v>20.3575</v>
      </c>
      <c r="DZ26">
        <v>5.23346</v>
      </c>
      <c r="EA26">
        <v>11.9387</v>
      </c>
      <c r="EB26">
        <v>4.97955</v>
      </c>
      <c r="EC26">
        <v>3.28153</v>
      </c>
      <c r="ED26">
        <v>6628.4</v>
      </c>
      <c r="EE26">
        <v>9999</v>
      </c>
      <c r="EF26">
        <v>9999</v>
      </c>
      <c r="EG26">
        <v>161.5</v>
      </c>
      <c r="EH26">
        <v>4.97159</v>
      </c>
      <c r="EI26">
        <v>1.86128</v>
      </c>
      <c r="EJ26">
        <v>1.86676</v>
      </c>
      <c r="EK26">
        <v>1.85797</v>
      </c>
      <c r="EL26">
        <v>1.86249</v>
      </c>
      <c r="EM26">
        <v>1.86307</v>
      </c>
      <c r="EN26">
        <v>1.86385</v>
      </c>
      <c r="EO26">
        <v>1.85981</v>
      </c>
      <c r="EP26">
        <v>0</v>
      </c>
      <c r="EQ26">
        <v>0</v>
      </c>
      <c r="ER26">
        <v>0</v>
      </c>
      <c r="ES26">
        <v>0</v>
      </c>
      <c r="ET26" t="s">
        <v>336</v>
      </c>
      <c r="EU26" t="s">
        <v>337</v>
      </c>
      <c r="EV26" t="s">
        <v>338</v>
      </c>
      <c r="EW26" t="s">
        <v>338</v>
      </c>
      <c r="EX26" t="s">
        <v>338</v>
      </c>
      <c r="EY26" t="s">
        <v>338</v>
      </c>
      <c r="EZ26">
        <v>0</v>
      </c>
      <c r="FA26">
        <v>100</v>
      </c>
      <c r="FB26">
        <v>100</v>
      </c>
      <c r="FC26">
        <v>3.501</v>
      </c>
      <c r="FD26">
        <v>0.272</v>
      </c>
      <c r="FE26">
        <v>3.39514342574935</v>
      </c>
      <c r="FF26">
        <v>0.0006784385813721132</v>
      </c>
      <c r="FG26">
        <v>-9.114967239483524E-07</v>
      </c>
      <c r="FH26">
        <v>3.422039933275619E-10</v>
      </c>
      <c r="FI26">
        <v>0.02545315394015251</v>
      </c>
      <c r="FJ26">
        <v>-0.01029449659765723</v>
      </c>
      <c r="FK26">
        <v>0.0009324137930095463</v>
      </c>
      <c r="FL26">
        <v>-3.199825925107234E-06</v>
      </c>
      <c r="FM26">
        <v>1</v>
      </c>
      <c r="FN26">
        <v>2092</v>
      </c>
      <c r="FO26">
        <v>0</v>
      </c>
      <c r="FP26">
        <v>27</v>
      </c>
      <c r="FQ26">
        <v>1.4</v>
      </c>
      <c r="FR26">
        <v>1.4</v>
      </c>
      <c r="FS26">
        <v>1.36963</v>
      </c>
      <c r="FT26">
        <v>2.3877</v>
      </c>
      <c r="FU26">
        <v>2.14966</v>
      </c>
      <c r="FV26">
        <v>2.72949</v>
      </c>
      <c r="FW26">
        <v>2.15088</v>
      </c>
      <c r="FX26">
        <v>2.3584</v>
      </c>
      <c r="FY26">
        <v>30.6309</v>
      </c>
      <c r="FZ26">
        <v>16.1459</v>
      </c>
      <c r="GA26">
        <v>19</v>
      </c>
      <c r="GB26">
        <v>623.46</v>
      </c>
      <c r="GC26">
        <v>725.838</v>
      </c>
      <c r="GD26">
        <v>27.9998</v>
      </c>
      <c r="GE26">
        <v>25.8055</v>
      </c>
      <c r="GF26">
        <v>30.0002</v>
      </c>
      <c r="GG26">
        <v>25.7089</v>
      </c>
      <c r="GH26">
        <v>25.6743</v>
      </c>
      <c r="GI26">
        <v>27.4387</v>
      </c>
      <c r="GJ26">
        <v>16.6298</v>
      </c>
      <c r="GK26">
        <v>100</v>
      </c>
      <c r="GL26">
        <v>28</v>
      </c>
      <c r="GM26">
        <v>420</v>
      </c>
      <c r="GN26">
        <v>24.3752</v>
      </c>
      <c r="GO26">
        <v>100.851</v>
      </c>
      <c r="GP26">
        <v>101.526</v>
      </c>
    </row>
    <row r="27" spans="1:198">
      <c r="A27">
        <v>9</v>
      </c>
      <c r="B27">
        <v>1657724933.5</v>
      </c>
      <c r="C27">
        <v>674.5</v>
      </c>
      <c r="D27" t="s">
        <v>360</v>
      </c>
      <c r="E27" t="s">
        <v>361</v>
      </c>
      <c r="F27">
        <v>15</v>
      </c>
      <c r="G27">
        <v>1657724925.5</v>
      </c>
      <c r="H27">
        <f>(I27)/1000</f>
        <v>0</v>
      </c>
      <c r="I27">
        <f>1000*AY27*AG27*(AU27-AV27)/(100*AN27*(1000-AG27*AU27))</f>
        <v>0</v>
      </c>
      <c r="J27">
        <f>AY27*AG27*(AT27-AS27*(1000-AG27*AV27)/(1000-AG27*AU27))/(100*AN27)</f>
        <v>0</v>
      </c>
      <c r="K27">
        <f>AS27 - IF(AG27&gt;1, J27*AN27*100.0/(AI27*BG27), 0)</f>
        <v>0</v>
      </c>
      <c r="L27">
        <f>((R27-H27/2)*K27-J27)/(R27+H27/2)</f>
        <v>0</v>
      </c>
      <c r="M27">
        <f>L27*(AZ27+BA27)/1000.0</f>
        <v>0</v>
      </c>
      <c r="N27">
        <f>(AS27 - IF(AG27&gt;1, J27*AN27*100.0/(AI27*BG27), 0))*(AZ27+BA27)/1000.0</f>
        <v>0</v>
      </c>
      <c r="O27">
        <f>2.0/((1/Q27-1/P27)+SIGN(Q27)*SQRT((1/Q27-1/P27)*(1/Q27-1/P27) + 4*AO27/((AO27+1)*(AO27+1))*(2*1/Q27*1/P27-1/P27*1/P27)))</f>
        <v>0</v>
      </c>
      <c r="P27">
        <f>IF(LEFT(AP27,1)&lt;&gt;"0",IF(LEFT(AP27,1)="1",3.0,AQ27),$D$5+$E$5*(BG27*AZ27/($K$5*1000))+$F$5*(BG27*AZ27/($K$5*1000))*MAX(MIN(AN27,$J$5),$I$5)*MAX(MIN(AN27,$J$5),$I$5)+$G$5*MAX(MIN(AN27,$J$5),$I$5)*(BG27*AZ27/($K$5*1000))+$H$5*(BG27*AZ27/($K$5*1000))*(BG27*AZ27/($K$5*1000)))</f>
        <v>0</v>
      </c>
      <c r="Q27">
        <f>H27*(1000-(1000*0.61365*exp(17.502*U27/(240.97+U27))/(AZ27+BA27)+AU27)/2)/(1000*0.61365*exp(17.502*U27/(240.97+U27))/(AZ27+BA27)-AU27)</f>
        <v>0</v>
      </c>
      <c r="R27">
        <f>1/((AO27+1)/(O27/1.6)+1/(P27/1.37)) + AO27/((AO27+1)/(O27/1.6) + AO27/(P27/1.37))</f>
        <v>0</v>
      </c>
      <c r="S27">
        <f>(AJ27*AM27)</f>
        <v>0</v>
      </c>
      <c r="T27">
        <f>(BB27+(S27+2*0.95*5.67E-8*(((BB27+$B$9)+273)^4-(BB27+273)^4)-44100*H27)/(1.84*29.3*P27+8*0.95*5.67E-8*(BB27+273)^3))</f>
        <v>0</v>
      </c>
      <c r="U27">
        <f>($C$9*BC27+$D$9*BD27+$E$9*T27)</f>
        <v>0</v>
      </c>
      <c r="V27">
        <f>0.61365*exp(17.502*U27/(240.97+U27))</f>
        <v>0</v>
      </c>
      <c r="W27">
        <f>(X27/Y27*100)</f>
        <v>0</v>
      </c>
      <c r="X27">
        <f>AU27*(AZ27+BA27)/1000</f>
        <v>0</v>
      </c>
      <c r="Y27">
        <f>0.61365*exp(17.502*BB27/(240.97+BB27))</f>
        <v>0</v>
      </c>
      <c r="Z27">
        <f>(V27-AU27*(AZ27+BA27)/1000)</f>
        <v>0</v>
      </c>
      <c r="AA27">
        <f>(-H27*44100)</f>
        <v>0</v>
      </c>
      <c r="AB27">
        <f>2*29.3*P27*0.92*(BB27-U27)</f>
        <v>0</v>
      </c>
      <c r="AC27">
        <f>2*0.95*5.67E-8*(((BB27+$B$9)+273)^4-(U27+273)^4)</f>
        <v>0</v>
      </c>
      <c r="AD27">
        <f>S27+AC27+AA27+AB27</f>
        <v>0</v>
      </c>
      <c r="AE27">
        <v>0</v>
      </c>
      <c r="AF27">
        <v>0</v>
      </c>
      <c r="AG27">
        <f>IF(AE27*$H$15&gt;=AI27,1.0,(AI27/(AI27-AE27*$H$15)))</f>
        <v>0</v>
      </c>
      <c r="AH27">
        <f>(AG27-1)*100</f>
        <v>0</v>
      </c>
      <c r="AI27">
        <f>MAX(0,($B$15+$C$15*BG27)/(1+$D$15*BG27)*AZ27/(BB27+273)*$E$15)</f>
        <v>0</v>
      </c>
      <c r="AJ27">
        <f>$B$13*BH27+$C$13*BI27+$D$13*BT27</f>
        <v>0</v>
      </c>
      <c r="AK27">
        <f>AJ27*AL27</f>
        <v>0</v>
      </c>
      <c r="AL27">
        <f>($B$13*$D$11+$C$13*$D$11+$D$13*(BU27*$E$11+BV27*$G$11))/($B$13+$C$13+$D$13)</f>
        <v>0</v>
      </c>
      <c r="AM27">
        <f>($B$13*$K$11+$C$13*$K$11+$D$13*(BU27*$L$11+BV27*$N$11))/($B$13+$C$13+$D$13)</f>
        <v>0</v>
      </c>
      <c r="AN27">
        <v>1.8</v>
      </c>
      <c r="AO27">
        <v>0.5</v>
      </c>
      <c r="AP27" t="s">
        <v>334</v>
      </c>
      <c r="AQ27">
        <v>2</v>
      </c>
      <c r="AR27">
        <v>1657724925.5</v>
      </c>
      <c r="AS27">
        <v>415.961870967742</v>
      </c>
      <c r="AT27">
        <v>419.9842903225806</v>
      </c>
      <c r="AU27">
        <v>25.40366451612904</v>
      </c>
      <c r="AV27">
        <v>24.51345806451613</v>
      </c>
      <c r="AW27">
        <v>412.480870967742</v>
      </c>
      <c r="AX27">
        <v>25.12666451612904</v>
      </c>
      <c r="AY27">
        <v>600.001806451613</v>
      </c>
      <c r="AZ27">
        <v>85.13801935483873</v>
      </c>
      <c r="BA27">
        <v>0.1000209193548387</v>
      </c>
      <c r="BB27">
        <v>27.19386774193548</v>
      </c>
      <c r="BC27">
        <v>28.5189129032258</v>
      </c>
      <c r="BD27">
        <v>999.9000000000003</v>
      </c>
      <c r="BE27">
        <v>0</v>
      </c>
      <c r="BF27">
        <v>0</v>
      </c>
      <c r="BG27">
        <v>10002.21677419355</v>
      </c>
      <c r="BH27">
        <v>616.564</v>
      </c>
      <c r="BI27">
        <v>90.18788064516131</v>
      </c>
      <c r="BJ27">
        <v>-4.003117741935484</v>
      </c>
      <c r="BK27">
        <v>426.8349677419354</v>
      </c>
      <c r="BL27">
        <v>430.5383225806451</v>
      </c>
      <c r="BM27">
        <v>0.9151037419354837</v>
      </c>
      <c r="BN27">
        <v>419.9842903225806</v>
      </c>
      <c r="BO27">
        <v>24.51345806451613</v>
      </c>
      <c r="BP27">
        <v>2.164937096774193</v>
      </c>
      <c r="BQ27">
        <v>2.087026774193548</v>
      </c>
      <c r="BR27">
        <v>18.7051935483871</v>
      </c>
      <c r="BS27">
        <v>18.12051290322581</v>
      </c>
      <c r="BT27">
        <v>1999.989032258064</v>
      </c>
      <c r="BU27">
        <v>0.643000612903226</v>
      </c>
      <c r="BV27">
        <v>0.3569993870967742</v>
      </c>
      <c r="BW27">
        <v>26</v>
      </c>
      <c r="BX27">
        <v>33403.59677419355</v>
      </c>
      <c r="BY27">
        <v>1657724955.5</v>
      </c>
      <c r="BZ27" t="s">
        <v>362</v>
      </c>
      <c r="CA27">
        <v>1657724955.5</v>
      </c>
      <c r="CB27">
        <v>1657724952.5</v>
      </c>
      <c r="CC27">
        <v>10</v>
      </c>
      <c r="CD27">
        <v>-0.02</v>
      </c>
      <c r="CE27">
        <v>0.001</v>
      </c>
      <c r="CF27">
        <v>3.481</v>
      </c>
      <c r="CG27">
        <v>0.277</v>
      </c>
      <c r="CH27">
        <v>420</v>
      </c>
      <c r="CI27">
        <v>25</v>
      </c>
      <c r="CJ27">
        <v>0.29</v>
      </c>
      <c r="CK27">
        <v>0.1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3.2351</v>
      </c>
      <c r="CX27">
        <v>2.78122</v>
      </c>
      <c r="CY27">
        <v>0.0823763</v>
      </c>
      <c r="CZ27">
        <v>0.0846146</v>
      </c>
      <c r="DA27">
        <v>0.10609</v>
      </c>
      <c r="DB27">
        <v>0.105901</v>
      </c>
      <c r="DC27">
        <v>23297.6</v>
      </c>
      <c r="DD27">
        <v>22960.3</v>
      </c>
      <c r="DE27">
        <v>24402.9</v>
      </c>
      <c r="DF27">
        <v>22339</v>
      </c>
      <c r="DG27">
        <v>32216.8</v>
      </c>
      <c r="DH27">
        <v>25497.8</v>
      </c>
      <c r="DI27">
        <v>39876.2</v>
      </c>
      <c r="DJ27">
        <v>30959.3</v>
      </c>
      <c r="DK27">
        <v>2.21767</v>
      </c>
      <c r="DL27">
        <v>2.30407</v>
      </c>
      <c r="DM27">
        <v>0.12327</v>
      </c>
      <c r="DN27">
        <v>0</v>
      </c>
      <c r="DO27">
        <v>26.5128</v>
      </c>
      <c r="DP27">
        <v>999.9</v>
      </c>
      <c r="DQ27">
        <v>74.09999999999999</v>
      </c>
      <c r="DR27">
        <v>25.4</v>
      </c>
      <c r="DS27">
        <v>28.3413</v>
      </c>
      <c r="DT27">
        <v>64.22</v>
      </c>
      <c r="DU27">
        <v>10.4928</v>
      </c>
      <c r="DV27">
        <v>2</v>
      </c>
      <c r="DW27">
        <v>-0.116867</v>
      </c>
      <c r="DX27">
        <v>-1.28808</v>
      </c>
      <c r="DY27">
        <v>20.3594</v>
      </c>
      <c r="DZ27">
        <v>5.22972</v>
      </c>
      <c r="EA27">
        <v>11.9384</v>
      </c>
      <c r="EB27">
        <v>4.9795</v>
      </c>
      <c r="EC27">
        <v>3.28153</v>
      </c>
      <c r="ED27">
        <v>6630.4</v>
      </c>
      <c r="EE27">
        <v>9999</v>
      </c>
      <c r="EF27">
        <v>9999</v>
      </c>
      <c r="EG27">
        <v>161.5</v>
      </c>
      <c r="EH27">
        <v>4.97162</v>
      </c>
      <c r="EI27">
        <v>1.86128</v>
      </c>
      <c r="EJ27">
        <v>1.86676</v>
      </c>
      <c r="EK27">
        <v>1.85802</v>
      </c>
      <c r="EL27">
        <v>1.86249</v>
      </c>
      <c r="EM27">
        <v>1.8631</v>
      </c>
      <c r="EN27">
        <v>1.86386</v>
      </c>
      <c r="EO27">
        <v>1.85979</v>
      </c>
      <c r="EP27">
        <v>0</v>
      </c>
      <c r="EQ27">
        <v>0</v>
      </c>
      <c r="ER27">
        <v>0</v>
      </c>
      <c r="ES27">
        <v>0</v>
      </c>
      <c r="ET27" t="s">
        <v>336</v>
      </c>
      <c r="EU27" t="s">
        <v>337</v>
      </c>
      <c r="EV27" t="s">
        <v>338</v>
      </c>
      <c r="EW27" t="s">
        <v>338</v>
      </c>
      <c r="EX27" t="s">
        <v>338</v>
      </c>
      <c r="EY27" t="s">
        <v>338</v>
      </c>
      <c r="EZ27">
        <v>0</v>
      </c>
      <c r="FA27">
        <v>100</v>
      </c>
      <c r="FB27">
        <v>100</v>
      </c>
      <c r="FC27">
        <v>3.481</v>
      </c>
      <c r="FD27">
        <v>0.277</v>
      </c>
      <c r="FE27">
        <v>3.351549778291962</v>
      </c>
      <c r="FF27">
        <v>0.0006784385813721132</v>
      </c>
      <c r="FG27">
        <v>-9.114967239483524E-07</v>
      </c>
      <c r="FH27">
        <v>3.422039933275619E-10</v>
      </c>
      <c r="FI27">
        <v>0.02264704679712225</v>
      </c>
      <c r="FJ27">
        <v>-0.01029449659765723</v>
      </c>
      <c r="FK27">
        <v>0.0009324137930095463</v>
      </c>
      <c r="FL27">
        <v>-3.199825925107234E-06</v>
      </c>
      <c r="FM27">
        <v>1</v>
      </c>
      <c r="FN27">
        <v>2092</v>
      </c>
      <c r="FO27">
        <v>0</v>
      </c>
      <c r="FP27">
        <v>27</v>
      </c>
      <c r="FQ27">
        <v>1</v>
      </c>
      <c r="FR27">
        <v>1</v>
      </c>
      <c r="FS27">
        <v>1.36963</v>
      </c>
      <c r="FT27">
        <v>2.39014</v>
      </c>
      <c r="FU27">
        <v>2.14966</v>
      </c>
      <c r="FV27">
        <v>2.72949</v>
      </c>
      <c r="FW27">
        <v>2.15088</v>
      </c>
      <c r="FX27">
        <v>2.38525</v>
      </c>
      <c r="FY27">
        <v>30.782</v>
      </c>
      <c r="FZ27">
        <v>16.1371</v>
      </c>
      <c r="GA27">
        <v>19</v>
      </c>
      <c r="GB27">
        <v>623.508</v>
      </c>
      <c r="GC27">
        <v>724.955</v>
      </c>
      <c r="GD27">
        <v>28.0004</v>
      </c>
      <c r="GE27">
        <v>25.8207</v>
      </c>
      <c r="GF27">
        <v>30.0002</v>
      </c>
      <c r="GG27">
        <v>25.7213</v>
      </c>
      <c r="GH27">
        <v>25.6855</v>
      </c>
      <c r="GI27">
        <v>27.4527</v>
      </c>
      <c r="GJ27">
        <v>16.2987</v>
      </c>
      <c r="GK27">
        <v>100</v>
      </c>
      <c r="GL27">
        <v>28</v>
      </c>
      <c r="GM27">
        <v>420</v>
      </c>
      <c r="GN27">
        <v>24.4719</v>
      </c>
      <c r="GO27">
        <v>100.853</v>
      </c>
      <c r="GP27">
        <v>101.518</v>
      </c>
    </row>
    <row r="28" spans="1:198">
      <c r="A28">
        <v>10</v>
      </c>
      <c r="B28">
        <v>1657725016.5</v>
      </c>
      <c r="C28">
        <v>757.5</v>
      </c>
      <c r="D28" t="s">
        <v>363</v>
      </c>
      <c r="E28" t="s">
        <v>364</v>
      </c>
      <c r="F28">
        <v>15</v>
      </c>
      <c r="G28">
        <v>1657725008.5</v>
      </c>
      <c r="H28">
        <f>(I28)/1000</f>
        <v>0</v>
      </c>
      <c r="I28">
        <f>1000*AY28*AG28*(AU28-AV28)/(100*AN28*(1000-AG28*AU28))</f>
        <v>0</v>
      </c>
      <c r="J28">
        <f>AY28*AG28*(AT28-AS28*(1000-AG28*AV28)/(1000-AG28*AU28))/(100*AN28)</f>
        <v>0</v>
      </c>
      <c r="K28">
        <f>AS28 - IF(AG28&gt;1, J28*AN28*100.0/(AI28*BG28), 0)</f>
        <v>0</v>
      </c>
      <c r="L28">
        <f>((R28-H28/2)*K28-J28)/(R28+H28/2)</f>
        <v>0</v>
      </c>
      <c r="M28">
        <f>L28*(AZ28+BA28)/1000.0</f>
        <v>0</v>
      </c>
      <c r="N28">
        <f>(AS28 - IF(AG28&gt;1, J28*AN28*100.0/(AI28*BG28), 0))*(AZ28+BA28)/1000.0</f>
        <v>0</v>
      </c>
      <c r="O28">
        <f>2.0/((1/Q28-1/P28)+SIGN(Q28)*SQRT((1/Q28-1/P28)*(1/Q28-1/P28) + 4*AO28/((AO28+1)*(AO28+1))*(2*1/Q28*1/P28-1/P28*1/P28)))</f>
        <v>0</v>
      </c>
      <c r="P28">
        <f>IF(LEFT(AP28,1)&lt;&gt;"0",IF(LEFT(AP28,1)="1",3.0,AQ28),$D$5+$E$5*(BG28*AZ28/($K$5*1000))+$F$5*(BG28*AZ28/($K$5*1000))*MAX(MIN(AN28,$J$5),$I$5)*MAX(MIN(AN28,$J$5),$I$5)+$G$5*MAX(MIN(AN28,$J$5),$I$5)*(BG28*AZ28/($K$5*1000))+$H$5*(BG28*AZ28/($K$5*1000))*(BG28*AZ28/($K$5*1000)))</f>
        <v>0</v>
      </c>
      <c r="Q28">
        <f>H28*(1000-(1000*0.61365*exp(17.502*U28/(240.97+U28))/(AZ28+BA28)+AU28)/2)/(1000*0.61365*exp(17.502*U28/(240.97+U28))/(AZ28+BA28)-AU28)</f>
        <v>0</v>
      </c>
      <c r="R28">
        <f>1/((AO28+1)/(O28/1.6)+1/(P28/1.37)) + AO28/((AO28+1)/(O28/1.6) + AO28/(P28/1.37))</f>
        <v>0</v>
      </c>
      <c r="S28">
        <f>(AJ28*AM28)</f>
        <v>0</v>
      </c>
      <c r="T28">
        <f>(BB28+(S28+2*0.95*5.67E-8*(((BB28+$B$9)+273)^4-(BB28+273)^4)-44100*H28)/(1.84*29.3*P28+8*0.95*5.67E-8*(BB28+273)^3))</f>
        <v>0</v>
      </c>
      <c r="U28">
        <f>($C$9*BC28+$D$9*BD28+$E$9*T28)</f>
        <v>0</v>
      </c>
      <c r="V28">
        <f>0.61365*exp(17.502*U28/(240.97+U28))</f>
        <v>0</v>
      </c>
      <c r="W28">
        <f>(X28/Y28*100)</f>
        <v>0</v>
      </c>
      <c r="X28">
        <f>AU28*(AZ28+BA28)/1000</f>
        <v>0</v>
      </c>
      <c r="Y28">
        <f>0.61365*exp(17.502*BB28/(240.97+BB28))</f>
        <v>0</v>
      </c>
      <c r="Z28">
        <f>(V28-AU28*(AZ28+BA28)/1000)</f>
        <v>0</v>
      </c>
      <c r="AA28">
        <f>(-H28*44100)</f>
        <v>0</v>
      </c>
      <c r="AB28">
        <f>2*29.3*P28*0.92*(BB28-U28)</f>
        <v>0</v>
      </c>
      <c r="AC28">
        <f>2*0.95*5.67E-8*(((BB28+$B$9)+273)^4-(U28+273)^4)</f>
        <v>0</v>
      </c>
      <c r="AD28">
        <f>S28+AC28+AA28+AB28</f>
        <v>0</v>
      </c>
      <c r="AE28">
        <v>0</v>
      </c>
      <c r="AF28">
        <v>0</v>
      </c>
      <c r="AG28">
        <f>IF(AE28*$H$15&gt;=AI28,1.0,(AI28/(AI28-AE28*$H$15)))</f>
        <v>0</v>
      </c>
      <c r="AH28">
        <f>(AG28-1)*100</f>
        <v>0</v>
      </c>
      <c r="AI28">
        <f>MAX(0,($B$15+$C$15*BG28)/(1+$D$15*BG28)*AZ28/(BB28+273)*$E$15)</f>
        <v>0</v>
      </c>
      <c r="AJ28">
        <f>$B$13*BH28+$C$13*BI28+$D$13*BT28</f>
        <v>0</v>
      </c>
      <c r="AK28">
        <f>AJ28*AL28</f>
        <v>0</v>
      </c>
      <c r="AL28">
        <f>($B$13*$D$11+$C$13*$D$11+$D$13*(BU28*$E$11+BV28*$G$11))/($B$13+$C$13+$D$13)</f>
        <v>0</v>
      </c>
      <c r="AM28">
        <f>($B$13*$K$11+$C$13*$K$11+$D$13*(BU28*$L$11+BV28*$N$11))/($B$13+$C$13+$D$13)</f>
        <v>0</v>
      </c>
      <c r="AN28">
        <v>1.8</v>
      </c>
      <c r="AO28">
        <v>0.5</v>
      </c>
      <c r="AP28" t="s">
        <v>334</v>
      </c>
      <c r="AQ28">
        <v>2</v>
      </c>
      <c r="AR28">
        <v>1657725008.5</v>
      </c>
      <c r="AS28">
        <v>415.9456774193548</v>
      </c>
      <c r="AT28">
        <v>419.9810967741935</v>
      </c>
      <c r="AU28">
        <v>25.42286774193549</v>
      </c>
      <c r="AV28">
        <v>24.5798</v>
      </c>
      <c r="AW28">
        <v>412.4576774193548</v>
      </c>
      <c r="AX28">
        <v>25.14186774193549</v>
      </c>
      <c r="AY28">
        <v>599.9967096774193</v>
      </c>
      <c r="AZ28">
        <v>85.13866129032257</v>
      </c>
      <c r="BA28">
        <v>0.09995497741935483</v>
      </c>
      <c r="BB28">
        <v>27.19078064516129</v>
      </c>
      <c r="BC28">
        <v>28.17282903225806</v>
      </c>
      <c r="BD28">
        <v>999.9000000000003</v>
      </c>
      <c r="BE28">
        <v>0</v>
      </c>
      <c r="BF28">
        <v>0</v>
      </c>
      <c r="BG28">
        <v>10000.92774193548</v>
      </c>
      <c r="BH28">
        <v>458.1315161290321</v>
      </c>
      <c r="BI28">
        <v>91.03255161290323</v>
      </c>
      <c r="BJ28">
        <v>-4.042864516129033</v>
      </c>
      <c r="BK28">
        <v>426.7983548387096</v>
      </c>
      <c r="BL28">
        <v>430.5642903225806</v>
      </c>
      <c r="BM28">
        <v>0.8656128387096774</v>
      </c>
      <c r="BN28">
        <v>419.9810967741935</v>
      </c>
      <c r="BO28">
        <v>24.5798</v>
      </c>
      <c r="BP28">
        <v>2.166387096774193</v>
      </c>
      <c r="BQ28">
        <v>2.092690967741935</v>
      </c>
      <c r="BR28">
        <v>18.7159129032258</v>
      </c>
      <c r="BS28">
        <v>18.16366129032258</v>
      </c>
      <c r="BT28">
        <v>1500.001935483871</v>
      </c>
      <c r="BU28">
        <v>0.6430001612903226</v>
      </c>
      <c r="BV28">
        <v>0.3569998387096774</v>
      </c>
      <c r="BW28">
        <v>26</v>
      </c>
      <c r="BX28">
        <v>25052.87741935484</v>
      </c>
      <c r="BY28">
        <v>1657725038</v>
      </c>
      <c r="BZ28" t="s">
        <v>365</v>
      </c>
      <c r="CA28">
        <v>1657725035.5</v>
      </c>
      <c r="CB28">
        <v>1657725038</v>
      </c>
      <c r="CC28">
        <v>11</v>
      </c>
      <c r="CD28">
        <v>0.007</v>
      </c>
      <c r="CE28">
        <v>0.001</v>
      </c>
      <c r="CF28">
        <v>3.488</v>
      </c>
      <c r="CG28">
        <v>0.281</v>
      </c>
      <c r="CH28">
        <v>420</v>
      </c>
      <c r="CI28">
        <v>25</v>
      </c>
      <c r="CJ28">
        <v>0.24</v>
      </c>
      <c r="CK28">
        <v>0.13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3.23505</v>
      </c>
      <c r="CX28">
        <v>2.78144</v>
      </c>
      <c r="CY28">
        <v>0.0823687</v>
      </c>
      <c r="CZ28">
        <v>0.08461639999999999</v>
      </c>
      <c r="DA28">
        <v>0.106127</v>
      </c>
      <c r="DB28">
        <v>0.106166</v>
      </c>
      <c r="DC28">
        <v>23297.6</v>
      </c>
      <c r="DD28">
        <v>22958.8</v>
      </c>
      <c r="DE28">
        <v>24402.7</v>
      </c>
      <c r="DF28">
        <v>22337.6</v>
      </c>
      <c r="DG28">
        <v>32215.4</v>
      </c>
      <c r="DH28">
        <v>25488.2</v>
      </c>
      <c r="DI28">
        <v>39876.1</v>
      </c>
      <c r="DJ28">
        <v>30956.9</v>
      </c>
      <c r="DK28">
        <v>2.21732</v>
      </c>
      <c r="DL28">
        <v>2.3031</v>
      </c>
      <c r="DM28">
        <v>0.102036</v>
      </c>
      <c r="DN28">
        <v>0</v>
      </c>
      <c r="DO28">
        <v>26.4935</v>
      </c>
      <c r="DP28">
        <v>999.9</v>
      </c>
      <c r="DQ28">
        <v>73.8</v>
      </c>
      <c r="DR28">
        <v>25.5</v>
      </c>
      <c r="DS28">
        <v>28.3957</v>
      </c>
      <c r="DT28">
        <v>64.04989999999999</v>
      </c>
      <c r="DU28">
        <v>10.613</v>
      </c>
      <c r="DV28">
        <v>2</v>
      </c>
      <c r="DW28">
        <v>-0.116214</v>
      </c>
      <c r="DX28">
        <v>-1.27365</v>
      </c>
      <c r="DY28">
        <v>20.3658</v>
      </c>
      <c r="DZ28">
        <v>5.23256</v>
      </c>
      <c r="EA28">
        <v>11.9394</v>
      </c>
      <c r="EB28">
        <v>4.97845</v>
      </c>
      <c r="EC28">
        <v>3.28175</v>
      </c>
      <c r="ED28">
        <v>6632.6</v>
      </c>
      <c r="EE28">
        <v>9999</v>
      </c>
      <c r="EF28">
        <v>9999</v>
      </c>
      <c r="EG28">
        <v>161.6</v>
      </c>
      <c r="EH28">
        <v>4.97162</v>
      </c>
      <c r="EI28">
        <v>1.8613</v>
      </c>
      <c r="EJ28">
        <v>1.86677</v>
      </c>
      <c r="EK28">
        <v>1.85805</v>
      </c>
      <c r="EL28">
        <v>1.86249</v>
      </c>
      <c r="EM28">
        <v>1.8631</v>
      </c>
      <c r="EN28">
        <v>1.86386</v>
      </c>
      <c r="EO28">
        <v>1.85987</v>
      </c>
      <c r="EP28">
        <v>0</v>
      </c>
      <c r="EQ28">
        <v>0</v>
      </c>
      <c r="ER28">
        <v>0</v>
      </c>
      <c r="ES28">
        <v>0</v>
      </c>
      <c r="ET28" t="s">
        <v>336</v>
      </c>
      <c r="EU28" t="s">
        <v>337</v>
      </c>
      <c r="EV28" t="s">
        <v>338</v>
      </c>
      <c r="EW28" t="s">
        <v>338</v>
      </c>
      <c r="EX28" t="s">
        <v>338</v>
      </c>
      <c r="EY28" t="s">
        <v>338</v>
      </c>
      <c r="EZ28">
        <v>0</v>
      </c>
      <c r="FA28">
        <v>100</v>
      </c>
      <c r="FB28">
        <v>100</v>
      </c>
      <c r="FC28">
        <v>3.488</v>
      </c>
      <c r="FD28">
        <v>0.281</v>
      </c>
      <c r="FE28">
        <v>3.331829123284427</v>
      </c>
      <c r="FF28">
        <v>0.0006784385813721132</v>
      </c>
      <c r="FG28">
        <v>-9.114967239483524E-07</v>
      </c>
      <c r="FH28">
        <v>3.422039933275619E-10</v>
      </c>
      <c r="FI28">
        <v>0.02383496224770947</v>
      </c>
      <c r="FJ28">
        <v>-0.01029449659765723</v>
      </c>
      <c r="FK28">
        <v>0.0009324137930095463</v>
      </c>
      <c r="FL28">
        <v>-3.199825925107234E-06</v>
      </c>
      <c r="FM28">
        <v>1</v>
      </c>
      <c r="FN28">
        <v>2092</v>
      </c>
      <c r="FO28">
        <v>0</v>
      </c>
      <c r="FP28">
        <v>27</v>
      </c>
      <c r="FQ28">
        <v>1</v>
      </c>
      <c r="FR28">
        <v>1.1</v>
      </c>
      <c r="FS28">
        <v>1.37085</v>
      </c>
      <c r="FT28">
        <v>2.39258</v>
      </c>
      <c r="FU28">
        <v>2.14966</v>
      </c>
      <c r="FV28">
        <v>2.72949</v>
      </c>
      <c r="FW28">
        <v>2.15088</v>
      </c>
      <c r="FX28">
        <v>2.34985</v>
      </c>
      <c r="FY28">
        <v>30.8902</v>
      </c>
      <c r="FZ28">
        <v>16.1284</v>
      </c>
      <c r="GA28">
        <v>19</v>
      </c>
      <c r="GB28">
        <v>623.393</v>
      </c>
      <c r="GC28">
        <v>724.204</v>
      </c>
      <c r="GD28">
        <v>28</v>
      </c>
      <c r="GE28">
        <v>25.8338</v>
      </c>
      <c r="GF28">
        <v>30.0001</v>
      </c>
      <c r="GG28">
        <v>25.7342</v>
      </c>
      <c r="GH28">
        <v>25.6963</v>
      </c>
      <c r="GI28">
        <v>27.4688</v>
      </c>
      <c r="GJ28">
        <v>16.093</v>
      </c>
      <c r="GK28">
        <v>100</v>
      </c>
      <c r="GL28">
        <v>28</v>
      </c>
      <c r="GM28">
        <v>420</v>
      </c>
      <c r="GN28">
        <v>24.6637</v>
      </c>
      <c r="GO28">
        <v>100.853</v>
      </c>
      <c r="GP28">
        <v>101.511</v>
      </c>
    </row>
    <row r="29" spans="1:198">
      <c r="A29">
        <v>11</v>
      </c>
      <c r="B29">
        <v>1657725099</v>
      </c>
      <c r="C29">
        <v>840</v>
      </c>
      <c r="D29" t="s">
        <v>366</v>
      </c>
      <c r="E29" t="s">
        <v>367</v>
      </c>
      <c r="F29">
        <v>15</v>
      </c>
      <c r="G29">
        <v>1657725091</v>
      </c>
      <c r="H29">
        <f>(I29)/1000</f>
        <v>0</v>
      </c>
      <c r="I29">
        <f>1000*AY29*AG29*(AU29-AV29)/(100*AN29*(1000-AG29*AU29))</f>
        <v>0</v>
      </c>
      <c r="J29">
        <f>AY29*AG29*(AT29-AS29*(1000-AG29*AV29)/(1000-AG29*AU29))/(100*AN29)</f>
        <v>0</v>
      </c>
      <c r="K29">
        <f>AS29 - IF(AG29&gt;1, J29*AN29*100.0/(AI29*BG29), 0)</f>
        <v>0</v>
      </c>
      <c r="L29">
        <f>((R29-H29/2)*K29-J29)/(R29+H29/2)</f>
        <v>0</v>
      </c>
      <c r="M29">
        <f>L29*(AZ29+BA29)/1000.0</f>
        <v>0</v>
      </c>
      <c r="N29">
        <f>(AS29 - IF(AG29&gt;1, J29*AN29*100.0/(AI29*BG29), 0))*(AZ29+BA29)/1000.0</f>
        <v>0</v>
      </c>
      <c r="O29">
        <f>2.0/((1/Q29-1/P29)+SIGN(Q29)*SQRT((1/Q29-1/P29)*(1/Q29-1/P29) + 4*AO29/((AO29+1)*(AO29+1))*(2*1/Q29*1/P29-1/P29*1/P29)))</f>
        <v>0</v>
      </c>
      <c r="P29">
        <f>IF(LEFT(AP29,1)&lt;&gt;"0",IF(LEFT(AP29,1)="1",3.0,AQ29),$D$5+$E$5*(BG29*AZ29/($K$5*1000))+$F$5*(BG29*AZ29/($K$5*1000))*MAX(MIN(AN29,$J$5),$I$5)*MAX(MIN(AN29,$J$5),$I$5)+$G$5*MAX(MIN(AN29,$J$5),$I$5)*(BG29*AZ29/($K$5*1000))+$H$5*(BG29*AZ29/($K$5*1000))*(BG29*AZ29/($K$5*1000)))</f>
        <v>0</v>
      </c>
      <c r="Q29">
        <f>H29*(1000-(1000*0.61365*exp(17.502*U29/(240.97+U29))/(AZ29+BA29)+AU29)/2)/(1000*0.61365*exp(17.502*U29/(240.97+U29))/(AZ29+BA29)-AU29)</f>
        <v>0</v>
      </c>
      <c r="R29">
        <f>1/((AO29+1)/(O29/1.6)+1/(P29/1.37)) + AO29/((AO29+1)/(O29/1.6) + AO29/(P29/1.37))</f>
        <v>0</v>
      </c>
      <c r="S29">
        <f>(AJ29*AM29)</f>
        <v>0</v>
      </c>
      <c r="T29">
        <f>(BB29+(S29+2*0.95*5.67E-8*(((BB29+$B$9)+273)^4-(BB29+273)^4)-44100*H29)/(1.84*29.3*P29+8*0.95*5.67E-8*(BB29+273)^3))</f>
        <v>0</v>
      </c>
      <c r="U29">
        <f>($C$9*BC29+$D$9*BD29+$E$9*T29)</f>
        <v>0</v>
      </c>
      <c r="V29">
        <f>0.61365*exp(17.502*U29/(240.97+U29))</f>
        <v>0</v>
      </c>
      <c r="W29">
        <f>(X29/Y29*100)</f>
        <v>0</v>
      </c>
      <c r="X29">
        <f>AU29*(AZ29+BA29)/1000</f>
        <v>0</v>
      </c>
      <c r="Y29">
        <f>0.61365*exp(17.502*BB29/(240.97+BB29))</f>
        <v>0</v>
      </c>
      <c r="Z29">
        <f>(V29-AU29*(AZ29+BA29)/1000)</f>
        <v>0</v>
      </c>
      <c r="AA29">
        <f>(-H29*44100)</f>
        <v>0</v>
      </c>
      <c r="AB29">
        <f>2*29.3*P29*0.92*(BB29-U29)</f>
        <v>0</v>
      </c>
      <c r="AC29">
        <f>2*0.95*5.67E-8*(((BB29+$B$9)+273)^4-(U29+273)^4)</f>
        <v>0</v>
      </c>
      <c r="AD29">
        <f>S29+AC29+AA29+AB29</f>
        <v>0</v>
      </c>
      <c r="AE29">
        <v>0</v>
      </c>
      <c r="AF29">
        <v>0</v>
      </c>
      <c r="AG29">
        <f>IF(AE29*$H$15&gt;=AI29,1.0,(AI29/(AI29-AE29*$H$15)))</f>
        <v>0</v>
      </c>
      <c r="AH29">
        <f>(AG29-1)*100</f>
        <v>0</v>
      </c>
      <c r="AI29">
        <f>MAX(0,($B$15+$C$15*BG29)/(1+$D$15*BG29)*AZ29/(BB29+273)*$E$15)</f>
        <v>0</v>
      </c>
      <c r="AJ29">
        <f>$B$13*BH29+$C$13*BI29+$D$13*BT29</f>
        <v>0</v>
      </c>
      <c r="AK29">
        <f>AJ29*AL29</f>
        <v>0</v>
      </c>
      <c r="AL29">
        <f>($B$13*$D$11+$C$13*$D$11+$D$13*(BU29*$E$11+BV29*$G$11))/($B$13+$C$13+$D$13)</f>
        <v>0</v>
      </c>
      <c r="AM29">
        <f>($B$13*$K$11+$C$13*$K$11+$D$13*(BU29*$L$11+BV29*$N$11))/($B$13+$C$13+$D$13)</f>
        <v>0</v>
      </c>
      <c r="AN29">
        <v>1.8</v>
      </c>
      <c r="AO29">
        <v>0.5</v>
      </c>
      <c r="AP29" t="s">
        <v>334</v>
      </c>
      <c r="AQ29">
        <v>2</v>
      </c>
      <c r="AR29">
        <v>1657725091</v>
      </c>
      <c r="AS29">
        <v>415.84</v>
      </c>
      <c r="AT29">
        <v>419.9794516129031</v>
      </c>
      <c r="AU29">
        <v>25.4895129032258</v>
      </c>
      <c r="AV29">
        <v>24.68545161290323</v>
      </c>
      <c r="AW29">
        <v>412.437</v>
      </c>
      <c r="AX29">
        <v>25.2095129032258</v>
      </c>
      <c r="AY29">
        <v>599.9959677419355</v>
      </c>
      <c r="AZ29">
        <v>85.13822903225805</v>
      </c>
      <c r="BA29">
        <v>0.09999152258064516</v>
      </c>
      <c r="BB29">
        <v>27.1625064516129</v>
      </c>
      <c r="BC29">
        <v>27.94788387096774</v>
      </c>
      <c r="BD29">
        <v>999.9000000000003</v>
      </c>
      <c r="BE29">
        <v>0</v>
      </c>
      <c r="BF29">
        <v>0</v>
      </c>
      <c r="BG29">
        <v>10001.49096774194</v>
      </c>
      <c r="BH29">
        <v>367.5510322580645</v>
      </c>
      <c r="BI29">
        <v>93.66778709677419</v>
      </c>
      <c r="BJ29">
        <v>-4.054581290322581</v>
      </c>
      <c r="BK29">
        <v>426.8155806451613</v>
      </c>
      <c r="BL29">
        <v>430.609258064516</v>
      </c>
      <c r="BM29">
        <v>0.8305993225806452</v>
      </c>
      <c r="BN29">
        <v>419.9794516129031</v>
      </c>
      <c r="BO29">
        <v>24.68545161290323</v>
      </c>
      <c r="BP29">
        <v>2.172392258064516</v>
      </c>
      <c r="BQ29">
        <v>2.101674193548388</v>
      </c>
      <c r="BR29">
        <v>18.76015806451613</v>
      </c>
      <c r="BS29">
        <v>18.2318870967742</v>
      </c>
      <c r="BT29">
        <v>1200.000322580645</v>
      </c>
      <c r="BU29">
        <v>0.6429990645161291</v>
      </c>
      <c r="BV29">
        <v>0.3570009354838709</v>
      </c>
      <c r="BW29">
        <v>26</v>
      </c>
      <c r="BX29">
        <v>20042.26774193548</v>
      </c>
      <c r="BY29">
        <v>1657725116.6</v>
      </c>
      <c r="BZ29" t="s">
        <v>368</v>
      </c>
      <c r="CA29">
        <v>1657725116.6</v>
      </c>
      <c r="CB29">
        <v>1657725115.6</v>
      </c>
      <c r="CC29">
        <v>12</v>
      </c>
      <c r="CD29">
        <v>-0.08599999999999999</v>
      </c>
      <c r="CE29">
        <v>-0.003</v>
      </c>
      <c r="CF29">
        <v>3.403</v>
      </c>
      <c r="CG29">
        <v>0.28</v>
      </c>
      <c r="CH29">
        <v>420</v>
      </c>
      <c r="CI29">
        <v>25</v>
      </c>
      <c r="CJ29">
        <v>0.51</v>
      </c>
      <c r="CK29">
        <v>0.12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3.2351</v>
      </c>
      <c r="CX29">
        <v>2.78114</v>
      </c>
      <c r="CY29">
        <v>0.0823701</v>
      </c>
      <c r="CZ29">
        <v>0.0846113</v>
      </c>
      <c r="DA29">
        <v>0.106316</v>
      </c>
      <c r="DB29">
        <v>0.106411</v>
      </c>
      <c r="DC29">
        <v>23299</v>
      </c>
      <c r="DD29">
        <v>22957.1</v>
      </c>
      <c r="DE29">
        <v>24404.2</v>
      </c>
      <c r="DF29">
        <v>22335.8</v>
      </c>
      <c r="DG29">
        <v>32210.7</v>
      </c>
      <c r="DH29">
        <v>25479</v>
      </c>
      <c r="DI29">
        <v>39878.9</v>
      </c>
      <c r="DJ29">
        <v>30954.2</v>
      </c>
      <c r="DK29">
        <v>2.2172</v>
      </c>
      <c r="DL29">
        <v>2.30242</v>
      </c>
      <c r="DM29">
        <v>0.09210409999999999</v>
      </c>
      <c r="DN29">
        <v>0</v>
      </c>
      <c r="DO29">
        <v>26.4317</v>
      </c>
      <c r="DP29">
        <v>999.9</v>
      </c>
      <c r="DQ29">
        <v>73.59999999999999</v>
      </c>
      <c r="DR29">
        <v>25.6</v>
      </c>
      <c r="DS29">
        <v>28.4873</v>
      </c>
      <c r="DT29">
        <v>64.1799</v>
      </c>
      <c r="DU29">
        <v>10.629</v>
      </c>
      <c r="DV29">
        <v>2</v>
      </c>
      <c r="DW29">
        <v>-0.116845</v>
      </c>
      <c r="DX29">
        <v>-1.28641</v>
      </c>
      <c r="DY29">
        <v>20.3683</v>
      </c>
      <c r="DZ29">
        <v>5.23271</v>
      </c>
      <c r="EA29">
        <v>11.9391</v>
      </c>
      <c r="EB29">
        <v>4.97945</v>
      </c>
      <c r="EC29">
        <v>3.28125</v>
      </c>
      <c r="ED29">
        <v>6634.8</v>
      </c>
      <c r="EE29">
        <v>9999</v>
      </c>
      <c r="EF29">
        <v>9999</v>
      </c>
      <c r="EG29">
        <v>161.6</v>
      </c>
      <c r="EH29">
        <v>4.97163</v>
      </c>
      <c r="EI29">
        <v>1.86134</v>
      </c>
      <c r="EJ29">
        <v>1.86681</v>
      </c>
      <c r="EK29">
        <v>1.85806</v>
      </c>
      <c r="EL29">
        <v>1.86249</v>
      </c>
      <c r="EM29">
        <v>1.8631</v>
      </c>
      <c r="EN29">
        <v>1.86386</v>
      </c>
      <c r="EO29">
        <v>1.85989</v>
      </c>
      <c r="EP29">
        <v>0</v>
      </c>
      <c r="EQ29">
        <v>0</v>
      </c>
      <c r="ER29">
        <v>0</v>
      </c>
      <c r="ES29">
        <v>0</v>
      </c>
      <c r="ET29" t="s">
        <v>336</v>
      </c>
      <c r="EU29" t="s">
        <v>337</v>
      </c>
      <c r="EV29" t="s">
        <v>338</v>
      </c>
      <c r="EW29" t="s">
        <v>338</v>
      </c>
      <c r="EX29" t="s">
        <v>338</v>
      </c>
      <c r="EY29" t="s">
        <v>338</v>
      </c>
      <c r="EZ29">
        <v>0</v>
      </c>
      <c r="FA29">
        <v>100</v>
      </c>
      <c r="FB29">
        <v>100</v>
      </c>
      <c r="FC29">
        <v>3.403</v>
      </c>
      <c r="FD29">
        <v>0.28</v>
      </c>
      <c r="FE29">
        <v>3.33917617095414</v>
      </c>
      <c r="FF29">
        <v>0.0006784385813721132</v>
      </c>
      <c r="FG29">
        <v>-9.114967239483524E-07</v>
      </c>
      <c r="FH29">
        <v>3.422039933275619E-10</v>
      </c>
      <c r="FI29">
        <v>0.02474883569428859</v>
      </c>
      <c r="FJ29">
        <v>-0.01029449659765723</v>
      </c>
      <c r="FK29">
        <v>0.0009324137930095463</v>
      </c>
      <c r="FL29">
        <v>-3.199825925107234E-06</v>
      </c>
      <c r="FM29">
        <v>1</v>
      </c>
      <c r="FN29">
        <v>2092</v>
      </c>
      <c r="FO29">
        <v>0</v>
      </c>
      <c r="FP29">
        <v>27</v>
      </c>
      <c r="FQ29">
        <v>1.1</v>
      </c>
      <c r="FR29">
        <v>1</v>
      </c>
      <c r="FS29">
        <v>1.37207</v>
      </c>
      <c r="FT29">
        <v>2.3938</v>
      </c>
      <c r="FU29">
        <v>2.14966</v>
      </c>
      <c r="FV29">
        <v>2.72949</v>
      </c>
      <c r="FW29">
        <v>2.15088</v>
      </c>
      <c r="FX29">
        <v>2.3877</v>
      </c>
      <c r="FY29">
        <v>31.0202</v>
      </c>
      <c r="FZ29">
        <v>16.1284</v>
      </c>
      <c r="GA29">
        <v>19</v>
      </c>
      <c r="GB29">
        <v>623.299</v>
      </c>
      <c r="GC29">
        <v>723.58</v>
      </c>
      <c r="GD29">
        <v>27.9998</v>
      </c>
      <c r="GE29">
        <v>25.8338</v>
      </c>
      <c r="GF29">
        <v>29.9999</v>
      </c>
      <c r="GG29">
        <v>25.7342</v>
      </c>
      <c r="GH29">
        <v>25.6963</v>
      </c>
      <c r="GI29">
        <v>27.4795</v>
      </c>
      <c r="GJ29">
        <v>16.2656</v>
      </c>
      <c r="GK29">
        <v>100</v>
      </c>
      <c r="GL29">
        <v>28</v>
      </c>
      <c r="GM29">
        <v>420</v>
      </c>
      <c r="GN29">
        <v>24.6317</v>
      </c>
      <c r="GO29">
        <v>100.86</v>
      </c>
      <c r="GP29">
        <v>101.503</v>
      </c>
    </row>
    <row r="30" spans="1:198">
      <c r="A30">
        <v>12</v>
      </c>
      <c r="B30">
        <v>1657725177.6</v>
      </c>
      <c r="C30">
        <v>918.5999999046326</v>
      </c>
      <c r="D30" t="s">
        <v>369</v>
      </c>
      <c r="E30" t="s">
        <v>370</v>
      </c>
      <c r="F30">
        <v>15</v>
      </c>
      <c r="G30">
        <v>1657725169.599999</v>
      </c>
      <c r="H30">
        <f>(I30)/1000</f>
        <v>0</v>
      </c>
      <c r="I30">
        <f>1000*AY30*AG30*(AU30-AV30)/(100*AN30*(1000-AG30*AU30))</f>
        <v>0</v>
      </c>
      <c r="J30">
        <f>AY30*AG30*(AT30-AS30*(1000-AG30*AV30)/(1000-AG30*AU30))/(100*AN30)</f>
        <v>0</v>
      </c>
      <c r="K30">
        <f>AS30 - IF(AG30&gt;1, J30*AN30*100.0/(AI30*BG30), 0)</f>
        <v>0</v>
      </c>
      <c r="L30">
        <f>((R30-H30/2)*K30-J30)/(R30+H30/2)</f>
        <v>0</v>
      </c>
      <c r="M30">
        <f>L30*(AZ30+BA30)/1000.0</f>
        <v>0</v>
      </c>
      <c r="N30">
        <f>(AS30 - IF(AG30&gt;1, J30*AN30*100.0/(AI30*BG30), 0))*(AZ30+BA30)/1000.0</f>
        <v>0</v>
      </c>
      <c r="O30">
        <f>2.0/((1/Q30-1/P30)+SIGN(Q30)*SQRT((1/Q30-1/P30)*(1/Q30-1/P30) + 4*AO30/((AO30+1)*(AO30+1))*(2*1/Q30*1/P30-1/P30*1/P30)))</f>
        <v>0</v>
      </c>
      <c r="P30">
        <f>IF(LEFT(AP30,1)&lt;&gt;"0",IF(LEFT(AP30,1)="1",3.0,AQ30),$D$5+$E$5*(BG30*AZ30/($K$5*1000))+$F$5*(BG30*AZ30/($K$5*1000))*MAX(MIN(AN30,$J$5),$I$5)*MAX(MIN(AN30,$J$5),$I$5)+$G$5*MAX(MIN(AN30,$J$5),$I$5)*(BG30*AZ30/($K$5*1000))+$H$5*(BG30*AZ30/($K$5*1000))*(BG30*AZ30/($K$5*1000)))</f>
        <v>0</v>
      </c>
      <c r="Q30">
        <f>H30*(1000-(1000*0.61365*exp(17.502*U30/(240.97+U30))/(AZ30+BA30)+AU30)/2)/(1000*0.61365*exp(17.502*U30/(240.97+U30))/(AZ30+BA30)-AU30)</f>
        <v>0</v>
      </c>
      <c r="R30">
        <f>1/((AO30+1)/(O30/1.6)+1/(P30/1.37)) + AO30/((AO30+1)/(O30/1.6) + AO30/(P30/1.37))</f>
        <v>0</v>
      </c>
      <c r="S30">
        <f>(AJ30*AM30)</f>
        <v>0</v>
      </c>
      <c r="T30">
        <f>(BB30+(S30+2*0.95*5.67E-8*(((BB30+$B$9)+273)^4-(BB30+273)^4)-44100*H30)/(1.84*29.3*P30+8*0.95*5.67E-8*(BB30+273)^3))</f>
        <v>0</v>
      </c>
      <c r="U30">
        <f>($C$9*BC30+$D$9*BD30+$E$9*T30)</f>
        <v>0</v>
      </c>
      <c r="V30">
        <f>0.61365*exp(17.502*U30/(240.97+U30))</f>
        <v>0</v>
      </c>
      <c r="W30">
        <f>(X30/Y30*100)</f>
        <v>0</v>
      </c>
      <c r="X30">
        <f>AU30*(AZ30+BA30)/1000</f>
        <v>0</v>
      </c>
      <c r="Y30">
        <f>0.61365*exp(17.502*BB30/(240.97+BB30))</f>
        <v>0</v>
      </c>
      <c r="Z30">
        <f>(V30-AU30*(AZ30+BA30)/1000)</f>
        <v>0</v>
      </c>
      <c r="AA30">
        <f>(-H30*44100)</f>
        <v>0</v>
      </c>
      <c r="AB30">
        <f>2*29.3*P30*0.92*(BB30-U30)</f>
        <v>0</v>
      </c>
      <c r="AC30">
        <f>2*0.95*5.67E-8*(((BB30+$B$9)+273)^4-(U30+273)^4)</f>
        <v>0</v>
      </c>
      <c r="AD30">
        <f>S30+AC30+AA30+AB30</f>
        <v>0</v>
      </c>
      <c r="AE30">
        <v>0</v>
      </c>
      <c r="AF30">
        <v>0</v>
      </c>
      <c r="AG30">
        <f>IF(AE30*$H$15&gt;=AI30,1.0,(AI30/(AI30-AE30*$H$15)))</f>
        <v>0</v>
      </c>
      <c r="AH30">
        <f>(AG30-1)*100</f>
        <v>0</v>
      </c>
      <c r="AI30">
        <f>MAX(0,($B$15+$C$15*BG30)/(1+$D$15*BG30)*AZ30/(BB30+273)*$E$15)</f>
        <v>0</v>
      </c>
      <c r="AJ30">
        <f>$B$13*BH30+$C$13*BI30+$D$13*BT30</f>
        <v>0</v>
      </c>
      <c r="AK30">
        <f>AJ30*AL30</f>
        <v>0</v>
      </c>
      <c r="AL30">
        <f>($B$13*$D$11+$C$13*$D$11+$D$13*(BU30*$E$11+BV30*$G$11))/($B$13+$C$13+$D$13)</f>
        <v>0</v>
      </c>
      <c r="AM30">
        <f>($B$13*$K$11+$C$13*$K$11+$D$13*(BU30*$L$11+BV30*$N$11))/($B$13+$C$13+$D$13)</f>
        <v>0</v>
      </c>
      <c r="AN30">
        <v>1.8</v>
      </c>
      <c r="AO30">
        <v>0.5</v>
      </c>
      <c r="AP30" t="s">
        <v>334</v>
      </c>
      <c r="AQ30">
        <v>2</v>
      </c>
      <c r="AR30">
        <v>1657725169.599999</v>
      </c>
      <c r="AS30">
        <v>415.913935483871</v>
      </c>
      <c r="AT30">
        <v>419.9965806451614</v>
      </c>
      <c r="AU30">
        <v>25.3768870967742</v>
      </c>
      <c r="AV30">
        <v>24.59853548387097</v>
      </c>
      <c r="AW30">
        <v>412.510935483871</v>
      </c>
      <c r="AX30">
        <v>25.0998870967742</v>
      </c>
      <c r="AY30">
        <v>600.0074516129032</v>
      </c>
      <c r="AZ30">
        <v>85.13793548387096</v>
      </c>
      <c r="BA30">
        <v>0.100043735483871</v>
      </c>
      <c r="BB30">
        <v>27.11665161290323</v>
      </c>
      <c r="BC30">
        <v>27.71892258064516</v>
      </c>
      <c r="BD30">
        <v>999.9000000000003</v>
      </c>
      <c r="BE30">
        <v>0</v>
      </c>
      <c r="BF30">
        <v>0</v>
      </c>
      <c r="BG30">
        <v>10000.02161290323</v>
      </c>
      <c r="BH30">
        <v>277.6590322580645</v>
      </c>
      <c r="BI30">
        <v>95.02045483870971</v>
      </c>
      <c r="BJ30">
        <v>-4.083404516129032</v>
      </c>
      <c r="BK30">
        <v>426.752870967742</v>
      </c>
      <c r="BL30">
        <v>430.5884516129032</v>
      </c>
      <c r="BM30">
        <v>0.8015840645161288</v>
      </c>
      <c r="BN30">
        <v>419.9965806451614</v>
      </c>
      <c r="BO30">
        <v>24.59853548387097</v>
      </c>
      <c r="BP30">
        <v>2.162514516129033</v>
      </c>
      <c r="BQ30">
        <v>2.094269032258065</v>
      </c>
      <c r="BR30">
        <v>18.68728064516129</v>
      </c>
      <c r="BS30">
        <v>18.17565483870968</v>
      </c>
      <c r="BT30">
        <v>900.0026129032258</v>
      </c>
      <c r="BU30">
        <v>0.6430004516129032</v>
      </c>
      <c r="BV30">
        <v>0.3569995161290324</v>
      </c>
      <c r="BW30">
        <v>26</v>
      </c>
      <c r="BX30">
        <v>15031.75806451613</v>
      </c>
      <c r="BY30">
        <v>1657725194.6</v>
      </c>
      <c r="BZ30" t="s">
        <v>371</v>
      </c>
      <c r="CA30">
        <v>1657725194.6</v>
      </c>
      <c r="CB30">
        <v>1657725194.6</v>
      </c>
      <c r="CC30">
        <v>13</v>
      </c>
      <c r="CD30">
        <v>0.001</v>
      </c>
      <c r="CE30">
        <v>-0</v>
      </c>
      <c r="CF30">
        <v>3.403</v>
      </c>
      <c r="CG30">
        <v>0.277</v>
      </c>
      <c r="CH30">
        <v>420</v>
      </c>
      <c r="CI30">
        <v>25</v>
      </c>
      <c r="CJ30">
        <v>0.63</v>
      </c>
      <c r="CK30">
        <v>0.11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3.23503</v>
      </c>
      <c r="CX30">
        <v>2.78133</v>
      </c>
      <c r="CY30">
        <v>0.0823738</v>
      </c>
      <c r="CZ30">
        <v>0.0846203</v>
      </c>
      <c r="DA30">
        <v>0.105998</v>
      </c>
      <c r="DB30">
        <v>0.106152</v>
      </c>
      <c r="DC30">
        <v>23300.7</v>
      </c>
      <c r="DD30">
        <v>22956.3</v>
      </c>
      <c r="DE30">
        <v>24406.1</v>
      </c>
      <c r="DF30">
        <v>22335.2</v>
      </c>
      <c r="DG30">
        <v>32224.8</v>
      </c>
      <c r="DH30">
        <v>25485.5</v>
      </c>
      <c r="DI30">
        <v>39881.9</v>
      </c>
      <c r="DJ30">
        <v>30953.1</v>
      </c>
      <c r="DK30">
        <v>2.21723</v>
      </c>
      <c r="DL30">
        <v>2.3018</v>
      </c>
      <c r="DM30">
        <v>0.0834092</v>
      </c>
      <c r="DN30">
        <v>0</v>
      </c>
      <c r="DO30">
        <v>26.3518</v>
      </c>
      <c r="DP30">
        <v>999.9</v>
      </c>
      <c r="DQ30">
        <v>73.40000000000001</v>
      </c>
      <c r="DR30">
        <v>25.7</v>
      </c>
      <c r="DS30">
        <v>28.5779</v>
      </c>
      <c r="DT30">
        <v>63.9645</v>
      </c>
      <c r="DU30">
        <v>10.6811</v>
      </c>
      <c r="DV30">
        <v>2</v>
      </c>
      <c r="DW30">
        <v>-0.118834</v>
      </c>
      <c r="DX30">
        <v>-1.28861</v>
      </c>
      <c r="DY30">
        <v>20.3716</v>
      </c>
      <c r="DZ30">
        <v>5.22927</v>
      </c>
      <c r="EA30">
        <v>11.9388</v>
      </c>
      <c r="EB30">
        <v>4.9784</v>
      </c>
      <c r="EC30">
        <v>3.2815</v>
      </c>
      <c r="ED30">
        <v>6636.8</v>
      </c>
      <c r="EE30">
        <v>9999</v>
      </c>
      <c r="EF30">
        <v>9999</v>
      </c>
      <c r="EG30">
        <v>161.6</v>
      </c>
      <c r="EH30">
        <v>4.97161</v>
      </c>
      <c r="EI30">
        <v>1.8613</v>
      </c>
      <c r="EJ30">
        <v>1.86677</v>
      </c>
      <c r="EK30">
        <v>1.85805</v>
      </c>
      <c r="EL30">
        <v>1.86249</v>
      </c>
      <c r="EM30">
        <v>1.8631</v>
      </c>
      <c r="EN30">
        <v>1.86386</v>
      </c>
      <c r="EO30">
        <v>1.85989</v>
      </c>
      <c r="EP30">
        <v>0</v>
      </c>
      <c r="EQ30">
        <v>0</v>
      </c>
      <c r="ER30">
        <v>0</v>
      </c>
      <c r="ES30">
        <v>0</v>
      </c>
      <c r="ET30" t="s">
        <v>336</v>
      </c>
      <c r="EU30" t="s">
        <v>337</v>
      </c>
      <c r="EV30" t="s">
        <v>338</v>
      </c>
      <c r="EW30" t="s">
        <v>338</v>
      </c>
      <c r="EX30" t="s">
        <v>338</v>
      </c>
      <c r="EY30" t="s">
        <v>338</v>
      </c>
      <c r="EZ30">
        <v>0</v>
      </c>
      <c r="FA30">
        <v>100</v>
      </c>
      <c r="FB30">
        <v>100</v>
      </c>
      <c r="FC30">
        <v>3.403</v>
      </c>
      <c r="FD30">
        <v>0.277</v>
      </c>
      <c r="FE30">
        <v>3.253439401755275</v>
      </c>
      <c r="FF30">
        <v>0.0006784385813721132</v>
      </c>
      <c r="FG30">
        <v>-9.114967239483524E-07</v>
      </c>
      <c r="FH30">
        <v>3.422039933275619E-10</v>
      </c>
      <c r="FI30">
        <v>0.02181106794262887</v>
      </c>
      <c r="FJ30">
        <v>-0.01029449659765723</v>
      </c>
      <c r="FK30">
        <v>0.0009324137930095463</v>
      </c>
      <c r="FL30">
        <v>-3.199825925107234E-06</v>
      </c>
      <c r="FM30">
        <v>1</v>
      </c>
      <c r="FN30">
        <v>2092</v>
      </c>
      <c r="FO30">
        <v>0</v>
      </c>
      <c r="FP30">
        <v>27</v>
      </c>
      <c r="FQ30">
        <v>1</v>
      </c>
      <c r="FR30">
        <v>1</v>
      </c>
      <c r="FS30">
        <v>1.37207</v>
      </c>
      <c r="FT30">
        <v>2.39136</v>
      </c>
      <c r="FU30">
        <v>2.14966</v>
      </c>
      <c r="FV30">
        <v>2.72827</v>
      </c>
      <c r="FW30">
        <v>2.15088</v>
      </c>
      <c r="FX30">
        <v>2.39624</v>
      </c>
      <c r="FY30">
        <v>31.0853</v>
      </c>
      <c r="FZ30">
        <v>16.1284</v>
      </c>
      <c r="GA30">
        <v>19</v>
      </c>
      <c r="GB30">
        <v>623.183</v>
      </c>
      <c r="GC30">
        <v>722.849</v>
      </c>
      <c r="GD30">
        <v>27.9996</v>
      </c>
      <c r="GE30">
        <v>25.8164</v>
      </c>
      <c r="GF30">
        <v>29.9999</v>
      </c>
      <c r="GG30">
        <v>25.7223</v>
      </c>
      <c r="GH30">
        <v>25.6851</v>
      </c>
      <c r="GI30">
        <v>27.4822</v>
      </c>
      <c r="GJ30">
        <v>16.7489</v>
      </c>
      <c r="GK30">
        <v>100</v>
      </c>
      <c r="GL30">
        <v>28</v>
      </c>
      <c r="GM30">
        <v>420</v>
      </c>
      <c r="GN30">
        <v>24.6145</v>
      </c>
      <c r="GO30">
        <v>100.867</v>
      </c>
      <c r="GP30">
        <v>101.499</v>
      </c>
    </row>
    <row r="31" spans="1:198">
      <c r="A31">
        <v>13</v>
      </c>
      <c r="B31">
        <v>1657725255.6</v>
      </c>
      <c r="C31">
        <v>996.5999999046326</v>
      </c>
      <c r="D31" t="s">
        <v>372</v>
      </c>
      <c r="E31" t="s">
        <v>373</v>
      </c>
      <c r="F31">
        <v>15</v>
      </c>
      <c r="G31">
        <v>1657725247.599999</v>
      </c>
      <c r="H31">
        <f>(I31)/1000</f>
        <v>0</v>
      </c>
      <c r="I31">
        <f>1000*AY31*AG31*(AU31-AV31)/(100*AN31*(1000-AG31*AU31))</f>
        <v>0</v>
      </c>
      <c r="J31">
        <f>AY31*AG31*(AT31-AS31*(1000-AG31*AV31)/(1000-AG31*AU31))/(100*AN31)</f>
        <v>0</v>
      </c>
      <c r="K31">
        <f>AS31 - IF(AG31&gt;1, J31*AN31*100.0/(AI31*BG31), 0)</f>
        <v>0</v>
      </c>
      <c r="L31">
        <f>((R31-H31/2)*K31-J31)/(R31+H31/2)</f>
        <v>0</v>
      </c>
      <c r="M31">
        <f>L31*(AZ31+BA31)/1000.0</f>
        <v>0</v>
      </c>
      <c r="N31">
        <f>(AS31 - IF(AG31&gt;1, J31*AN31*100.0/(AI31*BG31), 0))*(AZ31+BA31)/1000.0</f>
        <v>0</v>
      </c>
      <c r="O31">
        <f>2.0/((1/Q31-1/P31)+SIGN(Q31)*SQRT((1/Q31-1/P31)*(1/Q31-1/P31) + 4*AO31/((AO31+1)*(AO31+1))*(2*1/Q31*1/P31-1/P31*1/P31)))</f>
        <v>0</v>
      </c>
      <c r="P31">
        <f>IF(LEFT(AP31,1)&lt;&gt;"0",IF(LEFT(AP31,1)="1",3.0,AQ31),$D$5+$E$5*(BG31*AZ31/($K$5*1000))+$F$5*(BG31*AZ31/($K$5*1000))*MAX(MIN(AN31,$J$5),$I$5)*MAX(MIN(AN31,$J$5),$I$5)+$G$5*MAX(MIN(AN31,$J$5),$I$5)*(BG31*AZ31/($K$5*1000))+$H$5*(BG31*AZ31/($K$5*1000))*(BG31*AZ31/($K$5*1000)))</f>
        <v>0</v>
      </c>
      <c r="Q31">
        <f>H31*(1000-(1000*0.61365*exp(17.502*U31/(240.97+U31))/(AZ31+BA31)+AU31)/2)/(1000*0.61365*exp(17.502*U31/(240.97+U31))/(AZ31+BA31)-AU31)</f>
        <v>0</v>
      </c>
      <c r="R31">
        <f>1/((AO31+1)/(O31/1.6)+1/(P31/1.37)) + AO31/((AO31+1)/(O31/1.6) + AO31/(P31/1.37))</f>
        <v>0</v>
      </c>
      <c r="S31">
        <f>(AJ31*AM31)</f>
        <v>0</v>
      </c>
      <c r="T31">
        <f>(BB31+(S31+2*0.95*5.67E-8*(((BB31+$B$9)+273)^4-(BB31+273)^4)-44100*H31)/(1.84*29.3*P31+8*0.95*5.67E-8*(BB31+273)^3))</f>
        <v>0</v>
      </c>
      <c r="U31">
        <f>($C$9*BC31+$D$9*BD31+$E$9*T31)</f>
        <v>0</v>
      </c>
      <c r="V31">
        <f>0.61365*exp(17.502*U31/(240.97+U31))</f>
        <v>0</v>
      </c>
      <c r="W31">
        <f>(X31/Y31*100)</f>
        <v>0</v>
      </c>
      <c r="X31">
        <f>AU31*(AZ31+BA31)/1000</f>
        <v>0</v>
      </c>
      <c r="Y31">
        <f>0.61365*exp(17.502*BB31/(240.97+BB31))</f>
        <v>0</v>
      </c>
      <c r="Z31">
        <f>(V31-AU31*(AZ31+BA31)/1000)</f>
        <v>0</v>
      </c>
      <c r="AA31">
        <f>(-H31*44100)</f>
        <v>0</v>
      </c>
      <c r="AB31">
        <f>2*29.3*P31*0.92*(BB31-U31)</f>
        <v>0</v>
      </c>
      <c r="AC31">
        <f>2*0.95*5.67E-8*(((BB31+$B$9)+273)^4-(U31+273)^4)</f>
        <v>0</v>
      </c>
      <c r="AD31">
        <f>S31+AC31+AA31+AB31</f>
        <v>0</v>
      </c>
      <c r="AE31">
        <v>0</v>
      </c>
      <c r="AF31">
        <v>0</v>
      </c>
      <c r="AG31">
        <f>IF(AE31*$H$15&gt;=AI31,1.0,(AI31/(AI31-AE31*$H$15)))</f>
        <v>0</v>
      </c>
      <c r="AH31">
        <f>(AG31-1)*100</f>
        <v>0</v>
      </c>
      <c r="AI31">
        <f>MAX(0,($B$15+$C$15*BG31)/(1+$D$15*BG31)*AZ31/(BB31+273)*$E$15)</f>
        <v>0</v>
      </c>
      <c r="AJ31">
        <f>$B$13*BH31+$C$13*BI31+$D$13*BT31</f>
        <v>0</v>
      </c>
      <c r="AK31">
        <f>AJ31*AL31</f>
        <v>0</v>
      </c>
      <c r="AL31">
        <f>($B$13*$D$11+$C$13*$D$11+$D$13*(BU31*$E$11+BV31*$G$11))/($B$13+$C$13+$D$13)</f>
        <v>0</v>
      </c>
      <c r="AM31">
        <f>($B$13*$K$11+$C$13*$K$11+$D$13*(BU31*$L$11+BV31*$N$11))/($B$13+$C$13+$D$13)</f>
        <v>0</v>
      </c>
      <c r="AN31">
        <v>1.8</v>
      </c>
      <c r="AO31">
        <v>0.5</v>
      </c>
      <c r="AP31" t="s">
        <v>334</v>
      </c>
      <c r="AQ31">
        <v>2</v>
      </c>
      <c r="AR31">
        <v>1657725247.599999</v>
      </c>
      <c r="AS31">
        <v>416.1054516129032</v>
      </c>
      <c r="AT31">
        <v>420.0029677419354</v>
      </c>
      <c r="AU31">
        <v>25.34984193548387</v>
      </c>
      <c r="AV31">
        <v>24.61588709677419</v>
      </c>
      <c r="AW31">
        <v>412.7584516129032</v>
      </c>
      <c r="AX31">
        <v>25.07484193548387</v>
      </c>
      <c r="AY31">
        <v>599.9875806451614</v>
      </c>
      <c r="AZ31">
        <v>85.13792903225806</v>
      </c>
      <c r="BA31">
        <v>0.09998538709677422</v>
      </c>
      <c r="BB31">
        <v>27.04325161290322</v>
      </c>
      <c r="BC31">
        <v>27.44770967741935</v>
      </c>
      <c r="BD31">
        <v>999.9000000000003</v>
      </c>
      <c r="BE31">
        <v>0</v>
      </c>
      <c r="BF31">
        <v>0</v>
      </c>
      <c r="BG31">
        <v>10001.41258064516</v>
      </c>
      <c r="BH31">
        <v>186.9003225806452</v>
      </c>
      <c r="BI31">
        <v>93.51014193548386</v>
      </c>
      <c r="BJ31">
        <v>-3.841730645161291</v>
      </c>
      <c r="BK31">
        <v>426.9957741935484</v>
      </c>
      <c r="BL31">
        <v>430.6025806451613</v>
      </c>
      <c r="BM31">
        <v>0.7579473225806452</v>
      </c>
      <c r="BN31">
        <v>420.0029677419354</v>
      </c>
      <c r="BO31">
        <v>24.61588709677419</v>
      </c>
      <c r="BP31">
        <v>2.160275161290322</v>
      </c>
      <c r="BQ31">
        <v>2.095745806451613</v>
      </c>
      <c r="BR31">
        <v>18.67073225806451</v>
      </c>
      <c r="BS31">
        <v>18.18689032258065</v>
      </c>
      <c r="BT31">
        <v>600.002129032258</v>
      </c>
      <c r="BU31">
        <v>0.6429997741935484</v>
      </c>
      <c r="BV31">
        <v>0.3570002580645162</v>
      </c>
      <c r="BW31">
        <v>26</v>
      </c>
      <c r="BX31">
        <v>10021.16451612903</v>
      </c>
      <c r="BY31">
        <v>1657725272.6</v>
      </c>
      <c r="BZ31" t="s">
        <v>374</v>
      </c>
      <c r="CA31">
        <v>1657725272.6</v>
      </c>
      <c r="CB31">
        <v>1657725272.6</v>
      </c>
      <c r="CC31">
        <v>14</v>
      </c>
      <c r="CD31">
        <v>-0.056</v>
      </c>
      <c r="CE31">
        <v>-0.002</v>
      </c>
      <c r="CF31">
        <v>3.347</v>
      </c>
      <c r="CG31">
        <v>0.275</v>
      </c>
      <c r="CH31">
        <v>420</v>
      </c>
      <c r="CI31">
        <v>25</v>
      </c>
      <c r="CJ31">
        <v>0.34</v>
      </c>
      <c r="CK31">
        <v>0.1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3.23499</v>
      </c>
      <c r="CX31">
        <v>2.78126</v>
      </c>
      <c r="CY31">
        <v>0.08241080000000001</v>
      </c>
      <c r="CZ31">
        <v>0.0846182</v>
      </c>
      <c r="DA31">
        <v>0.105928</v>
      </c>
      <c r="DB31">
        <v>0.106215</v>
      </c>
      <c r="DC31">
        <v>23301.3</v>
      </c>
      <c r="DD31">
        <v>22955.7</v>
      </c>
      <c r="DE31">
        <v>24407.5</v>
      </c>
      <c r="DF31">
        <v>22334.5</v>
      </c>
      <c r="DG31">
        <v>32229.2</v>
      </c>
      <c r="DH31">
        <v>25482.9</v>
      </c>
      <c r="DI31">
        <v>39884.3</v>
      </c>
      <c r="DJ31">
        <v>30952.2</v>
      </c>
      <c r="DK31">
        <v>2.2176</v>
      </c>
      <c r="DL31">
        <v>2.3015</v>
      </c>
      <c r="DM31">
        <v>0.07405879999999999</v>
      </c>
      <c r="DN31">
        <v>0</v>
      </c>
      <c r="DO31">
        <v>26.2334</v>
      </c>
      <c r="DP31">
        <v>999.9</v>
      </c>
      <c r="DQ31">
        <v>73.2</v>
      </c>
      <c r="DR31">
        <v>25.8</v>
      </c>
      <c r="DS31">
        <v>28.6678</v>
      </c>
      <c r="DT31">
        <v>63.9045</v>
      </c>
      <c r="DU31">
        <v>10.7212</v>
      </c>
      <c r="DV31">
        <v>2</v>
      </c>
      <c r="DW31">
        <v>-0.121131</v>
      </c>
      <c r="DX31">
        <v>-1.30648</v>
      </c>
      <c r="DY31">
        <v>20.3744</v>
      </c>
      <c r="DZ31">
        <v>5.23226</v>
      </c>
      <c r="EA31">
        <v>11.9397</v>
      </c>
      <c r="EB31">
        <v>4.9791</v>
      </c>
      <c r="EC31">
        <v>3.2815</v>
      </c>
      <c r="ED31">
        <v>6639.1</v>
      </c>
      <c r="EE31">
        <v>9999</v>
      </c>
      <c r="EF31">
        <v>9999</v>
      </c>
      <c r="EG31">
        <v>161.6</v>
      </c>
      <c r="EH31">
        <v>4.97164</v>
      </c>
      <c r="EI31">
        <v>1.86133</v>
      </c>
      <c r="EJ31">
        <v>1.8668</v>
      </c>
      <c r="EK31">
        <v>1.85806</v>
      </c>
      <c r="EL31">
        <v>1.86249</v>
      </c>
      <c r="EM31">
        <v>1.86309</v>
      </c>
      <c r="EN31">
        <v>1.86386</v>
      </c>
      <c r="EO31">
        <v>1.85988</v>
      </c>
      <c r="EP31">
        <v>0</v>
      </c>
      <c r="EQ31">
        <v>0</v>
      </c>
      <c r="ER31">
        <v>0</v>
      </c>
      <c r="ES31">
        <v>0</v>
      </c>
      <c r="ET31" t="s">
        <v>336</v>
      </c>
      <c r="EU31" t="s">
        <v>337</v>
      </c>
      <c r="EV31" t="s">
        <v>338</v>
      </c>
      <c r="EW31" t="s">
        <v>338</v>
      </c>
      <c r="EX31" t="s">
        <v>338</v>
      </c>
      <c r="EY31" t="s">
        <v>338</v>
      </c>
      <c r="EZ31">
        <v>0</v>
      </c>
      <c r="FA31">
        <v>100</v>
      </c>
      <c r="FB31">
        <v>100</v>
      </c>
      <c r="FC31">
        <v>3.347</v>
      </c>
      <c r="FD31">
        <v>0.275</v>
      </c>
      <c r="FE31">
        <v>3.253972310437795</v>
      </c>
      <c r="FF31">
        <v>0.0006784385813721132</v>
      </c>
      <c r="FG31">
        <v>-9.114967239483524E-07</v>
      </c>
      <c r="FH31">
        <v>3.422039933275619E-10</v>
      </c>
      <c r="FI31">
        <v>0.02131679885976078</v>
      </c>
      <c r="FJ31">
        <v>-0.01029449659765723</v>
      </c>
      <c r="FK31">
        <v>0.0009324137930095463</v>
      </c>
      <c r="FL31">
        <v>-3.199825925107234E-06</v>
      </c>
      <c r="FM31">
        <v>1</v>
      </c>
      <c r="FN31">
        <v>2092</v>
      </c>
      <c r="FO31">
        <v>0</v>
      </c>
      <c r="FP31">
        <v>27</v>
      </c>
      <c r="FQ31">
        <v>1</v>
      </c>
      <c r="FR31">
        <v>1</v>
      </c>
      <c r="FS31">
        <v>1.37207</v>
      </c>
      <c r="FT31">
        <v>2.39136</v>
      </c>
      <c r="FU31">
        <v>2.14966</v>
      </c>
      <c r="FV31">
        <v>2.72827</v>
      </c>
      <c r="FW31">
        <v>2.15088</v>
      </c>
      <c r="FX31">
        <v>2.38159</v>
      </c>
      <c r="FY31">
        <v>31.1722</v>
      </c>
      <c r="FZ31">
        <v>16.1284</v>
      </c>
      <c r="GA31">
        <v>19</v>
      </c>
      <c r="GB31">
        <v>623.26</v>
      </c>
      <c r="GC31">
        <v>722.34</v>
      </c>
      <c r="GD31">
        <v>28.0003</v>
      </c>
      <c r="GE31">
        <v>25.7925</v>
      </c>
      <c r="GF31">
        <v>30.0001</v>
      </c>
      <c r="GG31">
        <v>25.7044</v>
      </c>
      <c r="GH31">
        <v>25.6684</v>
      </c>
      <c r="GI31">
        <v>27.4893</v>
      </c>
      <c r="GJ31">
        <v>16.9772</v>
      </c>
      <c r="GK31">
        <v>100</v>
      </c>
      <c r="GL31">
        <v>28</v>
      </c>
      <c r="GM31">
        <v>420</v>
      </c>
      <c r="GN31">
        <v>24.5593</v>
      </c>
      <c r="GO31">
        <v>100.873</v>
      </c>
      <c r="GP31">
        <v>101.496</v>
      </c>
    </row>
    <row r="32" spans="1:198">
      <c r="A32">
        <v>14</v>
      </c>
      <c r="B32">
        <v>1657725333.6</v>
      </c>
      <c r="C32">
        <v>1074.599999904633</v>
      </c>
      <c r="D32" t="s">
        <v>375</v>
      </c>
      <c r="E32" t="s">
        <v>376</v>
      </c>
      <c r="F32">
        <v>15</v>
      </c>
      <c r="G32">
        <v>1657725325.599999</v>
      </c>
      <c r="H32">
        <f>(I32)/1000</f>
        <v>0</v>
      </c>
      <c r="I32">
        <f>1000*AY32*AG32*(AU32-AV32)/(100*AN32*(1000-AG32*AU32))</f>
        <v>0</v>
      </c>
      <c r="J32">
        <f>AY32*AG32*(AT32-AS32*(1000-AG32*AV32)/(1000-AG32*AU32))/(100*AN32)</f>
        <v>0</v>
      </c>
      <c r="K32">
        <f>AS32 - IF(AG32&gt;1, J32*AN32*100.0/(AI32*BG32), 0)</f>
        <v>0</v>
      </c>
      <c r="L32">
        <f>((R32-H32/2)*K32-J32)/(R32+H32/2)</f>
        <v>0</v>
      </c>
      <c r="M32">
        <f>L32*(AZ32+BA32)/1000.0</f>
        <v>0</v>
      </c>
      <c r="N32">
        <f>(AS32 - IF(AG32&gt;1, J32*AN32*100.0/(AI32*BG32), 0))*(AZ32+BA32)/1000.0</f>
        <v>0</v>
      </c>
      <c r="O32">
        <f>2.0/((1/Q32-1/P32)+SIGN(Q32)*SQRT((1/Q32-1/P32)*(1/Q32-1/P32) + 4*AO32/((AO32+1)*(AO32+1))*(2*1/Q32*1/P32-1/P32*1/P32)))</f>
        <v>0</v>
      </c>
      <c r="P32">
        <f>IF(LEFT(AP32,1)&lt;&gt;"0",IF(LEFT(AP32,1)="1",3.0,AQ32),$D$5+$E$5*(BG32*AZ32/($K$5*1000))+$F$5*(BG32*AZ32/($K$5*1000))*MAX(MIN(AN32,$J$5),$I$5)*MAX(MIN(AN32,$J$5),$I$5)+$G$5*MAX(MIN(AN32,$J$5),$I$5)*(BG32*AZ32/($K$5*1000))+$H$5*(BG32*AZ32/($K$5*1000))*(BG32*AZ32/($K$5*1000)))</f>
        <v>0</v>
      </c>
      <c r="Q32">
        <f>H32*(1000-(1000*0.61365*exp(17.502*U32/(240.97+U32))/(AZ32+BA32)+AU32)/2)/(1000*0.61365*exp(17.502*U32/(240.97+U32))/(AZ32+BA32)-AU32)</f>
        <v>0</v>
      </c>
      <c r="R32">
        <f>1/((AO32+1)/(O32/1.6)+1/(P32/1.37)) + AO32/((AO32+1)/(O32/1.6) + AO32/(P32/1.37))</f>
        <v>0</v>
      </c>
      <c r="S32">
        <f>(AJ32*AM32)</f>
        <v>0</v>
      </c>
      <c r="T32">
        <f>(BB32+(S32+2*0.95*5.67E-8*(((BB32+$B$9)+273)^4-(BB32+273)^4)-44100*H32)/(1.84*29.3*P32+8*0.95*5.67E-8*(BB32+273)^3))</f>
        <v>0</v>
      </c>
      <c r="U32">
        <f>($C$9*BC32+$D$9*BD32+$E$9*T32)</f>
        <v>0</v>
      </c>
      <c r="V32">
        <f>0.61365*exp(17.502*U32/(240.97+U32))</f>
        <v>0</v>
      </c>
      <c r="W32">
        <f>(X32/Y32*100)</f>
        <v>0</v>
      </c>
      <c r="X32">
        <f>AU32*(AZ32+BA32)/1000</f>
        <v>0</v>
      </c>
      <c r="Y32">
        <f>0.61365*exp(17.502*BB32/(240.97+BB32))</f>
        <v>0</v>
      </c>
      <c r="Z32">
        <f>(V32-AU32*(AZ32+BA32)/1000)</f>
        <v>0</v>
      </c>
      <c r="AA32">
        <f>(-H32*44100)</f>
        <v>0</v>
      </c>
      <c r="AB32">
        <f>2*29.3*P32*0.92*(BB32-U32)</f>
        <v>0</v>
      </c>
      <c r="AC32">
        <f>2*0.95*5.67E-8*(((BB32+$B$9)+273)^4-(U32+273)^4)</f>
        <v>0</v>
      </c>
      <c r="AD32">
        <f>S32+AC32+AA32+AB32</f>
        <v>0</v>
      </c>
      <c r="AE32">
        <v>0</v>
      </c>
      <c r="AF32">
        <v>0</v>
      </c>
      <c r="AG32">
        <f>IF(AE32*$H$15&gt;=AI32,1.0,(AI32/(AI32-AE32*$H$15)))</f>
        <v>0</v>
      </c>
      <c r="AH32">
        <f>(AG32-1)*100</f>
        <v>0</v>
      </c>
      <c r="AI32">
        <f>MAX(0,($B$15+$C$15*BG32)/(1+$D$15*BG32)*AZ32/(BB32+273)*$E$15)</f>
        <v>0</v>
      </c>
      <c r="AJ32">
        <f>$B$13*BH32+$C$13*BI32+$D$13*BT32</f>
        <v>0</v>
      </c>
      <c r="AK32">
        <f>AJ32*AL32</f>
        <v>0</v>
      </c>
      <c r="AL32">
        <f>($B$13*$D$11+$C$13*$D$11+$D$13*(BU32*$E$11+BV32*$G$11))/($B$13+$C$13+$D$13)</f>
        <v>0</v>
      </c>
      <c r="AM32">
        <f>($B$13*$K$11+$C$13*$K$11+$D$13*(BU32*$L$11+BV32*$N$11))/($B$13+$C$13+$D$13)</f>
        <v>0</v>
      </c>
      <c r="AN32">
        <v>1.8</v>
      </c>
      <c r="AO32">
        <v>0.5</v>
      </c>
      <c r="AP32" t="s">
        <v>334</v>
      </c>
      <c r="AQ32">
        <v>2</v>
      </c>
      <c r="AR32">
        <v>1657725325.599999</v>
      </c>
      <c r="AS32">
        <v>416.4510322580645</v>
      </c>
      <c r="AT32">
        <v>419.9881935483871</v>
      </c>
      <c r="AU32">
        <v>25.24103225806451</v>
      </c>
      <c r="AV32">
        <v>24.52258064516129</v>
      </c>
      <c r="AW32">
        <v>413.0840322580645</v>
      </c>
      <c r="AX32">
        <v>24.96503225806451</v>
      </c>
      <c r="AY32">
        <v>599.9876129032258</v>
      </c>
      <c r="AZ32">
        <v>85.13713225806453</v>
      </c>
      <c r="BA32">
        <v>0.09996334516129032</v>
      </c>
      <c r="BB32">
        <v>26.97250322580645</v>
      </c>
      <c r="BC32">
        <v>27.24996774193548</v>
      </c>
      <c r="BD32">
        <v>999.9000000000003</v>
      </c>
      <c r="BE32">
        <v>0</v>
      </c>
      <c r="BF32">
        <v>0</v>
      </c>
      <c r="BG32">
        <v>9999.695806451613</v>
      </c>
      <c r="BH32">
        <v>125.6007096774193</v>
      </c>
      <c r="BI32">
        <v>91.71425161290323</v>
      </c>
      <c r="BJ32">
        <v>-3.557513870967742</v>
      </c>
      <c r="BK32">
        <v>427.2216129032258</v>
      </c>
      <c r="BL32">
        <v>430.5462580645162</v>
      </c>
      <c r="BM32">
        <v>0.7361242258064516</v>
      </c>
      <c r="BN32">
        <v>419.9881935483871</v>
      </c>
      <c r="BO32">
        <v>24.52258064516129</v>
      </c>
      <c r="BP32">
        <v>2.150453870967742</v>
      </c>
      <c r="BQ32">
        <v>2.087782258064516</v>
      </c>
      <c r="BR32">
        <v>18.59790967741936</v>
      </c>
      <c r="BS32">
        <v>18.12627419354839</v>
      </c>
      <c r="BT32">
        <v>400.0006774193548</v>
      </c>
      <c r="BU32">
        <v>0.6430020000000002</v>
      </c>
      <c r="BV32">
        <v>0.356998</v>
      </c>
      <c r="BW32">
        <v>26</v>
      </c>
      <c r="BX32">
        <v>6680.775483870968</v>
      </c>
      <c r="BY32">
        <v>1657725352.6</v>
      </c>
      <c r="BZ32" t="s">
        <v>377</v>
      </c>
      <c r="CA32">
        <v>1657725349.6</v>
      </c>
      <c r="CB32">
        <v>1657725352.6</v>
      </c>
      <c r="CC32">
        <v>15</v>
      </c>
      <c r="CD32">
        <v>0.02</v>
      </c>
      <c r="CE32">
        <v>0.003</v>
      </c>
      <c r="CF32">
        <v>3.367</v>
      </c>
      <c r="CG32">
        <v>0.276</v>
      </c>
      <c r="CH32">
        <v>420</v>
      </c>
      <c r="CI32">
        <v>25</v>
      </c>
      <c r="CJ32">
        <v>0.26</v>
      </c>
      <c r="CK32">
        <v>0.16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3.235</v>
      </c>
      <c r="CX32">
        <v>2.78135</v>
      </c>
      <c r="CY32">
        <v>0.0824623</v>
      </c>
      <c r="CZ32">
        <v>0.0846283</v>
      </c>
      <c r="DA32">
        <v>0.105615</v>
      </c>
      <c r="DB32">
        <v>0.10594</v>
      </c>
      <c r="DC32">
        <v>23301.8</v>
      </c>
      <c r="DD32">
        <v>22956.3</v>
      </c>
      <c r="DE32">
        <v>24409.4</v>
      </c>
      <c r="DF32">
        <v>22335.3</v>
      </c>
      <c r="DG32">
        <v>32243.2</v>
      </c>
      <c r="DH32">
        <v>25491.2</v>
      </c>
      <c r="DI32">
        <v>39887.5</v>
      </c>
      <c r="DJ32">
        <v>30952.8</v>
      </c>
      <c r="DK32">
        <v>2.21788</v>
      </c>
      <c r="DL32">
        <v>2.30063</v>
      </c>
      <c r="DM32">
        <v>0.0687353</v>
      </c>
      <c r="DN32">
        <v>0</v>
      </c>
      <c r="DO32">
        <v>26.1185</v>
      </c>
      <c r="DP32">
        <v>999.9</v>
      </c>
      <c r="DQ32">
        <v>73.09999999999999</v>
      </c>
      <c r="DR32">
        <v>25.9</v>
      </c>
      <c r="DS32">
        <v>28.8016</v>
      </c>
      <c r="DT32">
        <v>63.7845</v>
      </c>
      <c r="DU32">
        <v>10.8614</v>
      </c>
      <c r="DV32">
        <v>2</v>
      </c>
      <c r="DW32">
        <v>-0.12251</v>
      </c>
      <c r="DX32">
        <v>-1.31694</v>
      </c>
      <c r="DY32">
        <v>20.3761</v>
      </c>
      <c r="DZ32">
        <v>5.23271</v>
      </c>
      <c r="EA32">
        <v>11.9388</v>
      </c>
      <c r="EB32">
        <v>4.97915</v>
      </c>
      <c r="EC32">
        <v>3.28138</v>
      </c>
      <c r="ED32">
        <v>6641</v>
      </c>
      <c r="EE32">
        <v>9999</v>
      </c>
      <c r="EF32">
        <v>9999</v>
      </c>
      <c r="EG32">
        <v>161.6</v>
      </c>
      <c r="EH32">
        <v>4.97165</v>
      </c>
      <c r="EI32">
        <v>1.86131</v>
      </c>
      <c r="EJ32">
        <v>1.86686</v>
      </c>
      <c r="EK32">
        <v>1.85806</v>
      </c>
      <c r="EL32">
        <v>1.86249</v>
      </c>
      <c r="EM32">
        <v>1.8631</v>
      </c>
      <c r="EN32">
        <v>1.86386</v>
      </c>
      <c r="EO32">
        <v>1.85988</v>
      </c>
      <c r="EP32">
        <v>0</v>
      </c>
      <c r="EQ32">
        <v>0</v>
      </c>
      <c r="ER32">
        <v>0</v>
      </c>
      <c r="ES32">
        <v>0</v>
      </c>
      <c r="ET32" t="s">
        <v>336</v>
      </c>
      <c r="EU32" t="s">
        <v>337</v>
      </c>
      <c r="EV32" t="s">
        <v>338</v>
      </c>
      <c r="EW32" t="s">
        <v>338</v>
      </c>
      <c r="EX32" t="s">
        <v>338</v>
      </c>
      <c r="EY32" t="s">
        <v>338</v>
      </c>
      <c r="EZ32">
        <v>0</v>
      </c>
      <c r="FA32">
        <v>100</v>
      </c>
      <c r="FB32">
        <v>100</v>
      </c>
      <c r="FC32">
        <v>3.367</v>
      </c>
      <c r="FD32">
        <v>0.276</v>
      </c>
      <c r="FE32">
        <v>3.197719899604536</v>
      </c>
      <c r="FF32">
        <v>0.0006784385813721132</v>
      </c>
      <c r="FG32">
        <v>-9.114967239483524E-07</v>
      </c>
      <c r="FH32">
        <v>3.422039933275619E-10</v>
      </c>
      <c r="FI32">
        <v>0.01932805980363083</v>
      </c>
      <c r="FJ32">
        <v>-0.01029449659765723</v>
      </c>
      <c r="FK32">
        <v>0.0009324137930095463</v>
      </c>
      <c r="FL32">
        <v>-3.199825925107234E-06</v>
      </c>
      <c r="FM32">
        <v>1</v>
      </c>
      <c r="FN32">
        <v>2092</v>
      </c>
      <c r="FO32">
        <v>0</v>
      </c>
      <c r="FP32">
        <v>27</v>
      </c>
      <c r="FQ32">
        <v>1</v>
      </c>
      <c r="FR32">
        <v>1</v>
      </c>
      <c r="FS32">
        <v>1.37207</v>
      </c>
      <c r="FT32">
        <v>2.39502</v>
      </c>
      <c r="FU32">
        <v>2.14966</v>
      </c>
      <c r="FV32">
        <v>2.72705</v>
      </c>
      <c r="FW32">
        <v>2.15088</v>
      </c>
      <c r="FX32">
        <v>2.3584</v>
      </c>
      <c r="FY32">
        <v>31.2591</v>
      </c>
      <c r="FZ32">
        <v>16.1109</v>
      </c>
      <c r="GA32">
        <v>19</v>
      </c>
      <c r="GB32">
        <v>623.311</v>
      </c>
      <c r="GC32">
        <v>721.352</v>
      </c>
      <c r="GD32">
        <v>27.9999</v>
      </c>
      <c r="GE32">
        <v>25.7751</v>
      </c>
      <c r="GF32">
        <v>30</v>
      </c>
      <c r="GG32">
        <v>25.6909</v>
      </c>
      <c r="GH32">
        <v>25.6554</v>
      </c>
      <c r="GI32">
        <v>27.4919</v>
      </c>
      <c r="GJ32">
        <v>17.5558</v>
      </c>
      <c r="GK32">
        <v>100</v>
      </c>
      <c r="GL32">
        <v>28</v>
      </c>
      <c r="GM32">
        <v>420</v>
      </c>
      <c r="GN32">
        <v>24.4666</v>
      </c>
      <c r="GO32">
        <v>100.881</v>
      </c>
      <c r="GP32">
        <v>101.499</v>
      </c>
    </row>
    <row r="33" spans="1:198">
      <c r="A33">
        <v>15</v>
      </c>
      <c r="B33">
        <v>1657725413.6</v>
      </c>
      <c r="C33">
        <v>1154.599999904633</v>
      </c>
      <c r="D33" t="s">
        <v>378</v>
      </c>
      <c r="E33" t="s">
        <v>379</v>
      </c>
      <c r="F33">
        <v>15</v>
      </c>
      <c r="G33">
        <v>1657725405.599999</v>
      </c>
      <c r="H33">
        <f>(I33)/1000</f>
        <v>0</v>
      </c>
      <c r="I33">
        <f>1000*AY33*AG33*(AU33-AV33)/(100*AN33*(1000-AG33*AU33))</f>
        <v>0</v>
      </c>
      <c r="J33">
        <f>AY33*AG33*(AT33-AS33*(1000-AG33*AV33)/(1000-AG33*AU33))/(100*AN33)</f>
        <v>0</v>
      </c>
      <c r="K33">
        <f>AS33 - IF(AG33&gt;1, J33*AN33*100.0/(AI33*BG33), 0)</f>
        <v>0</v>
      </c>
      <c r="L33">
        <f>((R33-H33/2)*K33-J33)/(R33+H33/2)</f>
        <v>0</v>
      </c>
      <c r="M33">
        <f>L33*(AZ33+BA33)/1000.0</f>
        <v>0</v>
      </c>
      <c r="N33">
        <f>(AS33 - IF(AG33&gt;1, J33*AN33*100.0/(AI33*BG33), 0))*(AZ33+BA33)/1000.0</f>
        <v>0</v>
      </c>
      <c r="O33">
        <f>2.0/((1/Q33-1/P33)+SIGN(Q33)*SQRT((1/Q33-1/P33)*(1/Q33-1/P33) + 4*AO33/((AO33+1)*(AO33+1))*(2*1/Q33*1/P33-1/P33*1/P33)))</f>
        <v>0</v>
      </c>
      <c r="P33">
        <f>IF(LEFT(AP33,1)&lt;&gt;"0",IF(LEFT(AP33,1)="1",3.0,AQ33),$D$5+$E$5*(BG33*AZ33/($K$5*1000))+$F$5*(BG33*AZ33/($K$5*1000))*MAX(MIN(AN33,$J$5),$I$5)*MAX(MIN(AN33,$J$5),$I$5)+$G$5*MAX(MIN(AN33,$J$5),$I$5)*(BG33*AZ33/($K$5*1000))+$H$5*(BG33*AZ33/($K$5*1000))*(BG33*AZ33/($K$5*1000)))</f>
        <v>0</v>
      </c>
      <c r="Q33">
        <f>H33*(1000-(1000*0.61365*exp(17.502*U33/(240.97+U33))/(AZ33+BA33)+AU33)/2)/(1000*0.61365*exp(17.502*U33/(240.97+U33))/(AZ33+BA33)-AU33)</f>
        <v>0</v>
      </c>
      <c r="R33">
        <f>1/((AO33+1)/(O33/1.6)+1/(P33/1.37)) + AO33/((AO33+1)/(O33/1.6) + AO33/(P33/1.37))</f>
        <v>0</v>
      </c>
      <c r="S33">
        <f>(AJ33*AM33)</f>
        <v>0</v>
      </c>
      <c r="T33">
        <f>(BB33+(S33+2*0.95*5.67E-8*(((BB33+$B$9)+273)^4-(BB33+273)^4)-44100*H33)/(1.84*29.3*P33+8*0.95*5.67E-8*(BB33+273)^3))</f>
        <v>0</v>
      </c>
      <c r="U33">
        <f>($C$9*BC33+$D$9*BD33+$E$9*T33)</f>
        <v>0</v>
      </c>
      <c r="V33">
        <f>0.61365*exp(17.502*U33/(240.97+U33))</f>
        <v>0</v>
      </c>
      <c r="W33">
        <f>(X33/Y33*100)</f>
        <v>0</v>
      </c>
      <c r="X33">
        <f>AU33*(AZ33+BA33)/1000</f>
        <v>0</v>
      </c>
      <c r="Y33">
        <f>0.61365*exp(17.502*BB33/(240.97+BB33))</f>
        <v>0</v>
      </c>
      <c r="Z33">
        <f>(V33-AU33*(AZ33+BA33)/1000)</f>
        <v>0</v>
      </c>
      <c r="AA33">
        <f>(-H33*44100)</f>
        <v>0</v>
      </c>
      <c r="AB33">
        <f>2*29.3*P33*0.92*(BB33-U33)</f>
        <v>0</v>
      </c>
      <c r="AC33">
        <f>2*0.95*5.67E-8*(((BB33+$B$9)+273)^4-(U33+273)^4)</f>
        <v>0</v>
      </c>
      <c r="AD33">
        <f>S33+AC33+AA33+AB33</f>
        <v>0</v>
      </c>
      <c r="AE33">
        <v>0</v>
      </c>
      <c r="AF33">
        <v>0</v>
      </c>
      <c r="AG33">
        <f>IF(AE33*$H$15&gt;=AI33,1.0,(AI33/(AI33-AE33*$H$15)))</f>
        <v>0</v>
      </c>
      <c r="AH33">
        <f>(AG33-1)*100</f>
        <v>0</v>
      </c>
      <c r="AI33">
        <f>MAX(0,($B$15+$C$15*BG33)/(1+$D$15*BG33)*AZ33/(BB33+273)*$E$15)</f>
        <v>0</v>
      </c>
      <c r="AJ33">
        <f>$B$13*BH33+$C$13*BI33+$D$13*BT33</f>
        <v>0</v>
      </c>
      <c r="AK33">
        <f>AJ33*AL33</f>
        <v>0</v>
      </c>
      <c r="AL33">
        <f>($B$13*$D$11+$C$13*$D$11+$D$13*(BU33*$E$11+BV33*$G$11))/($B$13+$C$13+$D$13)</f>
        <v>0</v>
      </c>
      <c r="AM33">
        <f>($B$13*$K$11+$C$13*$K$11+$D$13*(BU33*$L$11+BV33*$N$11))/($B$13+$C$13+$D$13)</f>
        <v>0</v>
      </c>
      <c r="AN33">
        <v>1.8</v>
      </c>
      <c r="AO33">
        <v>0.5</v>
      </c>
      <c r="AP33" t="s">
        <v>334</v>
      </c>
      <c r="AQ33">
        <v>2</v>
      </c>
      <c r="AR33">
        <v>1657725405.599999</v>
      </c>
      <c r="AS33">
        <v>417.325064516129</v>
      </c>
      <c r="AT33">
        <v>419.9886451612904</v>
      </c>
      <c r="AU33">
        <v>25.11493870967742</v>
      </c>
      <c r="AV33">
        <v>24.4222935483871</v>
      </c>
      <c r="AW33">
        <v>414.015064516129</v>
      </c>
      <c r="AX33">
        <v>24.84393870967742</v>
      </c>
      <c r="AY33">
        <v>600.0055806451612</v>
      </c>
      <c r="AZ33">
        <v>85.13575161290323</v>
      </c>
      <c r="BA33">
        <v>0.1000305258064516</v>
      </c>
      <c r="BB33">
        <v>26.9039935483871</v>
      </c>
      <c r="BC33">
        <v>27.0511129032258</v>
      </c>
      <c r="BD33">
        <v>999.9000000000003</v>
      </c>
      <c r="BE33">
        <v>0</v>
      </c>
      <c r="BF33">
        <v>0</v>
      </c>
      <c r="BG33">
        <v>10000.32935483871</v>
      </c>
      <c r="BH33">
        <v>63.2611129032258</v>
      </c>
      <c r="BI33">
        <v>90.80269032258064</v>
      </c>
      <c r="BJ33">
        <v>-2.606644516129033</v>
      </c>
      <c r="BK33">
        <v>428.1443225806452</v>
      </c>
      <c r="BL33">
        <v>430.5025483870967</v>
      </c>
      <c r="BM33">
        <v>0.7148442580645162</v>
      </c>
      <c r="BN33">
        <v>419.9886451612904</v>
      </c>
      <c r="BO33">
        <v>24.4222935483871</v>
      </c>
      <c r="BP33">
        <v>2.140069677419354</v>
      </c>
      <c r="BQ33">
        <v>2.079211612903226</v>
      </c>
      <c r="BR33">
        <v>18.5206</v>
      </c>
      <c r="BS33">
        <v>18.0608064516129</v>
      </c>
      <c r="BT33">
        <v>200.0019677419355</v>
      </c>
      <c r="BU33">
        <v>0.6430024516129034</v>
      </c>
      <c r="BV33">
        <v>0.3569975483870968</v>
      </c>
      <c r="BW33">
        <v>26</v>
      </c>
      <c r="BX33">
        <v>3340.415806451613</v>
      </c>
      <c r="BY33">
        <v>1657725430.6</v>
      </c>
      <c r="BZ33" t="s">
        <v>380</v>
      </c>
      <c r="CA33">
        <v>1657725430.6</v>
      </c>
      <c r="CB33">
        <v>1657725430.6</v>
      </c>
      <c r="CC33">
        <v>16</v>
      </c>
      <c r="CD33">
        <v>-0.057</v>
      </c>
      <c r="CE33">
        <v>-0.002</v>
      </c>
      <c r="CF33">
        <v>3.31</v>
      </c>
      <c r="CG33">
        <v>0.271</v>
      </c>
      <c r="CH33">
        <v>420</v>
      </c>
      <c r="CI33">
        <v>24</v>
      </c>
      <c r="CJ33">
        <v>0.46</v>
      </c>
      <c r="CK33">
        <v>0.14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3.2351</v>
      </c>
      <c r="CX33">
        <v>2.78121</v>
      </c>
      <c r="CY33">
        <v>0.08260770000000001</v>
      </c>
      <c r="CZ33">
        <v>0.0846278</v>
      </c>
      <c r="DA33">
        <v>0.105251</v>
      </c>
      <c r="DB33">
        <v>0.105636</v>
      </c>
      <c r="DC33">
        <v>23297.3</v>
      </c>
      <c r="DD33">
        <v>22954.4</v>
      </c>
      <c r="DE33">
        <v>24408.5</v>
      </c>
      <c r="DF33">
        <v>22333.4</v>
      </c>
      <c r="DG33">
        <v>32255.3</v>
      </c>
      <c r="DH33">
        <v>25497.4</v>
      </c>
      <c r="DI33">
        <v>39886</v>
      </c>
      <c r="DJ33">
        <v>30949.8</v>
      </c>
      <c r="DK33">
        <v>2.21795</v>
      </c>
      <c r="DL33">
        <v>2.2996</v>
      </c>
      <c r="DM33">
        <v>0.06321069999999999</v>
      </c>
      <c r="DN33">
        <v>0</v>
      </c>
      <c r="DO33">
        <v>26.0134</v>
      </c>
      <c r="DP33">
        <v>999.9</v>
      </c>
      <c r="DQ33">
        <v>72.90000000000001</v>
      </c>
      <c r="DR33">
        <v>26</v>
      </c>
      <c r="DS33">
        <v>28.8943</v>
      </c>
      <c r="DT33">
        <v>63.8245</v>
      </c>
      <c r="DU33">
        <v>10.8894</v>
      </c>
      <c r="DV33">
        <v>2</v>
      </c>
      <c r="DW33">
        <v>-0.122299</v>
      </c>
      <c r="DX33">
        <v>-1.32092</v>
      </c>
      <c r="DY33">
        <v>20.3783</v>
      </c>
      <c r="DZ33">
        <v>5.23197</v>
      </c>
      <c r="EA33">
        <v>11.9388</v>
      </c>
      <c r="EB33">
        <v>4.9791</v>
      </c>
      <c r="EC33">
        <v>3.28153</v>
      </c>
      <c r="ED33">
        <v>6643.3</v>
      </c>
      <c r="EE33">
        <v>9999</v>
      </c>
      <c r="EF33">
        <v>9999</v>
      </c>
      <c r="EG33">
        <v>161.7</v>
      </c>
      <c r="EH33">
        <v>4.97167</v>
      </c>
      <c r="EI33">
        <v>1.86134</v>
      </c>
      <c r="EJ33">
        <v>1.86681</v>
      </c>
      <c r="EK33">
        <v>1.85806</v>
      </c>
      <c r="EL33">
        <v>1.86249</v>
      </c>
      <c r="EM33">
        <v>1.8631</v>
      </c>
      <c r="EN33">
        <v>1.86386</v>
      </c>
      <c r="EO33">
        <v>1.85988</v>
      </c>
      <c r="EP33">
        <v>0</v>
      </c>
      <c r="EQ33">
        <v>0</v>
      </c>
      <c r="ER33">
        <v>0</v>
      </c>
      <c r="ES33">
        <v>0</v>
      </c>
      <c r="ET33" t="s">
        <v>336</v>
      </c>
      <c r="EU33" t="s">
        <v>337</v>
      </c>
      <c r="EV33" t="s">
        <v>338</v>
      </c>
      <c r="EW33" t="s">
        <v>338</v>
      </c>
      <c r="EX33" t="s">
        <v>338</v>
      </c>
      <c r="EY33" t="s">
        <v>338</v>
      </c>
      <c r="EZ33">
        <v>0</v>
      </c>
      <c r="FA33">
        <v>100</v>
      </c>
      <c r="FB33">
        <v>100</v>
      </c>
      <c r="FC33">
        <v>3.31</v>
      </c>
      <c r="FD33">
        <v>0.271</v>
      </c>
      <c r="FE33">
        <v>3.218019807265815</v>
      </c>
      <c r="FF33">
        <v>0.0006784385813721132</v>
      </c>
      <c r="FG33">
        <v>-9.114967239483524E-07</v>
      </c>
      <c r="FH33">
        <v>3.422039933275619E-10</v>
      </c>
      <c r="FI33">
        <v>0.02252375071376044</v>
      </c>
      <c r="FJ33">
        <v>-0.01029449659765723</v>
      </c>
      <c r="FK33">
        <v>0.0009324137930095463</v>
      </c>
      <c r="FL33">
        <v>-3.199825925107234E-06</v>
      </c>
      <c r="FM33">
        <v>1</v>
      </c>
      <c r="FN33">
        <v>2092</v>
      </c>
      <c r="FO33">
        <v>0</v>
      </c>
      <c r="FP33">
        <v>27</v>
      </c>
      <c r="FQ33">
        <v>1.1</v>
      </c>
      <c r="FR33">
        <v>1</v>
      </c>
      <c r="FS33">
        <v>1.37207</v>
      </c>
      <c r="FT33">
        <v>2.3938</v>
      </c>
      <c r="FU33">
        <v>2.14966</v>
      </c>
      <c r="FV33">
        <v>2.72827</v>
      </c>
      <c r="FW33">
        <v>2.15088</v>
      </c>
      <c r="FX33">
        <v>2.38525</v>
      </c>
      <c r="FY33">
        <v>31.368</v>
      </c>
      <c r="FZ33">
        <v>16.1196</v>
      </c>
      <c r="GA33">
        <v>19</v>
      </c>
      <c r="GB33">
        <v>623.294</v>
      </c>
      <c r="GC33">
        <v>720.3200000000001</v>
      </c>
      <c r="GD33">
        <v>27.9997</v>
      </c>
      <c r="GE33">
        <v>25.7686</v>
      </c>
      <c r="GF33">
        <v>30</v>
      </c>
      <c r="GG33">
        <v>25.6844</v>
      </c>
      <c r="GH33">
        <v>25.649</v>
      </c>
      <c r="GI33">
        <v>27.4978</v>
      </c>
      <c r="GJ33">
        <v>18.0569</v>
      </c>
      <c r="GK33">
        <v>100</v>
      </c>
      <c r="GL33">
        <v>28</v>
      </c>
      <c r="GM33">
        <v>420</v>
      </c>
      <c r="GN33">
        <v>24.415</v>
      </c>
      <c r="GO33">
        <v>100.878</v>
      </c>
      <c r="GP33">
        <v>101.49</v>
      </c>
    </row>
    <row r="34" spans="1:198">
      <c r="A34">
        <v>16</v>
      </c>
      <c r="B34">
        <v>1657725491.6</v>
      </c>
      <c r="C34">
        <v>1232.599999904633</v>
      </c>
      <c r="D34" t="s">
        <v>381</v>
      </c>
      <c r="E34" t="s">
        <v>382</v>
      </c>
      <c r="F34">
        <v>15</v>
      </c>
      <c r="G34">
        <v>1657725483.599999</v>
      </c>
      <c r="H34">
        <f>(I34)/1000</f>
        <v>0</v>
      </c>
      <c r="I34">
        <f>1000*AY34*AG34*(AU34-AV34)/(100*AN34*(1000-AG34*AU34))</f>
        <v>0</v>
      </c>
      <c r="J34">
        <f>AY34*AG34*(AT34-AS34*(1000-AG34*AV34)/(1000-AG34*AU34))/(100*AN34)</f>
        <v>0</v>
      </c>
      <c r="K34">
        <f>AS34 - IF(AG34&gt;1, J34*AN34*100.0/(AI34*BG34), 0)</f>
        <v>0</v>
      </c>
      <c r="L34">
        <f>((R34-H34/2)*K34-J34)/(R34+H34/2)</f>
        <v>0</v>
      </c>
      <c r="M34">
        <f>L34*(AZ34+BA34)/1000.0</f>
        <v>0</v>
      </c>
      <c r="N34">
        <f>(AS34 - IF(AG34&gt;1, J34*AN34*100.0/(AI34*BG34), 0))*(AZ34+BA34)/1000.0</f>
        <v>0</v>
      </c>
      <c r="O34">
        <f>2.0/((1/Q34-1/P34)+SIGN(Q34)*SQRT((1/Q34-1/P34)*(1/Q34-1/P34) + 4*AO34/((AO34+1)*(AO34+1))*(2*1/Q34*1/P34-1/P34*1/P34)))</f>
        <v>0</v>
      </c>
      <c r="P34">
        <f>IF(LEFT(AP34,1)&lt;&gt;"0",IF(LEFT(AP34,1)="1",3.0,AQ34),$D$5+$E$5*(BG34*AZ34/($K$5*1000))+$F$5*(BG34*AZ34/($K$5*1000))*MAX(MIN(AN34,$J$5),$I$5)*MAX(MIN(AN34,$J$5),$I$5)+$G$5*MAX(MIN(AN34,$J$5),$I$5)*(BG34*AZ34/($K$5*1000))+$H$5*(BG34*AZ34/($K$5*1000))*(BG34*AZ34/($K$5*1000)))</f>
        <v>0</v>
      </c>
      <c r="Q34">
        <f>H34*(1000-(1000*0.61365*exp(17.502*U34/(240.97+U34))/(AZ34+BA34)+AU34)/2)/(1000*0.61365*exp(17.502*U34/(240.97+U34))/(AZ34+BA34)-AU34)</f>
        <v>0</v>
      </c>
      <c r="R34">
        <f>1/((AO34+1)/(O34/1.6)+1/(P34/1.37)) + AO34/((AO34+1)/(O34/1.6) + AO34/(P34/1.37))</f>
        <v>0</v>
      </c>
      <c r="S34">
        <f>(AJ34*AM34)</f>
        <v>0</v>
      </c>
      <c r="T34">
        <f>(BB34+(S34+2*0.95*5.67E-8*(((BB34+$B$9)+273)^4-(BB34+273)^4)-44100*H34)/(1.84*29.3*P34+8*0.95*5.67E-8*(BB34+273)^3))</f>
        <v>0</v>
      </c>
      <c r="U34">
        <f>($C$9*BC34+$D$9*BD34+$E$9*T34)</f>
        <v>0</v>
      </c>
      <c r="V34">
        <f>0.61365*exp(17.502*U34/(240.97+U34))</f>
        <v>0</v>
      </c>
      <c r="W34">
        <f>(X34/Y34*100)</f>
        <v>0</v>
      </c>
      <c r="X34">
        <f>AU34*(AZ34+BA34)/1000</f>
        <v>0</v>
      </c>
      <c r="Y34">
        <f>0.61365*exp(17.502*BB34/(240.97+BB34))</f>
        <v>0</v>
      </c>
      <c r="Z34">
        <f>(V34-AU34*(AZ34+BA34)/1000)</f>
        <v>0</v>
      </c>
      <c r="AA34">
        <f>(-H34*44100)</f>
        <v>0</v>
      </c>
      <c r="AB34">
        <f>2*29.3*P34*0.92*(BB34-U34)</f>
        <v>0</v>
      </c>
      <c r="AC34">
        <f>2*0.95*5.67E-8*(((BB34+$B$9)+273)^4-(U34+273)^4)</f>
        <v>0</v>
      </c>
      <c r="AD34">
        <f>S34+AC34+AA34+AB34</f>
        <v>0</v>
      </c>
      <c r="AE34">
        <v>0</v>
      </c>
      <c r="AF34">
        <v>0</v>
      </c>
      <c r="AG34">
        <f>IF(AE34*$H$15&gt;=AI34,1.0,(AI34/(AI34-AE34*$H$15)))</f>
        <v>0</v>
      </c>
      <c r="AH34">
        <f>(AG34-1)*100</f>
        <v>0</v>
      </c>
      <c r="AI34">
        <f>MAX(0,($B$15+$C$15*BG34)/(1+$D$15*BG34)*AZ34/(BB34+273)*$E$15)</f>
        <v>0</v>
      </c>
      <c r="AJ34">
        <f>$B$13*BH34+$C$13*BI34+$D$13*BT34</f>
        <v>0</v>
      </c>
      <c r="AK34">
        <f>AJ34*AL34</f>
        <v>0</v>
      </c>
      <c r="AL34">
        <f>($B$13*$D$11+$C$13*$D$11+$D$13*(BU34*$E$11+BV34*$G$11))/($B$13+$C$13+$D$13)</f>
        <v>0</v>
      </c>
      <c r="AM34">
        <f>($B$13*$K$11+$C$13*$K$11+$D$13*(BU34*$L$11+BV34*$N$11))/($B$13+$C$13+$D$13)</f>
        <v>0</v>
      </c>
      <c r="AN34">
        <v>1.8</v>
      </c>
      <c r="AO34">
        <v>0.5</v>
      </c>
      <c r="AP34" t="s">
        <v>334</v>
      </c>
      <c r="AQ34">
        <v>2</v>
      </c>
      <c r="AR34">
        <v>1657725483.599999</v>
      </c>
      <c r="AS34">
        <v>418.3793548387097</v>
      </c>
      <c r="AT34">
        <v>420.0086774193549</v>
      </c>
      <c r="AU34">
        <v>25.03687419354839</v>
      </c>
      <c r="AV34">
        <v>24.3516</v>
      </c>
      <c r="AW34">
        <v>415.0723548387097</v>
      </c>
      <c r="AX34">
        <v>24.76787419354839</v>
      </c>
      <c r="AY34">
        <v>599.9905483870969</v>
      </c>
      <c r="AZ34">
        <v>85.13370645161292</v>
      </c>
      <c r="BA34">
        <v>0.09995442580645161</v>
      </c>
      <c r="BB34">
        <v>26.8412</v>
      </c>
      <c r="BC34">
        <v>26.9289064516129</v>
      </c>
      <c r="BD34">
        <v>999.9000000000003</v>
      </c>
      <c r="BE34">
        <v>0</v>
      </c>
      <c r="BF34">
        <v>0</v>
      </c>
      <c r="BG34">
        <v>9999.954838709677</v>
      </c>
      <c r="BH34">
        <v>31.58786129032259</v>
      </c>
      <c r="BI34">
        <v>91.18088387096773</v>
      </c>
      <c r="BJ34">
        <v>-1.62598064516129</v>
      </c>
      <c r="BK34">
        <v>429.1355806451612</v>
      </c>
      <c r="BL34">
        <v>430.4919032258064</v>
      </c>
      <c r="BM34">
        <v>0.7054683870967741</v>
      </c>
      <c r="BN34">
        <v>420.0086774193549</v>
      </c>
      <c r="BO34">
        <v>24.3516</v>
      </c>
      <c r="BP34">
        <v>2.133200322580645</v>
      </c>
      <c r="BQ34">
        <v>2.073142258064516</v>
      </c>
      <c r="BR34">
        <v>18.46928064516129</v>
      </c>
      <c r="BS34">
        <v>18.01430322580645</v>
      </c>
      <c r="BT34">
        <v>99.99979354838707</v>
      </c>
      <c r="BU34">
        <v>0.6430052903225807</v>
      </c>
      <c r="BV34">
        <v>0.3569947096774193</v>
      </c>
      <c r="BW34">
        <v>25.22310967741936</v>
      </c>
      <c r="BX34">
        <v>1670.19</v>
      </c>
      <c r="BY34">
        <v>1657725509.6</v>
      </c>
      <c r="BZ34" t="s">
        <v>383</v>
      </c>
      <c r="CA34">
        <v>1657725507.6</v>
      </c>
      <c r="CB34">
        <v>1657725509.6</v>
      </c>
      <c r="CC34">
        <v>17</v>
      </c>
      <c r="CD34">
        <v>-0.003</v>
      </c>
      <c r="CE34">
        <v>-0.001</v>
      </c>
      <c r="CF34">
        <v>3.307</v>
      </c>
      <c r="CG34">
        <v>0.269</v>
      </c>
      <c r="CH34">
        <v>420</v>
      </c>
      <c r="CI34">
        <v>24</v>
      </c>
      <c r="CJ34">
        <v>0.28</v>
      </c>
      <c r="CK34">
        <v>0.2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3.2351</v>
      </c>
      <c r="CX34">
        <v>2.78126</v>
      </c>
      <c r="CY34">
        <v>0.0827681</v>
      </c>
      <c r="CZ34">
        <v>0.0846273</v>
      </c>
      <c r="DA34">
        <v>0.105006</v>
      </c>
      <c r="DB34">
        <v>0.105431</v>
      </c>
      <c r="DC34">
        <v>23294.8</v>
      </c>
      <c r="DD34">
        <v>22953.5</v>
      </c>
      <c r="DE34">
        <v>24410.1</v>
      </c>
      <c r="DF34">
        <v>22332.5</v>
      </c>
      <c r="DG34">
        <v>32266.4</v>
      </c>
      <c r="DH34">
        <v>25502.3</v>
      </c>
      <c r="DI34">
        <v>39888.6</v>
      </c>
      <c r="DJ34">
        <v>30948.6</v>
      </c>
      <c r="DK34">
        <v>2.21795</v>
      </c>
      <c r="DL34">
        <v>2.29878</v>
      </c>
      <c r="DM34">
        <v>0.061322</v>
      </c>
      <c r="DN34">
        <v>0</v>
      </c>
      <c r="DO34">
        <v>25.9252</v>
      </c>
      <c r="DP34">
        <v>999.9</v>
      </c>
      <c r="DQ34">
        <v>72.8</v>
      </c>
      <c r="DR34">
        <v>26.1</v>
      </c>
      <c r="DS34">
        <v>29.026</v>
      </c>
      <c r="DT34">
        <v>64.1245</v>
      </c>
      <c r="DU34">
        <v>10.9535</v>
      </c>
      <c r="DV34">
        <v>2</v>
      </c>
      <c r="DW34">
        <v>-0.123257</v>
      </c>
      <c r="DX34">
        <v>-1.3317</v>
      </c>
      <c r="DY34">
        <v>20.3794</v>
      </c>
      <c r="DZ34">
        <v>5.23241</v>
      </c>
      <c r="EA34">
        <v>11.9402</v>
      </c>
      <c r="EB34">
        <v>4.9791</v>
      </c>
      <c r="EC34">
        <v>3.28165</v>
      </c>
      <c r="ED34">
        <v>6645.3</v>
      </c>
      <c r="EE34">
        <v>9999</v>
      </c>
      <c r="EF34">
        <v>9999</v>
      </c>
      <c r="EG34">
        <v>161.7</v>
      </c>
      <c r="EH34">
        <v>4.97164</v>
      </c>
      <c r="EI34">
        <v>1.86136</v>
      </c>
      <c r="EJ34">
        <v>1.86685</v>
      </c>
      <c r="EK34">
        <v>1.85806</v>
      </c>
      <c r="EL34">
        <v>1.86249</v>
      </c>
      <c r="EM34">
        <v>1.8631</v>
      </c>
      <c r="EN34">
        <v>1.86386</v>
      </c>
      <c r="EO34">
        <v>1.85989</v>
      </c>
      <c r="EP34">
        <v>0</v>
      </c>
      <c r="EQ34">
        <v>0</v>
      </c>
      <c r="ER34">
        <v>0</v>
      </c>
      <c r="ES34">
        <v>0</v>
      </c>
      <c r="ET34" t="s">
        <v>336</v>
      </c>
      <c r="EU34" t="s">
        <v>337</v>
      </c>
      <c r="EV34" t="s">
        <v>338</v>
      </c>
      <c r="EW34" t="s">
        <v>338</v>
      </c>
      <c r="EX34" t="s">
        <v>338</v>
      </c>
      <c r="EY34" t="s">
        <v>338</v>
      </c>
      <c r="EZ34">
        <v>0</v>
      </c>
      <c r="FA34">
        <v>100</v>
      </c>
      <c r="FB34">
        <v>100</v>
      </c>
      <c r="FC34">
        <v>3.307</v>
      </c>
      <c r="FD34">
        <v>0.269</v>
      </c>
      <c r="FE34">
        <v>3.161311835419327</v>
      </c>
      <c r="FF34">
        <v>0.0006784385813721132</v>
      </c>
      <c r="FG34">
        <v>-9.114967239483524E-07</v>
      </c>
      <c r="FH34">
        <v>3.422039933275619E-10</v>
      </c>
      <c r="FI34">
        <v>0.0207953515481064</v>
      </c>
      <c r="FJ34">
        <v>-0.01029449659765723</v>
      </c>
      <c r="FK34">
        <v>0.0009324137930095463</v>
      </c>
      <c r="FL34">
        <v>-3.199825925107234E-06</v>
      </c>
      <c r="FM34">
        <v>1</v>
      </c>
      <c r="FN34">
        <v>2092</v>
      </c>
      <c r="FO34">
        <v>0</v>
      </c>
      <c r="FP34">
        <v>27</v>
      </c>
      <c r="FQ34">
        <v>1</v>
      </c>
      <c r="FR34">
        <v>1</v>
      </c>
      <c r="FS34">
        <v>1.37329</v>
      </c>
      <c r="FT34">
        <v>2.39624</v>
      </c>
      <c r="FU34">
        <v>2.14966</v>
      </c>
      <c r="FV34">
        <v>2.72949</v>
      </c>
      <c r="FW34">
        <v>2.15088</v>
      </c>
      <c r="FX34">
        <v>2.40234</v>
      </c>
      <c r="FY34">
        <v>31.4552</v>
      </c>
      <c r="FZ34">
        <v>16.1109</v>
      </c>
      <c r="GA34">
        <v>19</v>
      </c>
      <c r="GB34">
        <v>623.194</v>
      </c>
      <c r="GC34">
        <v>719.472</v>
      </c>
      <c r="GD34">
        <v>28</v>
      </c>
      <c r="GE34">
        <v>25.7621</v>
      </c>
      <c r="GF34">
        <v>29.9999</v>
      </c>
      <c r="GG34">
        <v>25.6758</v>
      </c>
      <c r="GH34">
        <v>25.6425</v>
      </c>
      <c r="GI34">
        <v>27.5005</v>
      </c>
      <c r="GJ34">
        <v>18.7213</v>
      </c>
      <c r="GK34">
        <v>100</v>
      </c>
      <c r="GL34">
        <v>28</v>
      </c>
      <c r="GM34">
        <v>420</v>
      </c>
      <c r="GN34">
        <v>24.3037</v>
      </c>
      <c r="GO34">
        <v>100.884</v>
      </c>
      <c r="GP34">
        <v>101.486</v>
      </c>
    </row>
    <row r="35" spans="1:198">
      <c r="A35">
        <v>17</v>
      </c>
      <c r="B35">
        <v>1657725570.6</v>
      </c>
      <c r="C35">
        <v>1311.599999904633</v>
      </c>
      <c r="D35" t="s">
        <v>384</v>
      </c>
      <c r="E35" t="s">
        <v>385</v>
      </c>
      <c r="F35">
        <v>15</v>
      </c>
      <c r="G35">
        <v>1657725562.599999</v>
      </c>
      <c r="H35">
        <f>(I35)/1000</f>
        <v>0</v>
      </c>
      <c r="I35">
        <f>1000*AY35*AG35*(AU35-AV35)/(100*AN35*(1000-AG35*AU35))</f>
        <v>0</v>
      </c>
      <c r="J35">
        <f>AY35*AG35*(AT35-AS35*(1000-AG35*AV35)/(1000-AG35*AU35))/(100*AN35)</f>
        <v>0</v>
      </c>
      <c r="K35">
        <f>AS35 - IF(AG35&gt;1, J35*AN35*100.0/(AI35*BG35), 0)</f>
        <v>0</v>
      </c>
      <c r="L35">
        <f>((R35-H35/2)*K35-J35)/(R35+H35/2)</f>
        <v>0</v>
      </c>
      <c r="M35">
        <f>L35*(AZ35+BA35)/1000.0</f>
        <v>0</v>
      </c>
      <c r="N35">
        <f>(AS35 - IF(AG35&gt;1, J35*AN35*100.0/(AI35*BG35), 0))*(AZ35+BA35)/1000.0</f>
        <v>0</v>
      </c>
      <c r="O35">
        <f>2.0/((1/Q35-1/P35)+SIGN(Q35)*SQRT((1/Q35-1/P35)*(1/Q35-1/P35) + 4*AO35/((AO35+1)*(AO35+1))*(2*1/Q35*1/P35-1/P35*1/P35)))</f>
        <v>0</v>
      </c>
      <c r="P35">
        <f>IF(LEFT(AP35,1)&lt;&gt;"0",IF(LEFT(AP35,1)="1",3.0,AQ35),$D$5+$E$5*(BG35*AZ35/($K$5*1000))+$F$5*(BG35*AZ35/($K$5*1000))*MAX(MIN(AN35,$J$5),$I$5)*MAX(MIN(AN35,$J$5),$I$5)+$G$5*MAX(MIN(AN35,$J$5),$I$5)*(BG35*AZ35/($K$5*1000))+$H$5*(BG35*AZ35/($K$5*1000))*(BG35*AZ35/($K$5*1000)))</f>
        <v>0</v>
      </c>
      <c r="Q35">
        <f>H35*(1000-(1000*0.61365*exp(17.502*U35/(240.97+U35))/(AZ35+BA35)+AU35)/2)/(1000*0.61365*exp(17.502*U35/(240.97+U35))/(AZ35+BA35)-AU35)</f>
        <v>0</v>
      </c>
      <c r="R35">
        <f>1/((AO35+1)/(O35/1.6)+1/(P35/1.37)) + AO35/((AO35+1)/(O35/1.6) + AO35/(P35/1.37))</f>
        <v>0</v>
      </c>
      <c r="S35">
        <f>(AJ35*AM35)</f>
        <v>0</v>
      </c>
      <c r="T35">
        <f>(BB35+(S35+2*0.95*5.67E-8*(((BB35+$B$9)+273)^4-(BB35+273)^4)-44100*H35)/(1.84*29.3*P35+8*0.95*5.67E-8*(BB35+273)^3))</f>
        <v>0</v>
      </c>
      <c r="U35">
        <f>($C$9*BC35+$D$9*BD35+$E$9*T35)</f>
        <v>0</v>
      </c>
      <c r="V35">
        <f>0.61365*exp(17.502*U35/(240.97+U35))</f>
        <v>0</v>
      </c>
      <c r="W35">
        <f>(X35/Y35*100)</f>
        <v>0</v>
      </c>
      <c r="X35">
        <f>AU35*(AZ35+BA35)/1000</f>
        <v>0</v>
      </c>
      <c r="Y35">
        <f>0.61365*exp(17.502*BB35/(240.97+BB35))</f>
        <v>0</v>
      </c>
      <c r="Z35">
        <f>(V35-AU35*(AZ35+BA35)/1000)</f>
        <v>0</v>
      </c>
      <c r="AA35">
        <f>(-H35*44100)</f>
        <v>0</v>
      </c>
      <c r="AB35">
        <f>2*29.3*P35*0.92*(BB35-U35)</f>
        <v>0</v>
      </c>
      <c r="AC35">
        <f>2*0.95*5.67E-8*(((BB35+$B$9)+273)^4-(U35+273)^4)</f>
        <v>0</v>
      </c>
      <c r="AD35">
        <f>S35+AC35+AA35+AB35</f>
        <v>0</v>
      </c>
      <c r="AE35">
        <v>0</v>
      </c>
      <c r="AF35">
        <v>0</v>
      </c>
      <c r="AG35">
        <f>IF(AE35*$H$15&gt;=AI35,1.0,(AI35/(AI35-AE35*$H$15)))</f>
        <v>0</v>
      </c>
      <c r="AH35">
        <f>(AG35-1)*100</f>
        <v>0</v>
      </c>
      <c r="AI35">
        <f>MAX(0,($B$15+$C$15*BG35)/(1+$D$15*BG35)*AZ35/(BB35+273)*$E$15)</f>
        <v>0</v>
      </c>
      <c r="AJ35">
        <f>$B$13*BH35+$C$13*BI35+$D$13*BT35</f>
        <v>0</v>
      </c>
      <c r="AK35">
        <f>AJ35*AL35</f>
        <v>0</v>
      </c>
      <c r="AL35">
        <f>($B$13*$D$11+$C$13*$D$11+$D$13*(BU35*$E$11+BV35*$G$11))/($B$13+$C$13+$D$13)</f>
        <v>0</v>
      </c>
      <c r="AM35">
        <f>($B$13*$K$11+$C$13*$K$11+$D$13*(BU35*$L$11+BV35*$N$11))/($B$13+$C$13+$D$13)</f>
        <v>0</v>
      </c>
      <c r="AN35">
        <v>1.8</v>
      </c>
      <c r="AO35">
        <v>0.5</v>
      </c>
      <c r="AP35" t="s">
        <v>334</v>
      </c>
      <c r="AQ35">
        <v>2</v>
      </c>
      <c r="AR35">
        <v>1657725562.599999</v>
      </c>
      <c r="AS35">
        <v>419.088935483871</v>
      </c>
      <c r="AT35">
        <v>419.9978064516129</v>
      </c>
      <c r="AU35">
        <v>24.95062903225807</v>
      </c>
      <c r="AV35">
        <v>24.29267419354839</v>
      </c>
      <c r="AW35">
        <v>415.814935483871</v>
      </c>
      <c r="AX35">
        <v>24.68262903225807</v>
      </c>
      <c r="AY35">
        <v>600.0051612903225</v>
      </c>
      <c r="AZ35">
        <v>85.13158709677421</v>
      </c>
      <c r="BA35">
        <v>0.1000162516129032</v>
      </c>
      <c r="BB35">
        <v>26.7838064516129</v>
      </c>
      <c r="BC35">
        <v>26.8370064516129</v>
      </c>
      <c r="BD35">
        <v>999.9000000000003</v>
      </c>
      <c r="BE35">
        <v>0</v>
      </c>
      <c r="BF35">
        <v>0</v>
      </c>
      <c r="BG35">
        <v>10000.80935483871</v>
      </c>
      <c r="BH35">
        <v>15.51847741935484</v>
      </c>
      <c r="BI35">
        <v>90.66066129032258</v>
      </c>
      <c r="BJ35">
        <v>-0.8756025161290324</v>
      </c>
      <c r="BK35">
        <v>429.855129032258</v>
      </c>
      <c r="BL35">
        <v>430.4547741935484</v>
      </c>
      <c r="BM35">
        <v>0.6757785483870967</v>
      </c>
      <c r="BN35">
        <v>419.9978064516129</v>
      </c>
      <c r="BO35">
        <v>24.29267419354839</v>
      </c>
      <c r="BP35">
        <v>2.125603870967742</v>
      </c>
      <c r="BQ35">
        <v>2.068073548387097</v>
      </c>
      <c r="BR35">
        <v>18.41236129032258</v>
      </c>
      <c r="BS35">
        <v>17.97538387096774</v>
      </c>
      <c r="BT35">
        <v>49.99826451612903</v>
      </c>
      <c r="BU35">
        <v>0.6429317096774194</v>
      </c>
      <c r="BV35">
        <v>0.3570682903225806</v>
      </c>
      <c r="BW35">
        <v>25</v>
      </c>
      <c r="BX35">
        <v>835.0350322580643</v>
      </c>
      <c r="BY35">
        <v>1657725587.6</v>
      </c>
      <c r="BZ35" t="s">
        <v>386</v>
      </c>
      <c r="CA35">
        <v>1657725587.6</v>
      </c>
      <c r="CB35">
        <v>1657725587.6</v>
      </c>
      <c r="CC35">
        <v>18</v>
      </c>
      <c r="CD35">
        <v>-0.034</v>
      </c>
      <c r="CE35">
        <v>0.001</v>
      </c>
      <c r="CF35">
        <v>3.274</v>
      </c>
      <c r="CG35">
        <v>0.268</v>
      </c>
      <c r="CH35">
        <v>420</v>
      </c>
      <c r="CI35">
        <v>24</v>
      </c>
      <c r="CJ35">
        <v>0.58</v>
      </c>
      <c r="CK35">
        <v>0.23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3.23496</v>
      </c>
      <c r="CX35">
        <v>2.78133</v>
      </c>
      <c r="CY35">
        <v>0.08287700000000001</v>
      </c>
      <c r="CZ35">
        <v>0.0846189</v>
      </c>
      <c r="DA35">
        <v>0.104776</v>
      </c>
      <c r="DB35">
        <v>0.105256</v>
      </c>
      <c r="DC35">
        <v>23292.5</v>
      </c>
      <c r="DD35">
        <v>22952.1</v>
      </c>
      <c r="DE35">
        <v>24410.6</v>
      </c>
      <c r="DF35">
        <v>22330.9</v>
      </c>
      <c r="DG35">
        <v>32275.6</v>
      </c>
      <c r="DH35">
        <v>25505.1</v>
      </c>
      <c r="DI35">
        <v>39889.6</v>
      </c>
      <c r="DJ35">
        <v>30945.9</v>
      </c>
      <c r="DK35">
        <v>2.2179</v>
      </c>
      <c r="DL35">
        <v>2.29765</v>
      </c>
      <c r="DM35">
        <v>0.0596344</v>
      </c>
      <c r="DN35">
        <v>0</v>
      </c>
      <c r="DO35">
        <v>25.8553</v>
      </c>
      <c r="DP35">
        <v>999.9</v>
      </c>
      <c r="DQ35">
        <v>72.59999999999999</v>
      </c>
      <c r="DR35">
        <v>26.2</v>
      </c>
      <c r="DS35">
        <v>29.1159</v>
      </c>
      <c r="DT35">
        <v>64.14449999999999</v>
      </c>
      <c r="DU35">
        <v>10.8734</v>
      </c>
      <c r="DV35">
        <v>2</v>
      </c>
      <c r="DW35">
        <v>-0.122934</v>
      </c>
      <c r="DX35">
        <v>-1.34048</v>
      </c>
      <c r="DY35">
        <v>20.3801</v>
      </c>
      <c r="DZ35">
        <v>5.23241</v>
      </c>
      <c r="EA35">
        <v>11.9396</v>
      </c>
      <c r="EB35">
        <v>4.97925</v>
      </c>
      <c r="EC35">
        <v>3.28163</v>
      </c>
      <c r="ED35">
        <v>6647.6</v>
      </c>
      <c r="EE35">
        <v>9999</v>
      </c>
      <c r="EF35">
        <v>9999</v>
      </c>
      <c r="EG35">
        <v>161.7</v>
      </c>
      <c r="EH35">
        <v>4.97166</v>
      </c>
      <c r="EI35">
        <v>1.86141</v>
      </c>
      <c r="EJ35">
        <v>1.86683</v>
      </c>
      <c r="EK35">
        <v>1.85806</v>
      </c>
      <c r="EL35">
        <v>1.8625</v>
      </c>
      <c r="EM35">
        <v>1.8631</v>
      </c>
      <c r="EN35">
        <v>1.86387</v>
      </c>
      <c r="EO35">
        <v>1.85989</v>
      </c>
      <c r="EP35">
        <v>0</v>
      </c>
      <c r="EQ35">
        <v>0</v>
      </c>
      <c r="ER35">
        <v>0</v>
      </c>
      <c r="ES35">
        <v>0</v>
      </c>
      <c r="ET35" t="s">
        <v>336</v>
      </c>
      <c r="EU35" t="s">
        <v>337</v>
      </c>
      <c r="EV35" t="s">
        <v>338</v>
      </c>
      <c r="EW35" t="s">
        <v>338</v>
      </c>
      <c r="EX35" t="s">
        <v>338</v>
      </c>
      <c r="EY35" t="s">
        <v>338</v>
      </c>
      <c r="EZ35">
        <v>0</v>
      </c>
      <c r="FA35">
        <v>100</v>
      </c>
      <c r="FB35">
        <v>100</v>
      </c>
      <c r="FC35">
        <v>3.274</v>
      </c>
      <c r="FD35">
        <v>0.268</v>
      </c>
      <c r="FE35">
        <v>3.158209645638642</v>
      </c>
      <c r="FF35">
        <v>0.0006784385813721132</v>
      </c>
      <c r="FG35">
        <v>-9.114967239483524E-07</v>
      </c>
      <c r="FH35">
        <v>3.422039933275619E-10</v>
      </c>
      <c r="FI35">
        <v>0.01998418152867881</v>
      </c>
      <c r="FJ35">
        <v>-0.01029449659765723</v>
      </c>
      <c r="FK35">
        <v>0.0009324137930095463</v>
      </c>
      <c r="FL35">
        <v>-3.199825925107234E-06</v>
      </c>
      <c r="FM35">
        <v>1</v>
      </c>
      <c r="FN35">
        <v>2092</v>
      </c>
      <c r="FO35">
        <v>0</v>
      </c>
      <c r="FP35">
        <v>27</v>
      </c>
      <c r="FQ35">
        <v>1.1</v>
      </c>
      <c r="FR35">
        <v>1</v>
      </c>
      <c r="FS35">
        <v>1.37329</v>
      </c>
      <c r="FT35">
        <v>2.39502</v>
      </c>
      <c r="FU35">
        <v>2.14966</v>
      </c>
      <c r="FV35">
        <v>2.72827</v>
      </c>
      <c r="FW35">
        <v>2.15088</v>
      </c>
      <c r="FX35">
        <v>2.40112</v>
      </c>
      <c r="FY35">
        <v>31.4988</v>
      </c>
      <c r="FZ35">
        <v>16.1196</v>
      </c>
      <c r="GA35">
        <v>19</v>
      </c>
      <c r="GB35">
        <v>623.107</v>
      </c>
      <c r="GC35">
        <v>718.379</v>
      </c>
      <c r="GD35">
        <v>28.0001</v>
      </c>
      <c r="GE35">
        <v>25.7599</v>
      </c>
      <c r="GF35">
        <v>30.0002</v>
      </c>
      <c r="GG35">
        <v>25.6714</v>
      </c>
      <c r="GH35">
        <v>25.6382</v>
      </c>
      <c r="GI35">
        <v>27.505</v>
      </c>
      <c r="GJ35">
        <v>19.223</v>
      </c>
      <c r="GK35">
        <v>100</v>
      </c>
      <c r="GL35">
        <v>28</v>
      </c>
      <c r="GM35">
        <v>420</v>
      </c>
      <c r="GN35">
        <v>24.2318</v>
      </c>
      <c r="GO35">
        <v>100.886</v>
      </c>
      <c r="GP35">
        <v>101.477</v>
      </c>
    </row>
    <row r="36" spans="1:198">
      <c r="A36">
        <v>18</v>
      </c>
      <c r="B36">
        <v>1657725648.6</v>
      </c>
      <c r="C36">
        <v>1389.599999904633</v>
      </c>
      <c r="D36" t="s">
        <v>387</v>
      </c>
      <c r="E36" t="s">
        <v>388</v>
      </c>
      <c r="F36">
        <v>15</v>
      </c>
      <c r="G36">
        <v>1657725640.599999</v>
      </c>
      <c r="H36">
        <f>(I36)/1000</f>
        <v>0</v>
      </c>
      <c r="I36">
        <f>1000*AY36*AG36*(AU36-AV36)/(100*AN36*(1000-AG36*AU36))</f>
        <v>0</v>
      </c>
      <c r="J36">
        <f>AY36*AG36*(AT36-AS36*(1000-AG36*AV36)/(1000-AG36*AU36))/(100*AN36)</f>
        <v>0</v>
      </c>
      <c r="K36">
        <f>AS36 - IF(AG36&gt;1, J36*AN36*100.0/(AI36*BG36), 0)</f>
        <v>0</v>
      </c>
      <c r="L36">
        <f>((R36-H36/2)*K36-J36)/(R36+H36/2)</f>
        <v>0</v>
      </c>
      <c r="M36">
        <f>L36*(AZ36+BA36)/1000.0</f>
        <v>0</v>
      </c>
      <c r="N36">
        <f>(AS36 - IF(AG36&gt;1, J36*AN36*100.0/(AI36*BG36), 0))*(AZ36+BA36)/1000.0</f>
        <v>0</v>
      </c>
      <c r="O36">
        <f>2.0/((1/Q36-1/P36)+SIGN(Q36)*SQRT((1/Q36-1/P36)*(1/Q36-1/P36) + 4*AO36/((AO36+1)*(AO36+1))*(2*1/Q36*1/P36-1/P36*1/P36)))</f>
        <v>0</v>
      </c>
      <c r="P36">
        <f>IF(LEFT(AP36,1)&lt;&gt;"0",IF(LEFT(AP36,1)="1",3.0,AQ36),$D$5+$E$5*(BG36*AZ36/($K$5*1000))+$F$5*(BG36*AZ36/($K$5*1000))*MAX(MIN(AN36,$J$5),$I$5)*MAX(MIN(AN36,$J$5),$I$5)+$G$5*MAX(MIN(AN36,$J$5),$I$5)*(BG36*AZ36/($K$5*1000))+$H$5*(BG36*AZ36/($K$5*1000))*(BG36*AZ36/($K$5*1000)))</f>
        <v>0</v>
      </c>
      <c r="Q36">
        <f>H36*(1000-(1000*0.61365*exp(17.502*U36/(240.97+U36))/(AZ36+BA36)+AU36)/2)/(1000*0.61365*exp(17.502*U36/(240.97+U36))/(AZ36+BA36)-AU36)</f>
        <v>0</v>
      </c>
      <c r="R36">
        <f>1/((AO36+1)/(O36/1.6)+1/(P36/1.37)) + AO36/((AO36+1)/(O36/1.6) + AO36/(P36/1.37))</f>
        <v>0</v>
      </c>
      <c r="S36">
        <f>(AJ36*AM36)</f>
        <v>0</v>
      </c>
      <c r="T36">
        <f>(BB36+(S36+2*0.95*5.67E-8*(((BB36+$B$9)+273)^4-(BB36+273)^4)-44100*H36)/(1.84*29.3*P36+8*0.95*5.67E-8*(BB36+273)^3))</f>
        <v>0</v>
      </c>
      <c r="U36">
        <f>($C$9*BC36+$D$9*BD36+$E$9*T36)</f>
        <v>0</v>
      </c>
      <c r="V36">
        <f>0.61365*exp(17.502*U36/(240.97+U36))</f>
        <v>0</v>
      </c>
      <c r="W36">
        <f>(X36/Y36*100)</f>
        <v>0</v>
      </c>
      <c r="X36">
        <f>AU36*(AZ36+BA36)/1000</f>
        <v>0</v>
      </c>
      <c r="Y36">
        <f>0.61365*exp(17.502*BB36/(240.97+BB36))</f>
        <v>0</v>
      </c>
      <c r="Z36">
        <f>(V36-AU36*(AZ36+BA36)/1000)</f>
        <v>0</v>
      </c>
      <c r="AA36">
        <f>(-H36*44100)</f>
        <v>0</v>
      </c>
      <c r="AB36">
        <f>2*29.3*P36*0.92*(BB36-U36)</f>
        <v>0</v>
      </c>
      <c r="AC36">
        <f>2*0.95*5.67E-8*(((BB36+$B$9)+273)^4-(U36+273)^4)</f>
        <v>0</v>
      </c>
      <c r="AD36">
        <f>S36+AC36+AA36+AB36</f>
        <v>0</v>
      </c>
      <c r="AE36">
        <v>0</v>
      </c>
      <c r="AF36">
        <v>0</v>
      </c>
      <c r="AG36">
        <f>IF(AE36*$H$15&gt;=AI36,1.0,(AI36/(AI36-AE36*$H$15)))</f>
        <v>0</v>
      </c>
      <c r="AH36">
        <f>(AG36-1)*100</f>
        <v>0</v>
      </c>
      <c r="AI36">
        <f>MAX(0,($B$15+$C$15*BG36)/(1+$D$15*BG36)*AZ36/(BB36+273)*$E$15)</f>
        <v>0</v>
      </c>
      <c r="AJ36">
        <f>$B$13*BH36+$C$13*BI36+$D$13*BT36</f>
        <v>0</v>
      </c>
      <c r="AK36">
        <f>AJ36*AL36</f>
        <v>0</v>
      </c>
      <c r="AL36">
        <f>($B$13*$D$11+$C$13*$D$11+$D$13*(BU36*$E$11+BV36*$G$11))/($B$13+$C$13+$D$13)</f>
        <v>0</v>
      </c>
      <c r="AM36">
        <f>($B$13*$K$11+$C$13*$K$11+$D$13*(BU36*$L$11+BV36*$N$11))/($B$13+$C$13+$D$13)</f>
        <v>0</v>
      </c>
      <c r="AN36">
        <v>1.8</v>
      </c>
      <c r="AO36">
        <v>0.5</v>
      </c>
      <c r="AP36" t="s">
        <v>334</v>
      </c>
      <c r="AQ36">
        <v>2</v>
      </c>
      <c r="AR36">
        <v>1657725640.599999</v>
      </c>
      <c r="AS36">
        <v>419.9677096774193</v>
      </c>
      <c r="AT36">
        <v>419.9911290322581</v>
      </c>
      <c r="AU36">
        <v>24.87136129032259</v>
      </c>
      <c r="AV36">
        <v>24.24475161290323</v>
      </c>
      <c r="AW36">
        <v>416.7317096774193</v>
      </c>
      <c r="AX36">
        <v>24.60636129032259</v>
      </c>
      <c r="AY36">
        <v>600.0215161290324</v>
      </c>
      <c r="AZ36">
        <v>85.13092580645161</v>
      </c>
      <c r="BA36">
        <v>0.100087170967742</v>
      </c>
      <c r="BB36">
        <v>26.74869032258064</v>
      </c>
      <c r="BC36">
        <v>26.77933870967742</v>
      </c>
      <c r="BD36">
        <v>999.9000000000003</v>
      </c>
      <c r="BE36">
        <v>0</v>
      </c>
      <c r="BF36">
        <v>0</v>
      </c>
      <c r="BG36">
        <v>9995.985806451612</v>
      </c>
      <c r="BH36">
        <v>-0.5424752903225807</v>
      </c>
      <c r="BI36">
        <v>89.03150322580645</v>
      </c>
      <c r="BJ36">
        <v>0.01464647083870968</v>
      </c>
      <c r="BK36">
        <v>430.7270322580645</v>
      </c>
      <c r="BL36">
        <v>430.4267741935485</v>
      </c>
      <c r="BM36">
        <v>0.6462039354838709</v>
      </c>
      <c r="BN36">
        <v>419.9911290322581</v>
      </c>
      <c r="BO36">
        <v>24.24475161290323</v>
      </c>
      <c r="BP36">
        <v>2.118990322580645</v>
      </c>
      <c r="BQ36">
        <v>2.063978387096774</v>
      </c>
      <c r="BR36">
        <v>18.36264516129032</v>
      </c>
      <c r="BS36">
        <v>17.94387419354838</v>
      </c>
      <c r="BT36">
        <v>0</v>
      </c>
      <c r="BU36">
        <v>0</v>
      </c>
      <c r="BV36">
        <v>0</v>
      </c>
      <c r="BW36">
        <v>25</v>
      </c>
      <c r="BX36">
        <v>0</v>
      </c>
      <c r="BY36">
        <v>1657725664.6</v>
      </c>
      <c r="BZ36" t="s">
        <v>389</v>
      </c>
      <c r="CA36">
        <v>1657725662.6</v>
      </c>
      <c r="CB36">
        <v>1657725664.6</v>
      </c>
      <c r="CC36">
        <v>19</v>
      </c>
      <c r="CD36">
        <v>-0.038</v>
      </c>
      <c r="CE36">
        <v>-0.002</v>
      </c>
      <c r="CF36">
        <v>3.236</v>
      </c>
      <c r="CG36">
        <v>0.265</v>
      </c>
      <c r="CH36">
        <v>420</v>
      </c>
      <c r="CI36">
        <v>24</v>
      </c>
      <c r="CJ36">
        <v>0.33</v>
      </c>
      <c r="CK36">
        <v>0.14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3.23505</v>
      </c>
      <c r="CX36">
        <v>2.7812</v>
      </c>
      <c r="CY36">
        <v>0.08301269999999999</v>
      </c>
      <c r="CZ36">
        <v>0.0846131</v>
      </c>
      <c r="DA36">
        <v>0.104549</v>
      </c>
      <c r="DB36">
        <v>0.105114</v>
      </c>
      <c r="DC36">
        <v>23286.4</v>
      </c>
      <c r="DD36">
        <v>22948.5</v>
      </c>
      <c r="DE36">
        <v>24407.9</v>
      </c>
      <c r="DF36">
        <v>22327.4</v>
      </c>
      <c r="DG36">
        <v>32280.7</v>
      </c>
      <c r="DH36">
        <v>25504.8</v>
      </c>
      <c r="DI36">
        <v>39885.6</v>
      </c>
      <c r="DJ36">
        <v>30940.6</v>
      </c>
      <c r="DK36">
        <v>2.21753</v>
      </c>
      <c r="DL36">
        <v>2.29585</v>
      </c>
      <c r="DM36">
        <v>0.05918</v>
      </c>
      <c r="DN36">
        <v>0</v>
      </c>
      <c r="DO36">
        <v>25.8088</v>
      </c>
      <c r="DP36">
        <v>999.9</v>
      </c>
      <c r="DQ36">
        <v>72.5</v>
      </c>
      <c r="DR36">
        <v>26.3</v>
      </c>
      <c r="DS36">
        <v>29.2509</v>
      </c>
      <c r="DT36">
        <v>64.08450000000001</v>
      </c>
      <c r="DU36">
        <v>10.9255</v>
      </c>
      <c r="DV36">
        <v>2</v>
      </c>
      <c r="DW36">
        <v>-0.118895</v>
      </c>
      <c r="DX36">
        <v>-1.29088</v>
      </c>
      <c r="DY36">
        <v>20.3816</v>
      </c>
      <c r="DZ36">
        <v>5.22957</v>
      </c>
      <c r="EA36">
        <v>11.9384</v>
      </c>
      <c r="EB36">
        <v>4.979</v>
      </c>
      <c r="EC36">
        <v>3.28167</v>
      </c>
      <c r="ED36">
        <v>6649.5</v>
      </c>
      <c r="EE36">
        <v>9999</v>
      </c>
      <c r="EF36">
        <v>9999</v>
      </c>
      <c r="EG36">
        <v>161.7</v>
      </c>
      <c r="EH36">
        <v>4.97165</v>
      </c>
      <c r="EI36">
        <v>1.86141</v>
      </c>
      <c r="EJ36">
        <v>1.86688</v>
      </c>
      <c r="EK36">
        <v>1.85807</v>
      </c>
      <c r="EL36">
        <v>1.86251</v>
      </c>
      <c r="EM36">
        <v>1.8631</v>
      </c>
      <c r="EN36">
        <v>1.86387</v>
      </c>
      <c r="EO36">
        <v>1.85989</v>
      </c>
      <c r="EP36">
        <v>0</v>
      </c>
      <c r="EQ36">
        <v>0</v>
      </c>
      <c r="ER36">
        <v>0</v>
      </c>
      <c r="ES36">
        <v>0</v>
      </c>
      <c r="ET36" t="s">
        <v>336</v>
      </c>
      <c r="EU36" t="s">
        <v>337</v>
      </c>
      <c r="EV36" t="s">
        <v>338</v>
      </c>
      <c r="EW36" t="s">
        <v>338</v>
      </c>
      <c r="EX36" t="s">
        <v>338</v>
      </c>
      <c r="EY36" t="s">
        <v>338</v>
      </c>
      <c r="EZ36">
        <v>0</v>
      </c>
      <c r="FA36">
        <v>100</v>
      </c>
      <c r="FB36">
        <v>100</v>
      </c>
      <c r="FC36">
        <v>3.236</v>
      </c>
      <c r="FD36">
        <v>0.265</v>
      </c>
      <c r="FE36">
        <v>3.124852492225756</v>
      </c>
      <c r="FF36">
        <v>0.0006784385813721132</v>
      </c>
      <c r="FG36">
        <v>-9.114967239483524E-07</v>
      </c>
      <c r="FH36">
        <v>3.422039933275619E-10</v>
      </c>
      <c r="FI36">
        <v>0.02103025742373309</v>
      </c>
      <c r="FJ36">
        <v>-0.01029449659765723</v>
      </c>
      <c r="FK36">
        <v>0.0009324137930095463</v>
      </c>
      <c r="FL36">
        <v>-3.199825925107234E-06</v>
      </c>
      <c r="FM36">
        <v>1</v>
      </c>
      <c r="FN36">
        <v>2092</v>
      </c>
      <c r="FO36">
        <v>0</v>
      </c>
      <c r="FP36">
        <v>27</v>
      </c>
      <c r="FQ36">
        <v>1</v>
      </c>
      <c r="FR36">
        <v>1</v>
      </c>
      <c r="FS36">
        <v>1.37329</v>
      </c>
      <c r="FT36">
        <v>2.3938</v>
      </c>
      <c r="FU36">
        <v>2.14966</v>
      </c>
      <c r="FV36">
        <v>2.72827</v>
      </c>
      <c r="FW36">
        <v>2.15088</v>
      </c>
      <c r="FX36">
        <v>2.38525</v>
      </c>
      <c r="FY36">
        <v>31.608</v>
      </c>
      <c r="FZ36">
        <v>16.1109</v>
      </c>
      <c r="GA36">
        <v>19</v>
      </c>
      <c r="GB36">
        <v>623.071</v>
      </c>
      <c r="GC36">
        <v>717.045</v>
      </c>
      <c r="GD36">
        <v>28.0005</v>
      </c>
      <c r="GE36">
        <v>25.7875</v>
      </c>
      <c r="GF36">
        <v>30.0004</v>
      </c>
      <c r="GG36">
        <v>25.693</v>
      </c>
      <c r="GH36">
        <v>25.6612</v>
      </c>
      <c r="GI36">
        <v>27.5057</v>
      </c>
      <c r="GJ36">
        <v>19.8498</v>
      </c>
      <c r="GK36">
        <v>100</v>
      </c>
      <c r="GL36">
        <v>28</v>
      </c>
      <c r="GM36">
        <v>420</v>
      </c>
      <c r="GN36">
        <v>24.1755</v>
      </c>
      <c r="GO36">
        <v>100.876</v>
      </c>
      <c r="GP36">
        <v>101.46</v>
      </c>
    </row>
    <row r="37" spans="1:198">
      <c r="A37">
        <v>19</v>
      </c>
      <c r="B37">
        <v>1657726014.1</v>
      </c>
      <c r="C37">
        <v>1755.099999904633</v>
      </c>
      <c r="D37" t="s">
        <v>392</v>
      </c>
      <c r="E37" t="s">
        <v>393</v>
      </c>
      <c r="F37">
        <v>15</v>
      </c>
      <c r="G37">
        <v>1657726006.349999</v>
      </c>
      <c r="H37">
        <f>(I37)/1000</f>
        <v>0</v>
      </c>
      <c r="I37">
        <f>1000*AY37*AG37*(AU37-AV37)/(100*AN37*(1000-AG37*AU37))</f>
        <v>0</v>
      </c>
      <c r="J37">
        <f>AY37*AG37*(AT37-AS37*(1000-AG37*AV37)/(1000-AG37*AU37))/(100*AN37)</f>
        <v>0</v>
      </c>
      <c r="K37">
        <f>AS37 - IF(AG37&gt;1, J37*AN37*100.0/(AI37*BG37), 0)</f>
        <v>0</v>
      </c>
      <c r="L37">
        <f>((R37-H37/2)*K37-J37)/(R37+H37/2)</f>
        <v>0</v>
      </c>
      <c r="M37">
        <f>L37*(AZ37+BA37)/1000.0</f>
        <v>0</v>
      </c>
      <c r="N37">
        <f>(AS37 - IF(AG37&gt;1, J37*AN37*100.0/(AI37*BG37), 0))*(AZ37+BA37)/1000.0</f>
        <v>0</v>
      </c>
      <c r="O37">
        <f>2.0/((1/Q37-1/P37)+SIGN(Q37)*SQRT((1/Q37-1/P37)*(1/Q37-1/P37) + 4*AO37/((AO37+1)*(AO37+1))*(2*1/Q37*1/P37-1/P37*1/P37)))</f>
        <v>0</v>
      </c>
      <c r="P37">
        <f>IF(LEFT(AP37,1)&lt;&gt;"0",IF(LEFT(AP37,1)="1",3.0,AQ37),$D$5+$E$5*(BG37*AZ37/($K$5*1000))+$F$5*(BG37*AZ37/($K$5*1000))*MAX(MIN(AN37,$J$5),$I$5)*MAX(MIN(AN37,$J$5),$I$5)+$G$5*MAX(MIN(AN37,$J$5),$I$5)*(BG37*AZ37/($K$5*1000))+$H$5*(BG37*AZ37/($K$5*1000))*(BG37*AZ37/($K$5*1000)))</f>
        <v>0</v>
      </c>
      <c r="Q37">
        <f>H37*(1000-(1000*0.61365*exp(17.502*U37/(240.97+U37))/(AZ37+BA37)+AU37)/2)/(1000*0.61365*exp(17.502*U37/(240.97+U37))/(AZ37+BA37)-AU37)</f>
        <v>0</v>
      </c>
      <c r="R37">
        <f>1/((AO37+1)/(O37/1.6)+1/(P37/1.37)) + AO37/((AO37+1)/(O37/1.6) + AO37/(P37/1.37))</f>
        <v>0</v>
      </c>
      <c r="S37">
        <f>(AJ37*AM37)</f>
        <v>0</v>
      </c>
      <c r="T37">
        <f>(BB37+(S37+2*0.95*5.67E-8*(((BB37+$B$9)+273)^4-(BB37+273)^4)-44100*H37)/(1.84*29.3*P37+8*0.95*5.67E-8*(BB37+273)^3))</f>
        <v>0</v>
      </c>
      <c r="U37">
        <f>($C$9*BC37+$D$9*BD37+$E$9*T37)</f>
        <v>0</v>
      </c>
      <c r="V37">
        <f>0.61365*exp(17.502*U37/(240.97+U37))</f>
        <v>0</v>
      </c>
      <c r="W37">
        <f>(X37/Y37*100)</f>
        <v>0</v>
      </c>
      <c r="X37">
        <f>AU37*(AZ37+BA37)/1000</f>
        <v>0</v>
      </c>
      <c r="Y37">
        <f>0.61365*exp(17.502*BB37/(240.97+BB37))</f>
        <v>0</v>
      </c>
      <c r="Z37">
        <f>(V37-AU37*(AZ37+BA37)/1000)</f>
        <v>0</v>
      </c>
      <c r="AA37">
        <f>(-H37*44100)</f>
        <v>0</v>
      </c>
      <c r="AB37">
        <f>2*29.3*P37*0.92*(BB37-U37)</f>
        <v>0</v>
      </c>
      <c r="AC37">
        <f>2*0.95*5.67E-8*(((BB37+$B$9)+273)^4-(U37+273)^4)</f>
        <v>0</v>
      </c>
      <c r="AD37">
        <f>S37+AC37+AA37+AB37</f>
        <v>0</v>
      </c>
      <c r="AE37">
        <v>0</v>
      </c>
      <c r="AF37">
        <v>0</v>
      </c>
      <c r="AG37">
        <f>IF(AE37*$H$15&gt;=AI37,1.0,(AI37/(AI37-AE37*$H$15)))</f>
        <v>0</v>
      </c>
      <c r="AH37">
        <f>(AG37-1)*100</f>
        <v>0</v>
      </c>
      <c r="AI37">
        <f>MAX(0,($B$15+$C$15*BG37)/(1+$D$15*BG37)*AZ37/(BB37+273)*$E$15)</f>
        <v>0</v>
      </c>
      <c r="AJ37">
        <f>$B$13*BH37+$C$13*BI37+$D$13*BT37</f>
        <v>0</v>
      </c>
      <c r="AK37">
        <f>AJ37*AL37</f>
        <v>0</v>
      </c>
      <c r="AL37">
        <f>($B$13*$D$11+$C$13*$D$11+$D$13*(BU37*$E$11+BV37*$G$11))/($B$13+$C$13+$D$13)</f>
        <v>0</v>
      </c>
      <c r="AM37">
        <f>($B$13*$K$11+$C$13*$K$11+$D$13*(BU37*$L$11+BV37*$N$11))/($B$13+$C$13+$D$13)</f>
        <v>0</v>
      </c>
      <c r="AN37">
        <v>1.9</v>
      </c>
      <c r="AO37">
        <v>0.5</v>
      </c>
      <c r="AP37" t="s">
        <v>334</v>
      </c>
      <c r="AQ37">
        <v>2</v>
      </c>
      <c r="AR37">
        <v>1657726006.349999</v>
      </c>
      <c r="AS37">
        <v>413.4905000000001</v>
      </c>
      <c r="AT37">
        <v>419.9634666666667</v>
      </c>
      <c r="AU37">
        <v>26.20524</v>
      </c>
      <c r="AV37">
        <v>24.53099666666667</v>
      </c>
      <c r="AW37">
        <v>410.4685000000001</v>
      </c>
      <c r="AX37">
        <v>25.88308666666666</v>
      </c>
      <c r="AY37">
        <v>600.0025000000001</v>
      </c>
      <c r="AZ37">
        <v>85.15112333333333</v>
      </c>
      <c r="BA37">
        <v>0.1000616366666666</v>
      </c>
      <c r="BB37">
        <v>27.75267</v>
      </c>
      <c r="BC37">
        <v>29.05313333333334</v>
      </c>
      <c r="BD37">
        <v>999.9000000000002</v>
      </c>
      <c r="BE37">
        <v>0</v>
      </c>
      <c r="BF37">
        <v>0</v>
      </c>
      <c r="BG37">
        <v>9998.262333333334</v>
      </c>
      <c r="BH37">
        <v>685.8071000000001</v>
      </c>
      <c r="BI37">
        <v>796.4431333333333</v>
      </c>
      <c r="BJ37">
        <v>-6.259786333333333</v>
      </c>
      <c r="BK37">
        <v>424.8365333333333</v>
      </c>
      <c r="BL37">
        <v>430.5244666666667</v>
      </c>
      <c r="BM37">
        <v>1.674235666666667</v>
      </c>
      <c r="BN37">
        <v>419.9634666666667</v>
      </c>
      <c r="BO37">
        <v>24.53099666666667</v>
      </c>
      <c r="BP37">
        <v>2.231405333333333</v>
      </c>
      <c r="BQ37">
        <v>2.088841666666667</v>
      </c>
      <c r="BR37">
        <v>19.18958333333334</v>
      </c>
      <c r="BS37">
        <v>18.13434</v>
      </c>
      <c r="BT37">
        <v>2199.962666666667</v>
      </c>
      <c r="BU37">
        <v>0.6430003333333335</v>
      </c>
      <c r="BV37">
        <v>0.3569996333333335</v>
      </c>
      <c r="BW37">
        <v>27</v>
      </c>
      <c r="BX37">
        <v>36743.55</v>
      </c>
      <c r="BY37">
        <v>1657726031.1</v>
      </c>
      <c r="BZ37" t="s">
        <v>394</v>
      </c>
      <c r="CA37">
        <v>1657726031.1</v>
      </c>
      <c r="CB37">
        <v>1657725664.6</v>
      </c>
      <c r="CC37">
        <v>20</v>
      </c>
      <c r="CD37">
        <v>-0.214</v>
      </c>
      <c r="CE37">
        <v>-0.002</v>
      </c>
      <c r="CF37">
        <v>3.022</v>
      </c>
      <c r="CG37">
        <v>0.265</v>
      </c>
      <c r="CH37">
        <v>420</v>
      </c>
      <c r="CI37">
        <v>24</v>
      </c>
      <c r="CJ37">
        <v>0.4</v>
      </c>
      <c r="CK37">
        <v>0.14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3.23392</v>
      </c>
      <c r="CX37">
        <v>2.78124</v>
      </c>
      <c r="CY37">
        <v>0.08188479999999999</v>
      </c>
      <c r="CZ37">
        <v>0.08443050000000001</v>
      </c>
      <c r="DA37">
        <v>0.108055</v>
      </c>
      <c r="DB37">
        <v>0.105735</v>
      </c>
      <c r="DC37">
        <v>23260.2</v>
      </c>
      <c r="DD37">
        <v>22901.8</v>
      </c>
      <c r="DE37">
        <v>24355</v>
      </c>
      <c r="DF37">
        <v>22281.1</v>
      </c>
      <c r="DG37">
        <v>32088.2</v>
      </c>
      <c r="DH37">
        <v>25433.9</v>
      </c>
      <c r="DI37">
        <v>39802.8</v>
      </c>
      <c r="DJ37">
        <v>30874</v>
      </c>
      <c r="DK37">
        <v>2.20167</v>
      </c>
      <c r="DL37">
        <v>2.27185</v>
      </c>
      <c r="DM37">
        <v>0.117563</v>
      </c>
      <c r="DN37">
        <v>0</v>
      </c>
      <c r="DO37">
        <v>27.1551</v>
      </c>
      <c r="DP37">
        <v>999.9</v>
      </c>
      <c r="DQ37">
        <v>71.59999999999999</v>
      </c>
      <c r="DR37">
        <v>26.7</v>
      </c>
      <c r="DS37">
        <v>29.5683</v>
      </c>
      <c r="DT37">
        <v>63.8146</v>
      </c>
      <c r="DU37">
        <v>11.2179</v>
      </c>
      <c r="DV37">
        <v>2</v>
      </c>
      <c r="DW37">
        <v>-0.0145833</v>
      </c>
      <c r="DX37">
        <v>-0.665071</v>
      </c>
      <c r="DY37">
        <v>20.3604</v>
      </c>
      <c r="DZ37">
        <v>5.22942</v>
      </c>
      <c r="EA37">
        <v>11.9436</v>
      </c>
      <c r="EB37">
        <v>4.97785</v>
      </c>
      <c r="EC37">
        <v>3.281</v>
      </c>
      <c r="ED37">
        <v>6660</v>
      </c>
      <c r="EE37">
        <v>9999</v>
      </c>
      <c r="EF37">
        <v>9999</v>
      </c>
      <c r="EG37">
        <v>161.8</v>
      </c>
      <c r="EH37">
        <v>4.97165</v>
      </c>
      <c r="EI37">
        <v>1.86141</v>
      </c>
      <c r="EJ37">
        <v>1.8669</v>
      </c>
      <c r="EK37">
        <v>1.85806</v>
      </c>
      <c r="EL37">
        <v>1.86254</v>
      </c>
      <c r="EM37">
        <v>1.8631</v>
      </c>
      <c r="EN37">
        <v>1.86386</v>
      </c>
      <c r="EO37">
        <v>1.85989</v>
      </c>
      <c r="EP37">
        <v>0</v>
      </c>
      <c r="EQ37">
        <v>0</v>
      </c>
      <c r="ER37">
        <v>0</v>
      </c>
      <c r="ES37">
        <v>0</v>
      </c>
      <c r="ET37" t="s">
        <v>336</v>
      </c>
      <c r="EU37" t="s">
        <v>337</v>
      </c>
      <c r="EV37" t="s">
        <v>338</v>
      </c>
      <c r="EW37" t="s">
        <v>338</v>
      </c>
      <c r="EX37" t="s">
        <v>338</v>
      </c>
      <c r="EY37" t="s">
        <v>338</v>
      </c>
      <c r="EZ37">
        <v>0</v>
      </c>
      <c r="FA37">
        <v>100</v>
      </c>
      <c r="FB37">
        <v>100</v>
      </c>
      <c r="FC37">
        <v>3.022</v>
      </c>
      <c r="FD37">
        <v>0.3223</v>
      </c>
      <c r="FE37">
        <v>3.086552167195369</v>
      </c>
      <c r="FF37">
        <v>0.0006784385813721132</v>
      </c>
      <c r="FG37">
        <v>-9.114967239483524E-07</v>
      </c>
      <c r="FH37">
        <v>3.422039933275619E-10</v>
      </c>
      <c r="FI37">
        <v>0.01942018142071038</v>
      </c>
      <c r="FJ37">
        <v>-0.01029449659765723</v>
      </c>
      <c r="FK37">
        <v>0.0009324137930095463</v>
      </c>
      <c r="FL37">
        <v>-3.199825925107234E-06</v>
      </c>
      <c r="FM37">
        <v>1</v>
      </c>
      <c r="FN37">
        <v>2092</v>
      </c>
      <c r="FO37">
        <v>0</v>
      </c>
      <c r="FP37">
        <v>27</v>
      </c>
      <c r="FQ37">
        <v>5.9</v>
      </c>
      <c r="FR37">
        <v>5.8</v>
      </c>
      <c r="FS37">
        <v>1.37573</v>
      </c>
      <c r="FT37">
        <v>2.40601</v>
      </c>
      <c r="FU37">
        <v>2.14966</v>
      </c>
      <c r="FV37">
        <v>2.72705</v>
      </c>
      <c r="FW37">
        <v>2.15088</v>
      </c>
      <c r="FX37">
        <v>2.38525</v>
      </c>
      <c r="FY37">
        <v>31.8927</v>
      </c>
      <c r="FZ37">
        <v>16.0758</v>
      </c>
      <c r="GA37">
        <v>19</v>
      </c>
      <c r="GB37">
        <v>622.223</v>
      </c>
      <c r="GC37">
        <v>708.356</v>
      </c>
      <c r="GD37">
        <v>28.0015</v>
      </c>
      <c r="GE37">
        <v>26.9616</v>
      </c>
      <c r="GF37">
        <v>30.0019</v>
      </c>
      <c r="GG37">
        <v>26.6707</v>
      </c>
      <c r="GH37">
        <v>26.6345</v>
      </c>
      <c r="GI37">
        <v>27.5537</v>
      </c>
      <c r="GJ37">
        <v>19.4603</v>
      </c>
      <c r="GK37">
        <v>99.6284</v>
      </c>
      <c r="GL37">
        <v>28</v>
      </c>
      <c r="GM37">
        <v>420</v>
      </c>
      <c r="GN37">
        <v>24.5776</v>
      </c>
      <c r="GO37">
        <v>100.663</v>
      </c>
      <c r="GP37">
        <v>101.246</v>
      </c>
    </row>
    <row r="38" spans="1:198">
      <c r="A38">
        <v>20</v>
      </c>
      <c r="B38">
        <v>1657726092.1</v>
      </c>
      <c r="C38">
        <v>1833.099999904633</v>
      </c>
      <c r="D38" t="s">
        <v>395</v>
      </c>
      <c r="E38" t="s">
        <v>396</v>
      </c>
      <c r="F38">
        <v>15</v>
      </c>
      <c r="G38">
        <v>1657726084.099999</v>
      </c>
      <c r="H38">
        <f>(I38)/1000</f>
        <v>0</v>
      </c>
      <c r="I38">
        <f>1000*AY38*AG38*(AU38-AV38)/(100*AN38*(1000-AG38*AU38))</f>
        <v>0</v>
      </c>
      <c r="J38">
        <f>AY38*AG38*(AT38-AS38*(1000-AG38*AV38)/(1000-AG38*AU38))/(100*AN38)</f>
        <v>0</v>
      </c>
      <c r="K38">
        <f>AS38 - IF(AG38&gt;1, J38*AN38*100.0/(AI38*BG38), 0)</f>
        <v>0</v>
      </c>
      <c r="L38">
        <f>((R38-H38/2)*K38-J38)/(R38+H38/2)</f>
        <v>0</v>
      </c>
      <c r="M38">
        <f>L38*(AZ38+BA38)/1000.0</f>
        <v>0</v>
      </c>
      <c r="N38">
        <f>(AS38 - IF(AG38&gt;1, J38*AN38*100.0/(AI38*BG38), 0))*(AZ38+BA38)/1000.0</f>
        <v>0</v>
      </c>
      <c r="O38">
        <f>2.0/((1/Q38-1/P38)+SIGN(Q38)*SQRT((1/Q38-1/P38)*(1/Q38-1/P38) + 4*AO38/((AO38+1)*(AO38+1))*(2*1/Q38*1/P38-1/P38*1/P38)))</f>
        <v>0</v>
      </c>
      <c r="P38">
        <f>IF(LEFT(AP38,1)&lt;&gt;"0",IF(LEFT(AP38,1)="1",3.0,AQ38),$D$5+$E$5*(BG38*AZ38/($K$5*1000))+$F$5*(BG38*AZ38/($K$5*1000))*MAX(MIN(AN38,$J$5),$I$5)*MAX(MIN(AN38,$J$5),$I$5)+$G$5*MAX(MIN(AN38,$J$5),$I$5)*(BG38*AZ38/($K$5*1000))+$H$5*(BG38*AZ38/($K$5*1000))*(BG38*AZ38/($K$5*1000)))</f>
        <v>0</v>
      </c>
      <c r="Q38">
        <f>H38*(1000-(1000*0.61365*exp(17.502*U38/(240.97+U38))/(AZ38+BA38)+AU38)/2)/(1000*0.61365*exp(17.502*U38/(240.97+U38))/(AZ38+BA38)-AU38)</f>
        <v>0</v>
      </c>
      <c r="R38">
        <f>1/((AO38+1)/(O38/1.6)+1/(P38/1.37)) + AO38/((AO38+1)/(O38/1.6) + AO38/(P38/1.37))</f>
        <v>0</v>
      </c>
      <c r="S38">
        <f>(AJ38*AM38)</f>
        <v>0</v>
      </c>
      <c r="T38">
        <f>(BB38+(S38+2*0.95*5.67E-8*(((BB38+$B$9)+273)^4-(BB38+273)^4)-44100*H38)/(1.84*29.3*P38+8*0.95*5.67E-8*(BB38+273)^3))</f>
        <v>0</v>
      </c>
      <c r="U38">
        <f>($C$9*BC38+$D$9*BD38+$E$9*T38)</f>
        <v>0</v>
      </c>
      <c r="V38">
        <f>0.61365*exp(17.502*U38/(240.97+U38))</f>
        <v>0</v>
      </c>
      <c r="W38">
        <f>(X38/Y38*100)</f>
        <v>0</v>
      </c>
      <c r="X38">
        <f>AU38*(AZ38+BA38)/1000</f>
        <v>0</v>
      </c>
      <c r="Y38">
        <f>0.61365*exp(17.502*BB38/(240.97+BB38))</f>
        <v>0</v>
      </c>
      <c r="Z38">
        <f>(V38-AU38*(AZ38+BA38)/1000)</f>
        <v>0</v>
      </c>
      <c r="AA38">
        <f>(-H38*44100)</f>
        <v>0</v>
      </c>
      <c r="AB38">
        <f>2*29.3*P38*0.92*(BB38-U38)</f>
        <v>0</v>
      </c>
      <c r="AC38">
        <f>2*0.95*5.67E-8*(((BB38+$B$9)+273)^4-(U38+273)^4)</f>
        <v>0</v>
      </c>
      <c r="AD38">
        <f>S38+AC38+AA38+AB38</f>
        <v>0</v>
      </c>
      <c r="AE38">
        <v>0</v>
      </c>
      <c r="AF38">
        <v>0</v>
      </c>
      <c r="AG38">
        <f>IF(AE38*$H$15&gt;=AI38,1.0,(AI38/(AI38-AE38*$H$15)))</f>
        <v>0</v>
      </c>
      <c r="AH38">
        <f>(AG38-1)*100</f>
        <v>0</v>
      </c>
      <c r="AI38">
        <f>MAX(0,($B$15+$C$15*BG38)/(1+$D$15*BG38)*AZ38/(BB38+273)*$E$15)</f>
        <v>0</v>
      </c>
      <c r="AJ38">
        <f>$B$13*BH38+$C$13*BI38+$D$13*BT38</f>
        <v>0</v>
      </c>
      <c r="AK38">
        <f>AJ38*AL38</f>
        <v>0</v>
      </c>
      <c r="AL38">
        <f>($B$13*$D$11+$C$13*$D$11+$D$13*(BU38*$E$11+BV38*$G$11))/($B$13+$C$13+$D$13)</f>
        <v>0</v>
      </c>
      <c r="AM38">
        <f>($B$13*$K$11+$C$13*$K$11+$D$13*(BU38*$L$11+BV38*$N$11))/($B$13+$C$13+$D$13)</f>
        <v>0</v>
      </c>
      <c r="AN38">
        <v>1.9</v>
      </c>
      <c r="AO38">
        <v>0.5</v>
      </c>
      <c r="AP38" t="s">
        <v>334</v>
      </c>
      <c r="AQ38">
        <v>2</v>
      </c>
      <c r="AR38">
        <v>1657726084.099999</v>
      </c>
      <c r="AS38">
        <v>413.5443870967742</v>
      </c>
      <c r="AT38">
        <v>419.9657096774193</v>
      </c>
      <c r="AU38">
        <v>26.38401612903226</v>
      </c>
      <c r="AV38">
        <v>24.7357</v>
      </c>
      <c r="AW38">
        <v>410.5963870967742</v>
      </c>
      <c r="AX38">
        <v>26.05638387096774</v>
      </c>
      <c r="AY38">
        <v>599.9852903225807</v>
      </c>
      <c r="AZ38">
        <v>85.15115161290319</v>
      </c>
      <c r="BA38">
        <v>0.09998387096774196</v>
      </c>
      <c r="BB38">
        <v>27.89636129032258</v>
      </c>
      <c r="BC38">
        <v>29.03083548387097</v>
      </c>
      <c r="BD38">
        <v>999.9000000000003</v>
      </c>
      <c r="BE38">
        <v>0</v>
      </c>
      <c r="BF38">
        <v>0</v>
      </c>
      <c r="BG38">
        <v>9997.01129032258</v>
      </c>
      <c r="BH38">
        <v>618.7902580645163</v>
      </c>
      <c r="BI38">
        <v>803.9683870967741</v>
      </c>
      <c r="BJ38">
        <v>-6.347959677419356</v>
      </c>
      <c r="BK38">
        <v>424.8264193548388</v>
      </c>
      <c r="BL38">
        <v>430.6173225806451</v>
      </c>
      <c r="BM38">
        <v>1.648317419354839</v>
      </c>
      <c r="BN38">
        <v>419.9657096774193</v>
      </c>
      <c r="BO38">
        <v>24.7357</v>
      </c>
      <c r="BP38">
        <v>2.24662935483871</v>
      </c>
      <c r="BQ38">
        <v>2.106272258064516</v>
      </c>
      <c r="BR38">
        <v>19.29874838709678</v>
      </c>
      <c r="BS38">
        <v>18.2667064516129</v>
      </c>
      <c r="BT38">
        <v>1999.980322580646</v>
      </c>
      <c r="BU38">
        <v>0.643001</v>
      </c>
      <c r="BV38">
        <v>0.3569989354838709</v>
      </c>
      <c r="BW38">
        <v>27.9543</v>
      </c>
      <c r="BX38">
        <v>33403.48064516129</v>
      </c>
      <c r="BY38">
        <v>1657726110.1</v>
      </c>
      <c r="BZ38" t="s">
        <v>397</v>
      </c>
      <c r="CA38">
        <v>1657726110.1</v>
      </c>
      <c r="CB38">
        <v>1657725664.6</v>
      </c>
      <c r="CC38">
        <v>21</v>
      </c>
      <c r="CD38">
        <v>-0.074</v>
      </c>
      <c r="CE38">
        <v>-0.002</v>
      </c>
      <c r="CF38">
        <v>2.948</v>
      </c>
      <c r="CG38">
        <v>0.265</v>
      </c>
      <c r="CH38">
        <v>420</v>
      </c>
      <c r="CI38">
        <v>24</v>
      </c>
      <c r="CJ38">
        <v>0.33</v>
      </c>
      <c r="CK38">
        <v>0.14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3.23311</v>
      </c>
      <c r="CX38">
        <v>2.78093</v>
      </c>
      <c r="CY38">
        <v>0.0818412</v>
      </c>
      <c r="CZ38">
        <v>0.084343</v>
      </c>
      <c r="DA38">
        <v>0.108479</v>
      </c>
      <c r="DB38">
        <v>0.106254</v>
      </c>
      <c r="DC38">
        <v>23246.1</v>
      </c>
      <c r="DD38">
        <v>22889.4</v>
      </c>
      <c r="DE38">
        <v>24340.4</v>
      </c>
      <c r="DF38">
        <v>22268.1</v>
      </c>
      <c r="DG38">
        <v>32055.4</v>
      </c>
      <c r="DH38">
        <v>25404.7</v>
      </c>
      <c r="DI38">
        <v>39780.1</v>
      </c>
      <c r="DJ38">
        <v>30855.9</v>
      </c>
      <c r="DK38">
        <v>2.196</v>
      </c>
      <c r="DL38">
        <v>2.2653</v>
      </c>
      <c r="DM38">
        <v>0.107549</v>
      </c>
      <c r="DN38">
        <v>0</v>
      </c>
      <c r="DO38">
        <v>27.2877</v>
      </c>
      <c r="DP38">
        <v>999.9</v>
      </c>
      <c r="DQ38">
        <v>71.3</v>
      </c>
      <c r="DR38">
        <v>26.8</v>
      </c>
      <c r="DS38">
        <v>29.6195</v>
      </c>
      <c r="DT38">
        <v>63.9946</v>
      </c>
      <c r="DU38">
        <v>11.3502</v>
      </c>
      <c r="DV38">
        <v>2</v>
      </c>
      <c r="DW38">
        <v>0.01531</v>
      </c>
      <c r="DX38">
        <v>-0.528271</v>
      </c>
      <c r="DY38">
        <v>20.3623</v>
      </c>
      <c r="DZ38">
        <v>5.22687</v>
      </c>
      <c r="EA38">
        <v>11.9441</v>
      </c>
      <c r="EB38">
        <v>4.9774</v>
      </c>
      <c r="EC38">
        <v>3.28055</v>
      </c>
      <c r="ED38">
        <v>6661.9</v>
      </c>
      <c r="EE38">
        <v>9999</v>
      </c>
      <c r="EF38">
        <v>9999</v>
      </c>
      <c r="EG38">
        <v>161.9</v>
      </c>
      <c r="EH38">
        <v>4.97167</v>
      </c>
      <c r="EI38">
        <v>1.86142</v>
      </c>
      <c r="EJ38">
        <v>1.86691</v>
      </c>
      <c r="EK38">
        <v>1.85814</v>
      </c>
      <c r="EL38">
        <v>1.86259</v>
      </c>
      <c r="EM38">
        <v>1.86314</v>
      </c>
      <c r="EN38">
        <v>1.86389</v>
      </c>
      <c r="EO38">
        <v>1.85989</v>
      </c>
      <c r="EP38">
        <v>0</v>
      </c>
      <c r="EQ38">
        <v>0</v>
      </c>
      <c r="ER38">
        <v>0</v>
      </c>
      <c r="ES38">
        <v>0</v>
      </c>
      <c r="ET38" t="s">
        <v>336</v>
      </c>
      <c r="EU38" t="s">
        <v>337</v>
      </c>
      <c r="EV38" t="s">
        <v>338</v>
      </c>
      <c r="EW38" t="s">
        <v>338</v>
      </c>
      <c r="EX38" t="s">
        <v>338</v>
      </c>
      <c r="EY38" t="s">
        <v>338</v>
      </c>
      <c r="EZ38">
        <v>0</v>
      </c>
      <c r="FA38">
        <v>100</v>
      </c>
      <c r="FB38">
        <v>100</v>
      </c>
      <c r="FC38">
        <v>2.948</v>
      </c>
      <c r="FD38">
        <v>0.328</v>
      </c>
      <c r="FE38">
        <v>2.872888772788823</v>
      </c>
      <c r="FF38">
        <v>0.0006784385813721132</v>
      </c>
      <c r="FG38">
        <v>-9.114967239483524E-07</v>
      </c>
      <c r="FH38">
        <v>3.422039933275619E-10</v>
      </c>
      <c r="FI38">
        <v>0.01942018142071038</v>
      </c>
      <c r="FJ38">
        <v>-0.01029449659765723</v>
      </c>
      <c r="FK38">
        <v>0.0009324137930095463</v>
      </c>
      <c r="FL38">
        <v>-3.199825925107234E-06</v>
      </c>
      <c r="FM38">
        <v>1</v>
      </c>
      <c r="FN38">
        <v>2092</v>
      </c>
      <c r="FO38">
        <v>0</v>
      </c>
      <c r="FP38">
        <v>27</v>
      </c>
      <c r="FQ38">
        <v>1</v>
      </c>
      <c r="FR38">
        <v>7.1</v>
      </c>
      <c r="FS38">
        <v>1.37573</v>
      </c>
      <c r="FT38">
        <v>2.39868</v>
      </c>
      <c r="FU38">
        <v>2.14966</v>
      </c>
      <c r="FV38">
        <v>2.72827</v>
      </c>
      <c r="FW38">
        <v>2.15088</v>
      </c>
      <c r="FX38">
        <v>2.39136</v>
      </c>
      <c r="FY38">
        <v>32.0244</v>
      </c>
      <c r="FZ38">
        <v>16.0846</v>
      </c>
      <c r="GA38">
        <v>19</v>
      </c>
      <c r="GB38">
        <v>621.828</v>
      </c>
      <c r="GC38">
        <v>706.9400000000001</v>
      </c>
      <c r="GD38">
        <v>28.0019</v>
      </c>
      <c r="GE38">
        <v>27.3403</v>
      </c>
      <c r="GF38">
        <v>30.0017</v>
      </c>
      <c r="GG38">
        <v>27.018</v>
      </c>
      <c r="GH38">
        <v>26.9751</v>
      </c>
      <c r="GI38">
        <v>27.5739</v>
      </c>
      <c r="GJ38">
        <v>18.6475</v>
      </c>
      <c r="GK38">
        <v>100</v>
      </c>
      <c r="GL38">
        <v>28</v>
      </c>
      <c r="GM38">
        <v>420</v>
      </c>
      <c r="GN38">
        <v>24.8738</v>
      </c>
      <c r="GO38">
        <v>100.605</v>
      </c>
      <c r="GP38">
        <v>101.186</v>
      </c>
    </row>
    <row r="39" spans="1:198">
      <c r="A39">
        <v>21</v>
      </c>
      <c r="B39">
        <v>1657726171.1</v>
      </c>
      <c r="C39">
        <v>1912.099999904633</v>
      </c>
      <c r="D39" t="s">
        <v>398</v>
      </c>
      <c r="E39" t="s">
        <v>399</v>
      </c>
      <c r="F39">
        <v>15</v>
      </c>
      <c r="G39">
        <v>1657726163.099999</v>
      </c>
      <c r="H39">
        <f>(I39)/1000</f>
        <v>0</v>
      </c>
      <c r="I39">
        <f>1000*AY39*AG39*(AU39-AV39)/(100*AN39*(1000-AG39*AU39))</f>
        <v>0</v>
      </c>
      <c r="J39">
        <f>AY39*AG39*(AT39-AS39*(1000-AG39*AV39)/(1000-AG39*AU39))/(100*AN39)</f>
        <v>0</v>
      </c>
      <c r="K39">
        <f>AS39 - IF(AG39&gt;1, J39*AN39*100.0/(AI39*BG39), 0)</f>
        <v>0</v>
      </c>
      <c r="L39">
        <f>((R39-H39/2)*K39-J39)/(R39+H39/2)</f>
        <v>0</v>
      </c>
      <c r="M39">
        <f>L39*(AZ39+BA39)/1000.0</f>
        <v>0</v>
      </c>
      <c r="N39">
        <f>(AS39 - IF(AG39&gt;1, J39*AN39*100.0/(AI39*BG39), 0))*(AZ39+BA39)/1000.0</f>
        <v>0</v>
      </c>
      <c r="O39">
        <f>2.0/((1/Q39-1/P39)+SIGN(Q39)*SQRT((1/Q39-1/P39)*(1/Q39-1/P39) + 4*AO39/((AO39+1)*(AO39+1))*(2*1/Q39*1/P39-1/P39*1/P39)))</f>
        <v>0</v>
      </c>
      <c r="P39">
        <f>IF(LEFT(AP39,1)&lt;&gt;"0",IF(LEFT(AP39,1)="1",3.0,AQ39),$D$5+$E$5*(BG39*AZ39/($K$5*1000))+$F$5*(BG39*AZ39/($K$5*1000))*MAX(MIN(AN39,$J$5),$I$5)*MAX(MIN(AN39,$J$5),$I$5)+$G$5*MAX(MIN(AN39,$J$5),$I$5)*(BG39*AZ39/($K$5*1000))+$H$5*(BG39*AZ39/($K$5*1000))*(BG39*AZ39/($K$5*1000)))</f>
        <v>0</v>
      </c>
      <c r="Q39">
        <f>H39*(1000-(1000*0.61365*exp(17.502*U39/(240.97+U39))/(AZ39+BA39)+AU39)/2)/(1000*0.61365*exp(17.502*U39/(240.97+U39))/(AZ39+BA39)-AU39)</f>
        <v>0</v>
      </c>
      <c r="R39">
        <f>1/((AO39+1)/(O39/1.6)+1/(P39/1.37)) + AO39/((AO39+1)/(O39/1.6) + AO39/(P39/1.37))</f>
        <v>0</v>
      </c>
      <c r="S39">
        <f>(AJ39*AM39)</f>
        <v>0</v>
      </c>
      <c r="T39">
        <f>(BB39+(S39+2*0.95*5.67E-8*(((BB39+$B$9)+273)^4-(BB39+273)^4)-44100*H39)/(1.84*29.3*P39+8*0.95*5.67E-8*(BB39+273)^3))</f>
        <v>0</v>
      </c>
      <c r="U39">
        <f>($C$9*BC39+$D$9*BD39+$E$9*T39)</f>
        <v>0</v>
      </c>
      <c r="V39">
        <f>0.61365*exp(17.502*U39/(240.97+U39))</f>
        <v>0</v>
      </c>
      <c r="W39">
        <f>(X39/Y39*100)</f>
        <v>0</v>
      </c>
      <c r="X39">
        <f>AU39*(AZ39+BA39)/1000</f>
        <v>0</v>
      </c>
      <c r="Y39">
        <f>0.61365*exp(17.502*BB39/(240.97+BB39))</f>
        <v>0</v>
      </c>
      <c r="Z39">
        <f>(V39-AU39*(AZ39+BA39)/1000)</f>
        <v>0</v>
      </c>
      <c r="AA39">
        <f>(-H39*44100)</f>
        <v>0</v>
      </c>
      <c r="AB39">
        <f>2*29.3*P39*0.92*(BB39-U39)</f>
        <v>0</v>
      </c>
      <c r="AC39">
        <f>2*0.95*5.67E-8*(((BB39+$B$9)+273)^4-(U39+273)^4)</f>
        <v>0</v>
      </c>
      <c r="AD39">
        <f>S39+AC39+AA39+AB39</f>
        <v>0</v>
      </c>
      <c r="AE39">
        <v>0</v>
      </c>
      <c r="AF39">
        <v>0</v>
      </c>
      <c r="AG39">
        <f>IF(AE39*$H$15&gt;=AI39,1.0,(AI39/(AI39-AE39*$H$15)))</f>
        <v>0</v>
      </c>
      <c r="AH39">
        <f>(AG39-1)*100</f>
        <v>0</v>
      </c>
      <c r="AI39">
        <f>MAX(0,($B$15+$C$15*BG39)/(1+$D$15*BG39)*AZ39/(BB39+273)*$E$15)</f>
        <v>0</v>
      </c>
      <c r="AJ39">
        <f>$B$13*BH39+$C$13*BI39+$D$13*BT39</f>
        <v>0</v>
      </c>
      <c r="AK39">
        <f>AJ39*AL39</f>
        <v>0</v>
      </c>
      <c r="AL39">
        <f>($B$13*$D$11+$C$13*$D$11+$D$13*(BU39*$E$11+BV39*$G$11))/($B$13+$C$13+$D$13)</f>
        <v>0</v>
      </c>
      <c r="AM39">
        <f>($B$13*$K$11+$C$13*$K$11+$D$13*(BU39*$L$11+BV39*$N$11))/($B$13+$C$13+$D$13)</f>
        <v>0</v>
      </c>
      <c r="AN39">
        <v>1.9</v>
      </c>
      <c r="AO39">
        <v>0.5</v>
      </c>
      <c r="AP39" t="s">
        <v>334</v>
      </c>
      <c r="AQ39">
        <v>2</v>
      </c>
      <c r="AR39">
        <v>1657726163.099999</v>
      </c>
      <c r="AS39">
        <v>413.6503870967742</v>
      </c>
      <c r="AT39">
        <v>419.9993225806452</v>
      </c>
      <c r="AU39">
        <v>26.54657741935484</v>
      </c>
      <c r="AV39">
        <v>24.94674838709678</v>
      </c>
      <c r="AW39">
        <v>410.7233870967742</v>
      </c>
      <c r="AX39">
        <v>26.21392580645161</v>
      </c>
      <c r="AY39">
        <v>599.9915806451613</v>
      </c>
      <c r="AZ39">
        <v>85.15046451612902</v>
      </c>
      <c r="BA39">
        <v>0.09994762580645163</v>
      </c>
      <c r="BB39">
        <v>27.95226774193548</v>
      </c>
      <c r="BC39">
        <v>28.73921935483871</v>
      </c>
      <c r="BD39">
        <v>999.9000000000003</v>
      </c>
      <c r="BE39">
        <v>0</v>
      </c>
      <c r="BF39">
        <v>0</v>
      </c>
      <c r="BG39">
        <v>10004.32161290322</v>
      </c>
      <c r="BH39">
        <v>459.2929032258065</v>
      </c>
      <c r="BI39">
        <v>838.8909677419356</v>
      </c>
      <c r="BJ39">
        <v>-6.32880806451613</v>
      </c>
      <c r="BK39">
        <v>424.9515483870967</v>
      </c>
      <c r="BL39">
        <v>430.7450322580644</v>
      </c>
      <c r="BM39">
        <v>1.59982064516129</v>
      </c>
      <c r="BN39">
        <v>419.9993225806452</v>
      </c>
      <c r="BO39">
        <v>24.94674838709678</v>
      </c>
      <c r="BP39">
        <v>2.260453225806452</v>
      </c>
      <c r="BQ39">
        <v>2.124228064516129</v>
      </c>
      <c r="BR39">
        <v>19.39730967741935</v>
      </c>
      <c r="BS39">
        <v>18.40202580645161</v>
      </c>
      <c r="BT39">
        <v>1500.000322580645</v>
      </c>
      <c r="BU39">
        <v>0.6430002258064517</v>
      </c>
      <c r="BV39">
        <v>0.3569997741935484</v>
      </c>
      <c r="BW39">
        <v>28</v>
      </c>
      <c r="BX39">
        <v>25052.84193548388</v>
      </c>
      <c r="BY39">
        <v>1657726190.6</v>
      </c>
      <c r="BZ39" t="s">
        <v>400</v>
      </c>
      <c r="CA39">
        <v>1657726190.6</v>
      </c>
      <c r="CB39">
        <v>1657725664.6</v>
      </c>
      <c r="CC39">
        <v>22</v>
      </c>
      <c r="CD39">
        <v>-0.021</v>
      </c>
      <c r="CE39">
        <v>-0.002</v>
      </c>
      <c r="CF39">
        <v>2.927</v>
      </c>
      <c r="CG39">
        <v>0.265</v>
      </c>
      <c r="CH39">
        <v>420</v>
      </c>
      <c r="CI39">
        <v>24</v>
      </c>
      <c r="CJ39">
        <v>0.25</v>
      </c>
      <c r="CK39">
        <v>0.14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3.23276</v>
      </c>
      <c r="CX39">
        <v>2.78118</v>
      </c>
      <c r="CY39">
        <v>0.0817803</v>
      </c>
      <c r="CZ39">
        <v>0.0842849</v>
      </c>
      <c r="DA39">
        <v>0.108754</v>
      </c>
      <c r="DB39">
        <v>0.106868</v>
      </c>
      <c r="DC39">
        <v>23231.7</v>
      </c>
      <c r="DD39">
        <v>22878.1</v>
      </c>
      <c r="DE39">
        <v>24325.1</v>
      </c>
      <c r="DF39">
        <v>22256.8</v>
      </c>
      <c r="DG39">
        <v>32027.1</v>
      </c>
      <c r="DH39">
        <v>25374.3</v>
      </c>
      <c r="DI39">
        <v>39756.4</v>
      </c>
      <c r="DJ39">
        <v>30839.6</v>
      </c>
      <c r="DK39">
        <v>2.19068</v>
      </c>
      <c r="DL39">
        <v>2.25918</v>
      </c>
      <c r="DM39">
        <v>0.0884011</v>
      </c>
      <c r="DN39">
        <v>0</v>
      </c>
      <c r="DO39">
        <v>27.3067</v>
      </c>
      <c r="DP39">
        <v>999.9</v>
      </c>
      <c r="DQ39">
        <v>71</v>
      </c>
      <c r="DR39">
        <v>26.8</v>
      </c>
      <c r="DS39">
        <v>29.4946</v>
      </c>
      <c r="DT39">
        <v>64.0146</v>
      </c>
      <c r="DU39">
        <v>11.4423</v>
      </c>
      <c r="DV39">
        <v>2</v>
      </c>
      <c r="DW39">
        <v>0.0427973</v>
      </c>
      <c r="DX39">
        <v>-0.421702</v>
      </c>
      <c r="DY39">
        <v>20.369</v>
      </c>
      <c r="DZ39">
        <v>5.22897</v>
      </c>
      <c r="EA39">
        <v>11.9441</v>
      </c>
      <c r="EB39">
        <v>4.97775</v>
      </c>
      <c r="EC39">
        <v>3.281</v>
      </c>
      <c r="ED39">
        <v>6664.2</v>
      </c>
      <c r="EE39">
        <v>9999</v>
      </c>
      <c r="EF39">
        <v>9999</v>
      </c>
      <c r="EG39">
        <v>161.9</v>
      </c>
      <c r="EH39">
        <v>4.97164</v>
      </c>
      <c r="EI39">
        <v>1.86142</v>
      </c>
      <c r="EJ39">
        <v>1.86691</v>
      </c>
      <c r="EK39">
        <v>1.85808</v>
      </c>
      <c r="EL39">
        <v>1.86257</v>
      </c>
      <c r="EM39">
        <v>1.86311</v>
      </c>
      <c r="EN39">
        <v>1.86389</v>
      </c>
      <c r="EO39">
        <v>1.85989</v>
      </c>
      <c r="EP39">
        <v>0</v>
      </c>
      <c r="EQ39">
        <v>0</v>
      </c>
      <c r="ER39">
        <v>0</v>
      </c>
      <c r="ES39">
        <v>0</v>
      </c>
      <c r="ET39" t="s">
        <v>336</v>
      </c>
      <c r="EU39" t="s">
        <v>337</v>
      </c>
      <c r="EV39" t="s">
        <v>338</v>
      </c>
      <c r="EW39" t="s">
        <v>338</v>
      </c>
      <c r="EX39" t="s">
        <v>338</v>
      </c>
      <c r="EY39" t="s">
        <v>338</v>
      </c>
      <c r="EZ39">
        <v>0</v>
      </c>
      <c r="FA39">
        <v>100</v>
      </c>
      <c r="FB39">
        <v>100</v>
      </c>
      <c r="FC39">
        <v>2.927</v>
      </c>
      <c r="FD39">
        <v>0.332</v>
      </c>
      <c r="FE39">
        <v>2.79861968996782</v>
      </c>
      <c r="FF39">
        <v>0.0006784385813721132</v>
      </c>
      <c r="FG39">
        <v>-9.114967239483524E-07</v>
      </c>
      <c r="FH39">
        <v>3.422039933275619E-10</v>
      </c>
      <c r="FI39">
        <v>0.01942018142071038</v>
      </c>
      <c r="FJ39">
        <v>-0.01029449659765723</v>
      </c>
      <c r="FK39">
        <v>0.0009324137930095463</v>
      </c>
      <c r="FL39">
        <v>-3.199825925107234E-06</v>
      </c>
      <c r="FM39">
        <v>1</v>
      </c>
      <c r="FN39">
        <v>2092</v>
      </c>
      <c r="FO39">
        <v>0</v>
      </c>
      <c r="FP39">
        <v>27</v>
      </c>
      <c r="FQ39">
        <v>1</v>
      </c>
      <c r="FR39">
        <v>8.4</v>
      </c>
      <c r="FS39">
        <v>1.37695</v>
      </c>
      <c r="FT39">
        <v>2.40723</v>
      </c>
      <c r="FU39">
        <v>2.14966</v>
      </c>
      <c r="FV39">
        <v>2.72705</v>
      </c>
      <c r="FW39">
        <v>2.15088</v>
      </c>
      <c r="FX39">
        <v>2.38892</v>
      </c>
      <c r="FY39">
        <v>32.0684</v>
      </c>
      <c r="FZ39">
        <v>16.0671</v>
      </c>
      <c r="GA39">
        <v>19</v>
      </c>
      <c r="GB39">
        <v>621.682</v>
      </c>
      <c r="GC39">
        <v>705.908</v>
      </c>
      <c r="GD39">
        <v>28.0012</v>
      </c>
      <c r="GE39">
        <v>27.7094</v>
      </c>
      <c r="GF39">
        <v>30.0016</v>
      </c>
      <c r="GG39">
        <v>27.3667</v>
      </c>
      <c r="GH39">
        <v>27.3182</v>
      </c>
      <c r="GI39">
        <v>27.5787</v>
      </c>
      <c r="GJ39">
        <v>17.8102</v>
      </c>
      <c r="GK39">
        <v>100</v>
      </c>
      <c r="GL39">
        <v>28</v>
      </c>
      <c r="GM39">
        <v>420</v>
      </c>
      <c r="GN39">
        <v>25.0587</v>
      </c>
      <c r="GO39">
        <v>100.543</v>
      </c>
      <c r="GP39">
        <v>101.134</v>
      </c>
    </row>
    <row r="40" spans="1:198">
      <c r="A40">
        <v>22</v>
      </c>
      <c r="B40">
        <v>1657726251.6</v>
      </c>
      <c r="C40">
        <v>1992.599999904633</v>
      </c>
      <c r="D40" t="s">
        <v>401</v>
      </c>
      <c r="E40" t="s">
        <v>402</v>
      </c>
      <c r="F40">
        <v>15</v>
      </c>
      <c r="G40">
        <v>1657726243.599999</v>
      </c>
      <c r="H40">
        <f>(I40)/1000</f>
        <v>0</v>
      </c>
      <c r="I40">
        <f>1000*AY40*AG40*(AU40-AV40)/(100*AN40*(1000-AG40*AU40))</f>
        <v>0</v>
      </c>
      <c r="J40">
        <f>AY40*AG40*(AT40-AS40*(1000-AG40*AV40)/(1000-AG40*AU40))/(100*AN40)</f>
        <v>0</v>
      </c>
      <c r="K40">
        <f>AS40 - IF(AG40&gt;1, J40*AN40*100.0/(AI40*BG40), 0)</f>
        <v>0</v>
      </c>
      <c r="L40">
        <f>((R40-H40/2)*K40-J40)/(R40+H40/2)</f>
        <v>0</v>
      </c>
      <c r="M40">
        <f>L40*(AZ40+BA40)/1000.0</f>
        <v>0</v>
      </c>
      <c r="N40">
        <f>(AS40 - IF(AG40&gt;1, J40*AN40*100.0/(AI40*BG40), 0))*(AZ40+BA40)/1000.0</f>
        <v>0</v>
      </c>
      <c r="O40">
        <f>2.0/((1/Q40-1/P40)+SIGN(Q40)*SQRT((1/Q40-1/P40)*(1/Q40-1/P40) + 4*AO40/((AO40+1)*(AO40+1))*(2*1/Q40*1/P40-1/P40*1/P40)))</f>
        <v>0</v>
      </c>
      <c r="P40">
        <f>IF(LEFT(AP40,1)&lt;&gt;"0",IF(LEFT(AP40,1)="1",3.0,AQ40),$D$5+$E$5*(BG40*AZ40/($K$5*1000))+$F$5*(BG40*AZ40/($K$5*1000))*MAX(MIN(AN40,$J$5),$I$5)*MAX(MIN(AN40,$J$5),$I$5)+$G$5*MAX(MIN(AN40,$J$5),$I$5)*(BG40*AZ40/($K$5*1000))+$H$5*(BG40*AZ40/($K$5*1000))*(BG40*AZ40/($K$5*1000)))</f>
        <v>0</v>
      </c>
      <c r="Q40">
        <f>H40*(1000-(1000*0.61365*exp(17.502*U40/(240.97+U40))/(AZ40+BA40)+AU40)/2)/(1000*0.61365*exp(17.502*U40/(240.97+U40))/(AZ40+BA40)-AU40)</f>
        <v>0</v>
      </c>
      <c r="R40">
        <f>1/((AO40+1)/(O40/1.6)+1/(P40/1.37)) + AO40/((AO40+1)/(O40/1.6) + AO40/(P40/1.37))</f>
        <v>0</v>
      </c>
      <c r="S40">
        <f>(AJ40*AM40)</f>
        <v>0</v>
      </c>
      <c r="T40">
        <f>(BB40+(S40+2*0.95*5.67E-8*(((BB40+$B$9)+273)^4-(BB40+273)^4)-44100*H40)/(1.84*29.3*P40+8*0.95*5.67E-8*(BB40+273)^3))</f>
        <v>0</v>
      </c>
      <c r="U40">
        <f>($C$9*BC40+$D$9*BD40+$E$9*T40)</f>
        <v>0</v>
      </c>
      <c r="V40">
        <f>0.61365*exp(17.502*U40/(240.97+U40))</f>
        <v>0</v>
      </c>
      <c r="W40">
        <f>(X40/Y40*100)</f>
        <v>0</v>
      </c>
      <c r="X40">
        <f>AU40*(AZ40+BA40)/1000</f>
        <v>0</v>
      </c>
      <c r="Y40">
        <f>0.61365*exp(17.502*BB40/(240.97+BB40))</f>
        <v>0</v>
      </c>
      <c r="Z40">
        <f>(V40-AU40*(AZ40+BA40)/1000)</f>
        <v>0</v>
      </c>
      <c r="AA40">
        <f>(-H40*44100)</f>
        <v>0</v>
      </c>
      <c r="AB40">
        <f>2*29.3*P40*0.92*(BB40-U40)</f>
        <v>0</v>
      </c>
      <c r="AC40">
        <f>2*0.95*5.67E-8*(((BB40+$B$9)+273)^4-(U40+273)^4)</f>
        <v>0</v>
      </c>
      <c r="AD40">
        <f>S40+AC40+AA40+AB40</f>
        <v>0</v>
      </c>
      <c r="AE40">
        <v>0</v>
      </c>
      <c r="AF40">
        <v>0</v>
      </c>
      <c r="AG40">
        <f>IF(AE40*$H$15&gt;=AI40,1.0,(AI40/(AI40-AE40*$H$15)))</f>
        <v>0</v>
      </c>
      <c r="AH40">
        <f>(AG40-1)*100</f>
        <v>0</v>
      </c>
      <c r="AI40">
        <f>MAX(0,($B$15+$C$15*BG40)/(1+$D$15*BG40)*AZ40/(BB40+273)*$E$15)</f>
        <v>0</v>
      </c>
      <c r="AJ40">
        <f>$B$13*BH40+$C$13*BI40+$D$13*BT40</f>
        <v>0</v>
      </c>
      <c r="AK40">
        <f>AJ40*AL40</f>
        <v>0</v>
      </c>
      <c r="AL40">
        <f>($B$13*$D$11+$C$13*$D$11+$D$13*(BU40*$E$11+BV40*$G$11))/($B$13+$C$13+$D$13)</f>
        <v>0</v>
      </c>
      <c r="AM40">
        <f>($B$13*$K$11+$C$13*$K$11+$D$13*(BU40*$L$11+BV40*$N$11))/($B$13+$C$13+$D$13)</f>
        <v>0</v>
      </c>
      <c r="AN40">
        <v>1.9</v>
      </c>
      <c r="AO40">
        <v>0.5</v>
      </c>
      <c r="AP40" t="s">
        <v>334</v>
      </c>
      <c r="AQ40">
        <v>2</v>
      </c>
      <c r="AR40">
        <v>1657726243.599999</v>
      </c>
      <c r="AS40">
        <v>413.7292258064517</v>
      </c>
      <c r="AT40">
        <v>419.9805161290323</v>
      </c>
      <c r="AU40">
        <v>26.71020322580645</v>
      </c>
      <c r="AV40">
        <v>25.19629677419355</v>
      </c>
      <c r="AW40">
        <v>410.8222258064517</v>
      </c>
      <c r="AX40">
        <v>26.37247096774193</v>
      </c>
      <c r="AY40">
        <v>600.0046774193549</v>
      </c>
      <c r="AZ40">
        <v>85.15840967741936</v>
      </c>
      <c r="BA40">
        <v>0.1000632129032258</v>
      </c>
      <c r="BB40">
        <v>27.99946774193548</v>
      </c>
      <c r="BC40">
        <v>28.5731870967742</v>
      </c>
      <c r="BD40">
        <v>999.9000000000003</v>
      </c>
      <c r="BE40">
        <v>0</v>
      </c>
      <c r="BF40">
        <v>0</v>
      </c>
      <c r="BG40">
        <v>9994.071935483871</v>
      </c>
      <c r="BH40">
        <v>368.2112580645161</v>
      </c>
      <c r="BI40">
        <v>1081.33064516129</v>
      </c>
      <c r="BJ40">
        <v>-6.232245483870968</v>
      </c>
      <c r="BK40">
        <v>425.102935483871</v>
      </c>
      <c r="BL40">
        <v>430.836</v>
      </c>
      <c r="BM40">
        <v>1.513903225806452</v>
      </c>
      <c r="BN40">
        <v>419.9805161290323</v>
      </c>
      <c r="BO40">
        <v>25.19629677419355</v>
      </c>
      <c r="BP40">
        <v>2.27459935483871</v>
      </c>
      <c r="BQ40">
        <v>2.145677419354839</v>
      </c>
      <c r="BR40">
        <v>19.49762580645162</v>
      </c>
      <c r="BS40">
        <v>18.56238709677419</v>
      </c>
      <c r="BT40">
        <v>1199.998709677419</v>
      </c>
      <c r="BU40">
        <v>0.6430009032258066</v>
      </c>
      <c r="BV40">
        <v>0.3569990645161291</v>
      </c>
      <c r="BW40">
        <v>28</v>
      </c>
      <c r="BX40">
        <v>20042.23548387096</v>
      </c>
      <c r="BY40">
        <v>1657726268.1</v>
      </c>
      <c r="BZ40" t="s">
        <v>403</v>
      </c>
      <c r="CA40">
        <v>1657726268.1</v>
      </c>
      <c r="CB40">
        <v>1657725664.6</v>
      </c>
      <c r="CC40">
        <v>23</v>
      </c>
      <c r="CD40">
        <v>-0.02</v>
      </c>
      <c r="CE40">
        <v>-0.002</v>
      </c>
      <c r="CF40">
        <v>2.907</v>
      </c>
      <c r="CG40">
        <v>0.265</v>
      </c>
      <c r="CH40">
        <v>420</v>
      </c>
      <c r="CI40">
        <v>24</v>
      </c>
      <c r="CJ40">
        <v>0.34</v>
      </c>
      <c r="CK40">
        <v>0.14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3.23244</v>
      </c>
      <c r="CX40">
        <v>2.78115</v>
      </c>
      <c r="CY40">
        <v>0.08174090000000001</v>
      </c>
      <c r="CZ40">
        <v>0.0842243</v>
      </c>
      <c r="DA40">
        <v>0.109218</v>
      </c>
      <c r="DB40">
        <v>0.107457</v>
      </c>
      <c r="DC40">
        <v>23218.3</v>
      </c>
      <c r="DD40">
        <v>22866</v>
      </c>
      <c r="DE40">
        <v>24311.4</v>
      </c>
      <c r="DF40">
        <v>22244.6</v>
      </c>
      <c r="DG40">
        <v>31993.6</v>
      </c>
      <c r="DH40">
        <v>25344.2</v>
      </c>
      <c r="DI40">
        <v>39734.8</v>
      </c>
      <c r="DJ40">
        <v>30822.7</v>
      </c>
      <c r="DK40">
        <v>2.18568</v>
      </c>
      <c r="DL40">
        <v>2.25322</v>
      </c>
      <c r="DM40">
        <v>0.0778735</v>
      </c>
      <c r="DN40">
        <v>0</v>
      </c>
      <c r="DO40">
        <v>27.314</v>
      </c>
      <c r="DP40">
        <v>999.9</v>
      </c>
      <c r="DQ40">
        <v>70.8</v>
      </c>
      <c r="DR40">
        <v>26.9</v>
      </c>
      <c r="DS40">
        <v>29.5807</v>
      </c>
      <c r="DT40">
        <v>63.9946</v>
      </c>
      <c r="DU40">
        <v>11.3341</v>
      </c>
      <c r="DV40">
        <v>2</v>
      </c>
      <c r="DW40">
        <v>0.0686509</v>
      </c>
      <c r="DX40">
        <v>-0.315466</v>
      </c>
      <c r="DY40">
        <v>20.3725</v>
      </c>
      <c r="DZ40">
        <v>5.22942</v>
      </c>
      <c r="EA40">
        <v>11.9441</v>
      </c>
      <c r="EB40">
        <v>4.97775</v>
      </c>
      <c r="EC40">
        <v>3.281</v>
      </c>
      <c r="ED40">
        <v>6666.4</v>
      </c>
      <c r="EE40">
        <v>9999</v>
      </c>
      <c r="EF40">
        <v>9999</v>
      </c>
      <c r="EG40">
        <v>161.9</v>
      </c>
      <c r="EH40">
        <v>4.97168</v>
      </c>
      <c r="EI40">
        <v>1.86142</v>
      </c>
      <c r="EJ40">
        <v>1.86691</v>
      </c>
      <c r="EK40">
        <v>1.85811</v>
      </c>
      <c r="EL40">
        <v>1.8626</v>
      </c>
      <c r="EM40">
        <v>1.8631</v>
      </c>
      <c r="EN40">
        <v>1.86391</v>
      </c>
      <c r="EO40">
        <v>1.8599</v>
      </c>
      <c r="EP40">
        <v>0</v>
      </c>
      <c r="EQ40">
        <v>0</v>
      </c>
      <c r="ER40">
        <v>0</v>
      </c>
      <c r="ES40">
        <v>0</v>
      </c>
      <c r="ET40" t="s">
        <v>336</v>
      </c>
      <c r="EU40" t="s">
        <v>337</v>
      </c>
      <c r="EV40" t="s">
        <v>338</v>
      </c>
      <c r="EW40" t="s">
        <v>338</v>
      </c>
      <c r="EX40" t="s">
        <v>338</v>
      </c>
      <c r="EY40" t="s">
        <v>338</v>
      </c>
      <c r="EZ40">
        <v>0</v>
      </c>
      <c r="FA40">
        <v>100</v>
      </c>
      <c r="FB40">
        <v>100</v>
      </c>
      <c r="FC40">
        <v>2.907</v>
      </c>
      <c r="FD40">
        <v>0.338</v>
      </c>
      <c r="FE40">
        <v>2.777399546640614</v>
      </c>
      <c r="FF40">
        <v>0.0006784385813721132</v>
      </c>
      <c r="FG40">
        <v>-9.114967239483524E-07</v>
      </c>
      <c r="FH40">
        <v>3.422039933275619E-10</v>
      </c>
      <c r="FI40">
        <v>0.01942018142071038</v>
      </c>
      <c r="FJ40">
        <v>-0.01029449659765723</v>
      </c>
      <c r="FK40">
        <v>0.0009324137930095463</v>
      </c>
      <c r="FL40">
        <v>-3.199825925107234E-06</v>
      </c>
      <c r="FM40">
        <v>1</v>
      </c>
      <c r="FN40">
        <v>2092</v>
      </c>
      <c r="FO40">
        <v>0</v>
      </c>
      <c r="FP40">
        <v>27</v>
      </c>
      <c r="FQ40">
        <v>1</v>
      </c>
      <c r="FR40">
        <v>9.800000000000001</v>
      </c>
      <c r="FS40">
        <v>1.37695</v>
      </c>
      <c r="FT40">
        <v>2.40356</v>
      </c>
      <c r="FU40">
        <v>2.14966</v>
      </c>
      <c r="FV40">
        <v>2.72827</v>
      </c>
      <c r="FW40">
        <v>2.15088</v>
      </c>
      <c r="FX40">
        <v>2.39014</v>
      </c>
      <c r="FY40">
        <v>32.1344</v>
      </c>
      <c r="FZ40">
        <v>16.0846</v>
      </c>
      <c r="GA40">
        <v>19</v>
      </c>
      <c r="GB40">
        <v>621.729</v>
      </c>
      <c r="GC40">
        <v>705.006</v>
      </c>
      <c r="GD40">
        <v>28.0013</v>
      </c>
      <c r="GE40">
        <v>28.0628</v>
      </c>
      <c r="GF40">
        <v>30.0016</v>
      </c>
      <c r="GG40">
        <v>27.7135</v>
      </c>
      <c r="GH40">
        <v>27.6618</v>
      </c>
      <c r="GI40">
        <v>27.5979</v>
      </c>
      <c r="GJ40">
        <v>17.3998</v>
      </c>
      <c r="GK40">
        <v>100</v>
      </c>
      <c r="GL40">
        <v>28</v>
      </c>
      <c r="GM40">
        <v>420</v>
      </c>
      <c r="GN40">
        <v>25.1431</v>
      </c>
      <c r="GO40">
        <v>100.488</v>
      </c>
      <c r="GP40">
        <v>101.078</v>
      </c>
    </row>
    <row r="41" spans="1:198">
      <c r="A41">
        <v>23</v>
      </c>
      <c r="B41">
        <v>1657726329.1</v>
      </c>
      <c r="C41">
        <v>2070.099999904633</v>
      </c>
      <c r="D41" t="s">
        <v>404</v>
      </c>
      <c r="E41" t="s">
        <v>405</v>
      </c>
      <c r="F41">
        <v>15</v>
      </c>
      <c r="G41">
        <v>1657726321.099999</v>
      </c>
      <c r="H41">
        <f>(I41)/1000</f>
        <v>0</v>
      </c>
      <c r="I41">
        <f>1000*AY41*AG41*(AU41-AV41)/(100*AN41*(1000-AG41*AU41))</f>
        <v>0</v>
      </c>
      <c r="J41">
        <f>AY41*AG41*(AT41-AS41*(1000-AG41*AV41)/(1000-AG41*AU41))/(100*AN41)</f>
        <v>0</v>
      </c>
      <c r="K41">
        <f>AS41 - IF(AG41&gt;1, J41*AN41*100.0/(AI41*BG41), 0)</f>
        <v>0</v>
      </c>
      <c r="L41">
        <f>((R41-H41/2)*K41-J41)/(R41+H41/2)</f>
        <v>0</v>
      </c>
      <c r="M41">
        <f>L41*(AZ41+BA41)/1000.0</f>
        <v>0</v>
      </c>
      <c r="N41">
        <f>(AS41 - IF(AG41&gt;1, J41*AN41*100.0/(AI41*BG41), 0))*(AZ41+BA41)/1000.0</f>
        <v>0</v>
      </c>
      <c r="O41">
        <f>2.0/((1/Q41-1/P41)+SIGN(Q41)*SQRT((1/Q41-1/P41)*(1/Q41-1/P41) + 4*AO41/((AO41+1)*(AO41+1))*(2*1/Q41*1/P41-1/P41*1/P41)))</f>
        <v>0</v>
      </c>
      <c r="P41">
        <f>IF(LEFT(AP41,1)&lt;&gt;"0",IF(LEFT(AP41,1)="1",3.0,AQ41),$D$5+$E$5*(BG41*AZ41/($K$5*1000))+$F$5*(BG41*AZ41/($K$5*1000))*MAX(MIN(AN41,$J$5),$I$5)*MAX(MIN(AN41,$J$5),$I$5)+$G$5*MAX(MIN(AN41,$J$5),$I$5)*(BG41*AZ41/($K$5*1000))+$H$5*(BG41*AZ41/($K$5*1000))*(BG41*AZ41/($K$5*1000)))</f>
        <v>0</v>
      </c>
      <c r="Q41">
        <f>H41*(1000-(1000*0.61365*exp(17.502*U41/(240.97+U41))/(AZ41+BA41)+AU41)/2)/(1000*0.61365*exp(17.502*U41/(240.97+U41))/(AZ41+BA41)-AU41)</f>
        <v>0</v>
      </c>
      <c r="R41">
        <f>1/((AO41+1)/(O41/1.6)+1/(P41/1.37)) + AO41/((AO41+1)/(O41/1.6) + AO41/(P41/1.37))</f>
        <v>0</v>
      </c>
      <c r="S41">
        <f>(AJ41*AM41)</f>
        <v>0</v>
      </c>
      <c r="T41">
        <f>(BB41+(S41+2*0.95*5.67E-8*(((BB41+$B$9)+273)^4-(BB41+273)^4)-44100*H41)/(1.84*29.3*P41+8*0.95*5.67E-8*(BB41+273)^3))</f>
        <v>0</v>
      </c>
      <c r="U41">
        <f>($C$9*BC41+$D$9*BD41+$E$9*T41)</f>
        <v>0</v>
      </c>
      <c r="V41">
        <f>0.61365*exp(17.502*U41/(240.97+U41))</f>
        <v>0</v>
      </c>
      <c r="W41">
        <f>(X41/Y41*100)</f>
        <v>0</v>
      </c>
      <c r="X41">
        <f>AU41*(AZ41+BA41)/1000</f>
        <v>0</v>
      </c>
      <c r="Y41">
        <f>0.61365*exp(17.502*BB41/(240.97+BB41))</f>
        <v>0</v>
      </c>
      <c r="Z41">
        <f>(V41-AU41*(AZ41+BA41)/1000)</f>
        <v>0</v>
      </c>
      <c r="AA41">
        <f>(-H41*44100)</f>
        <v>0</v>
      </c>
      <c r="AB41">
        <f>2*29.3*P41*0.92*(BB41-U41)</f>
        <v>0</v>
      </c>
      <c r="AC41">
        <f>2*0.95*5.67E-8*(((BB41+$B$9)+273)^4-(U41+273)^4)</f>
        <v>0</v>
      </c>
      <c r="AD41">
        <f>S41+AC41+AA41+AB41</f>
        <v>0</v>
      </c>
      <c r="AE41">
        <v>0</v>
      </c>
      <c r="AF41">
        <v>0</v>
      </c>
      <c r="AG41">
        <f>IF(AE41*$H$15&gt;=AI41,1.0,(AI41/(AI41-AE41*$H$15)))</f>
        <v>0</v>
      </c>
      <c r="AH41">
        <f>(AG41-1)*100</f>
        <v>0</v>
      </c>
      <c r="AI41">
        <f>MAX(0,($B$15+$C$15*BG41)/(1+$D$15*BG41)*AZ41/(BB41+273)*$E$15)</f>
        <v>0</v>
      </c>
      <c r="AJ41">
        <f>$B$13*BH41+$C$13*BI41+$D$13*BT41</f>
        <v>0</v>
      </c>
      <c r="AK41">
        <f>AJ41*AL41</f>
        <v>0</v>
      </c>
      <c r="AL41">
        <f>($B$13*$D$11+$C$13*$D$11+$D$13*(BU41*$E$11+BV41*$G$11))/($B$13+$C$13+$D$13)</f>
        <v>0</v>
      </c>
      <c r="AM41">
        <f>($B$13*$K$11+$C$13*$K$11+$D$13*(BU41*$L$11+BV41*$N$11))/($B$13+$C$13+$D$13)</f>
        <v>0</v>
      </c>
      <c r="AN41">
        <v>1.9</v>
      </c>
      <c r="AO41">
        <v>0.5</v>
      </c>
      <c r="AP41" t="s">
        <v>334</v>
      </c>
      <c r="AQ41">
        <v>2</v>
      </c>
      <c r="AR41">
        <v>1657726321.099999</v>
      </c>
      <c r="AS41">
        <v>413.8899032258064</v>
      </c>
      <c r="AT41">
        <v>419.980935483871</v>
      </c>
      <c r="AU41">
        <v>26.71093225806451</v>
      </c>
      <c r="AV41">
        <v>25.2841</v>
      </c>
      <c r="AW41">
        <v>411.0269032258064</v>
      </c>
      <c r="AX41">
        <v>26.42493225806451</v>
      </c>
      <c r="AY41">
        <v>599.9909354838708</v>
      </c>
      <c r="AZ41">
        <v>85.15734516129034</v>
      </c>
      <c r="BA41">
        <v>0.09999860967741937</v>
      </c>
      <c r="BB41">
        <v>28.0179870967742</v>
      </c>
      <c r="BC41">
        <v>28.39592258064516</v>
      </c>
      <c r="BD41">
        <v>999.9000000000003</v>
      </c>
      <c r="BE41">
        <v>0</v>
      </c>
      <c r="BF41">
        <v>0</v>
      </c>
      <c r="BG41">
        <v>9998.274516129031</v>
      </c>
      <c r="BH41">
        <v>277.9596129032258</v>
      </c>
      <c r="BI41">
        <v>1185.780967741935</v>
      </c>
      <c r="BJ41">
        <v>-6.048008387096774</v>
      </c>
      <c r="BK41">
        <v>425.3163225806451</v>
      </c>
      <c r="BL41">
        <v>430.8752903225807</v>
      </c>
      <c r="BM41">
        <v>1.480258064516129</v>
      </c>
      <c r="BN41">
        <v>419.980935483871</v>
      </c>
      <c r="BO41">
        <v>25.2841</v>
      </c>
      <c r="BP41">
        <v>2.279181935483871</v>
      </c>
      <c r="BQ41">
        <v>2.153126129032258</v>
      </c>
      <c r="BR41">
        <v>19.53001290322581</v>
      </c>
      <c r="BS41">
        <v>18.61775806451613</v>
      </c>
      <c r="BT41">
        <v>900.000322580645</v>
      </c>
      <c r="BU41">
        <v>0.6429983870967743</v>
      </c>
      <c r="BV41">
        <v>0.3570016129032259</v>
      </c>
      <c r="BW41">
        <v>28</v>
      </c>
      <c r="BX41">
        <v>15031.70967741935</v>
      </c>
      <c r="BY41">
        <v>1657726351.1</v>
      </c>
      <c r="BZ41" t="s">
        <v>406</v>
      </c>
      <c r="CA41">
        <v>1657726347.6</v>
      </c>
      <c r="CB41">
        <v>1657726351.1</v>
      </c>
      <c r="CC41">
        <v>24</v>
      </c>
      <c r="CD41">
        <v>-0.043</v>
      </c>
      <c r="CE41">
        <v>-0.008999999999999999</v>
      </c>
      <c r="CF41">
        <v>2.863</v>
      </c>
      <c r="CG41">
        <v>0.286</v>
      </c>
      <c r="CH41">
        <v>420</v>
      </c>
      <c r="CI41">
        <v>25</v>
      </c>
      <c r="CJ41">
        <v>0.4</v>
      </c>
      <c r="CK41">
        <v>0.05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3.23219</v>
      </c>
      <c r="CX41">
        <v>2.78136</v>
      </c>
      <c r="CY41">
        <v>0.0817035</v>
      </c>
      <c r="CZ41">
        <v>0.08416120000000001</v>
      </c>
      <c r="DA41">
        <v>0.109275</v>
      </c>
      <c r="DB41">
        <v>0.107628</v>
      </c>
      <c r="DC41">
        <v>23207</v>
      </c>
      <c r="DD41">
        <v>22856.9</v>
      </c>
      <c r="DE41">
        <v>24299.8</v>
      </c>
      <c r="DF41">
        <v>22235.2</v>
      </c>
      <c r="DG41">
        <v>31977.7</v>
      </c>
      <c r="DH41">
        <v>25328.9</v>
      </c>
      <c r="DI41">
        <v>39716.7</v>
      </c>
      <c r="DJ41">
        <v>30809.5</v>
      </c>
      <c r="DK41">
        <v>2.18125</v>
      </c>
      <c r="DL41">
        <v>2.24748</v>
      </c>
      <c r="DM41">
        <v>0.06739050000000001</v>
      </c>
      <c r="DN41">
        <v>0</v>
      </c>
      <c r="DO41">
        <v>27.3003</v>
      </c>
      <c r="DP41">
        <v>999.9</v>
      </c>
      <c r="DQ41">
        <v>70.59999999999999</v>
      </c>
      <c r="DR41">
        <v>27</v>
      </c>
      <c r="DS41">
        <v>29.673</v>
      </c>
      <c r="DT41">
        <v>63.9646</v>
      </c>
      <c r="DU41">
        <v>11.3782</v>
      </c>
      <c r="DV41">
        <v>2</v>
      </c>
      <c r="DW41">
        <v>0.09170730000000001</v>
      </c>
      <c r="DX41">
        <v>-0.233347</v>
      </c>
      <c r="DY41">
        <v>20.3753</v>
      </c>
      <c r="DZ41">
        <v>5.22987</v>
      </c>
      <c r="EA41">
        <v>11.9441</v>
      </c>
      <c r="EB41">
        <v>4.9779</v>
      </c>
      <c r="EC41">
        <v>3.281</v>
      </c>
      <c r="ED41">
        <v>6668.4</v>
      </c>
      <c r="EE41">
        <v>9999</v>
      </c>
      <c r="EF41">
        <v>9999</v>
      </c>
      <c r="EG41">
        <v>161.9</v>
      </c>
      <c r="EH41">
        <v>4.97163</v>
      </c>
      <c r="EI41">
        <v>1.86142</v>
      </c>
      <c r="EJ41">
        <v>1.86691</v>
      </c>
      <c r="EK41">
        <v>1.85811</v>
      </c>
      <c r="EL41">
        <v>1.86252</v>
      </c>
      <c r="EM41">
        <v>1.86314</v>
      </c>
      <c r="EN41">
        <v>1.86387</v>
      </c>
      <c r="EO41">
        <v>1.85991</v>
      </c>
      <c r="EP41">
        <v>0</v>
      </c>
      <c r="EQ41">
        <v>0</v>
      </c>
      <c r="ER41">
        <v>0</v>
      </c>
      <c r="ES41">
        <v>0</v>
      </c>
      <c r="ET41" t="s">
        <v>336</v>
      </c>
      <c r="EU41" t="s">
        <v>337</v>
      </c>
      <c r="EV41" t="s">
        <v>338</v>
      </c>
      <c r="EW41" t="s">
        <v>338</v>
      </c>
      <c r="EX41" t="s">
        <v>338</v>
      </c>
      <c r="EY41" t="s">
        <v>338</v>
      </c>
      <c r="EZ41">
        <v>0</v>
      </c>
      <c r="FA41">
        <v>100</v>
      </c>
      <c r="FB41">
        <v>100</v>
      </c>
      <c r="FC41">
        <v>2.863</v>
      </c>
      <c r="FD41">
        <v>0.286</v>
      </c>
      <c r="FE41">
        <v>2.757530568402768</v>
      </c>
      <c r="FF41">
        <v>0.0006784385813721132</v>
      </c>
      <c r="FG41">
        <v>-9.114967239483524E-07</v>
      </c>
      <c r="FH41">
        <v>3.422039933275619E-10</v>
      </c>
      <c r="FI41">
        <v>0.01942018142071038</v>
      </c>
      <c r="FJ41">
        <v>-0.01029449659765723</v>
      </c>
      <c r="FK41">
        <v>0.0009324137930095463</v>
      </c>
      <c r="FL41">
        <v>-3.199825925107234E-06</v>
      </c>
      <c r="FM41">
        <v>1</v>
      </c>
      <c r="FN41">
        <v>2092</v>
      </c>
      <c r="FO41">
        <v>0</v>
      </c>
      <c r="FP41">
        <v>27</v>
      </c>
      <c r="FQ41">
        <v>1</v>
      </c>
      <c r="FR41">
        <v>11.1</v>
      </c>
      <c r="FS41">
        <v>1.37817</v>
      </c>
      <c r="FT41">
        <v>2.40479</v>
      </c>
      <c r="FU41">
        <v>2.14966</v>
      </c>
      <c r="FV41">
        <v>2.72583</v>
      </c>
      <c r="FW41">
        <v>2.15088</v>
      </c>
      <c r="FX41">
        <v>2.38159</v>
      </c>
      <c r="FY41">
        <v>32.1784</v>
      </c>
      <c r="FZ41">
        <v>16.0671</v>
      </c>
      <c r="GA41">
        <v>19</v>
      </c>
      <c r="GB41">
        <v>621.859</v>
      </c>
      <c r="GC41">
        <v>703.891</v>
      </c>
      <c r="GD41">
        <v>28.0009</v>
      </c>
      <c r="GE41">
        <v>28.3788</v>
      </c>
      <c r="GF41">
        <v>30.0014</v>
      </c>
      <c r="GG41">
        <v>28.0307</v>
      </c>
      <c r="GH41">
        <v>27.9774</v>
      </c>
      <c r="GI41">
        <v>27.6045</v>
      </c>
      <c r="GJ41">
        <v>17.1272</v>
      </c>
      <c r="GK41">
        <v>100</v>
      </c>
      <c r="GL41">
        <v>28</v>
      </c>
      <c r="GM41">
        <v>420</v>
      </c>
      <c r="GN41">
        <v>25.2078</v>
      </c>
      <c r="GO41">
        <v>100.441</v>
      </c>
      <c r="GP41">
        <v>101.035</v>
      </c>
    </row>
    <row r="42" spans="1:198">
      <c r="A42">
        <v>24</v>
      </c>
      <c r="B42">
        <v>1657726412.1</v>
      </c>
      <c r="C42">
        <v>2153.099999904633</v>
      </c>
      <c r="D42" t="s">
        <v>407</v>
      </c>
      <c r="E42" t="s">
        <v>408</v>
      </c>
      <c r="F42">
        <v>15</v>
      </c>
      <c r="G42">
        <v>1657726404.099999</v>
      </c>
      <c r="H42">
        <f>(I42)/1000</f>
        <v>0</v>
      </c>
      <c r="I42">
        <f>1000*AY42*AG42*(AU42-AV42)/(100*AN42*(1000-AG42*AU42))</f>
        <v>0</v>
      </c>
      <c r="J42">
        <f>AY42*AG42*(AT42-AS42*(1000-AG42*AV42)/(1000-AG42*AU42))/(100*AN42)</f>
        <v>0</v>
      </c>
      <c r="K42">
        <f>AS42 - IF(AG42&gt;1, J42*AN42*100.0/(AI42*BG42), 0)</f>
        <v>0</v>
      </c>
      <c r="L42">
        <f>((R42-H42/2)*K42-J42)/(R42+H42/2)</f>
        <v>0</v>
      </c>
      <c r="M42">
        <f>L42*(AZ42+BA42)/1000.0</f>
        <v>0</v>
      </c>
      <c r="N42">
        <f>(AS42 - IF(AG42&gt;1, J42*AN42*100.0/(AI42*BG42), 0))*(AZ42+BA42)/1000.0</f>
        <v>0</v>
      </c>
      <c r="O42">
        <f>2.0/((1/Q42-1/P42)+SIGN(Q42)*SQRT((1/Q42-1/P42)*(1/Q42-1/P42) + 4*AO42/((AO42+1)*(AO42+1))*(2*1/Q42*1/P42-1/P42*1/P42)))</f>
        <v>0</v>
      </c>
      <c r="P42">
        <f>IF(LEFT(AP42,1)&lt;&gt;"0",IF(LEFT(AP42,1)="1",3.0,AQ42),$D$5+$E$5*(BG42*AZ42/($K$5*1000))+$F$5*(BG42*AZ42/($K$5*1000))*MAX(MIN(AN42,$J$5),$I$5)*MAX(MIN(AN42,$J$5),$I$5)+$G$5*MAX(MIN(AN42,$J$5),$I$5)*(BG42*AZ42/($K$5*1000))+$H$5*(BG42*AZ42/($K$5*1000))*(BG42*AZ42/($K$5*1000)))</f>
        <v>0</v>
      </c>
      <c r="Q42">
        <f>H42*(1000-(1000*0.61365*exp(17.502*U42/(240.97+U42))/(AZ42+BA42)+AU42)/2)/(1000*0.61365*exp(17.502*U42/(240.97+U42))/(AZ42+BA42)-AU42)</f>
        <v>0</v>
      </c>
      <c r="R42">
        <f>1/((AO42+1)/(O42/1.6)+1/(P42/1.37)) + AO42/((AO42+1)/(O42/1.6) + AO42/(P42/1.37))</f>
        <v>0</v>
      </c>
      <c r="S42">
        <f>(AJ42*AM42)</f>
        <v>0</v>
      </c>
      <c r="T42">
        <f>(BB42+(S42+2*0.95*5.67E-8*(((BB42+$B$9)+273)^4-(BB42+273)^4)-44100*H42)/(1.84*29.3*P42+8*0.95*5.67E-8*(BB42+273)^3))</f>
        <v>0</v>
      </c>
      <c r="U42">
        <f>($C$9*BC42+$D$9*BD42+$E$9*T42)</f>
        <v>0</v>
      </c>
      <c r="V42">
        <f>0.61365*exp(17.502*U42/(240.97+U42))</f>
        <v>0</v>
      </c>
      <c r="W42">
        <f>(X42/Y42*100)</f>
        <v>0</v>
      </c>
      <c r="X42">
        <f>AU42*(AZ42+BA42)/1000</f>
        <v>0</v>
      </c>
      <c r="Y42">
        <f>0.61365*exp(17.502*BB42/(240.97+BB42))</f>
        <v>0</v>
      </c>
      <c r="Z42">
        <f>(V42-AU42*(AZ42+BA42)/1000)</f>
        <v>0</v>
      </c>
      <c r="AA42">
        <f>(-H42*44100)</f>
        <v>0</v>
      </c>
      <c r="AB42">
        <f>2*29.3*P42*0.92*(BB42-U42)</f>
        <v>0</v>
      </c>
      <c r="AC42">
        <f>2*0.95*5.67E-8*(((BB42+$B$9)+273)^4-(U42+273)^4)</f>
        <v>0</v>
      </c>
      <c r="AD42">
        <f>S42+AC42+AA42+AB42</f>
        <v>0</v>
      </c>
      <c r="AE42">
        <v>0</v>
      </c>
      <c r="AF42">
        <v>0</v>
      </c>
      <c r="AG42">
        <f>IF(AE42*$H$15&gt;=AI42,1.0,(AI42/(AI42-AE42*$H$15)))</f>
        <v>0</v>
      </c>
      <c r="AH42">
        <f>(AG42-1)*100</f>
        <v>0</v>
      </c>
      <c r="AI42">
        <f>MAX(0,($B$15+$C$15*BG42)/(1+$D$15*BG42)*AZ42/(BB42+273)*$E$15)</f>
        <v>0</v>
      </c>
      <c r="AJ42">
        <f>$B$13*BH42+$C$13*BI42+$D$13*BT42</f>
        <v>0</v>
      </c>
      <c r="AK42">
        <f>AJ42*AL42</f>
        <v>0</v>
      </c>
      <c r="AL42">
        <f>($B$13*$D$11+$C$13*$D$11+$D$13*(BU42*$E$11+BV42*$G$11))/($B$13+$C$13+$D$13)</f>
        <v>0</v>
      </c>
      <c r="AM42">
        <f>($B$13*$K$11+$C$13*$K$11+$D$13*(BU42*$L$11+BV42*$N$11))/($B$13+$C$13+$D$13)</f>
        <v>0</v>
      </c>
      <c r="AN42">
        <v>1.9</v>
      </c>
      <c r="AO42">
        <v>0.5</v>
      </c>
      <c r="AP42" t="s">
        <v>334</v>
      </c>
      <c r="AQ42">
        <v>2</v>
      </c>
      <c r="AR42">
        <v>1657726404.099999</v>
      </c>
      <c r="AS42">
        <v>414.4465806451613</v>
      </c>
      <c r="AT42">
        <v>419.993064516129</v>
      </c>
      <c r="AU42">
        <v>26.78362258064517</v>
      </c>
      <c r="AV42">
        <v>25.35192258064516</v>
      </c>
      <c r="AW42">
        <v>411.6325806451613</v>
      </c>
      <c r="AX42">
        <v>26.4523129032258</v>
      </c>
      <c r="AY42">
        <v>599.9969032258064</v>
      </c>
      <c r="AZ42">
        <v>85.1631451612903</v>
      </c>
      <c r="BA42">
        <v>0.09996781290322579</v>
      </c>
      <c r="BB42">
        <v>28.04500967741935</v>
      </c>
      <c r="BC42">
        <v>28.22311290322581</v>
      </c>
      <c r="BD42">
        <v>999.9000000000003</v>
      </c>
      <c r="BE42">
        <v>0</v>
      </c>
      <c r="BF42">
        <v>0</v>
      </c>
      <c r="BG42">
        <v>10006.16870967742</v>
      </c>
      <c r="BH42">
        <v>187.0054193548387</v>
      </c>
      <c r="BI42">
        <v>1198.123225806452</v>
      </c>
      <c r="BJ42">
        <v>-5.497549032258065</v>
      </c>
      <c r="BK42">
        <v>425.9027419354839</v>
      </c>
      <c r="BL42">
        <v>430.9176451612903</v>
      </c>
      <c r="BM42">
        <v>1.431710967741935</v>
      </c>
      <c r="BN42">
        <v>419.993064516129</v>
      </c>
      <c r="BO42">
        <v>25.35192258064516</v>
      </c>
      <c r="BP42">
        <v>2.280978064516129</v>
      </c>
      <c r="BQ42">
        <v>2.15904935483871</v>
      </c>
      <c r="BR42">
        <v>19.54269677419355</v>
      </c>
      <c r="BS42">
        <v>18.66165161290323</v>
      </c>
      <c r="BT42">
        <v>599.9996774193548</v>
      </c>
      <c r="BU42">
        <v>0.6429978709677421</v>
      </c>
      <c r="BV42">
        <v>0.3570021612903227</v>
      </c>
      <c r="BW42">
        <v>28</v>
      </c>
      <c r="BX42">
        <v>10021.11290322581</v>
      </c>
      <c r="BY42">
        <v>1657726436.1</v>
      </c>
      <c r="BZ42" t="s">
        <v>409</v>
      </c>
      <c r="CA42">
        <v>1657726436.1</v>
      </c>
      <c r="CB42">
        <v>1657726351.1</v>
      </c>
      <c r="CC42">
        <v>25</v>
      </c>
      <c r="CD42">
        <v>-0.05</v>
      </c>
      <c r="CE42">
        <v>-0.008999999999999999</v>
      </c>
      <c r="CF42">
        <v>2.814</v>
      </c>
      <c r="CG42">
        <v>0.286</v>
      </c>
      <c r="CH42">
        <v>420</v>
      </c>
      <c r="CI42">
        <v>25</v>
      </c>
      <c r="CJ42">
        <v>0.6899999999999999</v>
      </c>
      <c r="CK42">
        <v>0.05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3.23185</v>
      </c>
      <c r="CX42">
        <v>2.78148</v>
      </c>
      <c r="CY42">
        <v>0.08173030000000001</v>
      </c>
      <c r="CZ42">
        <v>0.08409510000000001</v>
      </c>
      <c r="DA42">
        <v>0.10923</v>
      </c>
      <c r="DB42">
        <v>0.107701</v>
      </c>
      <c r="DC42">
        <v>23194.1</v>
      </c>
      <c r="DD42">
        <v>22847.2</v>
      </c>
      <c r="DE42">
        <v>24288.1</v>
      </c>
      <c r="DF42">
        <v>22225.1</v>
      </c>
      <c r="DG42">
        <v>31965.5</v>
      </c>
      <c r="DH42">
        <v>25315.6</v>
      </c>
      <c r="DI42">
        <v>39698.6</v>
      </c>
      <c r="DJ42">
        <v>30795.2</v>
      </c>
      <c r="DK42">
        <v>2.1769</v>
      </c>
      <c r="DL42">
        <v>2.2419</v>
      </c>
      <c r="DM42">
        <v>0.0560433</v>
      </c>
      <c r="DN42">
        <v>0</v>
      </c>
      <c r="DO42">
        <v>27.3102</v>
      </c>
      <c r="DP42">
        <v>999.9</v>
      </c>
      <c r="DQ42">
        <v>70.40000000000001</v>
      </c>
      <c r="DR42">
        <v>27.1</v>
      </c>
      <c r="DS42">
        <v>29.7606</v>
      </c>
      <c r="DT42">
        <v>63.9146</v>
      </c>
      <c r="DU42">
        <v>11.3582</v>
      </c>
      <c r="DV42">
        <v>2</v>
      </c>
      <c r="DW42">
        <v>0.114713</v>
      </c>
      <c r="DX42">
        <v>-0.158633</v>
      </c>
      <c r="DY42">
        <v>20.3783</v>
      </c>
      <c r="DZ42">
        <v>5.22972</v>
      </c>
      <c r="EA42">
        <v>11.9441</v>
      </c>
      <c r="EB42">
        <v>4.97775</v>
      </c>
      <c r="EC42">
        <v>3.281</v>
      </c>
      <c r="ED42">
        <v>6670.6</v>
      </c>
      <c r="EE42">
        <v>9999</v>
      </c>
      <c r="EF42">
        <v>9999</v>
      </c>
      <c r="EG42">
        <v>161.9</v>
      </c>
      <c r="EH42">
        <v>4.97167</v>
      </c>
      <c r="EI42">
        <v>1.86142</v>
      </c>
      <c r="EJ42">
        <v>1.86691</v>
      </c>
      <c r="EK42">
        <v>1.85813</v>
      </c>
      <c r="EL42">
        <v>1.86258</v>
      </c>
      <c r="EM42">
        <v>1.86315</v>
      </c>
      <c r="EN42">
        <v>1.86388</v>
      </c>
      <c r="EO42">
        <v>1.85989</v>
      </c>
      <c r="EP42">
        <v>0</v>
      </c>
      <c r="EQ42">
        <v>0</v>
      </c>
      <c r="ER42">
        <v>0</v>
      </c>
      <c r="ES42">
        <v>0</v>
      </c>
      <c r="ET42" t="s">
        <v>336</v>
      </c>
      <c r="EU42" t="s">
        <v>337</v>
      </c>
      <c r="EV42" t="s">
        <v>338</v>
      </c>
      <c r="EW42" t="s">
        <v>338</v>
      </c>
      <c r="EX42" t="s">
        <v>338</v>
      </c>
      <c r="EY42" t="s">
        <v>338</v>
      </c>
      <c r="EZ42">
        <v>0</v>
      </c>
      <c r="FA42">
        <v>100</v>
      </c>
      <c r="FB42">
        <v>100</v>
      </c>
      <c r="FC42">
        <v>2.814</v>
      </c>
      <c r="FD42">
        <v>0.3309</v>
      </c>
      <c r="FE42">
        <v>2.714248671738217</v>
      </c>
      <c r="FF42">
        <v>0.0006784385813721132</v>
      </c>
      <c r="FG42">
        <v>-9.114967239483524E-07</v>
      </c>
      <c r="FH42">
        <v>3.422039933275619E-10</v>
      </c>
      <c r="FI42">
        <v>0.01042392275972864</v>
      </c>
      <c r="FJ42">
        <v>-0.01029449659765723</v>
      </c>
      <c r="FK42">
        <v>0.0009324137930095463</v>
      </c>
      <c r="FL42">
        <v>-3.199825925107234E-06</v>
      </c>
      <c r="FM42">
        <v>1</v>
      </c>
      <c r="FN42">
        <v>2092</v>
      </c>
      <c r="FO42">
        <v>0</v>
      </c>
      <c r="FP42">
        <v>27</v>
      </c>
      <c r="FQ42">
        <v>1.1</v>
      </c>
      <c r="FR42">
        <v>1</v>
      </c>
      <c r="FS42">
        <v>1.37817</v>
      </c>
      <c r="FT42">
        <v>2.40234</v>
      </c>
      <c r="FU42">
        <v>2.14966</v>
      </c>
      <c r="FV42">
        <v>2.72583</v>
      </c>
      <c r="FW42">
        <v>2.15088</v>
      </c>
      <c r="FX42">
        <v>2.38525</v>
      </c>
      <c r="FY42">
        <v>32.2666</v>
      </c>
      <c r="FZ42">
        <v>16.0671</v>
      </c>
      <c r="GA42">
        <v>19</v>
      </c>
      <c r="GB42">
        <v>622.102</v>
      </c>
      <c r="GC42">
        <v>703.026</v>
      </c>
      <c r="GD42">
        <v>28.0009</v>
      </c>
      <c r="GE42">
        <v>28.693</v>
      </c>
      <c r="GF42">
        <v>30.0014</v>
      </c>
      <c r="GG42">
        <v>28.3554</v>
      </c>
      <c r="GH42">
        <v>28.3025</v>
      </c>
      <c r="GI42">
        <v>27.6147</v>
      </c>
      <c r="GJ42">
        <v>17.2304</v>
      </c>
      <c r="GK42">
        <v>100</v>
      </c>
      <c r="GL42">
        <v>28</v>
      </c>
      <c r="GM42">
        <v>420</v>
      </c>
      <c r="GN42">
        <v>25.3026</v>
      </c>
      <c r="GO42">
        <v>100.395</v>
      </c>
      <c r="GP42">
        <v>100.989</v>
      </c>
    </row>
    <row r="43" spans="1:198">
      <c r="A43">
        <v>25</v>
      </c>
      <c r="B43">
        <v>1657726497.1</v>
      </c>
      <c r="C43">
        <v>2238.099999904633</v>
      </c>
      <c r="D43" t="s">
        <v>410</v>
      </c>
      <c r="E43" t="s">
        <v>411</v>
      </c>
      <c r="F43">
        <v>15</v>
      </c>
      <c r="G43">
        <v>1657726489.099999</v>
      </c>
      <c r="H43">
        <f>(I43)/1000</f>
        <v>0</v>
      </c>
      <c r="I43">
        <f>1000*AY43*AG43*(AU43-AV43)/(100*AN43*(1000-AG43*AU43))</f>
        <v>0</v>
      </c>
      <c r="J43">
        <f>AY43*AG43*(AT43-AS43*(1000-AG43*AV43)/(1000-AG43*AU43))/(100*AN43)</f>
        <v>0</v>
      </c>
      <c r="K43">
        <f>AS43 - IF(AG43&gt;1, J43*AN43*100.0/(AI43*BG43), 0)</f>
        <v>0</v>
      </c>
      <c r="L43">
        <f>((R43-H43/2)*K43-J43)/(R43+H43/2)</f>
        <v>0</v>
      </c>
      <c r="M43">
        <f>L43*(AZ43+BA43)/1000.0</f>
        <v>0</v>
      </c>
      <c r="N43">
        <f>(AS43 - IF(AG43&gt;1, J43*AN43*100.0/(AI43*BG43), 0))*(AZ43+BA43)/1000.0</f>
        <v>0</v>
      </c>
      <c r="O43">
        <f>2.0/((1/Q43-1/P43)+SIGN(Q43)*SQRT((1/Q43-1/P43)*(1/Q43-1/P43) + 4*AO43/((AO43+1)*(AO43+1))*(2*1/Q43*1/P43-1/P43*1/P43)))</f>
        <v>0</v>
      </c>
      <c r="P43">
        <f>IF(LEFT(AP43,1)&lt;&gt;"0",IF(LEFT(AP43,1)="1",3.0,AQ43),$D$5+$E$5*(BG43*AZ43/($K$5*1000))+$F$5*(BG43*AZ43/($K$5*1000))*MAX(MIN(AN43,$J$5),$I$5)*MAX(MIN(AN43,$J$5),$I$5)+$G$5*MAX(MIN(AN43,$J$5),$I$5)*(BG43*AZ43/($K$5*1000))+$H$5*(BG43*AZ43/($K$5*1000))*(BG43*AZ43/($K$5*1000)))</f>
        <v>0</v>
      </c>
      <c r="Q43">
        <f>H43*(1000-(1000*0.61365*exp(17.502*U43/(240.97+U43))/(AZ43+BA43)+AU43)/2)/(1000*0.61365*exp(17.502*U43/(240.97+U43))/(AZ43+BA43)-AU43)</f>
        <v>0</v>
      </c>
      <c r="R43">
        <f>1/((AO43+1)/(O43/1.6)+1/(P43/1.37)) + AO43/((AO43+1)/(O43/1.6) + AO43/(P43/1.37))</f>
        <v>0</v>
      </c>
      <c r="S43">
        <f>(AJ43*AM43)</f>
        <v>0</v>
      </c>
      <c r="T43">
        <f>(BB43+(S43+2*0.95*5.67E-8*(((BB43+$B$9)+273)^4-(BB43+273)^4)-44100*H43)/(1.84*29.3*P43+8*0.95*5.67E-8*(BB43+273)^3))</f>
        <v>0</v>
      </c>
      <c r="U43">
        <f>($C$9*BC43+$D$9*BD43+$E$9*T43)</f>
        <v>0</v>
      </c>
      <c r="V43">
        <f>0.61365*exp(17.502*U43/(240.97+U43))</f>
        <v>0</v>
      </c>
      <c r="W43">
        <f>(X43/Y43*100)</f>
        <v>0</v>
      </c>
      <c r="X43">
        <f>AU43*(AZ43+BA43)/1000</f>
        <v>0</v>
      </c>
      <c r="Y43">
        <f>0.61365*exp(17.502*BB43/(240.97+BB43))</f>
        <v>0</v>
      </c>
      <c r="Z43">
        <f>(V43-AU43*(AZ43+BA43)/1000)</f>
        <v>0</v>
      </c>
      <c r="AA43">
        <f>(-H43*44100)</f>
        <v>0</v>
      </c>
      <c r="AB43">
        <f>2*29.3*P43*0.92*(BB43-U43)</f>
        <v>0</v>
      </c>
      <c r="AC43">
        <f>2*0.95*5.67E-8*(((BB43+$B$9)+273)^4-(U43+273)^4)</f>
        <v>0</v>
      </c>
      <c r="AD43">
        <f>S43+AC43+AA43+AB43</f>
        <v>0</v>
      </c>
      <c r="AE43">
        <v>0</v>
      </c>
      <c r="AF43">
        <v>0</v>
      </c>
      <c r="AG43">
        <f>IF(AE43*$H$15&gt;=AI43,1.0,(AI43/(AI43-AE43*$H$15)))</f>
        <v>0</v>
      </c>
      <c r="AH43">
        <f>(AG43-1)*100</f>
        <v>0</v>
      </c>
      <c r="AI43">
        <f>MAX(0,($B$15+$C$15*BG43)/(1+$D$15*BG43)*AZ43/(BB43+273)*$E$15)</f>
        <v>0</v>
      </c>
      <c r="AJ43">
        <f>$B$13*BH43+$C$13*BI43+$D$13*BT43</f>
        <v>0</v>
      </c>
      <c r="AK43">
        <f>AJ43*AL43</f>
        <v>0</v>
      </c>
      <c r="AL43">
        <f>($B$13*$D$11+$C$13*$D$11+$D$13*(BU43*$E$11+BV43*$G$11))/($B$13+$C$13+$D$13)</f>
        <v>0</v>
      </c>
      <c r="AM43">
        <f>($B$13*$K$11+$C$13*$K$11+$D$13*(BU43*$L$11+BV43*$N$11))/($B$13+$C$13+$D$13)</f>
        <v>0</v>
      </c>
      <c r="AN43">
        <v>1.9</v>
      </c>
      <c r="AO43">
        <v>0.5</v>
      </c>
      <c r="AP43" t="s">
        <v>334</v>
      </c>
      <c r="AQ43">
        <v>2</v>
      </c>
      <c r="AR43">
        <v>1657726489.099999</v>
      </c>
      <c r="AS43">
        <v>415.2283870967742</v>
      </c>
      <c r="AT43">
        <v>420.0143548387097</v>
      </c>
      <c r="AU43">
        <v>26.85819677419355</v>
      </c>
      <c r="AV43">
        <v>25.46641612903226</v>
      </c>
      <c r="AW43">
        <v>412.4143870967742</v>
      </c>
      <c r="AX43">
        <v>26.52453225806451</v>
      </c>
      <c r="AY43">
        <v>599.9885806451613</v>
      </c>
      <c r="AZ43">
        <v>85.15562580645162</v>
      </c>
      <c r="BA43">
        <v>0.09998815806451614</v>
      </c>
      <c r="BB43">
        <v>28.0719</v>
      </c>
      <c r="BC43">
        <v>28.12551935483871</v>
      </c>
      <c r="BD43">
        <v>999.9000000000003</v>
      </c>
      <c r="BE43">
        <v>0</v>
      </c>
      <c r="BF43">
        <v>0</v>
      </c>
      <c r="BG43">
        <v>9997.356774193548</v>
      </c>
      <c r="BH43">
        <v>125.6073870967742</v>
      </c>
      <c r="BI43">
        <v>1211.969032258064</v>
      </c>
      <c r="BJ43">
        <v>-4.786761612903226</v>
      </c>
      <c r="BK43">
        <v>426.6876451612903</v>
      </c>
      <c r="BL43">
        <v>430.9900967741936</v>
      </c>
      <c r="BM43">
        <v>1.39178064516129</v>
      </c>
      <c r="BN43">
        <v>420.0143548387097</v>
      </c>
      <c r="BO43">
        <v>25.46641612903226</v>
      </c>
      <c r="BP43">
        <v>2.287125161290323</v>
      </c>
      <c r="BQ43">
        <v>2.168607741935484</v>
      </c>
      <c r="BR43">
        <v>19.58601935483871</v>
      </c>
      <c r="BS43">
        <v>18.73227096774194</v>
      </c>
      <c r="BT43">
        <v>400.0013225806451</v>
      </c>
      <c r="BU43">
        <v>0.6429985806451615</v>
      </c>
      <c r="BV43">
        <v>0.3570014193548388</v>
      </c>
      <c r="BW43">
        <v>28</v>
      </c>
      <c r="BX43">
        <v>6680.775483870966</v>
      </c>
      <c r="BY43">
        <v>1657726515.1</v>
      </c>
      <c r="BZ43" t="s">
        <v>412</v>
      </c>
      <c r="CA43">
        <v>1657726515.1</v>
      </c>
      <c r="CB43">
        <v>1657726351.1</v>
      </c>
      <c r="CC43">
        <v>26</v>
      </c>
      <c r="CD43">
        <v>0.001</v>
      </c>
      <c r="CE43">
        <v>-0.008999999999999999</v>
      </c>
      <c r="CF43">
        <v>2.814</v>
      </c>
      <c r="CG43">
        <v>0.286</v>
      </c>
      <c r="CH43">
        <v>420</v>
      </c>
      <c r="CI43">
        <v>25</v>
      </c>
      <c r="CJ43">
        <v>0.4</v>
      </c>
      <c r="CK43">
        <v>0.05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3.23145</v>
      </c>
      <c r="CX43">
        <v>2.78128</v>
      </c>
      <c r="CY43">
        <v>0.08177570000000001</v>
      </c>
      <c r="CZ43">
        <v>0.08401409999999999</v>
      </c>
      <c r="DA43">
        <v>0.109356</v>
      </c>
      <c r="DB43">
        <v>0.107932</v>
      </c>
      <c r="DC43">
        <v>23181</v>
      </c>
      <c r="DD43">
        <v>22837.6</v>
      </c>
      <c r="DE43">
        <v>24276.8</v>
      </c>
      <c r="DF43">
        <v>22214.7</v>
      </c>
      <c r="DG43">
        <v>31947.6</v>
      </c>
      <c r="DH43">
        <v>25297.8</v>
      </c>
      <c r="DI43">
        <v>39681.1</v>
      </c>
      <c r="DJ43">
        <v>30781.1</v>
      </c>
      <c r="DK43">
        <v>2.1725</v>
      </c>
      <c r="DL43">
        <v>2.2365</v>
      </c>
      <c r="DM43">
        <v>0.0482276</v>
      </c>
      <c r="DN43">
        <v>0</v>
      </c>
      <c r="DO43">
        <v>27.3392</v>
      </c>
      <c r="DP43">
        <v>999.9</v>
      </c>
      <c r="DQ43">
        <v>70.2</v>
      </c>
      <c r="DR43">
        <v>27.2</v>
      </c>
      <c r="DS43">
        <v>29.8567</v>
      </c>
      <c r="DT43">
        <v>63.8746</v>
      </c>
      <c r="DU43">
        <v>11.3942</v>
      </c>
      <c r="DV43">
        <v>2</v>
      </c>
      <c r="DW43">
        <v>0.137055</v>
      </c>
      <c r="DX43">
        <v>-0.07523150000000001</v>
      </c>
      <c r="DY43">
        <v>20.3806</v>
      </c>
      <c r="DZ43">
        <v>5.22927</v>
      </c>
      <c r="EA43">
        <v>11.9441</v>
      </c>
      <c r="EB43">
        <v>4.97775</v>
      </c>
      <c r="EC43">
        <v>3.281</v>
      </c>
      <c r="ED43">
        <v>6672.7</v>
      </c>
      <c r="EE43">
        <v>9999</v>
      </c>
      <c r="EF43">
        <v>9999</v>
      </c>
      <c r="EG43">
        <v>162</v>
      </c>
      <c r="EH43">
        <v>4.97166</v>
      </c>
      <c r="EI43">
        <v>1.86142</v>
      </c>
      <c r="EJ43">
        <v>1.86691</v>
      </c>
      <c r="EK43">
        <v>1.85813</v>
      </c>
      <c r="EL43">
        <v>1.86258</v>
      </c>
      <c r="EM43">
        <v>1.86311</v>
      </c>
      <c r="EN43">
        <v>1.86394</v>
      </c>
      <c r="EO43">
        <v>1.85989</v>
      </c>
      <c r="EP43">
        <v>0</v>
      </c>
      <c r="EQ43">
        <v>0</v>
      </c>
      <c r="ER43">
        <v>0</v>
      </c>
      <c r="ES43">
        <v>0</v>
      </c>
      <c r="ET43" t="s">
        <v>336</v>
      </c>
      <c r="EU43" t="s">
        <v>337</v>
      </c>
      <c r="EV43" t="s">
        <v>338</v>
      </c>
      <c r="EW43" t="s">
        <v>338</v>
      </c>
      <c r="EX43" t="s">
        <v>338</v>
      </c>
      <c r="EY43" t="s">
        <v>338</v>
      </c>
      <c r="EZ43">
        <v>0</v>
      </c>
      <c r="FA43">
        <v>100</v>
      </c>
      <c r="FB43">
        <v>100</v>
      </c>
      <c r="FC43">
        <v>2.814</v>
      </c>
      <c r="FD43">
        <v>0.3333</v>
      </c>
      <c r="FE43">
        <v>2.664464909428087</v>
      </c>
      <c r="FF43">
        <v>0.0006784385813721132</v>
      </c>
      <c r="FG43">
        <v>-9.114967239483524E-07</v>
      </c>
      <c r="FH43">
        <v>3.422039933275619E-10</v>
      </c>
      <c r="FI43">
        <v>0.01042392275972864</v>
      </c>
      <c r="FJ43">
        <v>-0.01029449659765723</v>
      </c>
      <c r="FK43">
        <v>0.0009324137930095463</v>
      </c>
      <c r="FL43">
        <v>-3.199825925107234E-06</v>
      </c>
      <c r="FM43">
        <v>1</v>
      </c>
      <c r="FN43">
        <v>2092</v>
      </c>
      <c r="FO43">
        <v>0</v>
      </c>
      <c r="FP43">
        <v>27</v>
      </c>
      <c r="FQ43">
        <v>1</v>
      </c>
      <c r="FR43">
        <v>2.4</v>
      </c>
      <c r="FS43">
        <v>1.37817</v>
      </c>
      <c r="FT43">
        <v>2.40112</v>
      </c>
      <c r="FU43">
        <v>2.14966</v>
      </c>
      <c r="FV43">
        <v>2.72583</v>
      </c>
      <c r="FW43">
        <v>2.15088</v>
      </c>
      <c r="FX43">
        <v>2.39258</v>
      </c>
      <c r="FY43">
        <v>32.3549</v>
      </c>
      <c r="FZ43">
        <v>16.0758</v>
      </c>
      <c r="GA43">
        <v>19</v>
      </c>
      <c r="GB43">
        <v>622.22</v>
      </c>
      <c r="GC43">
        <v>702.2430000000001</v>
      </c>
      <c r="GD43">
        <v>28.0014</v>
      </c>
      <c r="GE43">
        <v>28.9977</v>
      </c>
      <c r="GF43">
        <v>30.0013</v>
      </c>
      <c r="GG43">
        <v>28.6744</v>
      </c>
      <c r="GH43">
        <v>28.6239</v>
      </c>
      <c r="GI43">
        <v>27.6193</v>
      </c>
      <c r="GJ43">
        <v>17.0474</v>
      </c>
      <c r="GK43">
        <v>100</v>
      </c>
      <c r="GL43">
        <v>28</v>
      </c>
      <c r="GM43">
        <v>420</v>
      </c>
      <c r="GN43">
        <v>25.3889</v>
      </c>
      <c r="GO43">
        <v>100.349</v>
      </c>
      <c r="GP43">
        <v>100.942</v>
      </c>
    </row>
    <row r="44" spans="1:198">
      <c r="A44">
        <v>26</v>
      </c>
      <c r="B44">
        <v>1657726576.1</v>
      </c>
      <c r="C44">
        <v>2317.099999904633</v>
      </c>
      <c r="D44" t="s">
        <v>413</v>
      </c>
      <c r="E44" t="s">
        <v>414</v>
      </c>
      <c r="F44">
        <v>15</v>
      </c>
      <c r="G44">
        <v>1657726568.099999</v>
      </c>
      <c r="H44">
        <f>(I44)/1000</f>
        <v>0</v>
      </c>
      <c r="I44">
        <f>1000*AY44*AG44*(AU44-AV44)/(100*AN44*(1000-AG44*AU44))</f>
        <v>0</v>
      </c>
      <c r="J44">
        <f>AY44*AG44*(AT44-AS44*(1000-AG44*AV44)/(1000-AG44*AU44))/(100*AN44)</f>
        <v>0</v>
      </c>
      <c r="K44">
        <f>AS44 - IF(AG44&gt;1, J44*AN44*100.0/(AI44*BG44), 0)</f>
        <v>0</v>
      </c>
      <c r="L44">
        <f>((R44-H44/2)*K44-J44)/(R44+H44/2)</f>
        <v>0</v>
      </c>
      <c r="M44">
        <f>L44*(AZ44+BA44)/1000.0</f>
        <v>0</v>
      </c>
      <c r="N44">
        <f>(AS44 - IF(AG44&gt;1, J44*AN44*100.0/(AI44*BG44), 0))*(AZ44+BA44)/1000.0</f>
        <v>0</v>
      </c>
      <c r="O44">
        <f>2.0/((1/Q44-1/P44)+SIGN(Q44)*SQRT((1/Q44-1/P44)*(1/Q44-1/P44) + 4*AO44/((AO44+1)*(AO44+1))*(2*1/Q44*1/P44-1/P44*1/P44)))</f>
        <v>0</v>
      </c>
      <c r="P44">
        <f>IF(LEFT(AP44,1)&lt;&gt;"0",IF(LEFT(AP44,1)="1",3.0,AQ44),$D$5+$E$5*(BG44*AZ44/($K$5*1000))+$F$5*(BG44*AZ44/($K$5*1000))*MAX(MIN(AN44,$J$5),$I$5)*MAX(MIN(AN44,$J$5),$I$5)+$G$5*MAX(MIN(AN44,$J$5),$I$5)*(BG44*AZ44/($K$5*1000))+$H$5*(BG44*AZ44/($K$5*1000))*(BG44*AZ44/($K$5*1000)))</f>
        <v>0</v>
      </c>
      <c r="Q44">
        <f>H44*(1000-(1000*0.61365*exp(17.502*U44/(240.97+U44))/(AZ44+BA44)+AU44)/2)/(1000*0.61365*exp(17.502*U44/(240.97+U44))/(AZ44+BA44)-AU44)</f>
        <v>0</v>
      </c>
      <c r="R44">
        <f>1/((AO44+1)/(O44/1.6)+1/(P44/1.37)) + AO44/((AO44+1)/(O44/1.6) + AO44/(P44/1.37))</f>
        <v>0</v>
      </c>
      <c r="S44">
        <f>(AJ44*AM44)</f>
        <v>0</v>
      </c>
      <c r="T44">
        <f>(BB44+(S44+2*0.95*5.67E-8*(((BB44+$B$9)+273)^4-(BB44+273)^4)-44100*H44)/(1.84*29.3*P44+8*0.95*5.67E-8*(BB44+273)^3))</f>
        <v>0</v>
      </c>
      <c r="U44">
        <f>($C$9*BC44+$D$9*BD44+$E$9*T44)</f>
        <v>0</v>
      </c>
      <c r="V44">
        <f>0.61365*exp(17.502*U44/(240.97+U44))</f>
        <v>0</v>
      </c>
      <c r="W44">
        <f>(X44/Y44*100)</f>
        <v>0</v>
      </c>
      <c r="X44">
        <f>AU44*(AZ44+BA44)/1000</f>
        <v>0</v>
      </c>
      <c r="Y44">
        <f>0.61365*exp(17.502*BB44/(240.97+BB44))</f>
        <v>0</v>
      </c>
      <c r="Z44">
        <f>(V44-AU44*(AZ44+BA44)/1000)</f>
        <v>0</v>
      </c>
      <c r="AA44">
        <f>(-H44*44100)</f>
        <v>0</v>
      </c>
      <c r="AB44">
        <f>2*29.3*P44*0.92*(BB44-U44)</f>
        <v>0</v>
      </c>
      <c r="AC44">
        <f>2*0.95*5.67E-8*(((BB44+$B$9)+273)^4-(U44+273)^4)</f>
        <v>0</v>
      </c>
      <c r="AD44">
        <f>S44+AC44+AA44+AB44</f>
        <v>0</v>
      </c>
      <c r="AE44">
        <v>0</v>
      </c>
      <c r="AF44">
        <v>0</v>
      </c>
      <c r="AG44">
        <f>IF(AE44*$H$15&gt;=AI44,1.0,(AI44/(AI44-AE44*$H$15)))</f>
        <v>0</v>
      </c>
      <c r="AH44">
        <f>(AG44-1)*100</f>
        <v>0</v>
      </c>
      <c r="AI44">
        <f>MAX(0,($B$15+$C$15*BG44)/(1+$D$15*BG44)*AZ44/(BB44+273)*$E$15)</f>
        <v>0</v>
      </c>
      <c r="AJ44">
        <f>$B$13*BH44+$C$13*BI44+$D$13*BT44</f>
        <v>0</v>
      </c>
      <c r="AK44">
        <f>AJ44*AL44</f>
        <v>0</v>
      </c>
      <c r="AL44">
        <f>($B$13*$D$11+$C$13*$D$11+$D$13*(BU44*$E$11+BV44*$G$11))/($B$13+$C$13+$D$13)</f>
        <v>0</v>
      </c>
      <c r="AM44">
        <f>($B$13*$K$11+$C$13*$K$11+$D$13*(BU44*$L$11+BV44*$N$11))/($B$13+$C$13+$D$13)</f>
        <v>0</v>
      </c>
      <c r="AN44">
        <v>1.9</v>
      </c>
      <c r="AO44">
        <v>0.5</v>
      </c>
      <c r="AP44" t="s">
        <v>334</v>
      </c>
      <c r="AQ44">
        <v>2</v>
      </c>
      <c r="AR44">
        <v>1657726568.099999</v>
      </c>
      <c r="AS44">
        <v>416.5972580645162</v>
      </c>
      <c r="AT44">
        <v>420.0025806451613</v>
      </c>
      <c r="AU44">
        <v>26.88195161290323</v>
      </c>
      <c r="AV44">
        <v>25.54153225806452</v>
      </c>
      <c r="AW44">
        <v>413.8162580645161</v>
      </c>
      <c r="AX44">
        <v>26.54755161290323</v>
      </c>
      <c r="AY44">
        <v>599.9973870967743</v>
      </c>
      <c r="AZ44">
        <v>85.15575161290323</v>
      </c>
      <c r="BA44">
        <v>0.09998226129032259</v>
      </c>
      <c r="BB44">
        <v>28.09794193548386</v>
      </c>
      <c r="BC44">
        <v>28.02305806451613</v>
      </c>
      <c r="BD44">
        <v>999.9000000000003</v>
      </c>
      <c r="BE44">
        <v>0</v>
      </c>
      <c r="BF44">
        <v>0</v>
      </c>
      <c r="BG44">
        <v>10006.13</v>
      </c>
      <c r="BH44">
        <v>63.24293870967742</v>
      </c>
      <c r="BI44">
        <v>1219.529032258064</v>
      </c>
      <c r="BJ44">
        <v>-3.372222258064516</v>
      </c>
      <c r="BK44">
        <v>428.1394838709678</v>
      </c>
      <c r="BL44">
        <v>431.011193548387</v>
      </c>
      <c r="BM44">
        <v>1.340419032258065</v>
      </c>
      <c r="BN44">
        <v>420.0025806451613</v>
      </c>
      <c r="BO44">
        <v>25.54153225806452</v>
      </c>
      <c r="BP44">
        <v>2.289151935483871</v>
      </c>
      <c r="BQ44">
        <v>2.175007096774194</v>
      </c>
      <c r="BR44">
        <v>19.60027096774193</v>
      </c>
      <c r="BS44">
        <v>18.77940322580645</v>
      </c>
      <c r="BT44">
        <v>199.9992580645161</v>
      </c>
      <c r="BU44">
        <v>0.6429935161290322</v>
      </c>
      <c r="BV44">
        <v>0.3570065161290322</v>
      </c>
      <c r="BW44">
        <v>28</v>
      </c>
      <c r="BX44">
        <v>3340.354516129032</v>
      </c>
      <c r="BY44">
        <v>1657726596.6</v>
      </c>
      <c r="BZ44" t="s">
        <v>415</v>
      </c>
      <c r="CA44">
        <v>1657726596.6</v>
      </c>
      <c r="CB44">
        <v>1657726351.1</v>
      </c>
      <c r="CC44">
        <v>27</v>
      </c>
      <c r="CD44">
        <v>-0.033</v>
      </c>
      <c r="CE44">
        <v>-0.008999999999999999</v>
      </c>
      <c r="CF44">
        <v>2.781</v>
      </c>
      <c r="CG44">
        <v>0.286</v>
      </c>
      <c r="CH44">
        <v>420</v>
      </c>
      <c r="CI44">
        <v>25</v>
      </c>
      <c r="CJ44">
        <v>0.6</v>
      </c>
      <c r="CK44">
        <v>0.05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3.23109</v>
      </c>
      <c r="CX44">
        <v>2.78119</v>
      </c>
      <c r="CY44">
        <v>0.0819294</v>
      </c>
      <c r="CZ44">
        <v>0.0839548</v>
      </c>
      <c r="DA44">
        <v>0.109393</v>
      </c>
      <c r="DB44">
        <v>0.108152</v>
      </c>
      <c r="DC44">
        <v>23166.5</v>
      </c>
      <c r="DD44">
        <v>22828.9</v>
      </c>
      <c r="DE44">
        <v>24266.7</v>
      </c>
      <c r="DF44">
        <v>22205.6</v>
      </c>
      <c r="DG44">
        <v>31934.3</v>
      </c>
      <c r="DH44">
        <v>25281.4</v>
      </c>
      <c r="DI44">
        <v>39665.5</v>
      </c>
      <c r="DJ44">
        <v>30768.3</v>
      </c>
      <c r="DK44">
        <v>2.1685</v>
      </c>
      <c r="DL44">
        <v>2.23173</v>
      </c>
      <c r="DM44">
        <v>0.0399575</v>
      </c>
      <c r="DN44">
        <v>0</v>
      </c>
      <c r="DO44">
        <v>27.3664</v>
      </c>
      <c r="DP44">
        <v>999.9</v>
      </c>
      <c r="DQ44">
        <v>70.09999999999999</v>
      </c>
      <c r="DR44">
        <v>27.2</v>
      </c>
      <c r="DS44">
        <v>29.8121</v>
      </c>
      <c r="DT44">
        <v>63.5646</v>
      </c>
      <c r="DU44">
        <v>11.4824</v>
      </c>
      <c r="DV44">
        <v>2</v>
      </c>
      <c r="DW44">
        <v>0.157769</v>
      </c>
      <c r="DX44">
        <v>0.0178459</v>
      </c>
      <c r="DY44">
        <v>20.3825</v>
      </c>
      <c r="DZ44">
        <v>5.22912</v>
      </c>
      <c r="EA44">
        <v>11.9441</v>
      </c>
      <c r="EB44">
        <v>4.97775</v>
      </c>
      <c r="EC44">
        <v>3.281</v>
      </c>
      <c r="ED44">
        <v>6674.9</v>
      </c>
      <c r="EE44">
        <v>9999</v>
      </c>
      <c r="EF44">
        <v>9999</v>
      </c>
      <c r="EG44">
        <v>162</v>
      </c>
      <c r="EH44">
        <v>4.97165</v>
      </c>
      <c r="EI44">
        <v>1.86142</v>
      </c>
      <c r="EJ44">
        <v>1.86691</v>
      </c>
      <c r="EK44">
        <v>1.85814</v>
      </c>
      <c r="EL44">
        <v>1.86261</v>
      </c>
      <c r="EM44">
        <v>1.86311</v>
      </c>
      <c r="EN44">
        <v>1.86393</v>
      </c>
      <c r="EO44">
        <v>1.85992</v>
      </c>
      <c r="EP44">
        <v>0</v>
      </c>
      <c r="EQ44">
        <v>0</v>
      </c>
      <c r="ER44">
        <v>0</v>
      </c>
      <c r="ES44">
        <v>0</v>
      </c>
      <c r="ET44" t="s">
        <v>336</v>
      </c>
      <c r="EU44" t="s">
        <v>337</v>
      </c>
      <c r="EV44" t="s">
        <v>338</v>
      </c>
      <c r="EW44" t="s">
        <v>338</v>
      </c>
      <c r="EX44" t="s">
        <v>338</v>
      </c>
      <c r="EY44" t="s">
        <v>338</v>
      </c>
      <c r="EZ44">
        <v>0</v>
      </c>
      <c r="FA44">
        <v>100</v>
      </c>
      <c r="FB44">
        <v>100</v>
      </c>
      <c r="FC44">
        <v>2.781</v>
      </c>
      <c r="FD44">
        <v>0.3346</v>
      </c>
      <c r="FE44">
        <v>2.665158204224038</v>
      </c>
      <c r="FF44">
        <v>0.0006784385813721132</v>
      </c>
      <c r="FG44">
        <v>-9.114967239483524E-07</v>
      </c>
      <c r="FH44">
        <v>3.422039933275619E-10</v>
      </c>
      <c r="FI44">
        <v>0.01042392275972864</v>
      </c>
      <c r="FJ44">
        <v>-0.01029449659765723</v>
      </c>
      <c r="FK44">
        <v>0.0009324137930095463</v>
      </c>
      <c r="FL44">
        <v>-3.199825925107234E-06</v>
      </c>
      <c r="FM44">
        <v>1</v>
      </c>
      <c r="FN44">
        <v>2092</v>
      </c>
      <c r="FO44">
        <v>0</v>
      </c>
      <c r="FP44">
        <v>27</v>
      </c>
      <c r="FQ44">
        <v>1</v>
      </c>
      <c r="FR44">
        <v>3.8</v>
      </c>
      <c r="FS44">
        <v>1.37817</v>
      </c>
      <c r="FT44">
        <v>2.40234</v>
      </c>
      <c r="FU44">
        <v>2.14966</v>
      </c>
      <c r="FV44">
        <v>2.72461</v>
      </c>
      <c r="FW44">
        <v>2.15088</v>
      </c>
      <c r="FX44">
        <v>2.39868</v>
      </c>
      <c r="FY44">
        <v>32.4212</v>
      </c>
      <c r="FZ44">
        <v>16.0671</v>
      </c>
      <c r="GA44">
        <v>19</v>
      </c>
      <c r="GB44">
        <v>622.3049999999999</v>
      </c>
      <c r="GC44">
        <v>701.625</v>
      </c>
      <c r="GD44">
        <v>28.0012</v>
      </c>
      <c r="GE44">
        <v>29.2752</v>
      </c>
      <c r="GF44">
        <v>30.0013</v>
      </c>
      <c r="GG44">
        <v>28.9641</v>
      </c>
      <c r="GH44">
        <v>28.9158</v>
      </c>
      <c r="GI44">
        <v>27.6247</v>
      </c>
      <c r="GJ44">
        <v>16.7404</v>
      </c>
      <c r="GK44">
        <v>100</v>
      </c>
      <c r="GL44">
        <v>28</v>
      </c>
      <c r="GM44">
        <v>420</v>
      </c>
      <c r="GN44">
        <v>25.4786</v>
      </c>
      <c r="GO44">
        <v>100.309</v>
      </c>
      <c r="GP44">
        <v>100.9</v>
      </c>
    </row>
    <row r="45" spans="1:198">
      <c r="A45">
        <v>27</v>
      </c>
      <c r="B45">
        <v>1657726657.6</v>
      </c>
      <c r="C45">
        <v>2398.599999904633</v>
      </c>
      <c r="D45" t="s">
        <v>416</v>
      </c>
      <c r="E45" t="s">
        <v>417</v>
      </c>
      <c r="F45">
        <v>15</v>
      </c>
      <c r="G45">
        <v>1657726649.599999</v>
      </c>
      <c r="H45">
        <f>(I45)/1000</f>
        <v>0</v>
      </c>
      <c r="I45">
        <f>1000*AY45*AG45*(AU45-AV45)/(100*AN45*(1000-AG45*AU45))</f>
        <v>0</v>
      </c>
      <c r="J45">
        <f>AY45*AG45*(AT45-AS45*(1000-AG45*AV45)/(1000-AG45*AU45))/(100*AN45)</f>
        <v>0</v>
      </c>
      <c r="K45">
        <f>AS45 - IF(AG45&gt;1, J45*AN45*100.0/(AI45*BG45), 0)</f>
        <v>0</v>
      </c>
      <c r="L45">
        <f>((R45-H45/2)*K45-J45)/(R45+H45/2)</f>
        <v>0</v>
      </c>
      <c r="M45">
        <f>L45*(AZ45+BA45)/1000.0</f>
        <v>0</v>
      </c>
      <c r="N45">
        <f>(AS45 - IF(AG45&gt;1, J45*AN45*100.0/(AI45*BG45), 0))*(AZ45+BA45)/1000.0</f>
        <v>0</v>
      </c>
      <c r="O45">
        <f>2.0/((1/Q45-1/P45)+SIGN(Q45)*SQRT((1/Q45-1/P45)*(1/Q45-1/P45) + 4*AO45/((AO45+1)*(AO45+1))*(2*1/Q45*1/P45-1/P45*1/P45)))</f>
        <v>0</v>
      </c>
      <c r="P45">
        <f>IF(LEFT(AP45,1)&lt;&gt;"0",IF(LEFT(AP45,1)="1",3.0,AQ45),$D$5+$E$5*(BG45*AZ45/($K$5*1000))+$F$5*(BG45*AZ45/($K$5*1000))*MAX(MIN(AN45,$J$5),$I$5)*MAX(MIN(AN45,$J$5),$I$5)+$G$5*MAX(MIN(AN45,$J$5),$I$5)*(BG45*AZ45/($K$5*1000))+$H$5*(BG45*AZ45/($K$5*1000))*(BG45*AZ45/($K$5*1000)))</f>
        <v>0</v>
      </c>
      <c r="Q45">
        <f>H45*(1000-(1000*0.61365*exp(17.502*U45/(240.97+U45))/(AZ45+BA45)+AU45)/2)/(1000*0.61365*exp(17.502*U45/(240.97+U45))/(AZ45+BA45)-AU45)</f>
        <v>0</v>
      </c>
      <c r="R45">
        <f>1/((AO45+1)/(O45/1.6)+1/(P45/1.37)) + AO45/((AO45+1)/(O45/1.6) + AO45/(P45/1.37))</f>
        <v>0</v>
      </c>
      <c r="S45">
        <f>(AJ45*AM45)</f>
        <v>0</v>
      </c>
      <c r="T45">
        <f>(BB45+(S45+2*0.95*5.67E-8*(((BB45+$B$9)+273)^4-(BB45+273)^4)-44100*H45)/(1.84*29.3*P45+8*0.95*5.67E-8*(BB45+273)^3))</f>
        <v>0</v>
      </c>
      <c r="U45">
        <f>($C$9*BC45+$D$9*BD45+$E$9*T45)</f>
        <v>0</v>
      </c>
      <c r="V45">
        <f>0.61365*exp(17.502*U45/(240.97+U45))</f>
        <v>0</v>
      </c>
      <c r="W45">
        <f>(X45/Y45*100)</f>
        <v>0</v>
      </c>
      <c r="X45">
        <f>AU45*(AZ45+BA45)/1000</f>
        <v>0</v>
      </c>
      <c r="Y45">
        <f>0.61365*exp(17.502*BB45/(240.97+BB45))</f>
        <v>0</v>
      </c>
      <c r="Z45">
        <f>(V45-AU45*(AZ45+BA45)/1000)</f>
        <v>0</v>
      </c>
      <c r="AA45">
        <f>(-H45*44100)</f>
        <v>0</v>
      </c>
      <c r="AB45">
        <f>2*29.3*P45*0.92*(BB45-U45)</f>
        <v>0</v>
      </c>
      <c r="AC45">
        <f>2*0.95*5.67E-8*(((BB45+$B$9)+273)^4-(U45+273)^4)</f>
        <v>0</v>
      </c>
      <c r="AD45">
        <f>S45+AC45+AA45+AB45</f>
        <v>0</v>
      </c>
      <c r="AE45">
        <v>0</v>
      </c>
      <c r="AF45">
        <v>0</v>
      </c>
      <c r="AG45">
        <f>IF(AE45*$H$15&gt;=AI45,1.0,(AI45/(AI45-AE45*$H$15)))</f>
        <v>0</v>
      </c>
      <c r="AH45">
        <f>(AG45-1)*100</f>
        <v>0</v>
      </c>
      <c r="AI45">
        <f>MAX(0,($B$15+$C$15*BG45)/(1+$D$15*BG45)*AZ45/(BB45+273)*$E$15)</f>
        <v>0</v>
      </c>
      <c r="AJ45">
        <f>$B$13*BH45+$C$13*BI45+$D$13*BT45</f>
        <v>0</v>
      </c>
      <c r="AK45">
        <f>AJ45*AL45</f>
        <v>0</v>
      </c>
      <c r="AL45">
        <f>($B$13*$D$11+$C$13*$D$11+$D$13*(BU45*$E$11+BV45*$G$11))/($B$13+$C$13+$D$13)</f>
        <v>0</v>
      </c>
      <c r="AM45">
        <f>($B$13*$K$11+$C$13*$K$11+$D$13*(BU45*$L$11+BV45*$N$11))/($B$13+$C$13+$D$13)</f>
        <v>0</v>
      </c>
      <c r="AN45">
        <v>1.9</v>
      </c>
      <c r="AO45">
        <v>0.5</v>
      </c>
      <c r="AP45" t="s">
        <v>334</v>
      </c>
      <c r="AQ45">
        <v>2</v>
      </c>
      <c r="AR45">
        <v>1657726649.599999</v>
      </c>
      <c r="AS45">
        <v>417.9219999999999</v>
      </c>
      <c r="AT45">
        <v>420.0103870967743</v>
      </c>
      <c r="AU45">
        <v>26.82253225806451</v>
      </c>
      <c r="AV45">
        <v>25.51476451612904</v>
      </c>
      <c r="AW45">
        <v>415.1489999999999</v>
      </c>
      <c r="AX45">
        <v>26.4899935483871</v>
      </c>
      <c r="AY45">
        <v>599.9948064516129</v>
      </c>
      <c r="AZ45">
        <v>85.15772258064517</v>
      </c>
      <c r="BA45">
        <v>0.1000311290322581</v>
      </c>
      <c r="BB45">
        <v>28.10626451612903</v>
      </c>
      <c r="BC45">
        <v>27.97041290322581</v>
      </c>
      <c r="BD45">
        <v>999.9000000000003</v>
      </c>
      <c r="BE45">
        <v>0</v>
      </c>
      <c r="BF45">
        <v>0</v>
      </c>
      <c r="BG45">
        <v>9999.98</v>
      </c>
      <c r="BH45">
        <v>31.52580322580645</v>
      </c>
      <c r="BI45">
        <v>1229.274838709677</v>
      </c>
      <c r="BJ45">
        <v>-2.080600967741935</v>
      </c>
      <c r="BK45">
        <v>429.4486774193549</v>
      </c>
      <c r="BL45">
        <v>431.0074838709677</v>
      </c>
      <c r="BM45">
        <v>1.307773225806452</v>
      </c>
      <c r="BN45">
        <v>420.0103870967743</v>
      </c>
      <c r="BO45">
        <v>25.51476451612904</v>
      </c>
      <c r="BP45">
        <v>2.284146129032258</v>
      </c>
      <c r="BQ45">
        <v>2.172780322580645</v>
      </c>
      <c r="BR45">
        <v>19.56502903225806</v>
      </c>
      <c r="BS45">
        <v>18.76300967741936</v>
      </c>
      <c r="BT45">
        <v>99.99979677419358</v>
      </c>
      <c r="BU45">
        <v>0.643020193548387</v>
      </c>
      <c r="BV45">
        <v>0.3569798064516128</v>
      </c>
      <c r="BW45">
        <v>28</v>
      </c>
      <c r="BX45">
        <v>1670.205161290323</v>
      </c>
      <c r="BY45">
        <v>1657726678.1</v>
      </c>
      <c r="BZ45" t="s">
        <v>418</v>
      </c>
      <c r="CA45">
        <v>1657726678.1</v>
      </c>
      <c r="CB45">
        <v>1657726351.1</v>
      </c>
      <c r="CC45">
        <v>28</v>
      </c>
      <c r="CD45">
        <v>-0.008</v>
      </c>
      <c r="CE45">
        <v>-0.008999999999999999</v>
      </c>
      <c r="CF45">
        <v>2.773</v>
      </c>
      <c r="CG45">
        <v>0.286</v>
      </c>
      <c r="CH45">
        <v>420</v>
      </c>
      <c r="CI45">
        <v>25</v>
      </c>
      <c r="CJ45">
        <v>0.58</v>
      </c>
      <c r="CK45">
        <v>0.05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3.23081</v>
      </c>
      <c r="CX45">
        <v>2.78144</v>
      </c>
      <c r="CY45">
        <v>0.08206529999999999</v>
      </c>
      <c r="CZ45">
        <v>0.0838942</v>
      </c>
      <c r="DA45">
        <v>0.109136</v>
      </c>
      <c r="DB45">
        <v>0.108012</v>
      </c>
      <c r="DC45">
        <v>23152.8</v>
      </c>
      <c r="DD45">
        <v>22821.7</v>
      </c>
      <c r="DE45">
        <v>24256.9</v>
      </c>
      <c r="DF45">
        <v>22197.9</v>
      </c>
      <c r="DG45">
        <v>31932.2</v>
      </c>
      <c r="DH45">
        <v>25276.7</v>
      </c>
      <c r="DI45">
        <v>39650.6</v>
      </c>
      <c r="DJ45">
        <v>30757.2</v>
      </c>
      <c r="DK45">
        <v>2.16482</v>
      </c>
      <c r="DL45">
        <v>2.22687</v>
      </c>
      <c r="DM45">
        <v>0.0361428</v>
      </c>
      <c r="DN45">
        <v>0</v>
      </c>
      <c r="DO45">
        <v>27.3744</v>
      </c>
      <c r="DP45">
        <v>999.9</v>
      </c>
      <c r="DQ45">
        <v>70</v>
      </c>
      <c r="DR45">
        <v>27.3</v>
      </c>
      <c r="DS45">
        <v>29.9409</v>
      </c>
      <c r="DT45">
        <v>63.8646</v>
      </c>
      <c r="DU45">
        <v>11.5304</v>
      </c>
      <c r="DV45">
        <v>2</v>
      </c>
      <c r="DW45">
        <v>0.177462</v>
      </c>
      <c r="DX45">
        <v>0.08041669999999999</v>
      </c>
      <c r="DY45">
        <v>20.3837</v>
      </c>
      <c r="DZ45">
        <v>5.22882</v>
      </c>
      <c r="EA45">
        <v>11.9441</v>
      </c>
      <c r="EB45">
        <v>4.9778</v>
      </c>
      <c r="EC45">
        <v>3.281</v>
      </c>
      <c r="ED45">
        <v>6676.9</v>
      </c>
      <c r="EE45">
        <v>9999</v>
      </c>
      <c r="EF45">
        <v>9999</v>
      </c>
      <c r="EG45">
        <v>162</v>
      </c>
      <c r="EH45">
        <v>4.97166</v>
      </c>
      <c r="EI45">
        <v>1.86142</v>
      </c>
      <c r="EJ45">
        <v>1.86691</v>
      </c>
      <c r="EK45">
        <v>1.8582</v>
      </c>
      <c r="EL45">
        <v>1.86255</v>
      </c>
      <c r="EM45">
        <v>1.86315</v>
      </c>
      <c r="EN45">
        <v>1.86391</v>
      </c>
      <c r="EO45">
        <v>1.85995</v>
      </c>
      <c r="EP45">
        <v>0</v>
      </c>
      <c r="EQ45">
        <v>0</v>
      </c>
      <c r="ER45">
        <v>0</v>
      </c>
      <c r="ES45">
        <v>0</v>
      </c>
      <c r="ET45" t="s">
        <v>336</v>
      </c>
      <c r="EU45" t="s">
        <v>337</v>
      </c>
      <c r="EV45" t="s">
        <v>338</v>
      </c>
      <c r="EW45" t="s">
        <v>338</v>
      </c>
      <c r="EX45" t="s">
        <v>338</v>
      </c>
      <c r="EY45" t="s">
        <v>338</v>
      </c>
      <c r="EZ45">
        <v>0</v>
      </c>
      <c r="FA45">
        <v>100</v>
      </c>
      <c r="FB45">
        <v>100</v>
      </c>
      <c r="FC45">
        <v>2.773</v>
      </c>
      <c r="FD45">
        <v>0.3324</v>
      </c>
      <c r="FE45">
        <v>2.631808458743881</v>
      </c>
      <c r="FF45">
        <v>0.0006784385813721132</v>
      </c>
      <c r="FG45">
        <v>-9.114967239483524E-07</v>
      </c>
      <c r="FH45">
        <v>3.422039933275619E-10</v>
      </c>
      <c r="FI45">
        <v>0.01042392275972864</v>
      </c>
      <c r="FJ45">
        <v>-0.01029449659765723</v>
      </c>
      <c r="FK45">
        <v>0.0009324137930095463</v>
      </c>
      <c r="FL45">
        <v>-3.199825925107234E-06</v>
      </c>
      <c r="FM45">
        <v>1</v>
      </c>
      <c r="FN45">
        <v>2092</v>
      </c>
      <c r="FO45">
        <v>0</v>
      </c>
      <c r="FP45">
        <v>27</v>
      </c>
      <c r="FQ45">
        <v>1</v>
      </c>
      <c r="FR45">
        <v>5.1</v>
      </c>
      <c r="FS45">
        <v>1.37939</v>
      </c>
      <c r="FT45">
        <v>2.40356</v>
      </c>
      <c r="FU45">
        <v>2.14966</v>
      </c>
      <c r="FV45">
        <v>2.72583</v>
      </c>
      <c r="FW45">
        <v>2.15088</v>
      </c>
      <c r="FX45">
        <v>2.41333</v>
      </c>
      <c r="FY45">
        <v>32.4654</v>
      </c>
      <c r="FZ45">
        <v>16.0671</v>
      </c>
      <c r="GA45">
        <v>19</v>
      </c>
      <c r="GB45">
        <v>622.434</v>
      </c>
      <c r="GC45">
        <v>700.658</v>
      </c>
      <c r="GD45">
        <v>28.0009</v>
      </c>
      <c r="GE45">
        <v>29.5359</v>
      </c>
      <c r="GF45">
        <v>30.0012</v>
      </c>
      <c r="GG45">
        <v>29.2368</v>
      </c>
      <c r="GH45">
        <v>29.1875</v>
      </c>
      <c r="GI45">
        <v>27.6305</v>
      </c>
      <c r="GJ45">
        <v>17.1248</v>
      </c>
      <c r="GK45">
        <v>100</v>
      </c>
      <c r="GL45">
        <v>28</v>
      </c>
      <c r="GM45">
        <v>420</v>
      </c>
      <c r="GN45">
        <v>25.537</v>
      </c>
      <c r="GO45">
        <v>100.27</v>
      </c>
      <c r="GP45">
        <v>100.864</v>
      </c>
    </row>
    <row r="46" spans="1:198">
      <c r="A46">
        <v>28</v>
      </c>
      <c r="B46">
        <v>1657726739.1</v>
      </c>
      <c r="C46">
        <v>2480.099999904633</v>
      </c>
      <c r="D46" t="s">
        <v>419</v>
      </c>
      <c r="E46" t="s">
        <v>420</v>
      </c>
      <c r="F46">
        <v>15</v>
      </c>
      <c r="G46">
        <v>1657726731.099999</v>
      </c>
      <c r="H46">
        <f>(I46)/1000</f>
        <v>0</v>
      </c>
      <c r="I46">
        <f>1000*AY46*AG46*(AU46-AV46)/(100*AN46*(1000-AG46*AU46))</f>
        <v>0</v>
      </c>
      <c r="J46">
        <f>AY46*AG46*(AT46-AS46*(1000-AG46*AV46)/(1000-AG46*AU46))/(100*AN46)</f>
        <v>0</v>
      </c>
      <c r="K46">
        <f>AS46 - IF(AG46&gt;1, J46*AN46*100.0/(AI46*BG46), 0)</f>
        <v>0</v>
      </c>
      <c r="L46">
        <f>((R46-H46/2)*K46-J46)/(R46+H46/2)</f>
        <v>0</v>
      </c>
      <c r="M46">
        <f>L46*(AZ46+BA46)/1000.0</f>
        <v>0</v>
      </c>
      <c r="N46">
        <f>(AS46 - IF(AG46&gt;1, J46*AN46*100.0/(AI46*BG46), 0))*(AZ46+BA46)/1000.0</f>
        <v>0</v>
      </c>
      <c r="O46">
        <f>2.0/((1/Q46-1/P46)+SIGN(Q46)*SQRT((1/Q46-1/P46)*(1/Q46-1/P46) + 4*AO46/((AO46+1)*(AO46+1))*(2*1/Q46*1/P46-1/P46*1/P46)))</f>
        <v>0</v>
      </c>
      <c r="P46">
        <f>IF(LEFT(AP46,1)&lt;&gt;"0",IF(LEFT(AP46,1)="1",3.0,AQ46),$D$5+$E$5*(BG46*AZ46/($K$5*1000))+$F$5*(BG46*AZ46/($K$5*1000))*MAX(MIN(AN46,$J$5),$I$5)*MAX(MIN(AN46,$J$5),$I$5)+$G$5*MAX(MIN(AN46,$J$5),$I$5)*(BG46*AZ46/($K$5*1000))+$H$5*(BG46*AZ46/($K$5*1000))*(BG46*AZ46/($K$5*1000)))</f>
        <v>0</v>
      </c>
      <c r="Q46">
        <f>H46*(1000-(1000*0.61365*exp(17.502*U46/(240.97+U46))/(AZ46+BA46)+AU46)/2)/(1000*0.61365*exp(17.502*U46/(240.97+U46))/(AZ46+BA46)-AU46)</f>
        <v>0</v>
      </c>
      <c r="R46">
        <f>1/((AO46+1)/(O46/1.6)+1/(P46/1.37)) + AO46/((AO46+1)/(O46/1.6) + AO46/(P46/1.37))</f>
        <v>0</v>
      </c>
      <c r="S46">
        <f>(AJ46*AM46)</f>
        <v>0</v>
      </c>
      <c r="T46">
        <f>(BB46+(S46+2*0.95*5.67E-8*(((BB46+$B$9)+273)^4-(BB46+273)^4)-44100*H46)/(1.84*29.3*P46+8*0.95*5.67E-8*(BB46+273)^3))</f>
        <v>0</v>
      </c>
      <c r="U46">
        <f>($C$9*BC46+$D$9*BD46+$E$9*T46)</f>
        <v>0</v>
      </c>
      <c r="V46">
        <f>0.61365*exp(17.502*U46/(240.97+U46))</f>
        <v>0</v>
      </c>
      <c r="W46">
        <f>(X46/Y46*100)</f>
        <v>0</v>
      </c>
      <c r="X46">
        <f>AU46*(AZ46+BA46)/1000</f>
        <v>0</v>
      </c>
      <c r="Y46">
        <f>0.61365*exp(17.502*BB46/(240.97+BB46))</f>
        <v>0</v>
      </c>
      <c r="Z46">
        <f>(V46-AU46*(AZ46+BA46)/1000)</f>
        <v>0</v>
      </c>
      <c r="AA46">
        <f>(-H46*44100)</f>
        <v>0</v>
      </c>
      <c r="AB46">
        <f>2*29.3*P46*0.92*(BB46-U46)</f>
        <v>0</v>
      </c>
      <c r="AC46">
        <f>2*0.95*5.67E-8*(((BB46+$B$9)+273)^4-(U46+273)^4)</f>
        <v>0</v>
      </c>
      <c r="AD46">
        <f>S46+AC46+AA46+AB46</f>
        <v>0</v>
      </c>
      <c r="AE46">
        <v>0</v>
      </c>
      <c r="AF46">
        <v>0</v>
      </c>
      <c r="AG46">
        <f>IF(AE46*$H$15&gt;=AI46,1.0,(AI46/(AI46-AE46*$H$15)))</f>
        <v>0</v>
      </c>
      <c r="AH46">
        <f>(AG46-1)*100</f>
        <v>0</v>
      </c>
      <c r="AI46">
        <f>MAX(0,($B$15+$C$15*BG46)/(1+$D$15*BG46)*AZ46/(BB46+273)*$E$15)</f>
        <v>0</v>
      </c>
      <c r="AJ46">
        <f>$B$13*BH46+$C$13*BI46+$D$13*BT46</f>
        <v>0</v>
      </c>
      <c r="AK46">
        <f>AJ46*AL46</f>
        <v>0</v>
      </c>
      <c r="AL46">
        <f>($B$13*$D$11+$C$13*$D$11+$D$13*(BU46*$E$11+BV46*$G$11))/($B$13+$C$13+$D$13)</f>
        <v>0</v>
      </c>
      <c r="AM46">
        <f>($B$13*$K$11+$C$13*$K$11+$D$13*(BU46*$L$11+BV46*$N$11))/($B$13+$C$13+$D$13)</f>
        <v>0</v>
      </c>
      <c r="AN46">
        <v>1.9</v>
      </c>
      <c r="AO46">
        <v>0.5</v>
      </c>
      <c r="AP46" t="s">
        <v>334</v>
      </c>
      <c r="AQ46">
        <v>2</v>
      </c>
      <c r="AR46">
        <v>1657726731.099999</v>
      </c>
      <c r="AS46">
        <v>418.8065806451613</v>
      </c>
      <c r="AT46">
        <v>419.9911935483871</v>
      </c>
      <c r="AU46">
        <v>26.89516774193548</v>
      </c>
      <c r="AV46">
        <v>25.66551935483871</v>
      </c>
      <c r="AW46">
        <v>416.0895806451613</v>
      </c>
      <c r="AX46">
        <v>26.56035483870969</v>
      </c>
      <c r="AY46">
        <v>599.9970967741937</v>
      </c>
      <c r="AZ46">
        <v>85.15899032258066</v>
      </c>
      <c r="BA46">
        <v>0.09997761612903225</v>
      </c>
      <c r="BB46">
        <v>28.15016451612904</v>
      </c>
      <c r="BC46">
        <v>27.99258387096775</v>
      </c>
      <c r="BD46">
        <v>999.9000000000003</v>
      </c>
      <c r="BE46">
        <v>0</v>
      </c>
      <c r="BF46">
        <v>0</v>
      </c>
      <c r="BG46">
        <v>10003.46741935484</v>
      </c>
      <c r="BH46">
        <v>15.50962580645161</v>
      </c>
      <c r="BI46">
        <v>1200.285806451613</v>
      </c>
      <c r="BJ46">
        <v>-1.128667419354839</v>
      </c>
      <c r="BK46">
        <v>430.4393548387097</v>
      </c>
      <c r="BL46">
        <v>431.0545161290323</v>
      </c>
      <c r="BM46">
        <v>1.229649354838709</v>
      </c>
      <c r="BN46">
        <v>419.9911935483871</v>
      </c>
      <c r="BO46">
        <v>25.66551935483871</v>
      </c>
      <c r="BP46">
        <v>2.290366129032258</v>
      </c>
      <c r="BQ46">
        <v>2.185649032258064</v>
      </c>
      <c r="BR46">
        <v>19.60879677419355</v>
      </c>
      <c r="BS46">
        <v>18.85751935483871</v>
      </c>
      <c r="BT46">
        <v>49.99785806451612</v>
      </c>
      <c r="BU46">
        <v>0.6429864193548386</v>
      </c>
      <c r="BV46">
        <v>0.3570135806451613</v>
      </c>
      <c r="BW46">
        <v>28</v>
      </c>
      <c r="BX46">
        <v>835.0524193548387</v>
      </c>
      <c r="BY46">
        <v>1657726758.6</v>
      </c>
      <c r="BZ46" t="s">
        <v>421</v>
      </c>
      <c r="CA46">
        <v>1657726758.6</v>
      </c>
      <c r="CB46">
        <v>1657726351.1</v>
      </c>
      <c r="CC46">
        <v>29</v>
      </c>
      <c r="CD46">
        <v>-0.056</v>
      </c>
      <c r="CE46">
        <v>-0.008999999999999999</v>
      </c>
      <c r="CF46">
        <v>2.717</v>
      </c>
      <c r="CG46">
        <v>0.286</v>
      </c>
      <c r="CH46">
        <v>420</v>
      </c>
      <c r="CI46">
        <v>25</v>
      </c>
      <c r="CJ46">
        <v>0.47</v>
      </c>
      <c r="CK46">
        <v>0.05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3.23049</v>
      </c>
      <c r="CX46">
        <v>2.78101</v>
      </c>
      <c r="CY46">
        <v>0.0821654</v>
      </c>
      <c r="CZ46">
        <v>0.083861</v>
      </c>
      <c r="DA46">
        <v>0.109253</v>
      </c>
      <c r="DB46">
        <v>0.108385</v>
      </c>
      <c r="DC46">
        <v>23140.8</v>
      </c>
      <c r="DD46">
        <v>22812.8</v>
      </c>
      <c r="DE46">
        <v>24247.9</v>
      </c>
      <c r="DF46">
        <v>22189.2</v>
      </c>
      <c r="DG46">
        <v>31917.2</v>
      </c>
      <c r="DH46">
        <v>25256.1</v>
      </c>
      <c r="DI46">
        <v>39636.5</v>
      </c>
      <c r="DJ46">
        <v>30744.6</v>
      </c>
      <c r="DK46">
        <v>2.16135</v>
      </c>
      <c r="DL46">
        <v>2.22302</v>
      </c>
      <c r="DM46">
        <v>0.0349432</v>
      </c>
      <c r="DN46">
        <v>0</v>
      </c>
      <c r="DO46">
        <v>27.4323</v>
      </c>
      <c r="DP46">
        <v>999.9</v>
      </c>
      <c r="DQ46">
        <v>69.90000000000001</v>
      </c>
      <c r="DR46">
        <v>27.4</v>
      </c>
      <c r="DS46">
        <v>30.0741</v>
      </c>
      <c r="DT46">
        <v>63.7946</v>
      </c>
      <c r="DU46">
        <v>11.6026</v>
      </c>
      <c r="DV46">
        <v>2</v>
      </c>
      <c r="DW46">
        <v>0.196618</v>
      </c>
      <c r="DX46">
        <v>0.160259</v>
      </c>
      <c r="DY46">
        <v>20.3837</v>
      </c>
      <c r="DZ46">
        <v>5.22867</v>
      </c>
      <c r="EA46">
        <v>11.9441</v>
      </c>
      <c r="EB46">
        <v>4.9775</v>
      </c>
      <c r="EC46">
        <v>3.28093</v>
      </c>
      <c r="ED46">
        <v>6679.1</v>
      </c>
      <c r="EE46">
        <v>9999</v>
      </c>
      <c r="EF46">
        <v>9999</v>
      </c>
      <c r="EG46">
        <v>162</v>
      </c>
      <c r="EH46">
        <v>4.97165</v>
      </c>
      <c r="EI46">
        <v>1.86142</v>
      </c>
      <c r="EJ46">
        <v>1.86691</v>
      </c>
      <c r="EK46">
        <v>1.85822</v>
      </c>
      <c r="EL46">
        <v>1.86261</v>
      </c>
      <c r="EM46">
        <v>1.86313</v>
      </c>
      <c r="EN46">
        <v>1.8639</v>
      </c>
      <c r="EO46">
        <v>1.8599</v>
      </c>
      <c r="EP46">
        <v>0</v>
      </c>
      <c r="EQ46">
        <v>0</v>
      </c>
      <c r="ER46">
        <v>0</v>
      </c>
      <c r="ES46">
        <v>0</v>
      </c>
      <c r="ET46" t="s">
        <v>336</v>
      </c>
      <c r="EU46" t="s">
        <v>337</v>
      </c>
      <c r="EV46" t="s">
        <v>338</v>
      </c>
      <c r="EW46" t="s">
        <v>338</v>
      </c>
      <c r="EX46" t="s">
        <v>338</v>
      </c>
      <c r="EY46" t="s">
        <v>338</v>
      </c>
      <c r="EZ46">
        <v>0</v>
      </c>
      <c r="FA46">
        <v>100</v>
      </c>
      <c r="FB46">
        <v>100</v>
      </c>
      <c r="FC46">
        <v>2.717</v>
      </c>
      <c r="FD46">
        <v>0.3345</v>
      </c>
      <c r="FE46">
        <v>2.623903678437385</v>
      </c>
      <c r="FF46">
        <v>0.0006784385813721132</v>
      </c>
      <c r="FG46">
        <v>-9.114967239483524E-07</v>
      </c>
      <c r="FH46">
        <v>3.422039933275619E-10</v>
      </c>
      <c r="FI46">
        <v>0.01042392275972864</v>
      </c>
      <c r="FJ46">
        <v>-0.01029449659765723</v>
      </c>
      <c r="FK46">
        <v>0.0009324137930095463</v>
      </c>
      <c r="FL46">
        <v>-3.199825925107234E-06</v>
      </c>
      <c r="FM46">
        <v>1</v>
      </c>
      <c r="FN46">
        <v>2092</v>
      </c>
      <c r="FO46">
        <v>0</v>
      </c>
      <c r="FP46">
        <v>27</v>
      </c>
      <c r="FQ46">
        <v>1</v>
      </c>
      <c r="FR46">
        <v>6.5</v>
      </c>
      <c r="FS46">
        <v>1.37939</v>
      </c>
      <c r="FT46">
        <v>2.40723</v>
      </c>
      <c r="FU46">
        <v>2.14966</v>
      </c>
      <c r="FV46">
        <v>2.72461</v>
      </c>
      <c r="FW46">
        <v>2.15088</v>
      </c>
      <c r="FX46">
        <v>2.38647</v>
      </c>
      <c r="FY46">
        <v>32.5761</v>
      </c>
      <c r="FZ46">
        <v>16.0496</v>
      </c>
      <c r="GA46">
        <v>19</v>
      </c>
      <c r="GB46">
        <v>622.525</v>
      </c>
      <c r="GC46">
        <v>700.4299999999999</v>
      </c>
      <c r="GD46">
        <v>28.0008</v>
      </c>
      <c r="GE46">
        <v>29.7789</v>
      </c>
      <c r="GF46">
        <v>30.0012</v>
      </c>
      <c r="GG46">
        <v>29.4932</v>
      </c>
      <c r="GH46">
        <v>29.4471</v>
      </c>
      <c r="GI46">
        <v>27.6342</v>
      </c>
      <c r="GJ46">
        <v>16.7756</v>
      </c>
      <c r="GK46">
        <v>100</v>
      </c>
      <c r="GL46">
        <v>28</v>
      </c>
      <c r="GM46">
        <v>420</v>
      </c>
      <c r="GN46">
        <v>25.6352</v>
      </c>
      <c r="GO46">
        <v>100.234</v>
      </c>
      <c r="GP46">
        <v>100.824</v>
      </c>
    </row>
    <row r="47" spans="1:198">
      <c r="A47">
        <v>29</v>
      </c>
      <c r="B47">
        <v>1657726819.6</v>
      </c>
      <c r="C47">
        <v>2560.599999904633</v>
      </c>
      <c r="D47" t="s">
        <v>422</v>
      </c>
      <c r="E47" t="s">
        <v>423</v>
      </c>
      <c r="F47">
        <v>15</v>
      </c>
      <c r="G47">
        <v>1657726811.599999</v>
      </c>
      <c r="H47">
        <f>(I47)/1000</f>
        <v>0</v>
      </c>
      <c r="I47">
        <f>1000*AY47*AG47*(AU47-AV47)/(100*AN47*(1000-AG47*AU47))</f>
        <v>0</v>
      </c>
      <c r="J47">
        <f>AY47*AG47*(AT47-AS47*(1000-AG47*AV47)/(1000-AG47*AU47))/(100*AN47)</f>
        <v>0</v>
      </c>
      <c r="K47">
        <f>AS47 - IF(AG47&gt;1, J47*AN47*100.0/(AI47*BG47), 0)</f>
        <v>0</v>
      </c>
      <c r="L47">
        <f>((R47-H47/2)*K47-J47)/(R47+H47/2)</f>
        <v>0</v>
      </c>
      <c r="M47">
        <f>L47*(AZ47+BA47)/1000.0</f>
        <v>0</v>
      </c>
      <c r="N47">
        <f>(AS47 - IF(AG47&gt;1, J47*AN47*100.0/(AI47*BG47), 0))*(AZ47+BA47)/1000.0</f>
        <v>0</v>
      </c>
      <c r="O47">
        <f>2.0/((1/Q47-1/P47)+SIGN(Q47)*SQRT((1/Q47-1/P47)*(1/Q47-1/P47) + 4*AO47/((AO47+1)*(AO47+1))*(2*1/Q47*1/P47-1/P47*1/P47)))</f>
        <v>0</v>
      </c>
      <c r="P47">
        <f>IF(LEFT(AP47,1)&lt;&gt;"0",IF(LEFT(AP47,1)="1",3.0,AQ47),$D$5+$E$5*(BG47*AZ47/($K$5*1000))+$F$5*(BG47*AZ47/($K$5*1000))*MAX(MIN(AN47,$J$5),$I$5)*MAX(MIN(AN47,$J$5),$I$5)+$G$5*MAX(MIN(AN47,$J$5),$I$5)*(BG47*AZ47/($K$5*1000))+$H$5*(BG47*AZ47/($K$5*1000))*(BG47*AZ47/($K$5*1000)))</f>
        <v>0</v>
      </c>
      <c r="Q47">
        <f>H47*(1000-(1000*0.61365*exp(17.502*U47/(240.97+U47))/(AZ47+BA47)+AU47)/2)/(1000*0.61365*exp(17.502*U47/(240.97+U47))/(AZ47+BA47)-AU47)</f>
        <v>0</v>
      </c>
      <c r="R47">
        <f>1/((AO47+1)/(O47/1.6)+1/(P47/1.37)) + AO47/((AO47+1)/(O47/1.6) + AO47/(P47/1.37))</f>
        <v>0</v>
      </c>
      <c r="S47">
        <f>(AJ47*AM47)</f>
        <v>0</v>
      </c>
      <c r="T47">
        <f>(BB47+(S47+2*0.95*5.67E-8*(((BB47+$B$9)+273)^4-(BB47+273)^4)-44100*H47)/(1.84*29.3*P47+8*0.95*5.67E-8*(BB47+273)^3))</f>
        <v>0</v>
      </c>
      <c r="U47">
        <f>($C$9*BC47+$D$9*BD47+$E$9*T47)</f>
        <v>0</v>
      </c>
      <c r="V47">
        <f>0.61365*exp(17.502*U47/(240.97+U47))</f>
        <v>0</v>
      </c>
      <c r="W47">
        <f>(X47/Y47*100)</f>
        <v>0</v>
      </c>
      <c r="X47">
        <f>AU47*(AZ47+BA47)/1000</f>
        <v>0</v>
      </c>
      <c r="Y47">
        <f>0.61365*exp(17.502*BB47/(240.97+BB47))</f>
        <v>0</v>
      </c>
      <c r="Z47">
        <f>(V47-AU47*(AZ47+BA47)/1000)</f>
        <v>0</v>
      </c>
      <c r="AA47">
        <f>(-H47*44100)</f>
        <v>0</v>
      </c>
      <c r="AB47">
        <f>2*29.3*P47*0.92*(BB47-U47)</f>
        <v>0</v>
      </c>
      <c r="AC47">
        <f>2*0.95*5.67E-8*(((BB47+$B$9)+273)^4-(U47+273)^4)</f>
        <v>0</v>
      </c>
      <c r="AD47">
        <f>S47+AC47+AA47+AB47</f>
        <v>0</v>
      </c>
      <c r="AE47">
        <v>0</v>
      </c>
      <c r="AF47">
        <v>0</v>
      </c>
      <c r="AG47">
        <f>IF(AE47*$H$15&gt;=AI47,1.0,(AI47/(AI47-AE47*$H$15)))</f>
        <v>0</v>
      </c>
      <c r="AH47">
        <f>(AG47-1)*100</f>
        <v>0</v>
      </c>
      <c r="AI47">
        <f>MAX(0,($B$15+$C$15*BG47)/(1+$D$15*BG47)*AZ47/(BB47+273)*$E$15)</f>
        <v>0</v>
      </c>
      <c r="AJ47">
        <f>$B$13*BH47+$C$13*BI47+$D$13*BT47</f>
        <v>0</v>
      </c>
      <c r="AK47">
        <f>AJ47*AL47</f>
        <v>0</v>
      </c>
      <c r="AL47">
        <f>($B$13*$D$11+$C$13*$D$11+$D$13*(BU47*$E$11+BV47*$G$11))/($B$13+$C$13+$D$13)</f>
        <v>0</v>
      </c>
      <c r="AM47">
        <f>($B$13*$K$11+$C$13*$K$11+$D$13*(BU47*$L$11+BV47*$N$11))/($B$13+$C$13+$D$13)</f>
        <v>0</v>
      </c>
      <c r="AN47">
        <v>1.9</v>
      </c>
      <c r="AO47">
        <v>0.5</v>
      </c>
      <c r="AP47" t="s">
        <v>334</v>
      </c>
      <c r="AQ47">
        <v>2</v>
      </c>
      <c r="AR47">
        <v>1657726811.599999</v>
      </c>
      <c r="AS47">
        <v>419.9166129032258</v>
      </c>
      <c r="AT47">
        <v>419.9966129032257</v>
      </c>
      <c r="AU47">
        <v>26.88652580645161</v>
      </c>
      <c r="AV47">
        <v>25.79695483870967</v>
      </c>
      <c r="AW47">
        <v>417.2116129032258</v>
      </c>
      <c r="AX47">
        <v>26.55198387096774</v>
      </c>
      <c r="AY47">
        <v>599.9955806451613</v>
      </c>
      <c r="AZ47">
        <v>85.16361612903223</v>
      </c>
      <c r="BA47">
        <v>0.1000220032258064</v>
      </c>
      <c r="BB47">
        <v>28.18727741935484</v>
      </c>
      <c r="BC47">
        <v>28.0186064516129</v>
      </c>
      <c r="BD47">
        <v>999.9000000000003</v>
      </c>
      <c r="BE47">
        <v>0</v>
      </c>
      <c r="BF47">
        <v>0</v>
      </c>
      <c r="BG47">
        <v>9998.006129032257</v>
      </c>
      <c r="BH47">
        <v>-0.5307615806451613</v>
      </c>
      <c r="BI47">
        <v>1192.805806451613</v>
      </c>
      <c r="BJ47">
        <v>-0.06775790000000001</v>
      </c>
      <c r="BK47">
        <v>431.5313870967743</v>
      </c>
      <c r="BL47">
        <v>431.1182580645161</v>
      </c>
      <c r="BM47">
        <v>1.089578709677419</v>
      </c>
      <c r="BN47">
        <v>419.9966129032257</v>
      </c>
      <c r="BO47">
        <v>25.79695483870967</v>
      </c>
      <c r="BP47">
        <v>2.289754193548387</v>
      </c>
      <c r="BQ47">
        <v>2.196962580645162</v>
      </c>
      <c r="BR47">
        <v>19.60450000000001</v>
      </c>
      <c r="BS47">
        <v>18.94017096774193</v>
      </c>
      <c r="BT47">
        <v>0</v>
      </c>
      <c r="BU47">
        <v>0</v>
      </c>
      <c r="BV47">
        <v>0</v>
      </c>
      <c r="BW47">
        <v>28.02958709677419</v>
      </c>
      <c r="BX47">
        <v>3.428763548387097</v>
      </c>
      <c r="BY47">
        <v>1657726831.6</v>
      </c>
      <c r="BZ47" t="s">
        <v>424</v>
      </c>
      <c r="CA47">
        <v>1657726831.6</v>
      </c>
      <c r="CB47">
        <v>1657726351.1</v>
      </c>
      <c r="CC47">
        <v>30</v>
      </c>
      <c r="CD47">
        <v>-0.012</v>
      </c>
      <c r="CE47">
        <v>-0.008999999999999999</v>
      </c>
      <c r="CF47">
        <v>2.705</v>
      </c>
      <c r="CG47">
        <v>0.286</v>
      </c>
      <c r="CH47">
        <v>420</v>
      </c>
      <c r="CI47">
        <v>25</v>
      </c>
      <c r="CJ47">
        <v>0.72</v>
      </c>
      <c r="CK47">
        <v>0.05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3.23037</v>
      </c>
      <c r="CX47">
        <v>2.78121</v>
      </c>
      <c r="CY47">
        <v>0.0822958</v>
      </c>
      <c r="CZ47">
        <v>0.08380840000000001</v>
      </c>
      <c r="DA47">
        <v>0.109183</v>
      </c>
      <c r="DB47">
        <v>0.108722</v>
      </c>
      <c r="DC47">
        <v>23128.8</v>
      </c>
      <c r="DD47">
        <v>22805.6</v>
      </c>
      <c r="DE47">
        <v>24239.6</v>
      </c>
      <c r="DF47">
        <v>22181.6</v>
      </c>
      <c r="DG47">
        <v>31909.8</v>
      </c>
      <c r="DH47">
        <v>25238.7</v>
      </c>
      <c r="DI47">
        <v>39623.6</v>
      </c>
      <c r="DJ47">
        <v>30734.7</v>
      </c>
      <c r="DK47">
        <v>2.15815</v>
      </c>
      <c r="DL47">
        <v>2.21875</v>
      </c>
      <c r="DM47">
        <v>0.0332519</v>
      </c>
      <c r="DN47">
        <v>0</v>
      </c>
      <c r="DO47">
        <v>27.4947</v>
      </c>
      <c r="DP47">
        <v>999.9</v>
      </c>
      <c r="DQ47">
        <v>69.7</v>
      </c>
      <c r="DR47">
        <v>27.5</v>
      </c>
      <c r="DS47">
        <v>30.1652</v>
      </c>
      <c r="DT47">
        <v>63.6546</v>
      </c>
      <c r="DU47">
        <v>11.5745</v>
      </c>
      <c r="DV47">
        <v>2</v>
      </c>
      <c r="DW47">
        <v>0.215302</v>
      </c>
      <c r="DX47">
        <v>0.237876</v>
      </c>
      <c r="DY47">
        <v>20.3849</v>
      </c>
      <c r="DZ47">
        <v>5.22867</v>
      </c>
      <c r="EA47">
        <v>11.9441</v>
      </c>
      <c r="EB47">
        <v>4.9776</v>
      </c>
      <c r="EC47">
        <v>3.281</v>
      </c>
      <c r="ED47">
        <v>6681.3</v>
      </c>
      <c r="EE47">
        <v>9999</v>
      </c>
      <c r="EF47">
        <v>9999</v>
      </c>
      <c r="EG47">
        <v>162.1</v>
      </c>
      <c r="EH47">
        <v>4.97165</v>
      </c>
      <c r="EI47">
        <v>1.86142</v>
      </c>
      <c r="EJ47">
        <v>1.86691</v>
      </c>
      <c r="EK47">
        <v>1.8582</v>
      </c>
      <c r="EL47">
        <v>1.86259</v>
      </c>
      <c r="EM47">
        <v>1.86317</v>
      </c>
      <c r="EN47">
        <v>1.86393</v>
      </c>
      <c r="EO47">
        <v>1.85993</v>
      </c>
      <c r="EP47">
        <v>0</v>
      </c>
      <c r="EQ47">
        <v>0</v>
      </c>
      <c r="ER47">
        <v>0</v>
      </c>
      <c r="ES47">
        <v>0</v>
      </c>
      <c r="ET47" t="s">
        <v>336</v>
      </c>
      <c r="EU47" t="s">
        <v>337</v>
      </c>
      <c r="EV47" t="s">
        <v>338</v>
      </c>
      <c r="EW47" t="s">
        <v>338</v>
      </c>
      <c r="EX47" t="s">
        <v>338</v>
      </c>
      <c r="EY47" t="s">
        <v>338</v>
      </c>
      <c r="EZ47">
        <v>0</v>
      </c>
      <c r="FA47">
        <v>100</v>
      </c>
      <c r="FB47">
        <v>100</v>
      </c>
      <c r="FC47">
        <v>2.705</v>
      </c>
      <c r="FD47">
        <v>0.3343</v>
      </c>
      <c r="FE47">
        <v>2.568091896071713</v>
      </c>
      <c r="FF47">
        <v>0.0006784385813721132</v>
      </c>
      <c r="FG47">
        <v>-9.114967239483524E-07</v>
      </c>
      <c r="FH47">
        <v>3.422039933275619E-10</v>
      </c>
      <c r="FI47">
        <v>0.01042392275972864</v>
      </c>
      <c r="FJ47">
        <v>-0.01029449659765723</v>
      </c>
      <c r="FK47">
        <v>0.0009324137930095463</v>
      </c>
      <c r="FL47">
        <v>-3.199825925107234E-06</v>
      </c>
      <c r="FM47">
        <v>1</v>
      </c>
      <c r="FN47">
        <v>2092</v>
      </c>
      <c r="FO47">
        <v>0</v>
      </c>
      <c r="FP47">
        <v>27</v>
      </c>
      <c r="FQ47">
        <v>1</v>
      </c>
      <c r="FR47">
        <v>7.8</v>
      </c>
      <c r="FS47">
        <v>1.37939</v>
      </c>
      <c r="FT47">
        <v>2.40234</v>
      </c>
      <c r="FU47">
        <v>2.14966</v>
      </c>
      <c r="FV47">
        <v>2.72583</v>
      </c>
      <c r="FW47">
        <v>2.15088</v>
      </c>
      <c r="FX47">
        <v>2.39014</v>
      </c>
      <c r="FY47">
        <v>32.6426</v>
      </c>
      <c r="FZ47">
        <v>16.0671</v>
      </c>
      <c r="GA47">
        <v>19</v>
      </c>
      <c r="GB47">
        <v>622.694</v>
      </c>
      <c r="GC47">
        <v>699.644</v>
      </c>
      <c r="GD47">
        <v>28.0008</v>
      </c>
      <c r="GE47">
        <v>30.0074</v>
      </c>
      <c r="GF47">
        <v>30.0012</v>
      </c>
      <c r="GG47">
        <v>29.7387</v>
      </c>
      <c r="GH47">
        <v>29.6947</v>
      </c>
      <c r="GI47">
        <v>27.6419</v>
      </c>
      <c r="GJ47">
        <v>16.5974</v>
      </c>
      <c r="GK47">
        <v>100</v>
      </c>
      <c r="GL47">
        <v>28</v>
      </c>
      <c r="GM47">
        <v>420</v>
      </c>
      <c r="GN47">
        <v>25.8897</v>
      </c>
      <c r="GO47">
        <v>100.201</v>
      </c>
      <c r="GP47">
        <v>100.791</v>
      </c>
    </row>
    <row r="48" spans="1:198">
      <c r="A48">
        <v>30</v>
      </c>
      <c r="B48">
        <v>1657728826.6</v>
      </c>
      <c r="C48">
        <v>4567.599999904633</v>
      </c>
      <c r="D48" t="s">
        <v>427</v>
      </c>
      <c r="E48" t="s">
        <v>428</v>
      </c>
      <c r="F48">
        <v>15</v>
      </c>
      <c r="G48">
        <v>1657728818.599999</v>
      </c>
      <c r="H48">
        <f>(I48)/1000</f>
        <v>0</v>
      </c>
      <c r="I48">
        <f>1000*AY48*AG48*(AU48-AV48)/(100*AN48*(1000-AG48*AU48))</f>
        <v>0</v>
      </c>
      <c r="J48">
        <f>AY48*AG48*(AT48-AS48*(1000-AG48*AV48)/(1000-AG48*AU48))/(100*AN48)</f>
        <v>0</v>
      </c>
      <c r="K48">
        <f>AS48 - IF(AG48&gt;1, J48*AN48*100.0/(AI48*BG48), 0)</f>
        <v>0</v>
      </c>
      <c r="L48">
        <f>((R48-H48/2)*K48-J48)/(R48+H48/2)</f>
        <v>0</v>
      </c>
      <c r="M48">
        <f>L48*(AZ48+BA48)/1000.0</f>
        <v>0</v>
      </c>
      <c r="N48">
        <f>(AS48 - IF(AG48&gt;1, J48*AN48*100.0/(AI48*BG48), 0))*(AZ48+BA48)/1000.0</f>
        <v>0</v>
      </c>
      <c r="O48">
        <f>2.0/((1/Q48-1/P48)+SIGN(Q48)*SQRT((1/Q48-1/P48)*(1/Q48-1/P48) + 4*AO48/((AO48+1)*(AO48+1))*(2*1/Q48*1/P48-1/P48*1/P48)))</f>
        <v>0</v>
      </c>
      <c r="P48">
        <f>IF(LEFT(AP48,1)&lt;&gt;"0",IF(LEFT(AP48,1)="1",3.0,AQ48),$D$5+$E$5*(BG48*AZ48/($K$5*1000))+$F$5*(BG48*AZ48/($K$5*1000))*MAX(MIN(AN48,$J$5),$I$5)*MAX(MIN(AN48,$J$5),$I$5)+$G$5*MAX(MIN(AN48,$J$5),$I$5)*(BG48*AZ48/($K$5*1000))+$H$5*(BG48*AZ48/($K$5*1000))*(BG48*AZ48/($K$5*1000)))</f>
        <v>0</v>
      </c>
      <c r="Q48">
        <f>H48*(1000-(1000*0.61365*exp(17.502*U48/(240.97+U48))/(AZ48+BA48)+AU48)/2)/(1000*0.61365*exp(17.502*U48/(240.97+U48))/(AZ48+BA48)-AU48)</f>
        <v>0</v>
      </c>
      <c r="R48">
        <f>1/((AO48+1)/(O48/1.6)+1/(P48/1.37)) + AO48/((AO48+1)/(O48/1.6) + AO48/(P48/1.37))</f>
        <v>0</v>
      </c>
      <c r="S48">
        <f>(AJ48*AM48)</f>
        <v>0</v>
      </c>
      <c r="T48">
        <f>(BB48+(S48+2*0.95*5.67E-8*(((BB48+$B$9)+273)^4-(BB48+273)^4)-44100*H48)/(1.84*29.3*P48+8*0.95*5.67E-8*(BB48+273)^3))</f>
        <v>0</v>
      </c>
      <c r="U48">
        <f>($C$9*BC48+$D$9*BD48+$E$9*T48)</f>
        <v>0</v>
      </c>
      <c r="V48">
        <f>0.61365*exp(17.502*U48/(240.97+U48))</f>
        <v>0</v>
      </c>
      <c r="W48">
        <f>(X48/Y48*100)</f>
        <v>0</v>
      </c>
      <c r="X48">
        <f>AU48*(AZ48+BA48)/1000</f>
        <v>0</v>
      </c>
      <c r="Y48">
        <f>0.61365*exp(17.502*BB48/(240.97+BB48))</f>
        <v>0</v>
      </c>
      <c r="Z48">
        <f>(V48-AU48*(AZ48+BA48)/1000)</f>
        <v>0</v>
      </c>
      <c r="AA48">
        <f>(-H48*44100)</f>
        <v>0</v>
      </c>
      <c r="AB48">
        <f>2*29.3*P48*0.92*(BB48-U48)</f>
        <v>0</v>
      </c>
      <c r="AC48">
        <f>2*0.95*5.67E-8*(((BB48+$B$9)+273)^4-(U48+273)^4)</f>
        <v>0</v>
      </c>
      <c r="AD48">
        <f>S48+AC48+AA48+AB48</f>
        <v>0</v>
      </c>
      <c r="AE48">
        <v>0</v>
      </c>
      <c r="AF48">
        <v>0</v>
      </c>
      <c r="AG48">
        <f>IF(AE48*$H$15&gt;=AI48,1.0,(AI48/(AI48-AE48*$H$15)))</f>
        <v>0</v>
      </c>
      <c r="AH48">
        <f>(AG48-1)*100</f>
        <v>0</v>
      </c>
      <c r="AI48">
        <f>MAX(0,($B$15+$C$15*BG48)/(1+$D$15*BG48)*AZ48/(BB48+273)*$E$15)</f>
        <v>0</v>
      </c>
      <c r="AJ48">
        <f>$B$13*BH48+$C$13*BI48+$D$13*BT48</f>
        <v>0</v>
      </c>
      <c r="AK48">
        <f>AJ48*AL48</f>
        <v>0</v>
      </c>
      <c r="AL48">
        <f>($B$13*$D$11+$C$13*$D$11+$D$13*(BU48*$E$11+BV48*$G$11))/($B$13+$C$13+$D$13)</f>
        <v>0</v>
      </c>
      <c r="AM48">
        <f>($B$13*$K$11+$C$13*$K$11+$D$13*(BU48*$L$11+BV48*$N$11))/($B$13+$C$13+$D$13)</f>
        <v>0</v>
      </c>
      <c r="AN48">
        <v>2.2</v>
      </c>
      <c r="AO48">
        <v>0.5</v>
      </c>
      <c r="AP48" t="s">
        <v>334</v>
      </c>
      <c r="AQ48">
        <v>2</v>
      </c>
      <c r="AR48">
        <v>1657728818.599999</v>
      </c>
      <c r="AS48">
        <v>414.3575806451614</v>
      </c>
      <c r="AT48">
        <v>419.9703225806452</v>
      </c>
      <c r="AU48">
        <v>29.89638064516129</v>
      </c>
      <c r="AV48">
        <v>28.32416451612903</v>
      </c>
      <c r="AW48">
        <v>412.1215806451614</v>
      </c>
      <c r="AX48">
        <v>29.49738387096775</v>
      </c>
      <c r="AY48">
        <v>600.0049354838709</v>
      </c>
      <c r="AZ48">
        <v>85.16603548387097</v>
      </c>
      <c r="BA48">
        <v>0.1000049903225806</v>
      </c>
      <c r="BB48">
        <v>30.01559354838709</v>
      </c>
      <c r="BC48">
        <v>31.41557741935484</v>
      </c>
      <c r="BD48">
        <v>999.9000000000003</v>
      </c>
      <c r="BE48">
        <v>0</v>
      </c>
      <c r="BF48">
        <v>0</v>
      </c>
      <c r="BG48">
        <v>10000.8</v>
      </c>
      <c r="BH48">
        <v>687.3064516129032</v>
      </c>
      <c r="BI48">
        <v>986.8755483870967</v>
      </c>
      <c r="BJ48">
        <v>-5.580271935483871</v>
      </c>
      <c r="BK48">
        <v>427.1605161290322</v>
      </c>
      <c r="BL48">
        <v>432.2123225806452</v>
      </c>
      <c r="BM48">
        <v>1.572211935483871</v>
      </c>
      <c r="BN48">
        <v>419.9703225806452</v>
      </c>
      <c r="BO48">
        <v>28.32416451612903</v>
      </c>
      <c r="BP48">
        <v>2.546155806451612</v>
      </c>
      <c r="BQ48">
        <v>2.412257096774194</v>
      </c>
      <c r="BR48">
        <v>21.32458387096775</v>
      </c>
      <c r="BS48">
        <v>20.4463064516129</v>
      </c>
      <c r="BT48">
        <v>2199.948387096773</v>
      </c>
      <c r="BU48">
        <v>0.6429999032258067</v>
      </c>
      <c r="BV48">
        <v>0.3570000967741935</v>
      </c>
      <c r="BW48">
        <v>32.36021290322581</v>
      </c>
      <c r="BX48">
        <v>36743.3</v>
      </c>
      <c r="BY48">
        <v>1657728844.6</v>
      </c>
      <c r="BZ48" t="s">
        <v>429</v>
      </c>
      <c r="CA48">
        <v>1657728844.6</v>
      </c>
      <c r="CB48">
        <v>1657728749.6</v>
      </c>
      <c r="CC48">
        <v>32</v>
      </c>
      <c r="CD48">
        <v>-0.033</v>
      </c>
      <c r="CE48">
        <v>-0.048</v>
      </c>
      <c r="CF48">
        <v>2.236</v>
      </c>
      <c r="CG48">
        <v>0.327</v>
      </c>
      <c r="CH48">
        <v>420</v>
      </c>
      <c r="CI48">
        <v>28</v>
      </c>
      <c r="CJ48">
        <v>0.4</v>
      </c>
      <c r="CK48">
        <v>0.08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3.22654</v>
      </c>
      <c r="CX48">
        <v>2.78106</v>
      </c>
      <c r="CY48">
        <v>0.0808598</v>
      </c>
      <c r="CZ48">
        <v>0.0831142</v>
      </c>
      <c r="DA48">
        <v>0.116486</v>
      </c>
      <c r="DB48">
        <v>0.114965</v>
      </c>
      <c r="DC48">
        <v>23030.9</v>
      </c>
      <c r="DD48">
        <v>22689.2</v>
      </c>
      <c r="DE48">
        <v>24111.6</v>
      </c>
      <c r="DF48">
        <v>22061.7</v>
      </c>
      <c r="DG48">
        <v>31497.4</v>
      </c>
      <c r="DH48">
        <v>24928.1</v>
      </c>
      <c r="DI48">
        <v>39426.3</v>
      </c>
      <c r="DJ48">
        <v>30564.7</v>
      </c>
      <c r="DK48">
        <v>2.11203</v>
      </c>
      <c r="DL48">
        <v>2.14488</v>
      </c>
      <c r="DM48">
        <v>0.078544</v>
      </c>
      <c r="DN48">
        <v>0</v>
      </c>
      <c r="DO48">
        <v>30.1583</v>
      </c>
      <c r="DP48">
        <v>999.9</v>
      </c>
      <c r="DQ48">
        <v>65.40000000000001</v>
      </c>
      <c r="DR48">
        <v>31.8</v>
      </c>
      <c r="DS48">
        <v>36.2559</v>
      </c>
      <c r="DT48">
        <v>63.6577</v>
      </c>
      <c r="DU48">
        <v>12.5721</v>
      </c>
      <c r="DV48">
        <v>2</v>
      </c>
      <c r="DW48">
        <v>0.48548</v>
      </c>
      <c r="DX48">
        <v>1.72194</v>
      </c>
      <c r="DY48">
        <v>20.3477</v>
      </c>
      <c r="DZ48">
        <v>5.22717</v>
      </c>
      <c r="EA48">
        <v>11.9456</v>
      </c>
      <c r="EB48">
        <v>4.97685</v>
      </c>
      <c r="EC48">
        <v>3.281</v>
      </c>
      <c r="ED48">
        <v>6737.9</v>
      </c>
      <c r="EE48">
        <v>9999</v>
      </c>
      <c r="EF48">
        <v>9999</v>
      </c>
      <c r="EG48">
        <v>162.6</v>
      </c>
      <c r="EH48">
        <v>4.97173</v>
      </c>
      <c r="EI48">
        <v>1.86157</v>
      </c>
      <c r="EJ48">
        <v>1.86707</v>
      </c>
      <c r="EK48">
        <v>1.85845</v>
      </c>
      <c r="EL48">
        <v>1.86265</v>
      </c>
      <c r="EM48">
        <v>1.86326</v>
      </c>
      <c r="EN48">
        <v>1.86401</v>
      </c>
      <c r="EO48">
        <v>1.86013</v>
      </c>
      <c r="EP48">
        <v>0</v>
      </c>
      <c r="EQ48">
        <v>0</v>
      </c>
      <c r="ER48">
        <v>0</v>
      </c>
      <c r="ES48">
        <v>0</v>
      </c>
      <c r="ET48" t="s">
        <v>336</v>
      </c>
      <c r="EU48" t="s">
        <v>337</v>
      </c>
      <c r="EV48" t="s">
        <v>338</v>
      </c>
      <c r="EW48" t="s">
        <v>338</v>
      </c>
      <c r="EX48" t="s">
        <v>338</v>
      </c>
      <c r="EY48" t="s">
        <v>338</v>
      </c>
      <c r="EZ48">
        <v>0</v>
      </c>
      <c r="FA48">
        <v>100</v>
      </c>
      <c r="FB48">
        <v>100</v>
      </c>
      <c r="FC48">
        <v>2.236</v>
      </c>
      <c r="FD48">
        <v>0.3989</v>
      </c>
      <c r="FE48">
        <v>2.119614158968263</v>
      </c>
      <c r="FF48">
        <v>0.0006784385813721132</v>
      </c>
      <c r="FG48">
        <v>-9.114967239483524E-07</v>
      </c>
      <c r="FH48">
        <v>3.422039933275619E-10</v>
      </c>
      <c r="FI48">
        <v>-0.02650055698591964</v>
      </c>
      <c r="FJ48">
        <v>-0.01029449659765723</v>
      </c>
      <c r="FK48">
        <v>0.0009324137930095463</v>
      </c>
      <c r="FL48">
        <v>-3.199825925107234E-06</v>
      </c>
      <c r="FM48">
        <v>1</v>
      </c>
      <c r="FN48">
        <v>2092</v>
      </c>
      <c r="FO48">
        <v>0</v>
      </c>
      <c r="FP48">
        <v>27</v>
      </c>
      <c r="FQ48">
        <v>1.3</v>
      </c>
      <c r="FR48">
        <v>1.3</v>
      </c>
      <c r="FS48">
        <v>1.38306</v>
      </c>
      <c r="FT48">
        <v>2.42188</v>
      </c>
      <c r="FU48">
        <v>2.14966</v>
      </c>
      <c r="FV48">
        <v>2.71484</v>
      </c>
      <c r="FW48">
        <v>2.15088</v>
      </c>
      <c r="FX48">
        <v>2.38403</v>
      </c>
      <c r="FY48">
        <v>37.4338</v>
      </c>
      <c r="FZ48">
        <v>15.8394</v>
      </c>
      <c r="GA48">
        <v>19</v>
      </c>
      <c r="GB48">
        <v>622.38</v>
      </c>
      <c r="GC48">
        <v>673.961</v>
      </c>
      <c r="GD48">
        <v>28.0022</v>
      </c>
      <c r="GE48">
        <v>33.31</v>
      </c>
      <c r="GF48">
        <v>30.0016</v>
      </c>
      <c r="GG48">
        <v>33.1516</v>
      </c>
      <c r="GH48">
        <v>33.1349</v>
      </c>
      <c r="GI48">
        <v>27.7156</v>
      </c>
      <c r="GJ48">
        <v>24.052</v>
      </c>
      <c r="GK48">
        <v>95.5254</v>
      </c>
      <c r="GL48">
        <v>28</v>
      </c>
      <c r="GM48">
        <v>420</v>
      </c>
      <c r="GN48">
        <v>28.3542</v>
      </c>
      <c r="GO48">
        <v>99.6904</v>
      </c>
      <c r="GP48">
        <v>100.239</v>
      </c>
    </row>
    <row r="49" spans="1:198">
      <c r="A49">
        <v>31</v>
      </c>
      <c r="B49">
        <v>1657728905.6</v>
      </c>
      <c r="C49">
        <v>4646.599999904633</v>
      </c>
      <c r="D49" t="s">
        <v>430</v>
      </c>
      <c r="E49" t="s">
        <v>431</v>
      </c>
      <c r="F49">
        <v>15</v>
      </c>
      <c r="G49">
        <v>1657728897.599999</v>
      </c>
      <c r="H49">
        <f>(I49)/1000</f>
        <v>0</v>
      </c>
      <c r="I49">
        <f>1000*AY49*AG49*(AU49-AV49)/(100*AN49*(1000-AG49*AU49))</f>
        <v>0</v>
      </c>
      <c r="J49">
        <f>AY49*AG49*(AT49-AS49*(1000-AG49*AV49)/(1000-AG49*AU49))/(100*AN49)</f>
        <v>0</v>
      </c>
      <c r="K49">
        <f>AS49 - IF(AG49&gt;1, J49*AN49*100.0/(AI49*BG49), 0)</f>
        <v>0</v>
      </c>
      <c r="L49">
        <f>((R49-H49/2)*K49-J49)/(R49+H49/2)</f>
        <v>0</v>
      </c>
      <c r="M49">
        <f>L49*(AZ49+BA49)/1000.0</f>
        <v>0</v>
      </c>
      <c r="N49">
        <f>(AS49 - IF(AG49&gt;1, J49*AN49*100.0/(AI49*BG49), 0))*(AZ49+BA49)/1000.0</f>
        <v>0</v>
      </c>
      <c r="O49">
        <f>2.0/((1/Q49-1/P49)+SIGN(Q49)*SQRT((1/Q49-1/P49)*(1/Q49-1/P49) + 4*AO49/((AO49+1)*(AO49+1))*(2*1/Q49*1/P49-1/P49*1/P49)))</f>
        <v>0</v>
      </c>
      <c r="P49">
        <f>IF(LEFT(AP49,1)&lt;&gt;"0",IF(LEFT(AP49,1)="1",3.0,AQ49),$D$5+$E$5*(BG49*AZ49/($K$5*1000))+$F$5*(BG49*AZ49/($K$5*1000))*MAX(MIN(AN49,$J$5),$I$5)*MAX(MIN(AN49,$J$5),$I$5)+$G$5*MAX(MIN(AN49,$J$5),$I$5)*(BG49*AZ49/($K$5*1000))+$H$5*(BG49*AZ49/($K$5*1000))*(BG49*AZ49/($K$5*1000)))</f>
        <v>0</v>
      </c>
      <c r="Q49">
        <f>H49*(1000-(1000*0.61365*exp(17.502*U49/(240.97+U49))/(AZ49+BA49)+AU49)/2)/(1000*0.61365*exp(17.502*U49/(240.97+U49))/(AZ49+BA49)-AU49)</f>
        <v>0</v>
      </c>
      <c r="R49">
        <f>1/((AO49+1)/(O49/1.6)+1/(P49/1.37)) + AO49/((AO49+1)/(O49/1.6) + AO49/(P49/1.37))</f>
        <v>0</v>
      </c>
      <c r="S49">
        <f>(AJ49*AM49)</f>
        <v>0</v>
      </c>
      <c r="T49">
        <f>(BB49+(S49+2*0.95*5.67E-8*(((BB49+$B$9)+273)^4-(BB49+273)^4)-44100*H49)/(1.84*29.3*P49+8*0.95*5.67E-8*(BB49+273)^3))</f>
        <v>0</v>
      </c>
      <c r="U49">
        <f>($C$9*BC49+$D$9*BD49+$E$9*T49)</f>
        <v>0</v>
      </c>
      <c r="V49">
        <f>0.61365*exp(17.502*U49/(240.97+U49))</f>
        <v>0</v>
      </c>
      <c r="W49">
        <f>(X49/Y49*100)</f>
        <v>0</v>
      </c>
      <c r="X49">
        <f>AU49*(AZ49+BA49)/1000</f>
        <v>0</v>
      </c>
      <c r="Y49">
        <f>0.61365*exp(17.502*BB49/(240.97+BB49))</f>
        <v>0</v>
      </c>
      <c r="Z49">
        <f>(V49-AU49*(AZ49+BA49)/1000)</f>
        <v>0</v>
      </c>
      <c r="AA49">
        <f>(-H49*44100)</f>
        <v>0</v>
      </c>
      <c r="AB49">
        <f>2*29.3*P49*0.92*(BB49-U49)</f>
        <v>0</v>
      </c>
      <c r="AC49">
        <f>2*0.95*5.67E-8*(((BB49+$B$9)+273)^4-(U49+273)^4)</f>
        <v>0</v>
      </c>
      <c r="AD49">
        <f>S49+AC49+AA49+AB49</f>
        <v>0</v>
      </c>
      <c r="AE49">
        <v>0</v>
      </c>
      <c r="AF49">
        <v>0</v>
      </c>
      <c r="AG49">
        <f>IF(AE49*$H$15&gt;=AI49,1.0,(AI49/(AI49-AE49*$H$15)))</f>
        <v>0</v>
      </c>
      <c r="AH49">
        <f>(AG49-1)*100</f>
        <v>0</v>
      </c>
      <c r="AI49">
        <f>MAX(0,($B$15+$C$15*BG49)/(1+$D$15*BG49)*AZ49/(BB49+273)*$E$15)</f>
        <v>0</v>
      </c>
      <c r="AJ49">
        <f>$B$13*BH49+$C$13*BI49+$D$13*BT49</f>
        <v>0</v>
      </c>
      <c r="AK49">
        <f>AJ49*AL49</f>
        <v>0</v>
      </c>
      <c r="AL49">
        <f>($B$13*$D$11+$C$13*$D$11+$D$13*(BU49*$E$11+BV49*$G$11))/($B$13+$C$13+$D$13)</f>
        <v>0</v>
      </c>
      <c r="AM49">
        <f>($B$13*$K$11+$C$13*$K$11+$D$13*(BU49*$L$11+BV49*$N$11))/($B$13+$C$13+$D$13)</f>
        <v>0</v>
      </c>
      <c r="AN49">
        <v>2.2</v>
      </c>
      <c r="AO49">
        <v>0.5</v>
      </c>
      <c r="AP49" t="s">
        <v>334</v>
      </c>
      <c r="AQ49">
        <v>2</v>
      </c>
      <c r="AR49">
        <v>1657728897.599999</v>
      </c>
      <c r="AS49">
        <v>414.598129032258</v>
      </c>
      <c r="AT49">
        <v>419.9418709677419</v>
      </c>
      <c r="AU49">
        <v>30.07968387096774</v>
      </c>
      <c r="AV49">
        <v>28.67782258064516</v>
      </c>
      <c r="AW49">
        <v>412.354129032258</v>
      </c>
      <c r="AX49">
        <v>29.67422903225807</v>
      </c>
      <c r="AY49">
        <v>600.021193548387</v>
      </c>
      <c r="AZ49">
        <v>85.15788709677422</v>
      </c>
      <c r="BA49">
        <v>0.1000923290322581</v>
      </c>
      <c r="BB49">
        <v>30.19934193548387</v>
      </c>
      <c r="BC49">
        <v>31.45510645161291</v>
      </c>
      <c r="BD49">
        <v>999.9000000000003</v>
      </c>
      <c r="BE49">
        <v>0</v>
      </c>
      <c r="BF49">
        <v>0</v>
      </c>
      <c r="BG49">
        <v>9998.715806451613</v>
      </c>
      <c r="BH49">
        <v>618.5984193548389</v>
      </c>
      <c r="BI49">
        <v>1016.330580645161</v>
      </c>
      <c r="BJ49">
        <v>-5.352322903225806</v>
      </c>
      <c r="BK49">
        <v>427.4469677419355</v>
      </c>
      <c r="BL49">
        <v>432.3403225806451</v>
      </c>
      <c r="BM49">
        <v>1.401856451612903</v>
      </c>
      <c r="BN49">
        <v>419.9418709677419</v>
      </c>
      <c r="BO49">
        <v>28.67782258064516</v>
      </c>
      <c r="BP49">
        <v>2.561522258064517</v>
      </c>
      <c r="BQ49">
        <v>2.442143548387096</v>
      </c>
      <c r="BR49">
        <v>21.42278064516129</v>
      </c>
      <c r="BS49">
        <v>20.64590322580645</v>
      </c>
      <c r="BT49">
        <v>1999.966129032259</v>
      </c>
      <c r="BU49">
        <v>0.6430005806451616</v>
      </c>
      <c r="BV49">
        <v>0.3569994193548388</v>
      </c>
      <c r="BW49">
        <v>33</v>
      </c>
      <c r="BX49">
        <v>33403.24838709678</v>
      </c>
      <c r="BY49">
        <v>1657728928.1</v>
      </c>
      <c r="BZ49" t="s">
        <v>432</v>
      </c>
      <c r="CA49">
        <v>1657728928.1</v>
      </c>
      <c r="CB49">
        <v>1657728749.6</v>
      </c>
      <c r="CC49">
        <v>33</v>
      </c>
      <c r="CD49">
        <v>0.008</v>
      </c>
      <c r="CE49">
        <v>-0.048</v>
      </c>
      <c r="CF49">
        <v>2.244</v>
      </c>
      <c r="CG49">
        <v>0.327</v>
      </c>
      <c r="CH49">
        <v>420</v>
      </c>
      <c r="CI49">
        <v>28</v>
      </c>
      <c r="CJ49">
        <v>0.58</v>
      </c>
      <c r="CK49">
        <v>0.08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3.22647</v>
      </c>
      <c r="CX49">
        <v>2.78161</v>
      </c>
      <c r="CY49">
        <v>0.08082780000000001</v>
      </c>
      <c r="CZ49">
        <v>0.0830577</v>
      </c>
      <c r="DA49">
        <v>0.117132</v>
      </c>
      <c r="DB49">
        <v>0.116211</v>
      </c>
      <c r="DC49">
        <v>23016</v>
      </c>
      <c r="DD49">
        <v>22677.2</v>
      </c>
      <c r="DE49">
        <v>24096.4</v>
      </c>
      <c r="DF49">
        <v>22049.6</v>
      </c>
      <c r="DG49">
        <v>31456.4</v>
      </c>
      <c r="DH49">
        <v>24879.3</v>
      </c>
      <c r="DI49">
        <v>39402.6</v>
      </c>
      <c r="DJ49">
        <v>30547.4</v>
      </c>
      <c r="DK49">
        <v>2.10788</v>
      </c>
      <c r="DL49">
        <v>2.13888</v>
      </c>
      <c r="DM49">
        <v>0.0703037</v>
      </c>
      <c r="DN49">
        <v>0</v>
      </c>
      <c r="DO49">
        <v>30.3425</v>
      </c>
      <c r="DP49">
        <v>999.9</v>
      </c>
      <c r="DQ49">
        <v>64.7</v>
      </c>
      <c r="DR49">
        <v>32</v>
      </c>
      <c r="DS49">
        <v>36.2771</v>
      </c>
      <c r="DT49">
        <v>63.7677</v>
      </c>
      <c r="DU49">
        <v>12.6242</v>
      </c>
      <c r="DV49">
        <v>2</v>
      </c>
      <c r="DW49">
        <v>0.516672</v>
      </c>
      <c r="DX49">
        <v>2.05507</v>
      </c>
      <c r="DY49">
        <v>20.3454</v>
      </c>
      <c r="DZ49">
        <v>5.22867</v>
      </c>
      <c r="EA49">
        <v>11.9463</v>
      </c>
      <c r="EB49">
        <v>4.9775</v>
      </c>
      <c r="EC49">
        <v>3.281</v>
      </c>
      <c r="ED49">
        <v>6739.8</v>
      </c>
      <c r="EE49">
        <v>9999</v>
      </c>
      <c r="EF49">
        <v>9999</v>
      </c>
      <c r="EG49">
        <v>162.6</v>
      </c>
      <c r="EH49">
        <v>4.97172</v>
      </c>
      <c r="EI49">
        <v>1.86157</v>
      </c>
      <c r="EJ49">
        <v>1.86707</v>
      </c>
      <c r="EK49">
        <v>1.85846</v>
      </c>
      <c r="EL49">
        <v>1.86264</v>
      </c>
      <c r="EM49">
        <v>1.86325</v>
      </c>
      <c r="EN49">
        <v>1.86401</v>
      </c>
      <c r="EO49">
        <v>1.86017</v>
      </c>
      <c r="EP49">
        <v>0</v>
      </c>
      <c r="EQ49">
        <v>0</v>
      </c>
      <c r="ER49">
        <v>0</v>
      </c>
      <c r="ES49">
        <v>0</v>
      </c>
      <c r="ET49" t="s">
        <v>336</v>
      </c>
      <c r="EU49" t="s">
        <v>337</v>
      </c>
      <c r="EV49" t="s">
        <v>338</v>
      </c>
      <c r="EW49" t="s">
        <v>338</v>
      </c>
      <c r="EX49" t="s">
        <v>338</v>
      </c>
      <c r="EY49" t="s">
        <v>338</v>
      </c>
      <c r="EZ49">
        <v>0</v>
      </c>
      <c r="FA49">
        <v>100</v>
      </c>
      <c r="FB49">
        <v>100</v>
      </c>
      <c r="FC49">
        <v>2.244</v>
      </c>
      <c r="FD49">
        <v>0.4087</v>
      </c>
      <c r="FE49">
        <v>2.086612532297285</v>
      </c>
      <c r="FF49">
        <v>0.0006784385813721132</v>
      </c>
      <c r="FG49">
        <v>-9.114967239483524E-07</v>
      </c>
      <c r="FH49">
        <v>3.422039933275619E-10</v>
      </c>
      <c r="FI49">
        <v>-0.02650055698591964</v>
      </c>
      <c r="FJ49">
        <v>-0.01029449659765723</v>
      </c>
      <c r="FK49">
        <v>0.0009324137930095463</v>
      </c>
      <c r="FL49">
        <v>-3.199825925107234E-06</v>
      </c>
      <c r="FM49">
        <v>1</v>
      </c>
      <c r="FN49">
        <v>2092</v>
      </c>
      <c r="FO49">
        <v>0</v>
      </c>
      <c r="FP49">
        <v>27</v>
      </c>
      <c r="FQ49">
        <v>1</v>
      </c>
      <c r="FR49">
        <v>2.6</v>
      </c>
      <c r="FS49">
        <v>1.38428</v>
      </c>
      <c r="FT49">
        <v>2.42065</v>
      </c>
      <c r="FU49">
        <v>2.14966</v>
      </c>
      <c r="FV49">
        <v>2.71362</v>
      </c>
      <c r="FW49">
        <v>2.15088</v>
      </c>
      <c r="FX49">
        <v>2.42798</v>
      </c>
      <c r="FY49">
        <v>37.6263</v>
      </c>
      <c r="FZ49">
        <v>15.8394</v>
      </c>
      <c r="GA49">
        <v>19</v>
      </c>
      <c r="GB49">
        <v>621.741</v>
      </c>
      <c r="GC49">
        <v>671.484</v>
      </c>
      <c r="GD49">
        <v>28.0038</v>
      </c>
      <c r="GE49">
        <v>33.627</v>
      </c>
      <c r="GF49">
        <v>30.0022</v>
      </c>
      <c r="GG49">
        <v>33.4101</v>
      </c>
      <c r="GH49">
        <v>33.3905</v>
      </c>
      <c r="GI49">
        <v>27.7421</v>
      </c>
      <c r="GJ49">
        <v>22.7555</v>
      </c>
      <c r="GK49">
        <v>94.7824</v>
      </c>
      <c r="GL49">
        <v>28</v>
      </c>
      <c r="GM49">
        <v>420</v>
      </c>
      <c r="GN49">
        <v>28.7912</v>
      </c>
      <c r="GO49">
        <v>99.62949999999999</v>
      </c>
      <c r="GP49">
        <v>100.183</v>
      </c>
    </row>
    <row r="50" spans="1:198">
      <c r="A50">
        <v>32</v>
      </c>
      <c r="B50">
        <v>1657728989.1</v>
      </c>
      <c r="C50">
        <v>4730.099999904633</v>
      </c>
      <c r="D50" t="s">
        <v>433</v>
      </c>
      <c r="E50" t="s">
        <v>434</v>
      </c>
      <c r="F50">
        <v>15</v>
      </c>
      <c r="G50">
        <v>1657728981.099999</v>
      </c>
      <c r="H50">
        <f>(I50)/1000</f>
        <v>0</v>
      </c>
      <c r="I50">
        <f>1000*AY50*AG50*(AU50-AV50)/(100*AN50*(1000-AG50*AU50))</f>
        <v>0</v>
      </c>
      <c r="J50">
        <f>AY50*AG50*(AT50-AS50*(1000-AG50*AV50)/(1000-AG50*AU50))/(100*AN50)</f>
        <v>0</v>
      </c>
      <c r="K50">
        <f>AS50 - IF(AG50&gt;1, J50*AN50*100.0/(AI50*BG50), 0)</f>
        <v>0</v>
      </c>
      <c r="L50">
        <f>((R50-H50/2)*K50-J50)/(R50+H50/2)</f>
        <v>0</v>
      </c>
      <c r="M50">
        <f>L50*(AZ50+BA50)/1000.0</f>
        <v>0</v>
      </c>
      <c r="N50">
        <f>(AS50 - IF(AG50&gt;1, J50*AN50*100.0/(AI50*BG50), 0))*(AZ50+BA50)/1000.0</f>
        <v>0</v>
      </c>
      <c r="O50">
        <f>2.0/((1/Q50-1/P50)+SIGN(Q50)*SQRT((1/Q50-1/P50)*(1/Q50-1/P50) + 4*AO50/((AO50+1)*(AO50+1))*(2*1/Q50*1/P50-1/P50*1/P50)))</f>
        <v>0</v>
      </c>
      <c r="P50">
        <f>IF(LEFT(AP50,1)&lt;&gt;"0",IF(LEFT(AP50,1)="1",3.0,AQ50),$D$5+$E$5*(BG50*AZ50/($K$5*1000))+$F$5*(BG50*AZ50/($K$5*1000))*MAX(MIN(AN50,$J$5),$I$5)*MAX(MIN(AN50,$J$5),$I$5)+$G$5*MAX(MIN(AN50,$J$5),$I$5)*(BG50*AZ50/($K$5*1000))+$H$5*(BG50*AZ50/($K$5*1000))*(BG50*AZ50/($K$5*1000)))</f>
        <v>0</v>
      </c>
      <c r="Q50">
        <f>H50*(1000-(1000*0.61365*exp(17.502*U50/(240.97+U50))/(AZ50+BA50)+AU50)/2)/(1000*0.61365*exp(17.502*U50/(240.97+U50))/(AZ50+BA50)-AU50)</f>
        <v>0</v>
      </c>
      <c r="R50">
        <f>1/((AO50+1)/(O50/1.6)+1/(P50/1.37)) + AO50/((AO50+1)/(O50/1.6) + AO50/(P50/1.37))</f>
        <v>0</v>
      </c>
      <c r="S50">
        <f>(AJ50*AM50)</f>
        <v>0</v>
      </c>
      <c r="T50">
        <f>(BB50+(S50+2*0.95*5.67E-8*(((BB50+$B$9)+273)^4-(BB50+273)^4)-44100*H50)/(1.84*29.3*P50+8*0.95*5.67E-8*(BB50+273)^3))</f>
        <v>0</v>
      </c>
      <c r="U50">
        <f>($C$9*BC50+$D$9*BD50+$E$9*T50)</f>
        <v>0</v>
      </c>
      <c r="V50">
        <f>0.61365*exp(17.502*U50/(240.97+U50))</f>
        <v>0</v>
      </c>
      <c r="W50">
        <f>(X50/Y50*100)</f>
        <v>0</v>
      </c>
      <c r="X50">
        <f>AU50*(AZ50+BA50)/1000</f>
        <v>0</v>
      </c>
      <c r="Y50">
        <f>0.61365*exp(17.502*BB50/(240.97+BB50))</f>
        <v>0</v>
      </c>
      <c r="Z50">
        <f>(V50-AU50*(AZ50+BA50)/1000)</f>
        <v>0</v>
      </c>
      <c r="AA50">
        <f>(-H50*44100)</f>
        <v>0</v>
      </c>
      <c r="AB50">
        <f>2*29.3*P50*0.92*(BB50-U50)</f>
        <v>0</v>
      </c>
      <c r="AC50">
        <f>2*0.95*5.67E-8*(((BB50+$B$9)+273)^4-(U50+273)^4)</f>
        <v>0</v>
      </c>
      <c r="AD50">
        <f>S50+AC50+AA50+AB50</f>
        <v>0</v>
      </c>
      <c r="AE50">
        <v>0</v>
      </c>
      <c r="AF50">
        <v>0</v>
      </c>
      <c r="AG50">
        <f>IF(AE50*$H$15&gt;=AI50,1.0,(AI50/(AI50-AE50*$H$15)))</f>
        <v>0</v>
      </c>
      <c r="AH50">
        <f>(AG50-1)*100</f>
        <v>0</v>
      </c>
      <c r="AI50">
        <f>MAX(0,($B$15+$C$15*BG50)/(1+$D$15*BG50)*AZ50/(BB50+273)*$E$15)</f>
        <v>0</v>
      </c>
      <c r="AJ50">
        <f>$B$13*BH50+$C$13*BI50+$D$13*BT50</f>
        <v>0</v>
      </c>
      <c r="AK50">
        <f>AJ50*AL50</f>
        <v>0</v>
      </c>
      <c r="AL50">
        <f>($B$13*$D$11+$C$13*$D$11+$D$13*(BU50*$E$11+BV50*$G$11))/($B$13+$C$13+$D$13)</f>
        <v>0</v>
      </c>
      <c r="AM50">
        <f>($B$13*$K$11+$C$13*$K$11+$D$13*(BU50*$L$11+BV50*$N$11))/($B$13+$C$13+$D$13)</f>
        <v>0</v>
      </c>
      <c r="AN50">
        <v>2.2</v>
      </c>
      <c r="AO50">
        <v>0.5</v>
      </c>
      <c r="AP50" t="s">
        <v>334</v>
      </c>
      <c r="AQ50">
        <v>2</v>
      </c>
      <c r="AR50">
        <v>1657728981.099999</v>
      </c>
      <c r="AS50">
        <v>414.4231290322582</v>
      </c>
      <c r="AT50">
        <v>419.9464193548388</v>
      </c>
      <c r="AU50">
        <v>30.38897419354839</v>
      </c>
      <c r="AV50">
        <v>28.99840322580645</v>
      </c>
      <c r="AW50">
        <v>412.2821290322582</v>
      </c>
      <c r="AX50">
        <v>29.97255483870968</v>
      </c>
      <c r="AY50">
        <v>600.0076129032257</v>
      </c>
      <c r="AZ50">
        <v>85.16011612903228</v>
      </c>
      <c r="BA50">
        <v>0.09999447741935483</v>
      </c>
      <c r="BB50">
        <v>30.25112580645161</v>
      </c>
      <c r="BC50">
        <v>31.14765161290323</v>
      </c>
      <c r="BD50">
        <v>999.9000000000003</v>
      </c>
      <c r="BE50">
        <v>0</v>
      </c>
      <c r="BF50">
        <v>0</v>
      </c>
      <c r="BG50">
        <v>10002.50161290322</v>
      </c>
      <c r="BH50">
        <v>456.6107741935484</v>
      </c>
      <c r="BI50">
        <v>1306.135161290323</v>
      </c>
      <c r="BJ50">
        <v>-5.421185483870968</v>
      </c>
      <c r="BK50">
        <v>427.516870967742</v>
      </c>
      <c r="BL50">
        <v>432.4879032258065</v>
      </c>
      <c r="BM50">
        <v>1.390572580645161</v>
      </c>
      <c r="BN50">
        <v>419.9464193548388</v>
      </c>
      <c r="BO50">
        <v>28.99840322580645</v>
      </c>
      <c r="BP50">
        <v>2.587928709677419</v>
      </c>
      <c r="BQ50">
        <v>2.469508064516129</v>
      </c>
      <c r="BR50">
        <v>21.5903129032258</v>
      </c>
      <c r="BS50">
        <v>20.82690000000001</v>
      </c>
      <c r="BT50">
        <v>1499.995161290322</v>
      </c>
      <c r="BU50">
        <v>0.6430009999999998</v>
      </c>
      <c r="BV50">
        <v>0.356998935483871</v>
      </c>
      <c r="BW50">
        <v>34</v>
      </c>
      <c r="BX50">
        <v>25052.79032258064</v>
      </c>
      <c r="BY50">
        <v>1657729012.1</v>
      </c>
      <c r="BZ50" t="s">
        <v>435</v>
      </c>
      <c r="CA50">
        <v>1657729012.1</v>
      </c>
      <c r="CB50">
        <v>1657728749.6</v>
      </c>
      <c r="CC50">
        <v>34</v>
      </c>
      <c r="CD50">
        <v>-0.102</v>
      </c>
      <c r="CE50">
        <v>-0.048</v>
      </c>
      <c r="CF50">
        <v>2.141</v>
      </c>
      <c r="CG50">
        <v>0.327</v>
      </c>
      <c r="CH50">
        <v>420</v>
      </c>
      <c r="CI50">
        <v>28</v>
      </c>
      <c r="CJ50">
        <v>0.57</v>
      </c>
      <c r="CK50">
        <v>0.08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3.22577</v>
      </c>
      <c r="CX50">
        <v>2.78125</v>
      </c>
      <c r="CY50">
        <v>0.0807553</v>
      </c>
      <c r="CZ50">
        <v>0.0830004</v>
      </c>
      <c r="DA50">
        <v>0.117779</v>
      </c>
      <c r="DB50">
        <v>0.116806</v>
      </c>
      <c r="DC50">
        <v>23001.1</v>
      </c>
      <c r="DD50">
        <v>22663.7</v>
      </c>
      <c r="DE50">
        <v>24080.2</v>
      </c>
      <c r="DF50">
        <v>22036.1</v>
      </c>
      <c r="DG50">
        <v>31414</v>
      </c>
      <c r="DH50">
        <v>24848</v>
      </c>
      <c r="DI50">
        <v>39377.2</v>
      </c>
      <c r="DJ50">
        <v>30528.8</v>
      </c>
      <c r="DK50">
        <v>2.10325</v>
      </c>
      <c r="DL50">
        <v>2.13298</v>
      </c>
      <c r="DM50">
        <v>0.04787</v>
      </c>
      <c r="DN50">
        <v>0</v>
      </c>
      <c r="DO50">
        <v>30.3694</v>
      </c>
      <c r="DP50">
        <v>999.9</v>
      </c>
      <c r="DQ50">
        <v>63.9</v>
      </c>
      <c r="DR50">
        <v>32.2</v>
      </c>
      <c r="DS50">
        <v>36.238</v>
      </c>
      <c r="DT50">
        <v>63.8877</v>
      </c>
      <c r="DU50">
        <v>12.6322</v>
      </c>
      <c r="DV50">
        <v>2</v>
      </c>
      <c r="DW50">
        <v>0.549713</v>
      </c>
      <c r="DX50">
        <v>2.03092</v>
      </c>
      <c r="DY50">
        <v>20.3509</v>
      </c>
      <c r="DZ50">
        <v>5.22433</v>
      </c>
      <c r="EA50">
        <v>11.9484</v>
      </c>
      <c r="EB50">
        <v>4.9769</v>
      </c>
      <c r="EC50">
        <v>3.281</v>
      </c>
      <c r="ED50">
        <v>6742</v>
      </c>
      <c r="EE50">
        <v>9999</v>
      </c>
      <c r="EF50">
        <v>9999</v>
      </c>
      <c r="EG50">
        <v>162.7</v>
      </c>
      <c r="EH50">
        <v>4.9717</v>
      </c>
      <c r="EI50">
        <v>1.86157</v>
      </c>
      <c r="EJ50">
        <v>1.86707</v>
      </c>
      <c r="EK50">
        <v>1.85849</v>
      </c>
      <c r="EL50">
        <v>1.86264</v>
      </c>
      <c r="EM50">
        <v>1.86327</v>
      </c>
      <c r="EN50">
        <v>1.86401</v>
      </c>
      <c r="EO50">
        <v>1.86014</v>
      </c>
      <c r="EP50">
        <v>0</v>
      </c>
      <c r="EQ50">
        <v>0</v>
      </c>
      <c r="ER50">
        <v>0</v>
      </c>
      <c r="ES50">
        <v>0</v>
      </c>
      <c r="ET50" t="s">
        <v>336</v>
      </c>
      <c r="EU50" t="s">
        <v>337</v>
      </c>
      <c r="EV50" t="s">
        <v>338</v>
      </c>
      <c r="EW50" t="s">
        <v>338</v>
      </c>
      <c r="EX50" t="s">
        <v>338</v>
      </c>
      <c r="EY50" t="s">
        <v>338</v>
      </c>
      <c r="EZ50">
        <v>0</v>
      </c>
      <c r="FA50">
        <v>100</v>
      </c>
      <c r="FB50">
        <v>100</v>
      </c>
      <c r="FC50">
        <v>2.141</v>
      </c>
      <c r="FD50">
        <v>0.4186</v>
      </c>
      <c r="FE50">
        <v>2.094292345528207</v>
      </c>
      <c r="FF50">
        <v>0.0006784385813721132</v>
      </c>
      <c r="FG50">
        <v>-9.114967239483524E-07</v>
      </c>
      <c r="FH50">
        <v>3.422039933275619E-10</v>
      </c>
      <c r="FI50">
        <v>-0.02650055698591964</v>
      </c>
      <c r="FJ50">
        <v>-0.01029449659765723</v>
      </c>
      <c r="FK50">
        <v>0.0009324137930095463</v>
      </c>
      <c r="FL50">
        <v>-3.199825925107234E-06</v>
      </c>
      <c r="FM50">
        <v>1</v>
      </c>
      <c r="FN50">
        <v>2092</v>
      </c>
      <c r="FO50">
        <v>0</v>
      </c>
      <c r="FP50">
        <v>27</v>
      </c>
      <c r="FQ50">
        <v>1</v>
      </c>
      <c r="FR50">
        <v>4</v>
      </c>
      <c r="FS50">
        <v>1.38672</v>
      </c>
      <c r="FT50">
        <v>2.42065</v>
      </c>
      <c r="FU50">
        <v>2.14966</v>
      </c>
      <c r="FV50">
        <v>2.7124</v>
      </c>
      <c r="FW50">
        <v>2.15088</v>
      </c>
      <c r="FX50">
        <v>2.42188</v>
      </c>
      <c r="FY50">
        <v>37.7711</v>
      </c>
      <c r="FZ50">
        <v>15.8219</v>
      </c>
      <c r="GA50">
        <v>19</v>
      </c>
      <c r="GB50">
        <v>621.171</v>
      </c>
      <c r="GC50">
        <v>669.472</v>
      </c>
      <c r="GD50">
        <v>27.9985</v>
      </c>
      <c r="GE50">
        <v>33.9784</v>
      </c>
      <c r="GF50">
        <v>30.0017</v>
      </c>
      <c r="GG50">
        <v>33.7142</v>
      </c>
      <c r="GH50">
        <v>33.6808</v>
      </c>
      <c r="GI50">
        <v>27.7757</v>
      </c>
      <c r="GJ50">
        <v>21.8208</v>
      </c>
      <c r="GK50">
        <v>94.03959999999999</v>
      </c>
      <c r="GL50">
        <v>28</v>
      </c>
      <c r="GM50">
        <v>420</v>
      </c>
      <c r="GN50">
        <v>29.0188</v>
      </c>
      <c r="GO50">
        <v>99.5641</v>
      </c>
      <c r="GP50">
        <v>100.121</v>
      </c>
    </row>
    <row r="51" spans="1:198">
      <c r="A51">
        <v>33</v>
      </c>
      <c r="B51">
        <v>1657729073.1</v>
      </c>
      <c r="C51">
        <v>4814.099999904633</v>
      </c>
      <c r="D51" t="s">
        <v>436</v>
      </c>
      <c r="E51" t="s">
        <v>437</v>
      </c>
      <c r="F51">
        <v>15</v>
      </c>
      <c r="G51">
        <v>1657729065.099999</v>
      </c>
      <c r="H51">
        <f>(I51)/1000</f>
        <v>0</v>
      </c>
      <c r="I51">
        <f>1000*AY51*AG51*(AU51-AV51)/(100*AN51*(1000-AG51*AU51))</f>
        <v>0</v>
      </c>
      <c r="J51">
        <f>AY51*AG51*(AT51-AS51*(1000-AG51*AV51)/(1000-AG51*AU51))/(100*AN51)</f>
        <v>0</v>
      </c>
      <c r="K51">
        <f>AS51 - IF(AG51&gt;1, J51*AN51*100.0/(AI51*BG51), 0)</f>
        <v>0</v>
      </c>
      <c r="L51">
        <f>((R51-H51/2)*K51-J51)/(R51+H51/2)</f>
        <v>0</v>
      </c>
      <c r="M51">
        <f>L51*(AZ51+BA51)/1000.0</f>
        <v>0</v>
      </c>
      <c r="N51">
        <f>(AS51 - IF(AG51&gt;1, J51*AN51*100.0/(AI51*BG51), 0))*(AZ51+BA51)/1000.0</f>
        <v>0</v>
      </c>
      <c r="O51">
        <f>2.0/((1/Q51-1/P51)+SIGN(Q51)*SQRT((1/Q51-1/P51)*(1/Q51-1/P51) + 4*AO51/((AO51+1)*(AO51+1))*(2*1/Q51*1/P51-1/P51*1/P51)))</f>
        <v>0</v>
      </c>
      <c r="P51">
        <f>IF(LEFT(AP51,1)&lt;&gt;"0",IF(LEFT(AP51,1)="1",3.0,AQ51),$D$5+$E$5*(BG51*AZ51/($K$5*1000))+$F$5*(BG51*AZ51/($K$5*1000))*MAX(MIN(AN51,$J$5),$I$5)*MAX(MIN(AN51,$J$5),$I$5)+$G$5*MAX(MIN(AN51,$J$5),$I$5)*(BG51*AZ51/($K$5*1000))+$H$5*(BG51*AZ51/($K$5*1000))*(BG51*AZ51/($K$5*1000)))</f>
        <v>0</v>
      </c>
      <c r="Q51">
        <f>H51*(1000-(1000*0.61365*exp(17.502*U51/(240.97+U51))/(AZ51+BA51)+AU51)/2)/(1000*0.61365*exp(17.502*U51/(240.97+U51))/(AZ51+BA51)-AU51)</f>
        <v>0</v>
      </c>
      <c r="R51">
        <f>1/((AO51+1)/(O51/1.6)+1/(P51/1.37)) + AO51/((AO51+1)/(O51/1.6) + AO51/(P51/1.37))</f>
        <v>0</v>
      </c>
      <c r="S51">
        <f>(AJ51*AM51)</f>
        <v>0</v>
      </c>
      <c r="T51">
        <f>(BB51+(S51+2*0.95*5.67E-8*(((BB51+$B$9)+273)^4-(BB51+273)^4)-44100*H51)/(1.84*29.3*P51+8*0.95*5.67E-8*(BB51+273)^3))</f>
        <v>0</v>
      </c>
      <c r="U51">
        <f>($C$9*BC51+$D$9*BD51+$E$9*T51)</f>
        <v>0</v>
      </c>
      <c r="V51">
        <f>0.61365*exp(17.502*U51/(240.97+U51))</f>
        <v>0</v>
      </c>
      <c r="W51">
        <f>(X51/Y51*100)</f>
        <v>0</v>
      </c>
      <c r="X51">
        <f>AU51*(AZ51+BA51)/1000</f>
        <v>0</v>
      </c>
      <c r="Y51">
        <f>0.61365*exp(17.502*BB51/(240.97+BB51))</f>
        <v>0</v>
      </c>
      <c r="Z51">
        <f>(V51-AU51*(AZ51+BA51)/1000)</f>
        <v>0</v>
      </c>
      <c r="AA51">
        <f>(-H51*44100)</f>
        <v>0</v>
      </c>
      <c r="AB51">
        <f>2*29.3*P51*0.92*(BB51-U51)</f>
        <v>0</v>
      </c>
      <c r="AC51">
        <f>2*0.95*5.67E-8*(((BB51+$B$9)+273)^4-(U51+273)^4)</f>
        <v>0</v>
      </c>
      <c r="AD51">
        <f>S51+AC51+AA51+AB51</f>
        <v>0</v>
      </c>
      <c r="AE51">
        <v>0</v>
      </c>
      <c r="AF51">
        <v>0</v>
      </c>
      <c r="AG51">
        <f>IF(AE51*$H$15&gt;=AI51,1.0,(AI51/(AI51-AE51*$H$15)))</f>
        <v>0</v>
      </c>
      <c r="AH51">
        <f>(AG51-1)*100</f>
        <v>0</v>
      </c>
      <c r="AI51">
        <f>MAX(0,($B$15+$C$15*BG51)/(1+$D$15*BG51)*AZ51/(BB51+273)*$E$15)</f>
        <v>0</v>
      </c>
      <c r="AJ51">
        <f>$B$13*BH51+$C$13*BI51+$D$13*BT51</f>
        <v>0</v>
      </c>
      <c r="AK51">
        <f>AJ51*AL51</f>
        <v>0</v>
      </c>
      <c r="AL51">
        <f>($B$13*$D$11+$C$13*$D$11+$D$13*(BU51*$E$11+BV51*$G$11))/($B$13+$C$13+$D$13)</f>
        <v>0</v>
      </c>
      <c r="AM51">
        <f>($B$13*$K$11+$C$13*$K$11+$D$13*(BU51*$L$11+BV51*$N$11))/($B$13+$C$13+$D$13)</f>
        <v>0</v>
      </c>
      <c r="AN51">
        <v>2.2</v>
      </c>
      <c r="AO51">
        <v>0.5</v>
      </c>
      <c r="AP51" t="s">
        <v>334</v>
      </c>
      <c r="AQ51">
        <v>2</v>
      </c>
      <c r="AR51">
        <v>1657729065.099999</v>
      </c>
      <c r="AS51">
        <v>414.4465161290323</v>
      </c>
      <c r="AT51">
        <v>419.9650645161291</v>
      </c>
      <c r="AU51">
        <v>30.43674516129032</v>
      </c>
      <c r="AV51">
        <v>29.11566451612904</v>
      </c>
      <c r="AW51">
        <v>412.3455161290323</v>
      </c>
      <c r="AX51">
        <v>30.10998387096775</v>
      </c>
      <c r="AY51">
        <v>599.9993870967743</v>
      </c>
      <c r="AZ51">
        <v>85.15935483870967</v>
      </c>
      <c r="BA51">
        <v>0.1000408774193548</v>
      </c>
      <c r="BB51">
        <v>30.29335161290323</v>
      </c>
      <c r="BC51">
        <v>30.97883870967742</v>
      </c>
      <c r="BD51">
        <v>999.9000000000003</v>
      </c>
      <c r="BE51">
        <v>0</v>
      </c>
      <c r="BF51">
        <v>0</v>
      </c>
      <c r="BG51">
        <v>10000.66806451613</v>
      </c>
      <c r="BH51">
        <v>364.7080322580646</v>
      </c>
      <c r="BI51">
        <v>1043.001838709677</v>
      </c>
      <c r="BJ51">
        <v>-5.478534838709677</v>
      </c>
      <c r="BK51">
        <v>427.4980322580645</v>
      </c>
      <c r="BL51">
        <v>432.5591935483871</v>
      </c>
      <c r="BM51">
        <v>1.321086774193548</v>
      </c>
      <c r="BN51">
        <v>419.9650645161291</v>
      </c>
      <c r="BO51">
        <v>29.11566451612904</v>
      </c>
      <c r="BP51">
        <v>2.591974838709677</v>
      </c>
      <c r="BQ51">
        <v>2.479470967741936</v>
      </c>
      <c r="BR51">
        <v>21.61585483870968</v>
      </c>
      <c r="BS51">
        <v>20.89237096774194</v>
      </c>
      <c r="BT51">
        <v>1199.996451612903</v>
      </c>
      <c r="BU51">
        <v>0.642999258064516</v>
      </c>
      <c r="BV51">
        <v>0.3570009032258064</v>
      </c>
      <c r="BW51">
        <v>34</v>
      </c>
      <c r="BX51">
        <v>20042.18709677419</v>
      </c>
      <c r="BY51">
        <v>1657729092.6</v>
      </c>
      <c r="BZ51" t="s">
        <v>438</v>
      </c>
      <c r="CA51">
        <v>1657729092.6</v>
      </c>
      <c r="CB51">
        <v>1657728749.6</v>
      </c>
      <c r="CC51">
        <v>35</v>
      </c>
      <c r="CD51">
        <v>-0.041</v>
      </c>
      <c r="CE51">
        <v>-0.048</v>
      </c>
      <c r="CF51">
        <v>2.101</v>
      </c>
      <c r="CG51">
        <v>0.327</v>
      </c>
      <c r="CH51">
        <v>420</v>
      </c>
      <c r="CI51">
        <v>28</v>
      </c>
      <c r="CJ51">
        <v>0.33</v>
      </c>
      <c r="CK51">
        <v>0.08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3.22555</v>
      </c>
      <c r="CX51">
        <v>2.78122</v>
      </c>
      <c r="CY51">
        <v>0.0807148</v>
      </c>
      <c r="CZ51">
        <v>0.08294360000000001</v>
      </c>
      <c r="DA51">
        <v>0.117932</v>
      </c>
      <c r="DB51">
        <v>0.116932</v>
      </c>
      <c r="DC51">
        <v>22988.7</v>
      </c>
      <c r="DD51">
        <v>22653.1</v>
      </c>
      <c r="DE51">
        <v>24067.4</v>
      </c>
      <c r="DF51">
        <v>22025.4</v>
      </c>
      <c r="DG51">
        <v>31393.2</v>
      </c>
      <c r="DH51">
        <v>24832.6</v>
      </c>
      <c r="DI51">
        <v>39357</v>
      </c>
      <c r="DJ51">
        <v>30513.7</v>
      </c>
      <c r="DK51">
        <v>2.09925</v>
      </c>
      <c r="DL51">
        <v>2.1269</v>
      </c>
      <c r="DM51">
        <v>0.0407696</v>
      </c>
      <c r="DN51">
        <v>0</v>
      </c>
      <c r="DO51">
        <v>30.3206</v>
      </c>
      <c r="DP51">
        <v>999.9</v>
      </c>
      <c r="DQ51">
        <v>63.4</v>
      </c>
      <c r="DR51">
        <v>32.3</v>
      </c>
      <c r="DS51">
        <v>36.1558</v>
      </c>
      <c r="DT51">
        <v>64.0077</v>
      </c>
      <c r="DU51">
        <v>12.7524</v>
      </c>
      <c r="DV51">
        <v>2</v>
      </c>
      <c r="DW51">
        <v>0.578895</v>
      </c>
      <c r="DX51">
        <v>2.1597</v>
      </c>
      <c r="DY51">
        <v>20.3524</v>
      </c>
      <c r="DZ51">
        <v>5.22613</v>
      </c>
      <c r="EA51">
        <v>11.9472</v>
      </c>
      <c r="EB51">
        <v>4.97595</v>
      </c>
      <c r="EC51">
        <v>3.281</v>
      </c>
      <c r="ED51">
        <v>6744.2</v>
      </c>
      <c r="EE51">
        <v>9999</v>
      </c>
      <c r="EF51">
        <v>9999</v>
      </c>
      <c r="EG51">
        <v>162.7</v>
      </c>
      <c r="EH51">
        <v>4.97172</v>
      </c>
      <c r="EI51">
        <v>1.86157</v>
      </c>
      <c r="EJ51">
        <v>1.86708</v>
      </c>
      <c r="EK51">
        <v>1.85851</v>
      </c>
      <c r="EL51">
        <v>1.86267</v>
      </c>
      <c r="EM51">
        <v>1.86329</v>
      </c>
      <c r="EN51">
        <v>1.86402</v>
      </c>
      <c r="EO51">
        <v>1.86018</v>
      </c>
      <c r="EP51">
        <v>0</v>
      </c>
      <c r="EQ51">
        <v>0</v>
      </c>
      <c r="ER51">
        <v>0</v>
      </c>
      <c r="ES51">
        <v>0</v>
      </c>
      <c r="ET51" t="s">
        <v>336</v>
      </c>
      <c r="EU51" t="s">
        <v>337</v>
      </c>
      <c r="EV51" t="s">
        <v>338</v>
      </c>
      <c r="EW51" t="s">
        <v>338</v>
      </c>
      <c r="EX51" t="s">
        <v>338</v>
      </c>
      <c r="EY51" t="s">
        <v>338</v>
      </c>
      <c r="EZ51">
        <v>0</v>
      </c>
      <c r="FA51">
        <v>100</v>
      </c>
      <c r="FB51">
        <v>100</v>
      </c>
      <c r="FC51">
        <v>2.101</v>
      </c>
      <c r="FD51">
        <v>0.3268</v>
      </c>
      <c r="FE51">
        <v>1.992151834719718</v>
      </c>
      <c r="FF51">
        <v>0.0006784385813721132</v>
      </c>
      <c r="FG51">
        <v>-9.114967239483524E-07</v>
      </c>
      <c r="FH51">
        <v>3.422039933275619E-10</v>
      </c>
      <c r="FI51">
        <v>0.3267700000000033</v>
      </c>
      <c r="FJ51">
        <v>0</v>
      </c>
      <c r="FK51">
        <v>0</v>
      </c>
      <c r="FL51">
        <v>0</v>
      </c>
      <c r="FM51">
        <v>1</v>
      </c>
      <c r="FN51">
        <v>2092</v>
      </c>
      <c r="FO51">
        <v>0</v>
      </c>
      <c r="FP51">
        <v>27</v>
      </c>
      <c r="FQ51">
        <v>1</v>
      </c>
      <c r="FR51">
        <v>5.4</v>
      </c>
      <c r="FS51">
        <v>1.38794</v>
      </c>
      <c r="FT51">
        <v>2.42554</v>
      </c>
      <c r="FU51">
        <v>2.14966</v>
      </c>
      <c r="FV51">
        <v>2.7124</v>
      </c>
      <c r="FW51">
        <v>2.15088</v>
      </c>
      <c r="FX51">
        <v>2.42432</v>
      </c>
      <c r="FY51">
        <v>37.8921</v>
      </c>
      <c r="FZ51">
        <v>15.8132</v>
      </c>
      <c r="GA51">
        <v>19</v>
      </c>
      <c r="GB51">
        <v>620.918</v>
      </c>
      <c r="GC51">
        <v>667.227</v>
      </c>
      <c r="GD51">
        <v>28.0033</v>
      </c>
      <c r="GE51">
        <v>34.2903</v>
      </c>
      <c r="GF51">
        <v>30.0018</v>
      </c>
      <c r="GG51">
        <v>34.0034</v>
      </c>
      <c r="GH51">
        <v>33.9659</v>
      </c>
      <c r="GI51">
        <v>27.7953</v>
      </c>
      <c r="GJ51">
        <v>21.5625</v>
      </c>
      <c r="GK51">
        <v>93.6678</v>
      </c>
      <c r="GL51">
        <v>28</v>
      </c>
      <c r="GM51">
        <v>420</v>
      </c>
      <c r="GN51">
        <v>29.0886</v>
      </c>
      <c r="GO51">
        <v>99.51220000000001</v>
      </c>
      <c r="GP51">
        <v>100.072</v>
      </c>
    </row>
    <row r="52" spans="1:198">
      <c r="A52">
        <v>34</v>
      </c>
      <c r="B52">
        <v>1657729153.6</v>
      </c>
      <c r="C52">
        <v>4894.599999904633</v>
      </c>
      <c r="D52" t="s">
        <v>439</v>
      </c>
      <c r="E52" t="s">
        <v>440</v>
      </c>
      <c r="F52">
        <v>15</v>
      </c>
      <c r="G52">
        <v>1657729145.599999</v>
      </c>
      <c r="H52">
        <f>(I52)/1000</f>
        <v>0</v>
      </c>
      <c r="I52">
        <f>1000*AY52*AG52*(AU52-AV52)/(100*AN52*(1000-AG52*AU52))</f>
        <v>0</v>
      </c>
      <c r="J52">
        <f>AY52*AG52*(AT52-AS52*(1000-AG52*AV52)/(1000-AG52*AU52))/(100*AN52)</f>
        <v>0</v>
      </c>
      <c r="K52">
        <f>AS52 - IF(AG52&gt;1, J52*AN52*100.0/(AI52*BG52), 0)</f>
        <v>0</v>
      </c>
      <c r="L52">
        <f>((R52-H52/2)*K52-J52)/(R52+H52/2)</f>
        <v>0</v>
      </c>
      <c r="M52">
        <f>L52*(AZ52+BA52)/1000.0</f>
        <v>0</v>
      </c>
      <c r="N52">
        <f>(AS52 - IF(AG52&gt;1, J52*AN52*100.0/(AI52*BG52), 0))*(AZ52+BA52)/1000.0</f>
        <v>0</v>
      </c>
      <c r="O52">
        <f>2.0/((1/Q52-1/P52)+SIGN(Q52)*SQRT((1/Q52-1/P52)*(1/Q52-1/P52) + 4*AO52/((AO52+1)*(AO52+1))*(2*1/Q52*1/P52-1/P52*1/P52)))</f>
        <v>0</v>
      </c>
      <c r="P52">
        <f>IF(LEFT(AP52,1)&lt;&gt;"0",IF(LEFT(AP52,1)="1",3.0,AQ52),$D$5+$E$5*(BG52*AZ52/($K$5*1000))+$F$5*(BG52*AZ52/($K$5*1000))*MAX(MIN(AN52,$J$5),$I$5)*MAX(MIN(AN52,$J$5),$I$5)+$G$5*MAX(MIN(AN52,$J$5),$I$5)*(BG52*AZ52/($K$5*1000))+$H$5*(BG52*AZ52/($K$5*1000))*(BG52*AZ52/($K$5*1000)))</f>
        <v>0</v>
      </c>
      <c r="Q52">
        <f>H52*(1000-(1000*0.61365*exp(17.502*U52/(240.97+U52))/(AZ52+BA52)+AU52)/2)/(1000*0.61365*exp(17.502*U52/(240.97+U52))/(AZ52+BA52)-AU52)</f>
        <v>0</v>
      </c>
      <c r="R52">
        <f>1/((AO52+1)/(O52/1.6)+1/(P52/1.37)) + AO52/((AO52+1)/(O52/1.6) + AO52/(P52/1.37))</f>
        <v>0</v>
      </c>
      <c r="S52">
        <f>(AJ52*AM52)</f>
        <v>0</v>
      </c>
      <c r="T52">
        <f>(BB52+(S52+2*0.95*5.67E-8*(((BB52+$B$9)+273)^4-(BB52+273)^4)-44100*H52)/(1.84*29.3*P52+8*0.95*5.67E-8*(BB52+273)^3))</f>
        <v>0</v>
      </c>
      <c r="U52">
        <f>($C$9*BC52+$D$9*BD52+$E$9*T52)</f>
        <v>0</v>
      </c>
      <c r="V52">
        <f>0.61365*exp(17.502*U52/(240.97+U52))</f>
        <v>0</v>
      </c>
      <c r="W52">
        <f>(X52/Y52*100)</f>
        <v>0</v>
      </c>
      <c r="X52">
        <f>AU52*(AZ52+BA52)/1000</f>
        <v>0</v>
      </c>
      <c r="Y52">
        <f>0.61365*exp(17.502*BB52/(240.97+BB52))</f>
        <v>0</v>
      </c>
      <c r="Z52">
        <f>(V52-AU52*(AZ52+BA52)/1000)</f>
        <v>0</v>
      </c>
      <c r="AA52">
        <f>(-H52*44100)</f>
        <v>0</v>
      </c>
      <c r="AB52">
        <f>2*29.3*P52*0.92*(BB52-U52)</f>
        <v>0</v>
      </c>
      <c r="AC52">
        <f>2*0.95*5.67E-8*(((BB52+$B$9)+273)^4-(U52+273)^4)</f>
        <v>0</v>
      </c>
      <c r="AD52">
        <f>S52+AC52+AA52+AB52</f>
        <v>0</v>
      </c>
      <c r="AE52">
        <v>0</v>
      </c>
      <c r="AF52">
        <v>0</v>
      </c>
      <c r="AG52">
        <f>IF(AE52*$H$15&gt;=AI52,1.0,(AI52/(AI52-AE52*$H$15)))</f>
        <v>0</v>
      </c>
      <c r="AH52">
        <f>(AG52-1)*100</f>
        <v>0</v>
      </c>
      <c r="AI52">
        <f>MAX(0,($B$15+$C$15*BG52)/(1+$D$15*BG52)*AZ52/(BB52+273)*$E$15)</f>
        <v>0</v>
      </c>
      <c r="AJ52">
        <f>$B$13*BH52+$C$13*BI52+$D$13*BT52</f>
        <v>0</v>
      </c>
      <c r="AK52">
        <f>AJ52*AL52</f>
        <v>0</v>
      </c>
      <c r="AL52">
        <f>($B$13*$D$11+$C$13*$D$11+$D$13*(BU52*$E$11+BV52*$G$11))/($B$13+$C$13+$D$13)</f>
        <v>0</v>
      </c>
      <c r="AM52">
        <f>($B$13*$K$11+$C$13*$K$11+$D$13*(BU52*$L$11+BV52*$N$11))/($B$13+$C$13+$D$13)</f>
        <v>0</v>
      </c>
      <c r="AN52">
        <v>2.2</v>
      </c>
      <c r="AO52">
        <v>0.5</v>
      </c>
      <c r="AP52" t="s">
        <v>334</v>
      </c>
      <c r="AQ52">
        <v>2</v>
      </c>
      <c r="AR52">
        <v>1657729145.599999</v>
      </c>
      <c r="AS52">
        <v>414.5826451612903</v>
      </c>
      <c r="AT52">
        <v>419.9509677419355</v>
      </c>
      <c r="AU52">
        <v>30.52116774193549</v>
      </c>
      <c r="AV52">
        <v>29.22058064516129</v>
      </c>
      <c r="AW52">
        <v>412.5296451612903</v>
      </c>
      <c r="AX52">
        <v>30.19439677419354</v>
      </c>
      <c r="AY52">
        <v>600.0051612903226</v>
      </c>
      <c r="AZ52">
        <v>85.15595483870968</v>
      </c>
      <c r="BA52">
        <v>0.1000288516129032</v>
      </c>
      <c r="BB52">
        <v>30.36679677419355</v>
      </c>
      <c r="BC52">
        <v>30.85804193548386</v>
      </c>
      <c r="BD52">
        <v>999.9000000000003</v>
      </c>
      <c r="BE52">
        <v>0</v>
      </c>
      <c r="BF52">
        <v>0</v>
      </c>
      <c r="BG52">
        <v>10002.90322580645</v>
      </c>
      <c r="BH52">
        <v>274.6475161290323</v>
      </c>
      <c r="BI52">
        <v>1048.126129032258</v>
      </c>
      <c r="BJ52">
        <v>-5.320759677419352</v>
      </c>
      <c r="BK52">
        <v>427.6836129032259</v>
      </c>
      <c r="BL52">
        <v>432.5914193548386</v>
      </c>
      <c r="BM52">
        <v>1.300595806451613</v>
      </c>
      <c r="BN52">
        <v>419.9509677419355</v>
      </c>
      <c r="BO52">
        <v>29.22058064516129</v>
      </c>
      <c r="BP52">
        <v>2.599058387096775</v>
      </c>
      <c r="BQ52">
        <v>2.488305483870968</v>
      </c>
      <c r="BR52">
        <v>21.66048709677419</v>
      </c>
      <c r="BS52">
        <v>20.95020967741936</v>
      </c>
      <c r="BT52">
        <v>899.9992903225806</v>
      </c>
      <c r="BU52">
        <v>0.6430005483870969</v>
      </c>
      <c r="BV52">
        <v>0.3569994516129032</v>
      </c>
      <c r="BW52">
        <v>34</v>
      </c>
      <c r="BX52">
        <v>15031.70322580645</v>
      </c>
      <c r="BY52">
        <v>1657729175.6</v>
      </c>
      <c r="BZ52" t="s">
        <v>441</v>
      </c>
      <c r="CA52">
        <v>1657729175.6</v>
      </c>
      <c r="CB52">
        <v>1657728749.6</v>
      </c>
      <c r="CC52">
        <v>36</v>
      </c>
      <c r="CD52">
        <v>-0.048</v>
      </c>
      <c r="CE52">
        <v>-0.048</v>
      </c>
      <c r="CF52">
        <v>2.053</v>
      </c>
      <c r="CG52">
        <v>0.327</v>
      </c>
      <c r="CH52">
        <v>420</v>
      </c>
      <c r="CI52">
        <v>28</v>
      </c>
      <c r="CJ52">
        <v>0.35</v>
      </c>
      <c r="CK52">
        <v>0.08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3.22516</v>
      </c>
      <c r="CX52">
        <v>2.78119</v>
      </c>
      <c r="CY52">
        <v>0.08068309999999999</v>
      </c>
      <c r="CZ52">
        <v>0.0828869</v>
      </c>
      <c r="DA52">
        <v>0.11809</v>
      </c>
      <c r="DB52">
        <v>0.11714</v>
      </c>
      <c r="DC52">
        <v>22979.7</v>
      </c>
      <c r="DD52">
        <v>22646.2</v>
      </c>
      <c r="DE52">
        <v>24058.2</v>
      </c>
      <c r="DF52">
        <v>22018.2</v>
      </c>
      <c r="DG52">
        <v>31377.5</v>
      </c>
      <c r="DH52">
        <v>24819.1</v>
      </c>
      <c r="DI52">
        <v>39343.2</v>
      </c>
      <c r="DJ52">
        <v>30503.7</v>
      </c>
      <c r="DK52">
        <v>2.09567</v>
      </c>
      <c r="DL52">
        <v>2.12235</v>
      </c>
      <c r="DM52">
        <v>0.0262074</v>
      </c>
      <c r="DN52">
        <v>0</v>
      </c>
      <c r="DO52">
        <v>30.4365</v>
      </c>
      <c r="DP52">
        <v>999.9</v>
      </c>
      <c r="DQ52">
        <v>62.9</v>
      </c>
      <c r="DR52">
        <v>32.4</v>
      </c>
      <c r="DS52">
        <v>36.0774</v>
      </c>
      <c r="DT52">
        <v>63.9277</v>
      </c>
      <c r="DU52">
        <v>12.7804</v>
      </c>
      <c r="DV52">
        <v>2</v>
      </c>
      <c r="DW52">
        <v>0.601631</v>
      </c>
      <c r="DX52">
        <v>2.42603</v>
      </c>
      <c r="DY52">
        <v>20.3512</v>
      </c>
      <c r="DZ52">
        <v>5.22358</v>
      </c>
      <c r="EA52">
        <v>11.9477</v>
      </c>
      <c r="EB52">
        <v>4.9755</v>
      </c>
      <c r="EC52">
        <v>3.281</v>
      </c>
      <c r="ED52">
        <v>6746.3</v>
      </c>
      <c r="EE52">
        <v>9999</v>
      </c>
      <c r="EF52">
        <v>9999</v>
      </c>
      <c r="EG52">
        <v>162.7</v>
      </c>
      <c r="EH52">
        <v>4.97174</v>
      </c>
      <c r="EI52">
        <v>1.86159</v>
      </c>
      <c r="EJ52">
        <v>1.86708</v>
      </c>
      <c r="EK52">
        <v>1.85852</v>
      </c>
      <c r="EL52">
        <v>1.86265</v>
      </c>
      <c r="EM52">
        <v>1.86329</v>
      </c>
      <c r="EN52">
        <v>1.86401</v>
      </c>
      <c r="EO52">
        <v>1.86016</v>
      </c>
      <c r="EP52">
        <v>0</v>
      </c>
      <c r="EQ52">
        <v>0</v>
      </c>
      <c r="ER52">
        <v>0</v>
      </c>
      <c r="ES52">
        <v>0</v>
      </c>
      <c r="ET52" t="s">
        <v>336</v>
      </c>
      <c r="EU52" t="s">
        <v>337</v>
      </c>
      <c r="EV52" t="s">
        <v>338</v>
      </c>
      <c r="EW52" t="s">
        <v>338</v>
      </c>
      <c r="EX52" t="s">
        <v>338</v>
      </c>
      <c r="EY52" t="s">
        <v>338</v>
      </c>
      <c r="EZ52">
        <v>0</v>
      </c>
      <c r="FA52">
        <v>100</v>
      </c>
      <c r="FB52">
        <v>100</v>
      </c>
      <c r="FC52">
        <v>2.053</v>
      </c>
      <c r="FD52">
        <v>0.3268</v>
      </c>
      <c r="FE52">
        <v>1.951698741158338</v>
      </c>
      <c r="FF52">
        <v>0.0006784385813721132</v>
      </c>
      <c r="FG52">
        <v>-9.114967239483524E-07</v>
      </c>
      <c r="FH52">
        <v>3.422039933275619E-10</v>
      </c>
      <c r="FI52">
        <v>0.3267700000000033</v>
      </c>
      <c r="FJ52">
        <v>0</v>
      </c>
      <c r="FK52">
        <v>0</v>
      </c>
      <c r="FL52">
        <v>0</v>
      </c>
      <c r="FM52">
        <v>1</v>
      </c>
      <c r="FN52">
        <v>2092</v>
      </c>
      <c r="FO52">
        <v>0</v>
      </c>
      <c r="FP52">
        <v>27</v>
      </c>
      <c r="FQ52">
        <v>1</v>
      </c>
      <c r="FR52">
        <v>6.7</v>
      </c>
      <c r="FS52">
        <v>1.38916</v>
      </c>
      <c r="FT52">
        <v>2.42432</v>
      </c>
      <c r="FU52">
        <v>2.14966</v>
      </c>
      <c r="FV52">
        <v>2.71118</v>
      </c>
      <c r="FW52">
        <v>2.15088</v>
      </c>
      <c r="FX52">
        <v>2.43042</v>
      </c>
      <c r="FY52">
        <v>37.9891</v>
      </c>
      <c r="FZ52">
        <v>15.7957</v>
      </c>
      <c r="GA52">
        <v>19</v>
      </c>
      <c r="GB52">
        <v>620.794</v>
      </c>
      <c r="GC52">
        <v>666.059</v>
      </c>
      <c r="GD52">
        <v>28.0007</v>
      </c>
      <c r="GE52">
        <v>34.5926</v>
      </c>
      <c r="GF52">
        <v>30.0013</v>
      </c>
      <c r="GG52">
        <v>34.2736</v>
      </c>
      <c r="GH52">
        <v>34.2268</v>
      </c>
      <c r="GI52">
        <v>27.8246</v>
      </c>
      <c r="GJ52">
        <v>21.1317</v>
      </c>
      <c r="GK52">
        <v>93.29510000000001</v>
      </c>
      <c r="GL52">
        <v>28</v>
      </c>
      <c r="GM52">
        <v>420</v>
      </c>
      <c r="GN52">
        <v>29.2626</v>
      </c>
      <c r="GO52">
        <v>99.47620000000001</v>
      </c>
      <c r="GP52">
        <v>100.04</v>
      </c>
    </row>
    <row r="53" spans="1:198">
      <c r="A53">
        <v>35</v>
      </c>
      <c r="B53">
        <v>1657729236.6</v>
      </c>
      <c r="C53">
        <v>4977.599999904633</v>
      </c>
      <c r="D53" t="s">
        <v>442</v>
      </c>
      <c r="E53" t="s">
        <v>443</v>
      </c>
      <c r="F53">
        <v>15</v>
      </c>
      <c r="G53">
        <v>1657729228.599999</v>
      </c>
      <c r="H53">
        <f>(I53)/1000</f>
        <v>0</v>
      </c>
      <c r="I53">
        <f>1000*AY53*AG53*(AU53-AV53)/(100*AN53*(1000-AG53*AU53))</f>
        <v>0</v>
      </c>
      <c r="J53">
        <f>AY53*AG53*(AT53-AS53*(1000-AG53*AV53)/(1000-AG53*AU53))/(100*AN53)</f>
        <v>0</v>
      </c>
      <c r="K53">
        <f>AS53 - IF(AG53&gt;1, J53*AN53*100.0/(AI53*BG53), 0)</f>
        <v>0</v>
      </c>
      <c r="L53">
        <f>((R53-H53/2)*K53-J53)/(R53+H53/2)</f>
        <v>0</v>
      </c>
      <c r="M53">
        <f>L53*(AZ53+BA53)/1000.0</f>
        <v>0</v>
      </c>
      <c r="N53">
        <f>(AS53 - IF(AG53&gt;1, J53*AN53*100.0/(AI53*BG53), 0))*(AZ53+BA53)/1000.0</f>
        <v>0</v>
      </c>
      <c r="O53">
        <f>2.0/((1/Q53-1/P53)+SIGN(Q53)*SQRT((1/Q53-1/P53)*(1/Q53-1/P53) + 4*AO53/((AO53+1)*(AO53+1))*(2*1/Q53*1/P53-1/P53*1/P53)))</f>
        <v>0</v>
      </c>
      <c r="P53">
        <f>IF(LEFT(AP53,1)&lt;&gt;"0",IF(LEFT(AP53,1)="1",3.0,AQ53),$D$5+$E$5*(BG53*AZ53/($K$5*1000))+$F$5*(BG53*AZ53/($K$5*1000))*MAX(MIN(AN53,$J$5),$I$5)*MAX(MIN(AN53,$J$5),$I$5)+$G$5*MAX(MIN(AN53,$J$5),$I$5)*(BG53*AZ53/($K$5*1000))+$H$5*(BG53*AZ53/($K$5*1000))*(BG53*AZ53/($K$5*1000)))</f>
        <v>0</v>
      </c>
      <c r="Q53">
        <f>H53*(1000-(1000*0.61365*exp(17.502*U53/(240.97+U53))/(AZ53+BA53)+AU53)/2)/(1000*0.61365*exp(17.502*U53/(240.97+U53))/(AZ53+BA53)-AU53)</f>
        <v>0</v>
      </c>
      <c r="R53">
        <f>1/((AO53+1)/(O53/1.6)+1/(P53/1.37)) + AO53/((AO53+1)/(O53/1.6) + AO53/(P53/1.37))</f>
        <v>0</v>
      </c>
      <c r="S53">
        <f>(AJ53*AM53)</f>
        <v>0</v>
      </c>
      <c r="T53">
        <f>(BB53+(S53+2*0.95*5.67E-8*(((BB53+$B$9)+273)^4-(BB53+273)^4)-44100*H53)/(1.84*29.3*P53+8*0.95*5.67E-8*(BB53+273)^3))</f>
        <v>0</v>
      </c>
      <c r="U53">
        <f>($C$9*BC53+$D$9*BD53+$E$9*T53)</f>
        <v>0</v>
      </c>
      <c r="V53">
        <f>0.61365*exp(17.502*U53/(240.97+U53))</f>
        <v>0</v>
      </c>
      <c r="W53">
        <f>(X53/Y53*100)</f>
        <v>0</v>
      </c>
      <c r="X53">
        <f>AU53*(AZ53+BA53)/1000</f>
        <v>0</v>
      </c>
      <c r="Y53">
        <f>0.61365*exp(17.502*BB53/(240.97+BB53))</f>
        <v>0</v>
      </c>
      <c r="Z53">
        <f>(V53-AU53*(AZ53+BA53)/1000)</f>
        <v>0</v>
      </c>
      <c r="AA53">
        <f>(-H53*44100)</f>
        <v>0</v>
      </c>
      <c r="AB53">
        <f>2*29.3*P53*0.92*(BB53-U53)</f>
        <v>0</v>
      </c>
      <c r="AC53">
        <f>2*0.95*5.67E-8*(((BB53+$B$9)+273)^4-(U53+273)^4)</f>
        <v>0</v>
      </c>
      <c r="AD53">
        <f>S53+AC53+AA53+AB53</f>
        <v>0</v>
      </c>
      <c r="AE53">
        <v>0</v>
      </c>
      <c r="AF53">
        <v>0</v>
      </c>
      <c r="AG53">
        <f>IF(AE53*$H$15&gt;=AI53,1.0,(AI53/(AI53-AE53*$H$15)))</f>
        <v>0</v>
      </c>
      <c r="AH53">
        <f>(AG53-1)*100</f>
        <v>0</v>
      </c>
      <c r="AI53">
        <f>MAX(0,($B$15+$C$15*BG53)/(1+$D$15*BG53)*AZ53/(BB53+273)*$E$15)</f>
        <v>0</v>
      </c>
      <c r="AJ53">
        <f>$B$13*BH53+$C$13*BI53+$D$13*BT53</f>
        <v>0</v>
      </c>
      <c r="AK53">
        <f>AJ53*AL53</f>
        <v>0</v>
      </c>
      <c r="AL53">
        <f>($B$13*$D$11+$C$13*$D$11+$D$13*(BU53*$E$11+BV53*$G$11))/($B$13+$C$13+$D$13)</f>
        <v>0</v>
      </c>
      <c r="AM53">
        <f>($B$13*$K$11+$C$13*$K$11+$D$13*(BU53*$L$11+BV53*$N$11))/($B$13+$C$13+$D$13)</f>
        <v>0</v>
      </c>
      <c r="AN53">
        <v>2.2</v>
      </c>
      <c r="AO53">
        <v>0.5</v>
      </c>
      <c r="AP53" t="s">
        <v>334</v>
      </c>
      <c r="AQ53">
        <v>2</v>
      </c>
      <c r="AR53">
        <v>1657729228.599999</v>
      </c>
      <c r="AS53">
        <v>415.0909032258065</v>
      </c>
      <c r="AT53">
        <v>419.9763870967742</v>
      </c>
      <c r="AU53">
        <v>30.65982903225806</v>
      </c>
      <c r="AV53">
        <v>29.36655806451613</v>
      </c>
      <c r="AW53">
        <v>412.9979032258065</v>
      </c>
      <c r="AX53">
        <v>30.33306451612904</v>
      </c>
      <c r="AY53">
        <v>600.0073870967741</v>
      </c>
      <c r="AZ53">
        <v>85.15911935483872</v>
      </c>
      <c r="BA53">
        <v>0.1000503161290322</v>
      </c>
      <c r="BB53">
        <v>30.33935806451613</v>
      </c>
      <c r="BC53">
        <v>30.63535161290323</v>
      </c>
      <c r="BD53">
        <v>999.9000000000003</v>
      </c>
      <c r="BE53">
        <v>0</v>
      </c>
      <c r="BF53">
        <v>0</v>
      </c>
      <c r="BG53">
        <v>9997.175806451613</v>
      </c>
      <c r="BH53">
        <v>184.7110967741935</v>
      </c>
      <c r="BI53">
        <v>1322.508064516129</v>
      </c>
      <c r="BJ53">
        <v>-4.925793548387098</v>
      </c>
      <c r="BK53">
        <v>428.1783870967741</v>
      </c>
      <c r="BL53">
        <v>432.6827096774194</v>
      </c>
      <c r="BM53">
        <v>1.293277096774194</v>
      </c>
      <c r="BN53">
        <v>419.9763870967742</v>
      </c>
      <c r="BO53">
        <v>29.36655806451613</v>
      </c>
      <c r="BP53">
        <v>2.610964193548386</v>
      </c>
      <c r="BQ53">
        <v>2.500830322580645</v>
      </c>
      <c r="BR53">
        <v>21.73525806451613</v>
      </c>
      <c r="BS53">
        <v>21.03190645161291</v>
      </c>
      <c r="BT53">
        <v>600.0005806451613</v>
      </c>
      <c r="BU53">
        <v>0.6429971612903226</v>
      </c>
      <c r="BV53">
        <v>0.357002870967742</v>
      </c>
      <c r="BW53">
        <v>34</v>
      </c>
      <c r="BX53">
        <v>10021.12903225806</v>
      </c>
      <c r="BY53">
        <v>1657729259.1</v>
      </c>
      <c r="BZ53" t="s">
        <v>444</v>
      </c>
      <c r="CA53">
        <v>1657729259.1</v>
      </c>
      <c r="CB53">
        <v>1657728749.6</v>
      </c>
      <c r="CC53">
        <v>37</v>
      </c>
      <c r="CD53">
        <v>0.04</v>
      </c>
      <c r="CE53">
        <v>-0.048</v>
      </c>
      <c r="CF53">
        <v>2.093</v>
      </c>
      <c r="CG53">
        <v>0.327</v>
      </c>
      <c r="CH53">
        <v>420</v>
      </c>
      <c r="CI53">
        <v>28</v>
      </c>
      <c r="CJ53">
        <v>0.47</v>
      </c>
      <c r="CK53">
        <v>0.08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3.22481</v>
      </c>
      <c r="CX53">
        <v>2.78114</v>
      </c>
      <c r="CY53">
        <v>0.0807124</v>
      </c>
      <c r="CZ53">
        <v>0.0828411</v>
      </c>
      <c r="DA53">
        <v>0.118383</v>
      </c>
      <c r="DB53">
        <v>0.117487</v>
      </c>
      <c r="DC53">
        <v>22967.8</v>
      </c>
      <c r="DD53">
        <v>22636.7</v>
      </c>
      <c r="DE53">
        <v>24047.4</v>
      </c>
      <c r="DF53">
        <v>22008.7</v>
      </c>
      <c r="DG53">
        <v>31354.2</v>
      </c>
      <c r="DH53">
        <v>24798.6</v>
      </c>
      <c r="DI53">
        <v>39326.2</v>
      </c>
      <c r="DJ53">
        <v>30490.1</v>
      </c>
      <c r="DK53">
        <v>2.09285</v>
      </c>
      <c r="DL53">
        <v>2.11815</v>
      </c>
      <c r="DM53">
        <v>0.0149757</v>
      </c>
      <c r="DN53">
        <v>0</v>
      </c>
      <c r="DO53">
        <v>30.3836</v>
      </c>
      <c r="DP53">
        <v>999.9</v>
      </c>
      <c r="DQ53">
        <v>62.5</v>
      </c>
      <c r="DR53">
        <v>32.5</v>
      </c>
      <c r="DS53">
        <v>36.0519</v>
      </c>
      <c r="DT53">
        <v>63.9077</v>
      </c>
      <c r="DU53">
        <v>12.8686</v>
      </c>
      <c r="DV53">
        <v>2</v>
      </c>
      <c r="DW53">
        <v>0.623379</v>
      </c>
      <c r="DX53">
        <v>2.30659</v>
      </c>
      <c r="DY53">
        <v>20.3559</v>
      </c>
      <c r="DZ53">
        <v>5.22388</v>
      </c>
      <c r="EA53">
        <v>11.9495</v>
      </c>
      <c r="EB53">
        <v>4.9755</v>
      </c>
      <c r="EC53">
        <v>3.281</v>
      </c>
      <c r="ED53">
        <v>6748.5</v>
      </c>
      <c r="EE53">
        <v>9999</v>
      </c>
      <c r="EF53">
        <v>9999</v>
      </c>
      <c r="EG53">
        <v>162.7</v>
      </c>
      <c r="EH53">
        <v>4.97174</v>
      </c>
      <c r="EI53">
        <v>1.86161</v>
      </c>
      <c r="EJ53">
        <v>1.86712</v>
      </c>
      <c r="EK53">
        <v>1.85852</v>
      </c>
      <c r="EL53">
        <v>1.86268</v>
      </c>
      <c r="EM53">
        <v>1.86332</v>
      </c>
      <c r="EN53">
        <v>1.86401</v>
      </c>
      <c r="EO53">
        <v>1.8602</v>
      </c>
      <c r="EP53">
        <v>0</v>
      </c>
      <c r="EQ53">
        <v>0</v>
      </c>
      <c r="ER53">
        <v>0</v>
      </c>
      <c r="ES53">
        <v>0</v>
      </c>
      <c r="ET53" t="s">
        <v>336</v>
      </c>
      <c r="EU53" t="s">
        <v>337</v>
      </c>
      <c r="EV53" t="s">
        <v>338</v>
      </c>
      <c r="EW53" t="s">
        <v>338</v>
      </c>
      <c r="EX53" t="s">
        <v>338</v>
      </c>
      <c r="EY53" t="s">
        <v>338</v>
      </c>
      <c r="EZ53">
        <v>0</v>
      </c>
      <c r="FA53">
        <v>100</v>
      </c>
      <c r="FB53">
        <v>100</v>
      </c>
      <c r="FC53">
        <v>2.093</v>
      </c>
      <c r="FD53">
        <v>0.3267</v>
      </c>
      <c r="FE53">
        <v>1.903894688861735</v>
      </c>
      <c r="FF53">
        <v>0.0006784385813721132</v>
      </c>
      <c r="FG53">
        <v>-9.114967239483524E-07</v>
      </c>
      <c r="FH53">
        <v>3.422039933275619E-10</v>
      </c>
      <c r="FI53">
        <v>0.3267700000000033</v>
      </c>
      <c r="FJ53">
        <v>0</v>
      </c>
      <c r="FK53">
        <v>0</v>
      </c>
      <c r="FL53">
        <v>0</v>
      </c>
      <c r="FM53">
        <v>1</v>
      </c>
      <c r="FN53">
        <v>2092</v>
      </c>
      <c r="FO53">
        <v>0</v>
      </c>
      <c r="FP53">
        <v>27</v>
      </c>
      <c r="FQ53">
        <v>1</v>
      </c>
      <c r="FR53">
        <v>8.1</v>
      </c>
      <c r="FS53">
        <v>1.38916</v>
      </c>
      <c r="FT53">
        <v>2.42554</v>
      </c>
      <c r="FU53">
        <v>2.14966</v>
      </c>
      <c r="FV53">
        <v>2.70996</v>
      </c>
      <c r="FW53">
        <v>2.15088</v>
      </c>
      <c r="FX53">
        <v>2.42188</v>
      </c>
      <c r="FY53">
        <v>38.0863</v>
      </c>
      <c r="FZ53">
        <v>15.7957</v>
      </c>
      <c r="GA53">
        <v>19</v>
      </c>
      <c r="GB53">
        <v>621.034</v>
      </c>
      <c r="GC53">
        <v>665.039</v>
      </c>
      <c r="GD53">
        <v>27.9976</v>
      </c>
      <c r="GE53">
        <v>34.8288</v>
      </c>
      <c r="GF53">
        <v>30.0011</v>
      </c>
      <c r="GG53">
        <v>34.5231</v>
      </c>
      <c r="GH53">
        <v>34.4743</v>
      </c>
      <c r="GI53">
        <v>27.8421</v>
      </c>
      <c r="GJ53">
        <v>20.7949</v>
      </c>
      <c r="GK53">
        <v>92.9247</v>
      </c>
      <c r="GL53">
        <v>28</v>
      </c>
      <c r="GM53">
        <v>420</v>
      </c>
      <c r="GN53">
        <v>29.3632</v>
      </c>
      <c r="GO53">
        <v>99.4327</v>
      </c>
      <c r="GP53">
        <v>99.9953</v>
      </c>
    </row>
    <row r="54" spans="1:198">
      <c r="A54">
        <v>36</v>
      </c>
      <c r="B54">
        <v>1657729320.1</v>
      </c>
      <c r="C54">
        <v>5061.099999904633</v>
      </c>
      <c r="D54" t="s">
        <v>445</v>
      </c>
      <c r="E54" t="s">
        <v>446</v>
      </c>
      <c r="F54">
        <v>15</v>
      </c>
      <c r="G54">
        <v>1657729312.099999</v>
      </c>
      <c r="H54">
        <f>(I54)/1000</f>
        <v>0</v>
      </c>
      <c r="I54">
        <f>1000*AY54*AG54*(AU54-AV54)/(100*AN54*(1000-AG54*AU54))</f>
        <v>0</v>
      </c>
      <c r="J54">
        <f>AY54*AG54*(AT54-AS54*(1000-AG54*AV54)/(1000-AG54*AU54))/(100*AN54)</f>
        <v>0</v>
      </c>
      <c r="K54">
        <f>AS54 - IF(AG54&gt;1, J54*AN54*100.0/(AI54*BG54), 0)</f>
        <v>0</v>
      </c>
      <c r="L54">
        <f>((R54-H54/2)*K54-J54)/(R54+H54/2)</f>
        <v>0</v>
      </c>
      <c r="M54">
        <f>L54*(AZ54+BA54)/1000.0</f>
        <v>0</v>
      </c>
      <c r="N54">
        <f>(AS54 - IF(AG54&gt;1, J54*AN54*100.0/(AI54*BG54), 0))*(AZ54+BA54)/1000.0</f>
        <v>0</v>
      </c>
      <c r="O54">
        <f>2.0/((1/Q54-1/P54)+SIGN(Q54)*SQRT((1/Q54-1/P54)*(1/Q54-1/P54) + 4*AO54/((AO54+1)*(AO54+1))*(2*1/Q54*1/P54-1/P54*1/P54)))</f>
        <v>0</v>
      </c>
      <c r="P54">
        <f>IF(LEFT(AP54,1)&lt;&gt;"0",IF(LEFT(AP54,1)="1",3.0,AQ54),$D$5+$E$5*(BG54*AZ54/($K$5*1000))+$F$5*(BG54*AZ54/($K$5*1000))*MAX(MIN(AN54,$J$5),$I$5)*MAX(MIN(AN54,$J$5),$I$5)+$G$5*MAX(MIN(AN54,$J$5),$I$5)*(BG54*AZ54/($K$5*1000))+$H$5*(BG54*AZ54/($K$5*1000))*(BG54*AZ54/($K$5*1000)))</f>
        <v>0</v>
      </c>
      <c r="Q54">
        <f>H54*(1000-(1000*0.61365*exp(17.502*U54/(240.97+U54))/(AZ54+BA54)+AU54)/2)/(1000*0.61365*exp(17.502*U54/(240.97+U54))/(AZ54+BA54)-AU54)</f>
        <v>0</v>
      </c>
      <c r="R54">
        <f>1/((AO54+1)/(O54/1.6)+1/(P54/1.37)) + AO54/((AO54+1)/(O54/1.6) + AO54/(P54/1.37))</f>
        <v>0</v>
      </c>
      <c r="S54">
        <f>(AJ54*AM54)</f>
        <v>0</v>
      </c>
      <c r="T54">
        <f>(BB54+(S54+2*0.95*5.67E-8*(((BB54+$B$9)+273)^4-(BB54+273)^4)-44100*H54)/(1.84*29.3*P54+8*0.95*5.67E-8*(BB54+273)^3))</f>
        <v>0</v>
      </c>
      <c r="U54">
        <f>($C$9*BC54+$D$9*BD54+$E$9*T54)</f>
        <v>0</v>
      </c>
      <c r="V54">
        <f>0.61365*exp(17.502*U54/(240.97+U54))</f>
        <v>0</v>
      </c>
      <c r="W54">
        <f>(X54/Y54*100)</f>
        <v>0</v>
      </c>
      <c r="X54">
        <f>AU54*(AZ54+BA54)/1000</f>
        <v>0</v>
      </c>
      <c r="Y54">
        <f>0.61365*exp(17.502*BB54/(240.97+BB54))</f>
        <v>0</v>
      </c>
      <c r="Z54">
        <f>(V54-AU54*(AZ54+BA54)/1000)</f>
        <v>0</v>
      </c>
      <c r="AA54">
        <f>(-H54*44100)</f>
        <v>0</v>
      </c>
      <c r="AB54">
        <f>2*29.3*P54*0.92*(BB54-U54)</f>
        <v>0</v>
      </c>
      <c r="AC54">
        <f>2*0.95*5.67E-8*(((BB54+$B$9)+273)^4-(U54+273)^4)</f>
        <v>0</v>
      </c>
      <c r="AD54">
        <f>S54+AC54+AA54+AB54</f>
        <v>0</v>
      </c>
      <c r="AE54">
        <v>0</v>
      </c>
      <c r="AF54">
        <v>0</v>
      </c>
      <c r="AG54">
        <f>IF(AE54*$H$15&gt;=AI54,1.0,(AI54/(AI54-AE54*$H$15)))</f>
        <v>0</v>
      </c>
      <c r="AH54">
        <f>(AG54-1)*100</f>
        <v>0</v>
      </c>
      <c r="AI54">
        <f>MAX(0,($B$15+$C$15*BG54)/(1+$D$15*BG54)*AZ54/(BB54+273)*$E$15)</f>
        <v>0</v>
      </c>
      <c r="AJ54">
        <f>$B$13*BH54+$C$13*BI54+$D$13*BT54</f>
        <v>0</v>
      </c>
      <c r="AK54">
        <f>AJ54*AL54</f>
        <v>0</v>
      </c>
      <c r="AL54">
        <f>($B$13*$D$11+$C$13*$D$11+$D$13*(BU54*$E$11+BV54*$G$11))/($B$13+$C$13+$D$13)</f>
        <v>0</v>
      </c>
      <c r="AM54">
        <f>($B$13*$K$11+$C$13*$K$11+$D$13*(BU54*$L$11+BV54*$N$11))/($B$13+$C$13+$D$13)</f>
        <v>0</v>
      </c>
      <c r="AN54">
        <v>2.2</v>
      </c>
      <c r="AO54">
        <v>0.5</v>
      </c>
      <c r="AP54" t="s">
        <v>334</v>
      </c>
      <c r="AQ54">
        <v>2</v>
      </c>
      <c r="AR54">
        <v>1657729312.099999</v>
      </c>
      <c r="AS54">
        <v>415.573064516129</v>
      </c>
      <c r="AT54">
        <v>419.9830322580645</v>
      </c>
      <c r="AU54">
        <v>30.55044838709678</v>
      </c>
      <c r="AV54">
        <v>29.29214838709678</v>
      </c>
      <c r="AW54">
        <v>413.551064516129</v>
      </c>
      <c r="AX54">
        <v>30.22367419354838</v>
      </c>
      <c r="AY54">
        <v>599.9900967741935</v>
      </c>
      <c r="AZ54">
        <v>85.1596258064516</v>
      </c>
      <c r="BA54">
        <v>0.09998671935483869</v>
      </c>
      <c r="BB54">
        <v>30.3378870967742</v>
      </c>
      <c r="BC54">
        <v>30.50632258064516</v>
      </c>
      <c r="BD54">
        <v>999.9000000000003</v>
      </c>
      <c r="BE54">
        <v>0</v>
      </c>
      <c r="BF54">
        <v>0</v>
      </c>
      <c r="BG54">
        <v>10002.90483870968</v>
      </c>
      <c r="BH54">
        <v>123.8831290322581</v>
      </c>
      <c r="BI54">
        <v>1397.390322580645</v>
      </c>
      <c r="BJ54">
        <v>-4.338921290322581</v>
      </c>
      <c r="BK54">
        <v>428.7423548387096</v>
      </c>
      <c r="BL54">
        <v>432.6564838709678</v>
      </c>
      <c r="BM54">
        <v>1.258298064516129</v>
      </c>
      <c r="BN54">
        <v>419.9830322580645</v>
      </c>
      <c r="BO54">
        <v>29.29214838709678</v>
      </c>
      <c r="BP54">
        <v>2.601663870967742</v>
      </c>
      <c r="BQ54">
        <v>2.49450870967742</v>
      </c>
      <c r="BR54">
        <v>21.67687741935484</v>
      </c>
      <c r="BS54">
        <v>20.99071612903226</v>
      </c>
      <c r="BT54">
        <v>399.998935483871</v>
      </c>
      <c r="BU54">
        <v>0.6429982258064518</v>
      </c>
      <c r="BV54">
        <v>0.357001741935484</v>
      </c>
      <c r="BW54">
        <v>35</v>
      </c>
      <c r="BX54">
        <v>6680.735161290323</v>
      </c>
      <c r="BY54">
        <v>1657729348.1</v>
      </c>
      <c r="BZ54" t="s">
        <v>447</v>
      </c>
      <c r="CA54">
        <v>1657729348.1</v>
      </c>
      <c r="CB54">
        <v>1657728749.6</v>
      </c>
      <c r="CC54">
        <v>38</v>
      </c>
      <c r="CD54">
        <v>-0.07099999999999999</v>
      </c>
      <c r="CE54">
        <v>-0.048</v>
      </c>
      <c r="CF54">
        <v>2.022</v>
      </c>
      <c r="CG54">
        <v>0.327</v>
      </c>
      <c r="CH54">
        <v>420</v>
      </c>
      <c r="CI54">
        <v>28</v>
      </c>
      <c r="CJ54">
        <v>0.64</v>
      </c>
      <c r="CK54">
        <v>0.08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3.22461</v>
      </c>
      <c r="CX54">
        <v>2.78145</v>
      </c>
      <c r="CY54">
        <v>0.0807484</v>
      </c>
      <c r="CZ54">
        <v>0.0827869</v>
      </c>
      <c r="DA54">
        <v>0.118045</v>
      </c>
      <c r="DB54">
        <v>0.117235</v>
      </c>
      <c r="DC54">
        <v>22958.7</v>
      </c>
      <c r="DD54">
        <v>22631.6</v>
      </c>
      <c r="DE54">
        <v>24039.6</v>
      </c>
      <c r="DF54">
        <v>22003</v>
      </c>
      <c r="DG54">
        <v>31357.5</v>
      </c>
      <c r="DH54">
        <v>24799.9</v>
      </c>
      <c r="DI54">
        <v>39314.6</v>
      </c>
      <c r="DJ54">
        <v>30482.6</v>
      </c>
      <c r="DK54">
        <v>2.09032</v>
      </c>
      <c r="DL54">
        <v>2.1139</v>
      </c>
      <c r="DM54">
        <v>0.00920147</v>
      </c>
      <c r="DN54">
        <v>0</v>
      </c>
      <c r="DO54">
        <v>30.3552</v>
      </c>
      <c r="DP54">
        <v>999.9</v>
      </c>
      <c r="DQ54">
        <v>62.2</v>
      </c>
      <c r="DR54">
        <v>32.6</v>
      </c>
      <c r="DS54">
        <v>36.0794</v>
      </c>
      <c r="DT54">
        <v>63.8478</v>
      </c>
      <c r="DU54">
        <v>12.9888</v>
      </c>
      <c r="DV54">
        <v>2</v>
      </c>
      <c r="DW54">
        <v>0.639205</v>
      </c>
      <c r="DX54">
        <v>2.48071</v>
      </c>
      <c r="DY54">
        <v>20.3553</v>
      </c>
      <c r="DZ54">
        <v>5.22627</v>
      </c>
      <c r="EA54">
        <v>11.9493</v>
      </c>
      <c r="EB54">
        <v>4.97555</v>
      </c>
      <c r="EC54">
        <v>3.281</v>
      </c>
      <c r="ED54">
        <v>6750.6</v>
      </c>
      <c r="EE54">
        <v>9999</v>
      </c>
      <c r="EF54">
        <v>9999</v>
      </c>
      <c r="EG54">
        <v>162.8</v>
      </c>
      <c r="EH54">
        <v>4.97176</v>
      </c>
      <c r="EI54">
        <v>1.86157</v>
      </c>
      <c r="EJ54">
        <v>1.86712</v>
      </c>
      <c r="EK54">
        <v>1.85852</v>
      </c>
      <c r="EL54">
        <v>1.86268</v>
      </c>
      <c r="EM54">
        <v>1.86329</v>
      </c>
      <c r="EN54">
        <v>1.86401</v>
      </c>
      <c r="EO54">
        <v>1.8602</v>
      </c>
      <c r="EP54">
        <v>0</v>
      </c>
      <c r="EQ54">
        <v>0</v>
      </c>
      <c r="ER54">
        <v>0</v>
      </c>
      <c r="ES54">
        <v>0</v>
      </c>
      <c r="ET54" t="s">
        <v>336</v>
      </c>
      <c r="EU54" t="s">
        <v>337</v>
      </c>
      <c r="EV54" t="s">
        <v>338</v>
      </c>
      <c r="EW54" t="s">
        <v>338</v>
      </c>
      <c r="EX54" t="s">
        <v>338</v>
      </c>
      <c r="EY54" t="s">
        <v>338</v>
      </c>
      <c r="EZ54">
        <v>0</v>
      </c>
      <c r="FA54">
        <v>100</v>
      </c>
      <c r="FB54">
        <v>100</v>
      </c>
      <c r="FC54">
        <v>2.022</v>
      </c>
      <c r="FD54">
        <v>0.3267</v>
      </c>
      <c r="FE54">
        <v>1.944074502522477</v>
      </c>
      <c r="FF54">
        <v>0.0006784385813721132</v>
      </c>
      <c r="FG54">
        <v>-9.114967239483524E-07</v>
      </c>
      <c r="FH54">
        <v>3.422039933275619E-10</v>
      </c>
      <c r="FI54">
        <v>0.3267700000000033</v>
      </c>
      <c r="FJ54">
        <v>0</v>
      </c>
      <c r="FK54">
        <v>0</v>
      </c>
      <c r="FL54">
        <v>0</v>
      </c>
      <c r="FM54">
        <v>1</v>
      </c>
      <c r="FN54">
        <v>2092</v>
      </c>
      <c r="FO54">
        <v>0</v>
      </c>
      <c r="FP54">
        <v>27</v>
      </c>
      <c r="FQ54">
        <v>1</v>
      </c>
      <c r="FR54">
        <v>9.5</v>
      </c>
      <c r="FS54">
        <v>1.39038</v>
      </c>
      <c r="FT54">
        <v>2.42676</v>
      </c>
      <c r="FU54">
        <v>2.14966</v>
      </c>
      <c r="FV54">
        <v>2.70996</v>
      </c>
      <c r="FW54">
        <v>2.15088</v>
      </c>
      <c r="FX54">
        <v>2.41089</v>
      </c>
      <c r="FY54">
        <v>38.1593</v>
      </c>
      <c r="FZ54">
        <v>15.7781</v>
      </c>
      <c r="GA54">
        <v>19</v>
      </c>
      <c r="GB54">
        <v>621.143</v>
      </c>
      <c r="GC54">
        <v>663.563</v>
      </c>
      <c r="GD54">
        <v>28.0034</v>
      </c>
      <c r="GE54">
        <v>35.0371</v>
      </c>
      <c r="GF54">
        <v>30.0007</v>
      </c>
      <c r="GG54">
        <v>34.7362</v>
      </c>
      <c r="GH54">
        <v>34.6855</v>
      </c>
      <c r="GI54">
        <v>27.8552</v>
      </c>
      <c r="GJ54">
        <v>20.8988</v>
      </c>
      <c r="GK54">
        <v>92.5532</v>
      </c>
      <c r="GL54">
        <v>28</v>
      </c>
      <c r="GM54">
        <v>420</v>
      </c>
      <c r="GN54">
        <v>29.3112</v>
      </c>
      <c r="GO54">
        <v>99.40219999999999</v>
      </c>
      <c r="GP54">
        <v>99.97020000000001</v>
      </c>
    </row>
    <row r="55" spans="1:198">
      <c r="A55">
        <v>37</v>
      </c>
      <c r="B55">
        <v>1657729409.1</v>
      </c>
      <c r="C55">
        <v>5150.099999904633</v>
      </c>
      <c r="D55" t="s">
        <v>448</v>
      </c>
      <c r="E55" t="s">
        <v>449</v>
      </c>
      <c r="F55">
        <v>15</v>
      </c>
      <c r="G55">
        <v>1657729401.099999</v>
      </c>
      <c r="H55">
        <f>(I55)/1000</f>
        <v>0</v>
      </c>
      <c r="I55">
        <f>1000*AY55*AG55*(AU55-AV55)/(100*AN55*(1000-AG55*AU55))</f>
        <v>0</v>
      </c>
      <c r="J55">
        <f>AY55*AG55*(AT55-AS55*(1000-AG55*AV55)/(1000-AG55*AU55))/(100*AN55)</f>
        <v>0</v>
      </c>
      <c r="K55">
        <f>AS55 - IF(AG55&gt;1, J55*AN55*100.0/(AI55*BG55), 0)</f>
        <v>0</v>
      </c>
      <c r="L55">
        <f>((R55-H55/2)*K55-J55)/(R55+H55/2)</f>
        <v>0</v>
      </c>
      <c r="M55">
        <f>L55*(AZ55+BA55)/1000.0</f>
        <v>0</v>
      </c>
      <c r="N55">
        <f>(AS55 - IF(AG55&gt;1, J55*AN55*100.0/(AI55*BG55), 0))*(AZ55+BA55)/1000.0</f>
        <v>0</v>
      </c>
      <c r="O55">
        <f>2.0/((1/Q55-1/P55)+SIGN(Q55)*SQRT((1/Q55-1/P55)*(1/Q55-1/P55) + 4*AO55/((AO55+1)*(AO55+1))*(2*1/Q55*1/P55-1/P55*1/P55)))</f>
        <v>0</v>
      </c>
      <c r="P55">
        <f>IF(LEFT(AP55,1)&lt;&gt;"0",IF(LEFT(AP55,1)="1",3.0,AQ55),$D$5+$E$5*(BG55*AZ55/($K$5*1000))+$F$5*(BG55*AZ55/($K$5*1000))*MAX(MIN(AN55,$J$5),$I$5)*MAX(MIN(AN55,$J$5),$I$5)+$G$5*MAX(MIN(AN55,$J$5),$I$5)*(BG55*AZ55/($K$5*1000))+$H$5*(BG55*AZ55/($K$5*1000))*(BG55*AZ55/($K$5*1000)))</f>
        <v>0</v>
      </c>
      <c r="Q55">
        <f>H55*(1000-(1000*0.61365*exp(17.502*U55/(240.97+U55))/(AZ55+BA55)+AU55)/2)/(1000*0.61365*exp(17.502*U55/(240.97+U55))/(AZ55+BA55)-AU55)</f>
        <v>0</v>
      </c>
      <c r="R55">
        <f>1/((AO55+1)/(O55/1.6)+1/(P55/1.37)) + AO55/((AO55+1)/(O55/1.6) + AO55/(P55/1.37))</f>
        <v>0</v>
      </c>
      <c r="S55">
        <f>(AJ55*AM55)</f>
        <v>0</v>
      </c>
      <c r="T55">
        <f>(BB55+(S55+2*0.95*5.67E-8*(((BB55+$B$9)+273)^4-(BB55+273)^4)-44100*H55)/(1.84*29.3*P55+8*0.95*5.67E-8*(BB55+273)^3))</f>
        <v>0</v>
      </c>
      <c r="U55">
        <f>($C$9*BC55+$D$9*BD55+$E$9*T55)</f>
        <v>0</v>
      </c>
      <c r="V55">
        <f>0.61365*exp(17.502*U55/(240.97+U55))</f>
        <v>0</v>
      </c>
      <c r="W55">
        <f>(X55/Y55*100)</f>
        <v>0</v>
      </c>
      <c r="X55">
        <f>AU55*(AZ55+BA55)/1000</f>
        <v>0</v>
      </c>
      <c r="Y55">
        <f>0.61365*exp(17.502*BB55/(240.97+BB55))</f>
        <v>0</v>
      </c>
      <c r="Z55">
        <f>(V55-AU55*(AZ55+BA55)/1000)</f>
        <v>0</v>
      </c>
      <c r="AA55">
        <f>(-H55*44100)</f>
        <v>0</v>
      </c>
      <c r="AB55">
        <f>2*29.3*P55*0.92*(BB55-U55)</f>
        <v>0</v>
      </c>
      <c r="AC55">
        <f>2*0.95*5.67E-8*(((BB55+$B$9)+273)^4-(U55+273)^4)</f>
        <v>0</v>
      </c>
      <c r="AD55">
        <f>S55+AC55+AA55+AB55</f>
        <v>0</v>
      </c>
      <c r="AE55">
        <v>0</v>
      </c>
      <c r="AF55">
        <v>0</v>
      </c>
      <c r="AG55">
        <f>IF(AE55*$H$15&gt;=AI55,1.0,(AI55/(AI55-AE55*$H$15)))</f>
        <v>0</v>
      </c>
      <c r="AH55">
        <f>(AG55-1)*100</f>
        <v>0</v>
      </c>
      <c r="AI55">
        <f>MAX(0,($B$15+$C$15*BG55)/(1+$D$15*BG55)*AZ55/(BB55+273)*$E$15)</f>
        <v>0</v>
      </c>
      <c r="AJ55">
        <f>$B$13*BH55+$C$13*BI55+$D$13*BT55</f>
        <v>0</v>
      </c>
      <c r="AK55">
        <f>AJ55*AL55</f>
        <v>0</v>
      </c>
      <c r="AL55">
        <f>($B$13*$D$11+$C$13*$D$11+$D$13*(BU55*$E$11+BV55*$G$11))/($B$13+$C$13+$D$13)</f>
        <v>0</v>
      </c>
      <c r="AM55">
        <f>($B$13*$K$11+$C$13*$K$11+$D$13*(BU55*$L$11+BV55*$N$11))/($B$13+$C$13+$D$13)</f>
        <v>0</v>
      </c>
      <c r="AN55">
        <v>2.2</v>
      </c>
      <c r="AO55">
        <v>0.5</v>
      </c>
      <c r="AP55" t="s">
        <v>334</v>
      </c>
      <c r="AQ55">
        <v>2</v>
      </c>
      <c r="AR55">
        <v>1657729401.099999</v>
      </c>
      <c r="AS55">
        <v>416.9137419354839</v>
      </c>
      <c r="AT55">
        <v>419.9900967741935</v>
      </c>
      <c r="AU55">
        <v>30.61367419354838</v>
      </c>
      <c r="AV55">
        <v>29.37164838709677</v>
      </c>
      <c r="AW55">
        <v>414.8697419354839</v>
      </c>
      <c r="AX55">
        <v>30.28367419354839</v>
      </c>
      <c r="AY55">
        <v>599.9807741935483</v>
      </c>
      <c r="AZ55">
        <v>85.16515806451613</v>
      </c>
      <c r="BA55">
        <v>0.09994943548387095</v>
      </c>
      <c r="BB55">
        <v>30.37493870967742</v>
      </c>
      <c r="BC55">
        <v>30.41472903225806</v>
      </c>
      <c r="BD55">
        <v>999.9000000000003</v>
      </c>
      <c r="BE55">
        <v>0</v>
      </c>
      <c r="BF55">
        <v>0</v>
      </c>
      <c r="BG55">
        <v>10002.81612903226</v>
      </c>
      <c r="BH55">
        <v>62.28744193548386</v>
      </c>
      <c r="BI55">
        <v>1304.859677419355</v>
      </c>
      <c r="BJ55">
        <v>-3.098680645161291</v>
      </c>
      <c r="BK55">
        <v>430.0556451612904</v>
      </c>
      <c r="BL55">
        <v>432.6993870967742</v>
      </c>
      <c r="BM55">
        <v>1.238793870967742</v>
      </c>
      <c r="BN55">
        <v>419.9900967741935</v>
      </c>
      <c r="BO55">
        <v>29.37164838709677</v>
      </c>
      <c r="BP55">
        <v>2.606943548387096</v>
      </c>
      <c r="BQ55">
        <v>2.50144129032258</v>
      </c>
      <c r="BR55">
        <v>21.71003870967742</v>
      </c>
      <c r="BS55">
        <v>21.03588387096774</v>
      </c>
      <c r="BT55">
        <v>199.998064516129</v>
      </c>
      <c r="BU55">
        <v>0.6430028387096774</v>
      </c>
      <c r="BV55">
        <v>0.3569971290322581</v>
      </c>
      <c r="BW55">
        <v>35</v>
      </c>
      <c r="BX55">
        <v>3340.353225806451</v>
      </c>
      <c r="BY55">
        <v>1657729431.1</v>
      </c>
      <c r="BZ55" t="s">
        <v>450</v>
      </c>
      <c r="CA55">
        <v>1657729425.1</v>
      </c>
      <c r="CB55">
        <v>1657729431.1</v>
      </c>
      <c r="CC55">
        <v>39</v>
      </c>
      <c r="CD55">
        <v>0.022</v>
      </c>
      <c r="CE55">
        <v>0.003</v>
      </c>
      <c r="CF55">
        <v>2.044</v>
      </c>
      <c r="CG55">
        <v>0.33</v>
      </c>
      <c r="CH55">
        <v>420</v>
      </c>
      <c r="CI55">
        <v>29</v>
      </c>
      <c r="CJ55">
        <v>0.27</v>
      </c>
      <c r="CK55">
        <v>0.07000000000000001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3.22449</v>
      </c>
      <c r="CX55">
        <v>2.78142</v>
      </c>
      <c r="CY55">
        <v>0.0809103</v>
      </c>
      <c r="CZ55">
        <v>0.0827571</v>
      </c>
      <c r="DA55">
        <v>0.118138</v>
      </c>
      <c r="DB55">
        <v>0.117401</v>
      </c>
      <c r="DC55">
        <v>22949.4</v>
      </c>
      <c r="DD55">
        <v>22627</v>
      </c>
      <c r="DE55">
        <v>24034.8</v>
      </c>
      <c r="DF55">
        <v>21998.4</v>
      </c>
      <c r="DG55">
        <v>31348.9</v>
      </c>
      <c r="DH55">
        <v>24790.1</v>
      </c>
      <c r="DI55">
        <v>39307.3</v>
      </c>
      <c r="DJ55">
        <v>30475.9</v>
      </c>
      <c r="DK55">
        <v>2.08785</v>
      </c>
      <c r="DL55">
        <v>2.11015</v>
      </c>
      <c r="DM55">
        <v>-0.00196695</v>
      </c>
      <c r="DN55">
        <v>0</v>
      </c>
      <c r="DO55">
        <v>30.4397</v>
      </c>
      <c r="DP55">
        <v>999.9</v>
      </c>
      <c r="DQ55">
        <v>61.8</v>
      </c>
      <c r="DR55">
        <v>32.7</v>
      </c>
      <c r="DS55">
        <v>36.0485</v>
      </c>
      <c r="DT55">
        <v>63.9178</v>
      </c>
      <c r="DU55">
        <v>13.0208</v>
      </c>
      <c r="DV55">
        <v>2</v>
      </c>
      <c r="DW55">
        <v>0.652203</v>
      </c>
      <c r="DX55">
        <v>2.59193</v>
      </c>
      <c r="DY55">
        <v>20.3556</v>
      </c>
      <c r="DZ55">
        <v>5.22807</v>
      </c>
      <c r="EA55">
        <v>11.9493</v>
      </c>
      <c r="EB55">
        <v>4.9758</v>
      </c>
      <c r="EC55">
        <v>3.281</v>
      </c>
      <c r="ED55">
        <v>6752.7</v>
      </c>
      <c r="EE55">
        <v>9999</v>
      </c>
      <c r="EF55">
        <v>9999</v>
      </c>
      <c r="EG55">
        <v>162.8</v>
      </c>
      <c r="EH55">
        <v>4.97176</v>
      </c>
      <c r="EI55">
        <v>1.86159</v>
      </c>
      <c r="EJ55">
        <v>1.86709</v>
      </c>
      <c r="EK55">
        <v>1.85852</v>
      </c>
      <c r="EL55">
        <v>1.86267</v>
      </c>
      <c r="EM55">
        <v>1.86329</v>
      </c>
      <c r="EN55">
        <v>1.86401</v>
      </c>
      <c r="EO55">
        <v>1.8602</v>
      </c>
      <c r="EP55">
        <v>0</v>
      </c>
      <c r="EQ55">
        <v>0</v>
      </c>
      <c r="ER55">
        <v>0</v>
      </c>
      <c r="ES55">
        <v>0</v>
      </c>
      <c r="ET55" t="s">
        <v>336</v>
      </c>
      <c r="EU55" t="s">
        <v>337</v>
      </c>
      <c r="EV55" t="s">
        <v>338</v>
      </c>
      <c r="EW55" t="s">
        <v>338</v>
      </c>
      <c r="EX55" t="s">
        <v>338</v>
      </c>
      <c r="EY55" t="s">
        <v>338</v>
      </c>
      <c r="EZ55">
        <v>0</v>
      </c>
      <c r="FA55">
        <v>100</v>
      </c>
      <c r="FB55">
        <v>100</v>
      </c>
      <c r="FC55">
        <v>2.044</v>
      </c>
      <c r="FD55">
        <v>0.33</v>
      </c>
      <c r="FE55">
        <v>1.872791954791369</v>
      </c>
      <c r="FF55">
        <v>0.0006784385813721132</v>
      </c>
      <c r="FG55">
        <v>-9.114967239483524E-07</v>
      </c>
      <c r="FH55">
        <v>3.422039933275619E-10</v>
      </c>
      <c r="FI55">
        <v>0.3267700000000033</v>
      </c>
      <c r="FJ55">
        <v>0</v>
      </c>
      <c r="FK55">
        <v>0</v>
      </c>
      <c r="FL55">
        <v>0</v>
      </c>
      <c r="FM55">
        <v>1</v>
      </c>
      <c r="FN55">
        <v>2092</v>
      </c>
      <c r="FO55">
        <v>0</v>
      </c>
      <c r="FP55">
        <v>27</v>
      </c>
      <c r="FQ55">
        <v>1</v>
      </c>
      <c r="FR55">
        <v>11</v>
      </c>
      <c r="FS55">
        <v>1.3916</v>
      </c>
      <c r="FT55">
        <v>2.4231</v>
      </c>
      <c r="FU55">
        <v>2.14966</v>
      </c>
      <c r="FV55">
        <v>2.70874</v>
      </c>
      <c r="FW55">
        <v>2.15088</v>
      </c>
      <c r="FX55">
        <v>2.4353</v>
      </c>
      <c r="FY55">
        <v>38.2568</v>
      </c>
      <c r="FZ55">
        <v>15.7694</v>
      </c>
      <c r="GA55">
        <v>19</v>
      </c>
      <c r="GB55">
        <v>621.248</v>
      </c>
      <c r="GC55">
        <v>662.5410000000001</v>
      </c>
      <c r="GD55">
        <v>28.0011</v>
      </c>
      <c r="GE55">
        <v>35.2341</v>
      </c>
      <c r="GF55">
        <v>30.0009</v>
      </c>
      <c r="GG55">
        <v>34.9458</v>
      </c>
      <c r="GH55">
        <v>34.8984</v>
      </c>
      <c r="GI55">
        <v>27.8758</v>
      </c>
      <c r="GJ55">
        <v>20.807</v>
      </c>
      <c r="GK55">
        <v>92.1827</v>
      </c>
      <c r="GL55">
        <v>28</v>
      </c>
      <c r="GM55">
        <v>420</v>
      </c>
      <c r="GN55">
        <v>29.368</v>
      </c>
      <c r="GO55">
        <v>99.38330000000001</v>
      </c>
      <c r="GP55">
        <v>99.94880000000001</v>
      </c>
    </row>
    <row r="56" spans="1:198">
      <c r="A56">
        <v>38</v>
      </c>
      <c r="B56">
        <v>1657729492.1</v>
      </c>
      <c r="C56">
        <v>5233.099999904633</v>
      </c>
      <c r="D56" t="s">
        <v>451</v>
      </c>
      <c r="E56" t="s">
        <v>452</v>
      </c>
      <c r="F56">
        <v>15</v>
      </c>
      <c r="G56">
        <v>1657729484.099999</v>
      </c>
      <c r="H56">
        <f>(I56)/1000</f>
        <v>0</v>
      </c>
      <c r="I56">
        <f>1000*AY56*AG56*(AU56-AV56)/(100*AN56*(1000-AG56*AU56))</f>
        <v>0</v>
      </c>
      <c r="J56">
        <f>AY56*AG56*(AT56-AS56*(1000-AG56*AV56)/(1000-AG56*AU56))/(100*AN56)</f>
        <v>0</v>
      </c>
      <c r="K56">
        <f>AS56 - IF(AG56&gt;1, J56*AN56*100.0/(AI56*BG56), 0)</f>
        <v>0</v>
      </c>
      <c r="L56">
        <f>((R56-H56/2)*K56-J56)/(R56+H56/2)</f>
        <v>0</v>
      </c>
      <c r="M56">
        <f>L56*(AZ56+BA56)/1000.0</f>
        <v>0</v>
      </c>
      <c r="N56">
        <f>(AS56 - IF(AG56&gt;1, J56*AN56*100.0/(AI56*BG56), 0))*(AZ56+BA56)/1000.0</f>
        <v>0</v>
      </c>
      <c r="O56">
        <f>2.0/((1/Q56-1/P56)+SIGN(Q56)*SQRT((1/Q56-1/P56)*(1/Q56-1/P56) + 4*AO56/((AO56+1)*(AO56+1))*(2*1/Q56*1/P56-1/P56*1/P56)))</f>
        <v>0</v>
      </c>
      <c r="P56">
        <f>IF(LEFT(AP56,1)&lt;&gt;"0",IF(LEFT(AP56,1)="1",3.0,AQ56),$D$5+$E$5*(BG56*AZ56/($K$5*1000))+$F$5*(BG56*AZ56/($K$5*1000))*MAX(MIN(AN56,$J$5),$I$5)*MAX(MIN(AN56,$J$5),$I$5)+$G$5*MAX(MIN(AN56,$J$5),$I$5)*(BG56*AZ56/($K$5*1000))+$H$5*(BG56*AZ56/($K$5*1000))*(BG56*AZ56/($K$5*1000)))</f>
        <v>0</v>
      </c>
      <c r="Q56">
        <f>H56*(1000-(1000*0.61365*exp(17.502*U56/(240.97+U56))/(AZ56+BA56)+AU56)/2)/(1000*0.61365*exp(17.502*U56/(240.97+U56))/(AZ56+BA56)-AU56)</f>
        <v>0</v>
      </c>
      <c r="R56">
        <f>1/((AO56+1)/(O56/1.6)+1/(P56/1.37)) + AO56/((AO56+1)/(O56/1.6) + AO56/(P56/1.37))</f>
        <v>0</v>
      </c>
      <c r="S56">
        <f>(AJ56*AM56)</f>
        <v>0</v>
      </c>
      <c r="T56">
        <f>(BB56+(S56+2*0.95*5.67E-8*(((BB56+$B$9)+273)^4-(BB56+273)^4)-44100*H56)/(1.84*29.3*P56+8*0.95*5.67E-8*(BB56+273)^3))</f>
        <v>0</v>
      </c>
      <c r="U56">
        <f>($C$9*BC56+$D$9*BD56+$E$9*T56)</f>
        <v>0</v>
      </c>
      <c r="V56">
        <f>0.61365*exp(17.502*U56/(240.97+U56))</f>
        <v>0</v>
      </c>
      <c r="W56">
        <f>(X56/Y56*100)</f>
        <v>0</v>
      </c>
      <c r="X56">
        <f>AU56*(AZ56+BA56)/1000</f>
        <v>0</v>
      </c>
      <c r="Y56">
        <f>0.61365*exp(17.502*BB56/(240.97+BB56))</f>
        <v>0</v>
      </c>
      <c r="Z56">
        <f>(V56-AU56*(AZ56+BA56)/1000)</f>
        <v>0</v>
      </c>
      <c r="AA56">
        <f>(-H56*44100)</f>
        <v>0</v>
      </c>
      <c r="AB56">
        <f>2*29.3*P56*0.92*(BB56-U56)</f>
        <v>0</v>
      </c>
      <c r="AC56">
        <f>2*0.95*5.67E-8*(((BB56+$B$9)+273)^4-(U56+273)^4)</f>
        <v>0</v>
      </c>
      <c r="AD56">
        <f>S56+AC56+AA56+AB56</f>
        <v>0</v>
      </c>
      <c r="AE56">
        <v>0</v>
      </c>
      <c r="AF56">
        <v>0</v>
      </c>
      <c r="AG56">
        <f>IF(AE56*$H$15&gt;=AI56,1.0,(AI56/(AI56-AE56*$H$15)))</f>
        <v>0</v>
      </c>
      <c r="AH56">
        <f>(AG56-1)*100</f>
        <v>0</v>
      </c>
      <c r="AI56">
        <f>MAX(0,($B$15+$C$15*BG56)/(1+$D$15*BG56)*AZ56/(BB56+273)*$E$15)</f>
        <v>0</v>
      </c>
      <c r="AJ56">
        <f>$B$13*BH56+$C$13*BI56+$D$13*BT56</f>
        <v>0</v>
      </c>
      <c r="AK56">
        <f>AJ56*AL56</f>
        <v>0</v>
      </c>
      <c r="AL56">
        <f>($B$13*$D$11+$C$13*$D$11+$D$13*(BU56*$E$11+BV56*$G$11))/($B$13+$C$13+$D$13)</f>
        <v>0</v>
      </c>
      <c r="AM56">
        <f>($B$13*$K$11+$C$13*$K$11+$D$13*(BU56*$L$11+BV56*$N$11))/($B$13+$C$13+$D$13)</f>
        <v>0</v>
      </c>
      <c r="AN56">
        <v>2.2</v>
      </c>
      <c r="AO56">
        <v>0.5</v>
      </c>
      <c r="AP56" t="s">
        <v>334</v>
      </c>
      <c r="AQ56">
        <v>2</v>
      </c>
      <c r="AR56">
        <v>1657729484.099999</v>
      </c>
      <c r="AS56">
        <v>418.0804193548386</v>
      </c>
      <c r="AT56">
        <v>419.9830967741935</v>
      </c>
      <c r="AU56">
        <v>30.63342903225807</v>
      </c>
      <c r="AV56">
        <v>29.46873548387097</v>
      </c>
      <c r="AW56">
        <v>416.0844193548386</v>
      </c>
      <c r="AX56">
        <v>30.30332258064516</v>
      </c>
      <c r="AY56">
        <v>600.0130322580646</v>
      </c>
      <c r="AZ56">
        <v>85.17012903225806</v>
      </c>
      <c r="BA56">
        <v>0.1000556580645161</v>
      </c>
      <c r="BB56">
        <v>30.42066774193549</v>
      </c>
      <c r="BC56">
        <v>30.41242903225806</v>
      </c>
      <c r="BD56">
        <v>999.9000000000003</v>
      </c>
      <c r="BE56">
        <v>0</v>
      </c>
      <c r="BF56">
        <v>0</v>
      </c>
      <c r="BG56">
        <v>10002.26129032258</v>
      </c>
      <c r="BH56">
        <v>31.00959677419355</v>
      </c>
      <c r="BI56">
        <v>1383.270645161291</v>
      </c>
      <c r="BJ56">
        <v>-1.854563870967742</v>
      </c>
      <c r="BK56">
        <v>431.341935483871</v>
      </c>
      <c r="BL56">
        <v>432.7352258064517</v>
      </c>
      <c r="BM56">
        <v>1.164695161290322</v>
      </c>
      <c r="BN56">
        <v>419.9830967741935</v>
      </c>
      <c r="BO56">
        <v>29.46873548387097</v>
      </c>
      <c r="BP56">
        <v>2.609052903225806</v>
      </c>
      <c r="BQ56">
        <v>2.509857096774194</v>
      </c>
      <c r="BR56">
        <v>21.72327419354839</v>
      </c>
      <c r="BS56">
        <v>21.09055806451613</v>
      </c>
      <c r="BT56">
        <v>100.0022548387097</v>
      </c>
      <c r="BU56">
        <v>0.6429911290322581</v>
      </c>
      <c r="BV56">
        <v>0.3570089677419354</v>
      </c>
      <c r="BW56">
        <v>35</v>
      </c>
      <c r="BX56">
        <v>1670.219354838709</v>
      </c>
      <c r="BY56">
        <v>1657729514.6</v>
      </c>
      <c r="BZ56" t="s">
        <v>453</v>
      </c>
      <c r="CA56">
        <v>1657729514.6</v>
      </c>
      <c r="CB56">
        <v>1657729431.1</v>
      </c>
      <c r="CC56">
        <v>40</v>
      </c>
      <c r="CD56">
        <v>-0.048</v>
      </c>
      <c r="CE56">
        <v>0.003</v>
      </c>
      <c r="CF56">
        <v>1.996</v>
      </c>
      <c r="CG56">
        <v>0.33</v>
      </c>
      <c r="CH56">
        <v>420</v>
      </c>
      <c r="CI56">
        <v>29</v>
      </c>
      <c r="CJ56">
        <v>0.52</v>
      </c>
      <c r="CK56">
        <v>0.07000000000000001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3.22427</v>
      </c>
      <c r="CX56">
        <v>2.78124</v>
      </c>
      <c r="CY56">
        <v>0.0810664</v>
      </c>
      <c r="CZ56">
        <v>0.0827292</v>
      </c>
      <c r="DA56">
        <v>0.118138</v>
      </c>
      <c r="DB56">
        <v>0.117615</v>
      </c>
      <c r="DC56">
        <v>22939.4</v>
      </c>
      <c r="DD56">
        <v>22623.3</v>
      </c>
      <c r="DE56">
        <v>24029</v>
      </c>
      <c r="DF56">
        <v>21994.7</v>
      </c>
      <c r="DG56">
        <v>31342.2</v>
      </c>
      <c r="DH56">
        <v>24780</v>
      </c>
      <c r="DI56">
        <v>39298.3</v>
      </c>
      <c r="DJ56">
        <v>30470.5</v>
      </c>
      <c r="DK56">
        <v>2.0847</v>
      </c>
      <c r="DL56">
        <v>2.10755</v>
      </c>
      <c r="DM56">
        <v>-0.008407980000000001</v>
      </c>
      <c r="DN56">
        <v>0</v>
      </c>
      <c r="DO56">
        <v>30.5537</v>
      </c>
      <c r="DP56">
        <v>999.9</v>
      </c>
      <c r="DQ56">
        <v>61.5</v>
      </c>
      <c r="DR56">
        <v>32.8</v>
      </c>
      <c r="DS56">
        <v>36.0717</v>
      </c>
      <c r="DT56">
        <v>64.2578</v>
      </c>
      <c r="DU56">
        <v>12.9207</v>
      </c>
      <c r="DV56">
        <v>2</v>
      </c>
      <c r="DW56">
        <v>0.663133</v>
      </c>
      <c r="DX56">
        <v>2.76801</v>
      </c>
      <c r="DY56">
        <v>20.3533</v>
      </c>
      <c r="DZ56">
        <v>5.22792</v>
      </c>
      <c r="EA56">
        <v>11.9499</v>
      </c>
      <c r="EB56">
        <v>4.97575</v>
      </c>
      <c r="EC56">
        <v>3.281</v>
      </c>
      <c r="ED56">
        <v>6754.8</v>
      </c>
      <c r="EE56">
        <v>9999</v>
      </c>
      <c r="EF56">
        <v>9999</v>
      </c>
      <c r="EG56">
        <v>162.8</v>
      </c>
      <c r="EH56">
        <v>4.97173</v>
      </c>
      <c r="EI56">
        <v>1.86159</v>
      </c>
      <c r="EJ56">
        <v>1.8671</v>
      </c>
      <c r="EK56">
        <v>1.85852</v>
      </c>
      <c r="EL56">
        <v>1.86268</v>
      </c>
      <c r="EM56">
        <v>1.8633</v>
      </c>
      <c r="EN56">
        <v>1.86402</v>
      </c>
      <c r="EO56">
        <v>1.8602</v>
      </c>
      <c r="EP56">
        <v>0</v>
      </c>
      <c r="EQ56">
        <v>0</v>
      </c>
      <c r="ER56">
        <v>0</v>
      </c>
      <c r="ES56">
        <v>0</v>
      </c>
      <c r="ET56" t="s">
        <v>336</v>
      </c>
      <c r="EU56" t="s">
        <v>337</v>
      </c>
      <c r="EV56" t="s">
        <v>338</v>
      </c>
      <c r="EW56" t="s">
        <v>338</v>
      </c>
      <c r="EX56" t="s">
        <v>338</v>
      </c>
      <c r="EY56" t="s">
        <v>338</v>
      </c>
      <c r="EZ56">
        <v>0</v>
      </c>
      <c r="FA56">
        <v>100</v>
      </c>
      <c r="FB56">
        <v>100</v>
      </c>
      <c r="FC56">
        <v>1.996</v>
      </c>
      <c r="FD56">
        <v>0.3301</v>
      </c>
      <c r="FE56">
        <v>1.894934758822064</v>
      </c>
      <c r="FF56">
        <v>0.0006784385813721132</v>
      </c>
      <c r="FG56">
        <v>-9.114967239483524E-07</v>
      </c>
      <c r="FH56">
        <v>3.422039933275619E-10</v>
      </c>
      <c r="FI56">
        <v>0.3301100000000012</v>
      </c>
      <c r="FJ56">
        <v>0</v>
      </c>
      <c r="FK56">
        <v>0</v>
      </c>
      <c r="FL56">
        <v>0</v>
      </c>
      <c r="FM56">
        <v>1</v>
      </c>
      <c r="FN56">
        <v>2092</v>
      </c>
      <c r="FO56">
        <v>0</v>
      </c>
      <c r="FP56">
        <v>27</v>
      </c>
      <c r="FQ56">
        <v>1.1</v>
      </c>
      <c r="FR56">
        <v>1</v>
      </c>
      <c r="FS56">
        <v>1.3916</v>
      </c>
      <c r="FT56">
        <v>2.42432</v>
      </c>
      <c r="FU56">
        <v>2.14966</v>
      </c>
      <c r="FV56">
        <v>2.70874</v>
      </c>
      <c r="FW56">
        <v>2.15088</v>
      </c>
      <c r="FX56">
        <v>2.42676</v>
      </c>
      <c r="FY56">
        <v>38.3301</v>
      </c>
      <c r="FZ56">
        <v>15.7519</v>
      </c>
      <c r="GA56">
        <v>19</v>
      </c>
      <c r="GB56">
        <v>620.4109999999999</v>
      </c>
      <c r="GC56">
        <v>661.996</v>
      </c>
      <c r="GD56">
        <v>28.0006</v>
      </c>
      <c r="GE56">
        <v>35.4028</v>
      </c>
      <c r="GF56">
        <v>30.0004</v>
      </c>
      <c r="GG56">
        <v>35.1132</v>
      </c>
      <c r="GH56">
        <v>35.0616</v>
      </c>
      <c r="GI56">
        <v>27.8887</v>
      </c>
      <c r="GJ56">
        <v>20.568</v>
      </c>
      <c r="GK56">
        <v>91.8115</v>
      </c>
      <c r="GL56">
        <v>28</v>
      </c>
      <c r="GM56">
        <v>420</v>
      </c>
      <c r="GN56">
        <v>29.4592</v>
      </c>
      <c r="GO56">
        <v>99.36</v>
      </c>
      <c r="GP56">
        <v>99.9314</v>
      </c>
    </row>
    <row r="57" spans="1:198">
      <c r="A57">
        <v>39</v>
      </c>
      <c r="B57">
        <v>1657729575.6</v>
      </c>
      <c r="C57">
        <v>5316.599999904633</v>
      </c>
      <c r="D57" t="s">
        <v>454</v>
      </c>
      <c r="E57" t="s">
        <v>455</v>
      </c>
      <c r="F57">
        <v>15</v>
      </c>
      <c r="G57">
        <v>1657729567.599999</v>
      </c>
      <c r="H57">
        <f>(I57)/1000</f>
        <v>0</v>
      </c>
      <c r="I57">
        <f>1000*AY57*AG57*(AU57-AV57)/(100*AN57*(1000-AG57*AU57))</f>
        <v>0</v>
      </c>
      <c r="J57">
        <f>AY57*AG57*(AT57-AS57*(1000-AG57*AV57)/(1000-AG57*AU57))/(100*AN57)</f>
        <v>0</v>
      </c>
      <c r="K57">
        <f>AS57 - IF(AG57&gt;1, J57*AN57*100.0/(AI57*BG57), 0)</f>
        <v>0</v>
      </c>
      <c r="L57">
        <f>((R57-H57/2)*K57-J57)/(R57+H57/2)</f>
        <v>0</v>
      </c>
      <c r="M57">
        <f>L57*(AZ57+BA57)/1000.0</f>
        <v>0</v>
      </c>
      <c r="N57">
        <f>(AS57 - IF(AG57&gt;1, J57*AN57*100.0/(AI57*BG57), 0))*(AZ57+BA57)/1000.0</f>
        <v>0</v>
      </c>
      <c r="O57">
        <f>2.0/((1/Q57-1/P57)+SIGN(Q57)*SQRT((1/Q57-1/P57)*(1/Q57-1/P57) + 4*AO57/((AO57+1)*(AO57+1))*(2*1/Q57*1/P57-1/P57*1/P57)))</f>
        <v>0</v>
      </c>
      <c r="P57">
        <f>IF(LEFT(AP57,1)&lt;&gt;"0",IF(LEFT(AP57,1)="1",3.0,AQ57),$D$5+$E$5*(BG57*AZ57/($K$5*1000))+$F$5*(BG57*AZ57/($K$5*1000))*MAX(MIN(AN57,$J$5),$I$5)*MAX(MIN(AN57,$J$5),$I$5)+$G$5*MAX(MIN(AN57,$J$5),$I$5)*(BG57*AZ57/($K$5*1000))+$H$5*(BG57*AZ57/($K$5*1000))*(BG57*AZ57/($K$5*1000)))</f>
        <v>0</v>
      </c>
      <c r="Q57">
        <f>H57*(1000-(1000*0.61365*exp(17.502*U57/(240.97+U57))/(AZ57+BA57)+AU57)/2)/(1000*0.61365*exp(17.502*U57/(240.97+U57))/(AZ57+BA57)-AU57)</f>
        <v>0</v>
      </c>
      <c r="R57">
        <f>1/((AO57+1)/(O57/1.6)+1/(P57/1.37)) + AO57/((AO57+1)/(O57/1.6) + AO57/(P57/1.37))</f>
        <v>0</v>
      </c>
      <c r="S57">
        <f>(AJ57*AM57)</f>
        <v>0</v>
      </c>
      <c r="T57">
        <f>(BB57+(S57+2*0.95*5.67E-8*(((BB57+$B$9)+273)^4-(BB57+273)^4)-44100*H57)/(1.84*29.3*P57+8*0.95*5.67E-8*(BB57+273)^3))</f>
        <v>0</v>
      </c>
      <c r="U57">
        <f>($C$9*BC57+$D$9*BD57+$E$9*T57)</f>
        <v>0</v>
      </c>
      <c r="V57">
        <f>0.61365*exp(17.502*U57/(240.97+U57))</f>
        <v>0</v>
      </c>
      <c r="W57">
        <f>(X57/Y57*100)</f>
        <v>0</v>
      </c>
      <c r="X57">
        <f>AU57*(AZ57+BA57)/1000</f>
        <v>0</v>
      </c>
      <c r="Y57">
        <f>0.61365*exp(17.502*BB57/(240.97+BB57))</f>
        <v>0</v>
      </c>
      <c r="Z57">
        <f>(V57-AU57*(AZ57+BA57)/1000)</f>
        <v>0</v>
      </c>
      <c r="AA57">
        <f>(-H57*44100)</f>
        <v>0</v>
      </c>
      <c r="AB57">
        <f>2*29.3*P57*0.92*(BB57-U57)</f>
        <v>0</v>
      </c>
      <c r="AC57">
        <f>2*0.95*5.67E-8*(((BB57+$B$9)+273)^4-(U57+273)^4)</f>
        <v>0</v>
      </c>
      <c r="AD57">
        <f>S57+AC57+AA57+AB57</f>
        <v>0</v>
      </c>
      <c r="AE57">
        <v>0</v>
      </c>
      <c r="AF57">
        <v>0</v>
      </c>
      <c r="AG57">
        <f>IF(AE57*$H$15&gt;=AI57,1.0,(AI57/(AI57-AE57*$H$15)))</f>
        <v>0</v>
      </c>
      <c r="AH57">
        <f>(AG57-1)*100</f>
        <v>0</v>
      </c>
      <c r="AI57">
        <f>MAX(0,($B$15+$C$15*BG57)/(1+$D$15*BG57)*AZ57/(BB57+273)*$E$15)</f>
        <v>0</v>
      </c>
      <c r="AJ57">
        <f>$B$13*BH57+$C$13*BI57+$D$13*BT57</f>
        <v>0</v>
      </c>
      <c r="AK57">
        <f>AJ57*AL57</f>
        <v>0</v>
      </c>
      <c r="AL57">
        <f>($B$13*$D$11+$C$13*$D$11+$D$13*(BU57*$E$11+BV57*$G$11))/($B$13+$C$13+$D$13)</f>
        <v>0</v>
      </c>
      <c r="AM57">
        <f>($B$13*$K$11+$C$13*$K$11+$D$13*(BU57*$L$11+BV57*$N$11))/($B$13+$C$13+$D$13)</f>
        <v>0</v>
      </c>
      <c r="AN57">
        <v>2.2</v>
      </c>
      <c r="AO57">
        <v>0.5</v>
      </c>
      <c r="AP57" t="s">
        <v>334</v>
      </c>
      <c r="AQ57">
        <v>2</v>
      </c>
      <c r="AR57">
        <v>1657729567.599999</v>
      </c>
      <c r="AS57">
        <v>419.0038387096774</v>
      </c>
      <c r="AT57">
        <v>420.0275483870968</v>
      </c>
      <c r="AU57">
        <v>30.65912258064516</v>
      </c>
      <c r="AV57">
        <v>29.5528935483871</v>
      </c>
      <c r="AW57">
        <v>417.0028387096775</v>
      </c>
      <c r="AX57">
        <v>30.32900645161291</v>
      </c>
      <c r="AY57">
        <v>600.010806451613</v>
      </c>
      <c r="AZ57">
        <v>85.17053548387096</v>
      </c>
      <c r="BA57">
        <v>0.1000328612903226</v>
      </c>
      <c r="BB57">
        <v>30.41301935483871</v>
      </c>
      <c r="BC57">
        <v>30.34107741935484</v>
      </c>
      <c r="BD57">
        <v>999.9000000000003</v>
      </c>
      <c r="BE57">
        <v>0</v>
      </c>
      <c r="BF57">
        <v>0</v>
      </c>
      <c r="BG57">
        <v>10002.87225806452</v>
      </c>
      <c r="BH57">
        <v>15.25397419354839</v>
      </c>
      <c r="BI57">
        <v>465.9047419354839</v>
      </c>
      <c r="BJ57">
        <v>-1.029025161290323</v>
      </c>
      <c r="BK57">
        <v>432.250935483871</v>
      </c>
      <c r="BL57">
        <v>432.8185483870968</v>
      </c>
      <c r="BM57">
        <v>1.106233548387097</v>
      </c>
      <c r="BN57">
        <v>420.0275483870968</v>
      </c>
      <c r="BO57">
        <v>29.5528935483871</v>
      </c>
      <c r="BP57">
        <v>2.611254193548387</v>
      </c>
      <c r="BQ57">
        <v>2.517036129032258</v>
      </c>
      <c r="BR57">
        <v>21.73706451612903</v>
      </c>
      <c r="BS57">
        <v>21.13705806451613</v>
      </c>
      <c r="BT57">
        <v>50.00256774193548</v>
      </c>
      <c r="BU57">
        <v>0.6430048064516128</v>
      </c>
      <c r="BV57">
        <v>0.3569951935483871</v>
      </c>
      <c r="BW57">
        <v>35</v>
      </c>
      <c r="BX57">
        <v>835.1397741935483</v>
      </c>
      <c r="BY57">
        <v>1657729596.6</v>
      </c>
      <c r="BZ57" t="s">
        <v>456</v>
      </c>
      <c r="CA57">
        <v>1657729596.6</v>
      </c>
      <c r="CB57">
        <v>1657729431.1</v>
      </c>
      <c r="CC57">
        <v>41</v>
      </c>
      <c r="CD57">
        <v>0.005</v>
      </c>
      <c r="CE57">
        <v>0.003</v>
      </c>
      <c r="CF57">
        <v>2.001</v>
      </c>
      <c r="CG57">
        <v>0.33</v>
      </c>
      <c r="CH57">
        <v>420</v>
      </c>
      <c r="CI57">
        <v>29</v>
      </c>
      <c r="CJ57">
        <v>0.45</v>
      </c>
      <c r="CK57">
        <v>0.07000000000000001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3.22415</v>
      </c>
      <c r="CX57">
        <v>2.78125</v>
      </c>
      <c r="CY57">
        <v>0.0811755</v>
      </c>
      <c r="CZ57">
        <v>0.0827093</v>
      </c>
      <c r="DA57">
        <v>0.118009</v>
      </c>
      <c r="DB57">
        <v>0.117675</v>
      </c>
      <c r="DC57">
        <v>22937.3</v>
      </c>
      <c r="DD57">
        <v>22622.4</v>
      </c>
      <c r="DE57">
        <v>24030</v>
      </c>
      <c r="DF57">
        <v>21993.5</v>
      </c>
      <c r="DG57">
        <v>31348.6</v>
      </c>
      <c r="DH57">
        <v>24777.3</v>
      </c>
      <c r="DI57">
        <v>39300.3</v>
      </c>
      <c r="DJ57">
        <v>30469.2</v>
      </c>
      <c r="DK57">
        <v>2.08308</v>
      </c>
      <c r="DL57">
        <v>2.10628</v>
      </c>
      <c r="DM57">
        <v>-0.0152327</v>
      </c>
      <c r="DN57">
        <v>0</v>
      </c>
      <c r="DO57">
        <v>30.5813</v>
      </c>
      <c r="DP57">
        <v>999.9</v>
      </c>
      <c r="DQ57">
        <v>61.3</v>
      </c>
      <c r="DR57">
        <v>32.9</v>
      </c>
      <c r="DS57">
        <v>36.1595</v>
      </c>
      <c r="DT57">
        <v>64.0577</v>
      </c>
      <c r="DU57">
        <v>12.9888</v>
      </c>
      <c r="DV57">
        <v>2</v>
      </c>
      <c r="DW57">
        <v>0.666245</v>
      </c>
      <c r="DX57">
        <v>2.79874</v>
      </c>
      <c r="DY57">
        <v>20.3537</v>
      </c>
      <c r="DZ57">
        <v>5.22717</v>
      </c>
      <c r="EA57">
        <v>11.9498</v>
      </c>
      <c r="EB57">
        <v>4.9759</v>
      </c>
      <c r="EC57">
        <v>3.281</v>
      </c>
      <c r="ED57">
        <v>6757</v>
      </c>
      <c r="EE57">
        <v>9999</v>
      </c>
      <c r="EF57">
        <v>9999</v>
      </c>
      <c r="EG57">
        <v>162.8</v>
      </c>
      <c r="EH57">
        <v>4.97172</v>
      </c>
      <c r="EI57">
        <v>1.86161</v>
      </c>
      <c r="EJ57">
        <v>1.86712</v>
      </c>
      <c r="EK57">
        <v>1.85852</v>
      </c>
      <c r="EL57">
        <v>1.86269</v>
      </c>
      <c r="EM57">
        <v>1.86331</v>
      </c>
      <c r="EN57">
        <v>1.86402</v>
      </c>
      <c r="EO57">
        <v>1.8602</v>
      </c>
      <c r="EP57">
        <v>0</v>
      </c>
      <c r="EQ57">
        <v>0</v>
      </c>
      <c r="ER57">
        <v>0</v>
      </c>
      <c r="ES57">
        <v>0</v>
      </c>
      <c r="ET57" t="s">
        <v>336</v>
      </c>
      <c r="EU57" t="s">
        <v>337</v>
      </c>
      <c r="EV57" t="s">
        <v>338</v>
      </c>
      <c r="EW57" t="s">
        <v>338</v>
      </c>
      <c r="EX57" t="s">
        <v>338</v>
      </c>
      <c r="EY57" t="s">
        <v>338</v>
      </c>
      <c r="EZ57">
        <v>0</v>
      </c>
      <c r="FA57">
        <v>100</v>
      </c>
      <c r="FB57">
        <v>100</v>
      </c>
      <c r="FC57">
        <v>2.001</v>
      </c>
      <c r="FD57">
        <v>0.3301</v>
      </c>
      <c r="FE57">
        <v>1.846450225618294</v>
      </c>
      <c r="FF57">
        <v>0.0006784385813721132</v>
      </c>
      <c r="FG57">
        <v>-9.114967239483524E-07</v>
      </c>
      <c r="FH57">
        <v>3.422039933275619E-10</v>
      </c>
      <c r="FI57">
        <v>0.3301100000000012</v>
      </c>
      <c r="FJ57">
        <v>0</v>
      </c>
      <c r="FK57">
        <v>0</v>
      </c>
      <c r="FL57">
        <v>0</v>
      </c>
      <c r="FM57">
        <v>1</v>
      </c>
      <c r="FN57">
        <v>2092</v>
      </c>
      <c r="FO57">
        <v>0</v>
      </c>
      <c r="FP57">
        <v>27</v>
      </c>
      <c r="FQ57">
        <v>1</v>
      </c>
      <c r="FR57">
        <v>2.4</v>
      </c>
      <c r="FS57">
        <v>1.39282</v>
      </c>
      <c r="FT57">
        <v>2.42676</v>
      </c>
      <c r="FU57">
        <v>2.14966</v>
      </c>
      <c r="FV57">
        <v>2.70874</v>
      </c>
      <c r="FW57">
        <v>2.15088</v>
      </c>
      <c r="FX57">
        <v>2.4353</v>
      </c>
      <c r="FY57">
        <v>38.4034</v>
      </c>
      <c r="FZ57">
        <v>15.7519</v>
      </c>
      <c r="GA57">
        <v>19</v>
      </c>
      <c r="GB57">
        <v>620.149</v>
      </c>
      <c r="GC57">
        <v>662.0069999999999</v>
      </c>
      <c r="GD57">
        <v>27.996</v>
      </c>
      <c r="GE57">
        <v>35.4877</v>
      </c>
      <c r="GF57">
        <v>30.0004</v>
      </c>
      <c r="GG57">
        <v>35.2175</v>
      </c>
      <c r="GH57">
        <v>35.1677</v>
      </c>
      <c r="GI57">
        <v>27.8994</v>
      </c>
      <c r="GJ57">
        <v>20.3241</v>
      </c>
      <c r="GK57">
        <v>91.8115</v>
      </c>
      <c r="GL57">
        <v>28</v>
      </c>
      <c r="GM57">
        <v>420</v>
      </c>
      <c r="GN57">
        <v>29.6399</v>
      </c>
      <c r="GO57">
        <v>99.3647</v>
      </c>
      <c r="GP57">
        <v>99.92659999999999</v>
      </c>
    </row>
    <row r="58" spans="1:198">
      <c r="A58">
        <v>40</v>
      </c>
      <c r="B58">
        <v>1657729657.6</v>
      </c>
      <c r="C58">
        <v>5398.599999904633</v>
      </c>
      <c r="D58" t="s">
        <v>457</v>
      </c>
      <c r="E58" t="s">
        <v>458</v>
      </c>
      <c r="F58">
        <v>15</v>
      </c>
      <c r="G58">
        <v>1657729649.599999</v>
      </c>
      <c r="H58">
        <f>(I58)/1000</f>
        <v>0</v>
      </c>
      <c r="I58">
        <f>1000*AY58*AG58*(AU58-AV58)/(100*AN58*(1000-AG58*AU58))</f>
        <v>0</v>
      </c>
      <c r="J58">
        <f>AY58*AG58*(AT58-AS58*(1000-AG58*AV58)/(1000-AG58*AU58))/(100*AN58)</f>
        <v>0</v>
      </c>
      <c r="K58">
        <f>AS58 - IF(AG58&gt;1, J58*AN58*100.0/(AI58*BG58), 0)</f>
        <v>0</v>
      </c>
      <c r="L58">
        <f>((R58-H58/2)*K58-J58)/(R58+H58/2)</f>
        <v>0</v>
      </c>
      <c r="M58">
        <f>L58*(AZ58+BA58)/1000.0</f>
        <v>0</v>
      </c>
      <c r="N58">
        <f>(AS58 - IF(AG58&gt;1, J58*AN58*100.0/(AI58*BG58), 0))*(AZ58+BA58)/1000.0</f>
        <v>0</v>
      </c>
      <c r="O58">
        <f>2.0/((1/Q58-1/P58)+SIGN(Q58)*SQRT((1/Q58-1/P58)*(1/Q58-1/P58) + 4*AO58/((AO58+1)*(AO58+1))*(2*1/Q58*1/P58-1/P58*1/P58)))</f>
        <v>0</v>
      </c>
      <c r="P58">
        <f>IF(LEFT(AP58,1)&lt;&gt;"0",IF(LEFT(AP58,1)="1",3.0,AQ58),$D$5+$E$5*(BG58*AZ58/($K$5*1000))+$F$5*(BG58*AZ58/($K$5*1000))*MAX(MIN(AN58,$J$5),$I$5)*MAX(MIN(AN58,$J$5),$I$5)+$G$5*MAX(MIN(AN58,$J$5),$I$5)*(BG58*AZ58/($K$5*1000))+$H$5*(BG58*AZ58/($K$5*1000))*(BG58*AZ58/($K$5*1000)))</f>
        <v>0</v>
      </c>
      <c r="Q58">
        <f>H58*(1000-(1000*0.61365*exp(17.502*U58/(240.97+U58))/(AZ58+BA58)+AU58)/2)/(1000*0.61365*exp(17.502*U58/(240.97+U58))/(AZ58+BA58)-AU58)</f>
        <v>0</v>
      </c>
      <c r="R58">
        <f>1/((AO58+1)/(O58/1.6)+1/(P58/1.37)) + AO58/((AO58+1)/(O58/1.6) + AO58/(P58/1.37))</f>
        <v>0</v>
      </c>
      <c r="S58">
        <f>(AJ58*AM58)</f>
        <v>0</v>
      </c>
      <c r="T58">
        <f>(BB58+(S58+2*0.95*5.67E-8*(((BB58+$B$9)+273)^4-(BB58+273)^4)-44100*H58)/(1.84*29.3*P58+8*0.95*5.67E-8*(BB58+273)^3))</f>
        <v>0</v>
      </c>
      <c r="U58">
        <f>($C$9*BC58+$D$9*BD58+$E$9*T58)</f>
        <v>0</v>
      </c>
      <c r="V58">
        <f>0.61365*exp(17.502*U58/(240.97+U58))</f>
        <v>0</v>
      </c>
      <c r="W58">
        <f>(X58/Y58*100)</f>
        <v>0</v>
      </c>
      <c r="X58">
        <f>AU58*(AZ58+BA58)/1000</f>
        <v>0</v>
      </c>
      <c r="Y58">
        <f>0.61365*exp(17.502*BB58/(240.97+BB58))</f>
        <v>0</v>
      </c>
      <c r="Z58">
        <f>(V58-AU58*(AZ58+BA58)/1000)</f>
        <v>0</v>
      </c>
      <c r="AA58">
        <f>(-H58*44100)</f>
        <v>0</v>
      </c>
      <c r="AB58">
        <f>2*29.3*P58*0.92*(BB58-U58)</f>
        <v>0</v>
      </c>
      <c r="AC58">
        <f>2*0.95*5.67E-8*(((BB58+$B$9)+273)^4-(U58+273)^4)</f>
        <v>0</v>
      </c>
      <c r="AD58">
        <f>S58+AC58+AA58+AB58</f>
        <v>0</v>
      </c>
      <c r="AE58">
        <v>0</v>
      </c>
      <c r="AF58">
        <v>0</v>
      </c>
      <c r="AG58">
        <f>IF(AE58*$H$15&gt;=AI58,1.0,(AI58/(AI58-AE58*$H$15)))</f>
        <v>0</v>
      </c>
      <c r="AH58">
        <f>(AG58-1)*100</f>
        <v>0</v>
      </c>
      <c r="AI58">
        <f>MAX(0,($B$15+$C$15*BG58)/(1+$D$15*BG58)*AZ58/(BB58+273)*$E$15)</f>
        <v>0</v>
      </c>
      <c r="AJ58">
        <f>$B$13*BH58+$C$13*BI58+$D$13*BT58</f>
        <v>0</v>
      </c>
      <c r="AK58">
        <f>AJ58*AL58</f>
        <v>0</v>
      </c>
      <c r="AL58">
        <f>($B$13*$D$11+$C$13*$D$11+$D$13*(BU58*$E$11+BV58*$G$11))/($B$13+$C$13+$D$13)</f>
        <v>0</v>
      </c>
      <c r="AM58">
        <f>($B$13*$K$11+$C$13*$K$11+$D$13*(BU58*$L$11+BV58*$N$11))/($B$13+$C$13+$D$13)</f>
        <v>0</v>
      </c>
      <c r="AN58">
        <v>2.2</v>
      </c>
      <c r="AO58">
        <v>0.5</v>
      </c>
      <c r="AP58" t="s">
        <v>334</v>
      </c>
      <c r="AQ58">
        <v>2</v>
      </c>
      <c r="AR58">
        <v>1657729649.599999</v>
      </c>
      <c r="AS58">
        <v>420.1520645161291</v>
      </c>
      <c r="AT58">
        <v>420.0003870967743</v>
      </c>
      <c r="AU58">
        <v>30.55965806451613</v>
      </c>
      <c r="AV58">
        <v>29.67167741935484</v>
      </c>
      <c r="AW58">
        <v>418.1400645161291</v>
      </c>
      <c r="AX58">
        <v>30.23265806451613</v>
      </c>
      <c r="AY58">
        <v>599.9741612903226</v>
      </c>
      <c r="AZ58">
        <v>85.17113225806452</v>
      </c>
      <c r="BA58">
        <v>0.09981161290322581</v>
      </c>
      <c r="BB58">
        <v>30.39834516129032</v>
      </c>
      <c r="BC58">
        <v>30.3521935483871</v>
      </c>
      <c r="BD58">
        <v>999.9000000000003</v>
      </c>
      <c r="BE58">
        <v>0</v>
      </c>
      <c r="BF58">
        <v>0</v>
      </c>
      <c r="BG58">
        <v>9999.318387096773</v>
      </c>
      <c r="BH58">
        <v>-0.503679064516129</v>
      </c>
      <c r="BI58">
        <v>214.6111612903226</v>
      </c>
      <c r="BJ58">
        <v>0.1407922677419355</v>
      </c>
      <c r="BK58">
        <v>433.3866451612903</v>
      </c>
      <c r="BL58">
        <v>432.8436774193548</v>
      </c>
      <c r="BM58">
        <v>0.8910852258064517</v>
      </c>
      <c r="BN58">
        <v>420.0003870967743</v>
      </c>
      <c r="BO58">
        <v>29.67167741935484</v>
      </c>
      <c r="BP58">
        <v>2.603065806451613</v>
      </c>
      <c r="BQ58">
        <v>2.527170967741936</v>
      </c>
      <c r="BR58">
        <v>21.68567419354839</v>
      </c>
      <c r="BS58">
        <v>21.20255161290322</v>
      </c>
      <c r="BT58">
        <v>0</v>
      </c>
      <c r="BU58">
        <v>0</v>
      </c>
      <c r="BV58">
        <v>0</v>
      </c>
      <c r="BW58">
        <v>35</v>
      </c>
      <c r="BX58">
        <v>8</v>
      </c>
      <c r="BY58">
        <v>1657729674.6</v>
      </c>
      <c r="BZ58" t="s">
        <v>459</v>
      </c>
      <c r="CA58">
        <v>1657729672.6</v>
      </c>
      <c r="CB58">
        <v>1657729674.6</v>
      </c>
      <c r="CC58">
        <v>42</v>
      </c>
      <c r="CD58">
        <v>0.011</v>
      </c>
      <c r="CE58">
        <v>-0.003</v>
      </c>
      <c r="CF58">
        <v>2.012</v>
      </c>
      <c r="CG58">
        <v>0.327</v>
      </c>
      <c r="CH58">
        <v>420</v>
      </c>
      <c r="CI58">
        <v>30</v>
      </c>
      <c r="CJ58">
        <v>0.24</v>
      </c>
      <c r="CK58">
        <v>0.18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3.22416</v>
      </c>
      <c r="CX58">
        <v>2.78153</v>
      </c>
      <c r="CY58">
        <v>0.08133550000000001</v>
      </c>
      <c r="CZ58">
        <v>0.082704</v>
      </c>
      <c r="DA58">
        <v>0.117811</v>
      </c>
      <c r="DB58">
        <v>0.118136</v>
      </c>
      <c r="DC58">
        <v>22929.3</v>
      </c>
      <c r="DD58">
        <v>22618.7</v>
      </c>
      <c r="DE58">
        <v>24026</v>
      </c>
      <c r="DF58">
        <v>21989.9</v>
      </c>
      <c r="DG58">
        <v>31350.9</v>
      </c>
      <c r="DH58">
        <v>24760.3</v>
      </c>
      <c r="DI58">
        <v>39294.2</v>
      </c>
      <c r="DJ58">
        <v>30464.1</v>
      </c>
      <c r="DK58">
        <v>2.08238</v>
      </c>
      <c r="DL58">
        <v>2.10422</v>
      </c>
      <c r="DM58">
        <v>-0.008665030000000001</v>
      </c>
      <c r="DN58">
        <v>0</v>
      </c>
      <c r="DO58">
        <v>30.5065</v>
      </c>
      <c r="DP58">
        <v>999.9</v>
      </c>
      <c r="DQ58">
        <v>61.1</v>
      </c>
      <c r="DR58">
        <v>33</v>
      </c>
      <c r="DS58">
        <v>36.2402</v>
      </c>
      <c r="DT58">
        <v>64.0778</v>
      </c>
      <c r="DU58">
        <v>13.0769</v>
      </c>
      <c r="DV58">
        <v>2</v>
      </c>
      <c r="DW58">
        <v>0.672746</v>
      </c>
      <c r="DX58">
        <v>2.682</v>
      </c>
      <c r="DY58">
        <v>20.357</v>
      </c>
      <c r="DZ58">
        <v>5.22777</v>
      </c>
      <c r="EA58">
        <v>11.9501</v>
      </c>
      <c r="EB58">
        <v>4.97565</v>
      </c>
      <c r="EC58">
        <v>3.281</v>
      </c>
      <c r="ED58">
        <v>6759.1</v>
      </c>
      <c r="EE58">
        <v>9999</v>
      </c>
      <c r="EF58">
        <v>9999</v>
      </c>
      <c r="EG58">
        <v>162.8</v>
      </c>
      <c r="EH58">
        <v>4.97176</v>
      </c>
      <c r="EI58">
        <v>1.86163</v>
      </c>
      <c r="EJ58">
        <v>1.86708</v>
      </c>
      <c r="EK58">
        <v>1.85852</v>
      </c>
      <c r="EL58">
        <v>1.8627</v>
      </c>
      <c r="EM58">
        <v>1.8633</v>
      </c>
      <c r="EN58">
        <v>1.86401</v>
      </c>
      <c r="EO58">
        <v>1.86019</v>
      </c>
      <c r="EP58">
        <v>0</v>
      </c>
      <c r="EQ58">
        <v>0</v>
      </c>
      <c r="ER58">
        <v>0</v>
      </c>
      <c r="ES58">
        <v>0</v>
      </c>
      <c r="ET58" t="s">
        <v>336</v>
      </c>
      <c r="EU58" t="s">
        <v>337</v>
      </c>
      <c r="EV58" t="s">
        <v>338</v>
      </c>
      <c r="EW58" t="s">
        <v>338</v>
      </c>
      <c r="EX58" t="s">
        <v>338</v>
      </c>
      <c r="EY58" t="s">
        <v>338</v>
      </c>
      <c r="EZ58">
        <v>0</v>
      </c>
      <c r="FA58">
        <v>100</v>
      </c>
      <c r="FB58">
        <v>100</v>
      </c>
      <c r="FC58">
        <v>2.012</v>
      </c>
      <c r="FD58">
        <v>0.327</v>
      </c>
      <c r="FE58">
        <v>1.851784399406014</v>
      </c>
      <c r="FF58">
        <v>0.0006784385813721132</v>
      </c>
      <c r="FG58">
        <v>-9.114967239483524E-07</v>
      </c>
      <c r="FH58">
        <v>3.422039933275619E-10</v>
      </c>
      <c r="FI58">
        <v>0.3301100000000012</v>
      </c>
      <c r="FJ58">
        <v>0</v>
      </c>
      <c r="FK58">
        <v>0</v>
      </c>
      <c r="FL58">
        <v>0</v>
      </c>
      <c r="FM58">
        <v>1</v>
      </c>
      <c r="FN58">
        <v>2092</v>
      </c>
      <c r="FO58">
        <v>0</v>
      </c>
      <c r="FP58">
        <v>27</v>
      </c>
      <c r="FQ58">
        <v>1</v>
      </c>
      <c r="FR58">
        <v>3.8</v>
      </c>
      <c r="FS58">
        <v>1.39282</v>
      </c>
      <c r="FT58">
        <v>2.43042</v>
      </c>
      <c r="FU58">
        <v>2.14966</v>
      </c>
      <c r="FV58">
        <v>2.70752</v>
      </c>
      <c r="FW58">
        <v>2.15088</v>
      </c>
      <c r="FX58">
        <v>2.41821</v>
      </c>
      <c r="FY58">
        <v>38.4769</v>
      </c>
      <c r="FZ58">
        <v>15.7256</v>
      </c>
      <c r="GA58">
        <v>19</v>
      </c>
      <c r="GB58">
        <v>620.412</v>
      </c>
      <c r="GC58">
        <v>661.143</v>
      </c>
      <c r="GD58">
        <v>28.0018</v>
      </c>
      <c r="GE58">
        <v>35.5386</v>
      </c>
      <c r="GF58">
        <v>30.0006</v>
      </c>
      <c r="GG58">
        <v>35.3015</v>
      </c>
      <c r="GH58">
        <v>35.2569</v>
      </c>
      <c r="GI58">
        <v>27.9019</v>
      </c>
      <c r="GJ58">
        <v>19.9915</v>
      </c>
      <c r="GK58">
        <v>91.44</v>
      </c>
      <c r="GL58">
        <v>28</v>
      </c>
      <c r="GM58">
        <v>420</v>
      </c>
      <c r="GN58">
        <v>29.8029</v>
      </c>
      <c r="GO58">
        <v>99.3489</v>
      </c>
      <c r="GP58">
        <v>99.9101</v>
      </c>
    </row>
    <row r="59" spans="1:198">
      <c r="A59">
        <v>41</v>
      </c>
      <c r="B59">
        <v>1657730461.5</v>
      </c>
      <c r="C59">
        <v>6202.5</v>
      </c>
      <c r="D59" t="s">
        <v>462</v>
      </c>
      <c r="E59" t="s">
        <v>463</v>
      </c>
      <c r="F59">
        <v>15</v>
      </c>
      <c r="G59">
        <v>1657730453.5</v>
      </c>
      <c r="H59">
        <f>(I59)/1000</f>
        <v>0</v>
      </c>
      <c r="I59">
        <f>1000*AY59*AG59*(AU59-AV59)/(100*AN59*(1000-AG59*AU59))</f>
        <v>0</v>
      </c>
      <c r="J59">
        <f>AY59*AG59*(AT59-AS59*(1000-AG59*AV59)/(1000-AG59*AU59))/(100*AN59)</f>
        <v>0</v>
      </c>
      <c r="K59">
        <f>AS59 - IF(AG59&gt;1, J59*AN59*100.0/(AI59*BG59), 0)</f>
        <v>0</v>
      </c>
      <c r="L59">
        <f>((R59-H59/2)*K59-J59)/(R59+H59/2)</f>
        <v>0</v>
      </c>
      <c r="M59">
        <f>L59*(AZ59+BA59)/1000.0</f>
        <v>0</v>
      </c>
      <c r="N59">
        <f>(AS59 - IF(AG59&gt;1, J59*AN59*100.0/(AI59*BG59), 0))*(AZ59+BA59)/1000.0</f>
        <v>0</v>
      </c>
      <c r="O59">
        <f>2.0/((1/Q59-1/P59)+SIGN(Q59)*SQRT((1/Q59-1/P59)*(1/Q59-1/P59) + 4*AO59/((AO59+1)*(AO59+1))*(2*1/Q59*1/P59-1/P59*1/P59)))</f>
        <v>0</v>
      </c>
      <c r="P59">
        <f>IF(LEFT(AP59,1)&lt;&gt;"0",IF(LEFT(AP59,1)="1",3.0,AQ59),$D$5+$E$5*(BG59*AZ59/($K$5*1000))+$F$5*(BG59*AZ59/($K$5*1000))*MAX(MIN(AN59,$J$5),$I$5)*MAX(MIN(AN59,$J$5),$I$5)+$G$5*MAX(MIN(AN59,$J$5),$I$5)*(BG59*AZ59/($K$5*1000))+$H$5*(BG59*AZ59/($K$5*1000))*(BG59*AZ59/($K$5*1000)))</f>
        <v>0</v>
      </c>
      <c r="Q59">
        <f>H59*(1000-(1000*0.61365*exp(17.502*U59/(240.97+U59))/(AZ59+BA59)+AU59)/2)/(1000*0.61365*exp(17.502*U59/(240.97+U59))/(AZ59+BA59)-AU59)</f>
        <v>0</v>
      </c>
      <c r="R59">
        <f>1/((AO59+1)/(O59/1.6)+1/(P59/1.37)) + AO59/((AO59+1)/(O59/1.6) + AO59/(P59/1.37))</f>
        <v>0</v>
      </c>
      <c r="S59">
        <f>(AJ59*AM59)</f>
        <v>0</v>
      </c>
      <c r="T59">
        <f>(BB59+(S59+2*0.95*5.67E-8*(((BB59+$B$9)+273)^4-(BB59+273)^4)-44100*H59)/(1.84*29.3*P59+8*0.95*5.67E-8*(BB59+273)^3))</f>
        <v>0</v>
      </c>
      <c r="U59">
        <f>($C$9*BC59+$D$9*BD59+$E$9*T59)</f>
        <v>0</v>
      </c>
      <c r="V59">
        <f>0.61365*exp(17.502*U59/(240.97+U59))</f>
        <v>0</v>
      </c>
      <c r="W59">
        <f>(X59/Y59*100)</f>
        <v>0</v>
      </c>
      <c r="X59">
        <f>AU59*(AZ59+BA59)/1000</f>
        <v>0</v>
      </c>
      <c r="Y59">
        <f>0.61365*exp(17.502*BB59/(240.97+BB59))</f>
        <v>0</v>
      </c>
      <c r="Z59">
        <f>(V59-AU59*(AZ59+BA59)/1000)</f>
        <v>0</v>
      </c>
      <c r="AA59">
        <f>(-H59*44100)</f>
        <v>0</v>
      </c>
      <c r="AB59">
        <f>2*29.3*P59*0.92*(BB59-U59)</f>
        <v>0</v>
      </c>
      <c r="AC59">
        <f>2*0.95*5.67E-8*(((BB59+$B$9)+273)^4-(U59+273)^4)</f>
        <v>0</v>
      </c>
      <c r="AD59">
        <f>S59+AC59+AA59+AB59</f>
        <v>0</v>
      </c>
      <c r="AE59">
        <v>0</v>
      </c>
      <c r="AF59">
        <v>0</v>
      </c>
      <c r="AG59">
        <f>IF(AE59*$H$15&gt;=AI59,1.0,(AI59/(AI59-AE59*$H$15)))</f>
        <v>0</v>
      </c>
      <c r="AH59">
        <f>(AG59-1)*100</f>
        <v>0</v>
      </c>
      <c r="AI59">
        <f>MAX(0,($B$15+$C$15*BG59)/(1+$D$15*BG59)*AZ59/(BB59+273)*$E$15)</f>
        <v>0</v>
      </c>
      <c r="AJ59">
        <f>$B$13*BH59+$C$13*BI59+$D$13*BT59</f>
        <v>0</v>
      </c>
      <c r="AK59">
        <f>AJ59*AL59</f>
        <v>0</v>
      </c>
      <c r="AL59">
        <f>($B$13*$D$11+$C$13*$D$11+$D$13*(BU59*$E$11+BV59*$G$11))/($B$13+$C$13+$D$13)</f>
        <v>0</v>
      </c>
      <c r="AM59">
        <f>($B$13*$K$11+$C$13*$K$11+$D$13*(BU59*$L$11+BV59*$N$11))/($B$13+$C$13+$D$13)</f>
        <v>0</v>
      </c>
      <c r="AN59">
        <v>1.9</v>
      </c>
      <c r="AO59">
        <v>0.5</v>
      </c>
      <c r="AP59" t="s">
        <v>334</v>
      </c>
      <c r="AQ59">
        <v>2</v>
      </c>
      <c r="AR59">
        <v>1657730453.5</v>
      </c>
      <c r="AS59">
        <v>415.7952903225806</v>
      </c>
      <c r="AT59">
        <v>420.0194193548388</v>
      </c>
      <c r="AU59">
        <v>29.79775483870968</v>
      </c>
      <c r="AV59">
        <v>28.88681612903225</v>
      </c>
      <c r="AW59">
        <v>413.7372903225806</v>
      </c>
      <c r="AX59">
        <v>29.46575483870968</v>
      </c>
      <c r="AY59">
        <v>599.996258064516</v>
      </c>
      <c r="AZ59">
        <v>85.16846774193549</v>
      </c>
      <c r="BA59">
        <v>0.1000136806451613</v>
      </c>
      <c r="BB59">
        <v>29.8496</v>
      </c>
      <c r="BC59">
        <v>30.69418387096774</v>
      </c>
      <c r="BD59">
        <v>999.9000000000003</v>
      </c>
      <c r="BE59">
        <v>0</v>
      </c>
      <c r="BF59">
        <v>0</v>
      </c>
      <c r="BG59">
        <v>9996.368387096774</v>
      </c>
      <c r="BH59">
        <v>686.5029032258063</v>
      </c>
      <c r="BI59">
        <v>317.0879677419355</v>
      </c>
      <c r="BJ59">
        <v>-4.270444838709677</v>
      </c>
      <c r="BK59">
        <v>428.5156774193548</v>
      </c>
      <c r="BL59">
        <v>432.5133225806452</v>
      </c>
      <c r="BM59">
        <v>0.9059269032258066</v>
      </c>
      <c r="BN59">
        <v>420.0194193548388</v>
      </c>
      <c r="BO59">
        <v>28.88681612903225</v>
      </c>
      <c r="BP59">
        <v>2.537401935483871</v>
      </c>
      <c r="BQ59">
        <v>2.460245806451613</v>
      </c>
      <c r="BR59">
        <v>21.26841612903226</v>
      </c>
      <c r="BS59">
        <v>20.76586774193548</v>
      </c>
      <c r="BT59">
        <v>2199.994516129032</v>
      </c>
      <c r="BU59">
        <v>0.6429991290322579</v>
      </c>
      <c r="BV59">
        <v>0.3570008387096774</v>
      </c>
      <c r="BW59">
        <v>34</v>
      </c>
      <c r="BX59">
        <v>36744.07741935484</v>
      </c>
      <c r="BY59">
        <v>1657730493.5</v>
      </c>
      <c r="BZ59" t="s">
        <v>464</v>
      </c>
      <c r="CA59">
        <v>1657730493.5</v>
      </c>
      <c r="CB59">
        <v>1657730479.5</v>
      </c>
      <c r="CC59">
        <v>43</v>
      </c>
      <c r="CD59">
        <v>0.046</v>
      </c>
      <c r="CE59">
        <v>0.005</v>
      </c>
      <c r="CF59">
        <v>2.058</v>
      </c>
      <c r="CG59">
        <v>0.332</v>
      </c>
      <c r="CH59">
        <v>420</v>
      </c>
      <c r="CI59">
        <v>29</v>
      </c>
      <c r="CJ59">
        <v>0.67</v>
      </c>
      <c r="CK59">
        <v>0.13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3.22609</v>
      </c>
      <c r="CX59">
        <v>2.78131</v>
      </c>
      <c r="CY59">
        <v>0.0809096</v>
      </c>
      <c r="CZ59">
        <v>0.08292919999999999</v>
      </c>
      <c r="DA59">
        <v>0.116171</v>
      </c>
      <c r="DB59">
        <v>0.116277</v>
      </c>
      <c r="DC59">
        <v>23017.2</v>
      </c>
      <c r="DD59">
        <v>22672</v>
      </c>
      <c r="DE59">
        <v>24100.7</v>
      </c>
      <c r="DF59">
        <v>22042.1</v>
      </c>
      <c r="DG59">
        <v>31498.5</v>
      </c>
      <c r="DH59">
        <v>24867.6</v>
      </c>
      <c r="DI59">
        <v>39411.7</v>
      </c>
      <c r="DJ59">
        <v>30534.9</v>
      </c>
      <c r="DK59">
        <v>2.10893</v>
      </c>
      <c r="DL59">
        <v>2.11997</v>
      </c>
      <c r="DM59">
        <v>0.0746474</v>
      </c>
      <c r="DN59">
        <v>0</v>
      </c>
      <c r="DO59">
        <v>29.4677</v>
      </c>
      <c r="DP59">
        <v>999.9</v>
      </c>
      <c r="DQ59">
        <v>60.1</v>
      </c>
      <c r="DR59">
        <v>33.8</v>
      </c>
      <c r="DS59">
        <v>37.2825</v>
      </c>
      <c r="DT59">
        <v>63.9578</v>
      </c>
      <c r="DU59">
        <v>13.3534</v>
      </c>
      <c r="DV59">
        <v>2</v>
      </c>
      <c r="DW59">
        <v>0.517685</v>
      </c>
      <c r="DX59">
        <v>1.2964</v>
      </c>
      <c r="DY59">
        <v>20.3545</v>
      </c>
      <c r="DZ59">
        <v>5.22912</v>
      </c>
      <c r="EA59">
        <v>11.9444</v>
      </c>
      <c r="EB59">
        <v>4.97725</v>
      </c>
      <c r="EC59">
        <v>3.281</v>
      </c>
      <c r="ED59">
        <v>6781.4</v>
      </c>
      <c r="EE59">
        <v>9999</v>
      </c>
      <c r="EF59">
        <v>9999</v>
      </c>
      <c r="EG59">
        <v>163.1</v>
      </c>
      <c r="EH59">
        <v>4.97178</v>
      </c>
      <c r="EI59">
        <v>1.86171</v>
      </c>
      <c r="EJ59">
        <v>1.86721</v>
      </c>
      <c r="EK59">
        <v>1.8586</v>
      </c>
      <c r="EL59">
        <v>1.86277</v>
      </c>
      <c r="EM59">
        <v>1.86339</v>
      </c>
      <c r="EN59">
        <v>1.86405</v>
      </c>
      <c r="EO59">
        <v>1.86021</v>
      </c>
      <c r="EP59">
        <v>0</v>
      </c>
      <c r="EQ59">
        <v>0</v>
      </c>
      <c r="ER59">
        <v>0</v>
      </c>
      <c r="ES59">
        <v>0</v>
      </c>
      <c r="ET59" t="s">
        <v>336</v>
      </c>
      <c r="EU59" t="s">
        <v>337</v>
      </c>
      <c r="EV59" t="s">
        <v>338</v>
      </c>
      <c r="EW59" t="s">
        <v>338</v>
      </c>
      <c r="EX59" t="s">
        <v>338</v>
      </c>
      <c r="EY59" t="s">
        <v>338</v>
      </c>
      <c r="EZ59">
        <v>0</v>
      </c>
      <c r="FA59">
        <v>100</v>
      </c>
      <c r="FB59">
        <v>100</v>
      </c>
      <c r="FC59">
        <v>2.058</v>
      </c>
      <c r="FD59">
        <v>0.332</v>
      </c>
      <c r="FE59">
        <v>1.862838794799152</v>
      </c>
      <c r="FF59">
        <v>0.0006784385813721132</v>
      </c>
      <c r="FG59">
        <v>-9.114967239483524E-07</v>
      </c>
      <c r="FH59">
        <v>3.422039933275619E-10</v>
      </c>
      <c r="FI59">
        <v>0.326984999999997</v>
      </c>
      <c r="FJ59">
        <v>0</v>
      </c>
      <c r="FK59">
        <v>0</v>
      </c>
      <c r="FL59">
        <v>0</v>
      </c>
      <c r="FM59">
        <v>1</v>
      </c>
      <c r="FN59">
        <v>2092</v>
      </c>
      <c r="FO59">
        <v>0</v>
      </c>
      <c r="FP59">
        <v>27</v>
      </c>
      <c r="FQ59">
        <v>13.1</v>
      </c>
      <c r="FR59">
        <v>13.1</v>
      </c>
      <c r="FS59">
        <v>1.38916</v>
      </c>
      <c r="FT59">
        <v>2.42676</v>
      </c>
      <c r="FU59">
        <v>2.14966</v>
      </c>
      <c r="FV59">
        <v>2.70508</v>
      </c>
      <c r="FW59">
        <v>2.15088</v>
      </c>
      <c r="FX59">
        <v>2.40601</v>
      </c>
      <c r="FY59">
        <v>39.118</v>
      </c>
      <c r="FZ59">
        <v>15.6205</v>
      </c>
      <c r="GA59">
        <v>19</v>
      </c>
      <c r="GB59">
        <v>629.213</v>
      </c>
      <c r="GC59">
        <v>662.308</v>
      </c>
      <c r="GD59">
        <v>27.9989</v>
      </c>
      <c r="GE59">
        <v>33.8535</v>
      </c>
      <c r="GF59">
        <v>29.9984</v>
      </c>
      <c r="GG59">
        <v>34.0779</v>
      </c>
      <c r="GH59">
        <v>34.0773</v>
      </c>
      <c r="GI59">
        <v>27.8371</v>
      </c>
      <c r="GJ59">
        <v>24.9572</v>
      </c>
      <c r="GK59">
        <v>87.857</v>
      </c>
      <c r="GL59">
        <v>28</v>
      </c>
      <c r="GM59">
        <v>420</v>
      </c>
      <c r="GN59">
        <v>28.9514</v>
      </c>
      <c r="GO59">
        <v>99.6504</v>
      </c>
      <c r="GP59">
        <v>100.144</v>
      </c>
    </row>
    <row r="60" spans="1:198">
      <c r="A60">
        <v>42</v>
      </c>
      <c r="B60">
        <v>1657730554.5</v>
      </c>
      <c r="C60">
        <v>6295.5</v>
      </c>
      <c r="D60" t="s">
        <v>465</v>
      </c>
      <c r="E60" t="s">
        <v>466</v>
      </c>
      <c r="F60">
        <v>15</v>
      </c>
      <c r="G60">
        <v>1657730546.5</v>
      </c>
      <c r="H60">
        <f>(I60)/1000</f>
        <v>0</v>
      </c>
      <c r="I60">
        <f>1000*AY60*AG60*(AU60-AV60)/(100*AN60*(1000-AG60*AU60))</f>
        <v>0</v>
      </c>
      <c r="J60">
        <f>AY60*AG60*(AT60-AS60*(1000-AG60*AV60)/(1000-AG60*AU60))/(100*AN60)</f>
        <v>0</v>
      </c>
      <c r="K60">
        <f>AS60 - IF(AG60&gt;1, J60*AN60*100.0/(AI60*BG60), 0)</f>
        <v>0</v>
      </c>
      <c r="L60">
        <f>((R60-H60/2)*K60-J60)/(R60+H60/2)</f>
        <v>0</v>
      </c>
      <c r="M60">
        <f>L60*(AZ60+BA60)/1000.0</f>
        <v>0</v>
      </c>
      <c r="N60">
        <f>(AS60 - IF(AG60&gt;1, J60*AN60*100.0/(AI60*BG60), 0))*(AZ60+BA60)/1000.0</f>
        <v>0</v>
      </c>
      <c r="O60">
        <f>2.0/((1/Q60-1/P60)+SIGN(Q60)*SQRT((1/Q60-1/P60)*(1/Q60-1/P60) + 4*AO60/((AO60+1)*(AO60+1))*(2*1/Q60*1/P60-1/P60*1/P60)))</f>
        <v>0</v>
      </c>
      <c r="P60">
        <f>IF(LEFT(AP60,1)&lt;&gt;"0",IF(LEFT(AP60,1)="1",3.0,AQ60),$D$5+$E$5*(BG60*AZ60/($K$5*1000))+$F$5*(BG60*AZ60/($K$5*1000))*MAX(MIN(AN60,$J$5),$I$5)*MAX(MIN(AN60,$J$5),$I$5)+$G$5*MAX(MIN(AN60,$J$5),$I$5)*(BG60*AZ60/($K$5*1000))+$H$5*(BG60*AZ60/($K$5*1000))*(BG60*AZ60/($K$5*1000)))</f>
        <v>0</v>
      </c>
      <c r="Q60">
        <f>H60*(1000-(1000*0.61365*exp(17.502*U60/(240.97+U60))/(AZ60+BA60)+AU60)/2)/(1000*0.61365*exp(17.502*U60/(240.97+U60))/(AZ60+BA60)-AU60)</f>
        <v>0</v>
      </c>
      <c r="R60">
        <f>1/((AO60+1)/(O60/1.6)+1/(P60/1.37)) + AO60/((AO60+1)/(O60/1.6) + AO60/(P60/1.37))</f>
        <v>0</v>
      </c>
      <c r="S60">
        <f>(AJ60*AM60)</f>
        <v>0</v>
      </c>
      <c r="T60">
        <f>(BB60+(S60+2*0.95*5.67E-8*(((BB60+$B$9)+273)^4-(BB60+273)^4)-44100*H60)/(1.84*29.3*P60+8*0.95*5.67E-8*(BB60+273)^3))</f>
        <v>0</v>
      </c>
      <c r="U60">
        <f>($C$9*BC60+$D$9*BD60+$E$9*T60)</f>
        <v>0</v>
      </c>
      <c r="V60">
        <f>0.61365*exp(17.502*U60/(240.97+U60))</f>
        <v>0</v>
      </c>
      <c r="W60">
        <f>(X60/Y60*100)</f>
        <v>0</v>
      </c>
      <c r="X60">
        <f>AU60*(AZ60+BA60)/1000</f>
        <v>0</v>
      </c>
      <c r="Y60">
        <f>0.61365*exp(17.502*BB60/(240.97+BB60))</f>
        <v>0</v>
      </c>
      <c r="Z60">
        <f>(V60-AU60*(AZ60+BA60)/1000)</f>
        <v>0</v>
      </c>
      <c r="AA60">
        <f>(-H60*44100)</f>
        <v>0</v>
      </c>
      <c r="AB60">
        <f>2*29.3*P60*0.92*(BB60-U60)</f>
        <v>0</v>
      </c>
      <c r="AC60">
        <f>2*0.95*5.67E-8*(((BB60+$B$9)+273)^4-(U60+273)^4)</f>
        <v>0</v>
      </c>
      <c r="AD60">
        <f>S60+AC60+AA60+AB60</f>
        <v>0</v>
      </c>
      <c r="AE60">
        <v>0</v>
      </c>
      <c r="AF60">
        <v>0</v>
      </c>
      <c r="AG60">
        <f>IF(AE60*$H$15&gt;=AI60,1.0,(AI60/(AI60-AE60*$H$15)))</f>
        <v>0</v>
      </c>
      <c r="AH60">
        <f>(AG60-1)*100</f>
        <v>0</v>
      </c>
      <c r="AI60">
        <f>MAX(0,($B$15+$C$15*BG60)/(1+$D$15*BG60)*AZ60/(BB60+273)*$E$15)</f>
        <v>0</v>
      </c>
      <c r="AJ60">
        <f>$B$13*BH60+$C$13*BI60+$D$13*BT60</f>
        <v>0</v>
      </c>
      <c r="AK60">
        <f>AJ60*AL60</f>
        <v>0</v>
      </c>
      <c r="AL60">
        <f>($B$13*$D$11+$C$13*$D$11+$D$13*(BU60*$E$11+BV60*$G$11))/($B$13+$C$13+$D$13)</f>
        <v>0</v>
      </c>
      <c r="AM60">
        <f>($B$13*$K$11+$C$13*$K$11+$D$13*(BU60*$L$11+BV60*$N$11))/($B$13+$C$13+$D$13)</f>
        <v>0</v>
      </c>
      <c r="AN60">
        <v>1.9</v>
      </c>
      <c r="AO60">
        <v>0.5</v>
      </c>
      <c r="AP60" t="s">
        <v>334</v>
      </c>
      <c r="AQ60">
        <v>2</v>
      </c>
      <c r="AR60">
        <v>1657730546.5</v>
      </c>
      <c r="AS60">
        <v>415.6025161290322</v>
      </c>
      <c r="AT60">
        <v>419.9987419354838</v>
      </c>
      <c r="AU60">
        <v>29.64045483870968</v>
      </c>
      <c r="AV60">
        <v>28.69202258064516</v>
      </c>
      <c r="AW60">
        <v>413.5315161290322</v>
      </c>
      <c r="AX60">
        <v>29.30645483870968</v>
      </c>
      <c r="AY60">
        <v>600.0053225806452</v>
      </c>
      <c r="AZ60">
        <v>85.16947096774193</v>
      </c>
      <c r="BA60">
        <v>0.1000081387096774</v>
      </c>
      <c r="BB60">
        <v>29.76741935483871</v>
      </c>
      <c r="BC60">
        <v>30.50365806451613</v>
      </c>
      <c r="BD60">
        <v>999.9000000000003</v>
      </c>
      <c r="BE60">
        <v>0</v>
      </c>
      <c r="BF60">
        <v>0</v>
      </c>
      <c r="BG60">
        <v>10001.00903225807</v>
      </c>
      <c r="BH60">
        <v>617.2607096774193</v>
      </c>
      <c r="BI60">
        <v>333.4288709677419</v>
      </c>
      <c r="BJ60">
        <v>-4.409393548387097</v>
      </c>
      <c r="BK60">
        <v>428.2830645161291</v>
      </c>
      <c r="BL60">
        <v>432.4053225806452</v>
      </c>
      <c r="BM60">
        <v>0.9465882258064516</v>
      </c>
      <c r="BN60">
        <v>419.9987419354838</v>
      </c>
      <c r="BO60">
        <v>28.69202258064516</v>
      </c>
      <c r="BP60">
        <v>2.524305161290322</v>
      </c>
      <c r="BQ60">
        <v>2.443684516129033</v>
      </c>
      <c r="BR60">
        <v>21.18406774193548</v>
      </c>
      <c r="BS60">
        <v>20.65619354838709</v>
      </c>
      <c r="BT60">
        <v>2000.00935483871</v>
      </c>
      <c r="BU60">
        <v>0.6430004193548389</v>
      </c>
      <c r="BV60">
        <v>0.3569995806451611</v>
      </c>
      <c r="BW60">
        <v>34</v>
      </c>
      <c r="BX60">
        <v>33403.95806451613</v>
      </c>
      <c r="BY60">
        <v>1657730582.5</v>
      </c>
      <c r="BZ60" t="s">
        <v>467</v>
      </c>
      <c r="CA60">
        <v>1657730582.5</v>
      </c>
      <c r="CB60">
        <v>1657730572</v>
      </c>
      <c r="CC60">
        <v>44</v>
      </c>
      <c r="CD60">
        <v>0.012</v>
      </c>
      <c r="CE60">
        <v>0.001</v>
      </c>
      <c r="CF60">
        <v>2.071</v>
      </c>
      <c r="CG60">
        <v>0.334</v>
      </c>
      <c r="CH60">
        <v>420</v>
      </c>
      <c r="CI60">
        <v>29</v>
      </c>
      <c r="CJ60">
        <v>0.42</v>
      </c>
      <c r="CK60">
        <v>0.14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3.22648</v>
      </c>
      <c r="CX60">
        <v>2.78145</v>
      </c>
      <c r="CY60">
        <v>0.0809406</v>
      </c>
      <c r="CZ60">
        <v>0.08299330000000001</v>
      </c>
      <c r="DA60">
        <v>0.115885</v>
      </c>
      <c r="DB60">
        <v>0.115927</v>
      </c>
      <c r="DC60">
        <v>23030.7</v>
      </c>
      <c r="DD60">
        <v>22680.9</v>
      </c>
      <c r="DE60">
        <v>24114.2</v>
      </c>
      <c r="DF60">
        <v>22051.3</v>
      </c>
      <c r="DG60">
        <v>31524.4</v>
      </c>
      <c r="DH60">
        <v>24886.9</v>
      </c>
      <c r="DI60">
        <v>39432.6</v>
      </c>
      <c r="DJ60">
        <v>30547.1</v>
      </c>
      <c r="DK60">
        <v>2.11325</v>
      </c>
      <c r="DL60">
        <v>2.12332</v>
      </c>
      <c r="DM60">
        <v>0.0693202</v>
      </c>
      <c r="DN60">
        <v>0</v>
      </c>
      <c r="DO60">
        <v>29.3746</v>
      </c>
      <c r="DP60">
        <v>999.9</v>
      </c>
      <c r="DQ60">
        <v>59.9</v>
      </c>
      <c r="DR60">
        <v>33.9</v>
      </c>
      <c r="DS60">
        <v>37.3671</v>
      </c>
      <c r="DT60">
        <v>63.7778</v>
      </c>
      <c r="DU60">
        <v>13.3293</v>
      </c>
      <c r="DV60">
        <v>2</v>
      </c>
      <c r="DW60">
        <v>0.487983</v>
      </c>
      <c r="DX60">
        <v>1.20673</v>
      </c>
      <c r="DY60">
        <v>20.3583</v>
      </c>
      <c r="DZ60">
        <v>5.22927</v>
      </c>
      <c r="EA60">
        <v>11.9442</v>
      </c>
      <c r="EB60">
        <v>4.97745</v>
      </c>
      <c r="EC60">
        <v>3.281</v>
      </c>
      <c r="ED60">
        <v>6783.8</v>
      </c>
      <c r="EE60">
        <v>9999</v>
      </c>
      <c r="EF60">
        <v>9999</v>
      </c>
      <c r="EG60">
        <v>163.1</v>
      </c>
      <c r="EH60">
        <v>4.97177</v>
      </c>
      <c r="EI60">
        <v>1.8617</v>
      </c>
      <c r="EJ60">
        <v>1.86722</v>
      </c>
      <c r="EK60">
        <v>1.85862</v>
      </c>
      <c r="EL60">
        <v>1.86276</v>
      </c>
      <c r="EM60">
        <v>1.86338</v>
      </c>
      <c r="EN60">
        <v>1.86407</v>
      </c>
      <c r="EO60">
        <v>1.86022</v>
      </c>
      <c r="EP60">
        <v>0</v>
      </c>
      <c r="EQ60">
        <v>0</v>
      </c>
      <c r="ER60">
        <v>0</v>
      </c>
      <c r="ES60">
        <v>0</v>
      </c>
      <c r="ET60" t="s">
        <v>336</v>
      </c>
      <c r="EU60" t="s">
        <v>337</v>
      </c>
      <c r="EV60" t="s">
        <v>338</v>
      </c>
      <c r="EW60" t="s">
        <v>338</v>
      </c>
      <c r="EX60" t="s">
        <v>338</v>
      </c>
      <c r="EY60" t="s">
        <v>338</v>
      </c>
      <c r="EZ60">
        <v>0</v>
      </c>
      <c r="FA60">
        <v>100</v>
      </c>
      <c r="FB60">
        <v>100</v>
      </c>
      <c r="FC60">
        <v>2.071</v>
      </c>
      <c r="FD60">
        <v>0.334</v>
      </c>
      <c r="FE60">
        <v>1.908933570404211</v>
      </c>
      <c r="FF60">
        <v>0.0006784385813721132</v>
      </c>
      <c r="FG60">
        <v>-9.114967239483524E-07</v>
      </c>
      <c r="FH60">
        <v>3.422039933275619E-10</v>
      </c>
      <c r="FI60">
        <v>0.3321499999999951</v>
      </c>
      <c r="FJ60">
        <v>0</v>
      </c>
      <c r="FK60">
        <v>0</v>
      </c>
      <c r="FL60">
        <v>0</v>
      </c>
      <c r="FM60">
        <v>1</v>
      </c>
      <c r="FN60">
        <v>2092</v>
      </c>
      <c r="FO60">
        <v>0</v>
      </c>
      <c r="FP60">
        <v>27</v>
      </c>
      <c r="FQ60">
        <v>1</v>
      </c>
      <c r="FR60">
        <v>1.2</v>
      </c>
      <c r="FS60">
        <v>1.38916</v>
      </c>
      <c r="FT60">
        <v>2.43286</v>
      </c>
      <c r="FU60">
        <v>2.14966</v>
      </c>
      <c r="FV60">
        <v>2.70508</v>
      </c>
      <c r="FW60">
        <v>2.15088</v>
      </c>
      <c r="FX60">
        <v>2.40601</v>
      </c>
      <c r="FY60">
        <v>39.2173</v>
      </c>
      <c r="FZ60">
        <v>15.5943</v>
      </c>
      <c r="GA60">
        <v>19</v>
      </c>
      <c r="GB60">
        <v>629.176</v>
      </c>
      <c r="GC60">
        <v>661.569</v>
      </c>
      <c r="GD60">
        <v>27.9991</v>
      </c>
      <c r="GE60">
        <v>33.5037</v>
      </c>
      <c r="GF60">
        <v>29.9988</v>
      </c>
      <c r="GG60">
        <v>33.7348</v>
      </c>
      <c r="GH60">
        <v>33.7411</v>
      </c>
      <c r="GI60">
        <v>27.828</v>
      </c>
      <c r="GJ60">
        <v>25.8079</v>
      </c>
      <c r="GK60">
        <v>86.3557</v>
      </c>
      <c r="GL60">
        <v>28</v>
      </c>
      <c r="GM60">
        <v>420</v>
      </c>
      <c r="GN60">
        <v>28.75</v>
      </c>
      <c r="GO60">
        <v>99.70440000000001</v>
      </c>
      <c r="GP60">
        <v>100.185</v>
      </c>
    </row>
    <row r="61" spans="1:198">
      <c r="A61">
        <v>43</v>
      </c>
      <c r="B61">
        <v>1657730643.5</v>
      </c>
      <c r="C61">
        <v>6384.5</v>
      </c>
      <c r="D61" t="s">
        <v>468</v>
      </c>
      <c r="E61" t="s">
        <v>469</v>
      </c>
      <c r="F61">
        <v>15</v>
      </c>
      <c r="G61">
        <v>1657730635.5</v>
      </c>
      <c r="H61">
        <f>(I61)/1000</f>
        <v>0</v>
      </c>
      <c r="I61">
        <f>1000*AY61*AG61*(AU61-AV61)/(100*AN61*(1000-AG61*AU61))</f>
        <v>0</v>
      </c>
      <c r="J61">
        <f>AY61*AG61*(AT61-AS61*(1000-AG61*AV61)/(1000-AG61*AU61))/(100*AN61)</f>
        <v>0</v>
      </c>
      <c r="K61">
        <f>AS61 - IF(AG61&gt;1, J61*AN61*100.0/(AI61*BG61), 0)</f>
        <v>0</v>
      </c>
      <c r="L61">
        <f>((R61-H61/2)*K61-J61)/(R61+H61/2)</f>
        <v>0</v>
      </c>
      <c r="M61">
        <f>L61*(AZ61+BA61)/1000.0</f>
        <v>0</v>
      </c>
      <c r="N61">
        <f>(AS61 - IF(AG61&gt;1, J61*AN61*100.0/(AI61*BG61), 0))*(AZ61+BA61)/1000.0</f>
        <v>0</v>
      </c>
      <c r="O61">
        <f>2.0/((1/Q61-1/P61)+SIGN(Q61)*SQRT((1/Q61-1/P61)*(1/Q61-1/P61) + 4*AO61/((AO61+1)*(AO61+1))*(2*1/Q61*1/P61-1/P61*1/P61)))</f>
        <v>0</v>
      </c>
      <c r="P61">
        <f>IF(LEFT(AP61,1)&lt;&gt;"0",IF(LEFT(AP61,1)="1",3.0,AQ61),$D$5+$E$5*(BG61*AZ61/($K$5*1000))+$F$5*(BG61*AZ61/($K$5*1000))*MAX(MIN(AN61,$J$5),$I$5)*MAX(MIN(AN61,$J$5),$I$5)+$G$5*MAX(MIN(AN61,$J$5),$I$5)*(BG61*AZ61/($K$5*1000))+$H$5*(BG61*AZ61/($K$5*1000))*(BG61*AZ61/($K$5*1000)))</f>
        <v>0</v>
      </c>
      <c r="Q61">
        <f>H61*(1000-(1000*0.61365*exp(17.502*U61/(240.97+U61))/(AZ61+BA61)+AU61)/2)/(1000*0.61365*exp(17.502*U61/(240.97+U61))/(AZ61+BA61)-AU61)</f>
        <v>0</v>
      </c>
      <c r="R61">
        <f>1/((AO61+1)/(O61/1.6)+1/(P61/1.37)) + AO61/((AO61+1)/(O61/1.6) + AO61/(P61/1.37))</f>
        <v>0</v>
      </c>
      <c r="S61">
        <f>(AJ61*AM61)</f>
        <v>0</v>
      </c>
      <c r="T61">
        <f>(BB61+(S61+2*0.95*5.67E-8*(((BB61+$B$9)+273)^4-(BB61+273)^4)-44100*H61)/(1.84*29.3*P61+8*0.95*5.67E-8*(BB61+273)^3))</f>
        <v>0</v>
      </c>
      <c r="U61">
        <f>($C$9*BC61+$D$9*BD61+$E$9*T61)</f>
        <v>0</v>
      </c>
      <c r="V61">
        <f>0.61365*exp(17.502*U61/(240.97+U61))</f>
        <v>0</v>
      </c>
      <c r="W61">
        <f>(X61/Y61*100)</f>
        <v>0</v>
      </c>
      <c r="X61">
        <f>AU61*(AZ61+BA61)/1000</f>
        <v>0</v>
      </c>
      <c r="Y61">
        <f>0.61365*exp(17.502*BB61/(240.97+BB61))</f>
        <v>0</v>
      </c>
      <c r="Z61">
        <f>(V61-AU61*(AZ61+BA61)/1000)</f>
        <v>0</v>
      </c>
      <c r="AA61">
        <f>(-H61*44100)</f>
        <v>0</v>
      </c>
      <c r="AB61">
        <f>2*29.3*P61*0.92*(BB61-U61)</f>
        <v>0</v>
      </c>
      <c r="AC61">
        <f>2*0.95*5.67E-8*(((BB61+$B$9)+273)^4-(U61+273)^4)</f>
        <v>0</v>
      </c>
      <c r="AD61">
        <f>S61+AC61+AA61+AB61</f>
        <v>0</v>
      </c>
      <c r="AE61">
        <v>0</v>
      </c>
      <c r="AF61">
        <v>0</v>
      </c>
      <c r="AG61">
        <f>IF(AE61*$H$15&gt;=AI61,1.0,(AI61/(AI61-AE61*$H$15)))</f>
        <v>0</v>
      </c>
      <c r="AH61">
        <f>(AG61-1)*100</f>
        <v>0</v>
      </c>
      <c r="AI61">
        <f>MAX(0,($B$15+$C$15*BG61)/(1+$D$15*BG61)*AZ61/(BB61+273)*$E$15)</f>
        <v>0</v>
      </c>
      <c r="AJ61">
        <f>$B$13*BH61+$C$13*BI61+$D$13*BT61</f>
        <v>0</v>
      </c>
      <c r="AK61">
        <f>AJ61*AL61</f>
        <v>0</v>
      </c>
      <c r="AL61">
        <f>($B$13*$D$11+$C$13*$D$11+$D$13*(BU61*$E$11+BV61*$G$11))/($B$13+$C$13+$D$13)</f>
        <v>0</v>
      </c>
      <c r="AM61">
        <f>($B$13*$K$11+$C$13*$K$11+$D$13*(BU61*$L$11+BV61*$N$11))/($B$13+$C$13+$D$13)</f>
        <v>0</v>
      </c>
      <c r="AN61">
        <v>1.9</v>
      </c>
      <c r="AO61">
        <v>0.5</v>
      </c>
      <c r="AP61" t="s">
        <v>334</v>
      </c>
      <c r="AQ61">
        <v>2</v>
      </c>
      <c r="AR61">
        <v>1657730635.5</v>
      </c>
      <c r="AS61">
        <v>415.4204193548387</v>
      </c>
      <c r="AT61">
        <v>420.0193225806452</v>
      </c>
      <c r="AU61">
        <v>29.51305806451613</v>
      </c>
      <c r="AV61">
        <v>28.49871612903226</v>
      </c>
      <c r="AW61">
        <v>413.3324193548387</v>
      </c>
      <c r="AX61">
        <v>29.17940322580645</v>
      </c>
      <c r="AY61">
        <v>600.007806451613</v>
      </c>
      <c r="AZ61">
        <v>85.16955483870969</v>
      </c>
      <c r="BA61">
        <v>0.1000471387096774</v>
      </c>
      <c r="BB61">
        <v>29.61716451612903</v>
      </c>
      <c r="BC61">
        <v>30.11051290322581</v>
      </c>
      <c r="BD61">
        <v>999.9000000000003</v>
      </c>
      <c r="BE61">
        <v>0</v>
      </c>
      <c r="BF61">
        <v>0</v>
      </c>
      <c r="BG61">
        <v>10000.48387096774</v>
      </c>
      <c r="BH61">
        <v>454.4685161290323</v>
      </c>
      <c r="BI61">
        <v>344.9993225806451</v>
      </c>
      <c r="BJ61">
        <v>-4.616857741935485</v>
      </c>
      <c r="BK61">
        <v>428.0350322580645</v>
      </c>
      <c r="BL61">
        <v>432.3404516129033</v>
      </c>
      <c r="BM61">
        <v>1.014334903225806</v>
      </c>
      <c r="BN61">
        <v>420.0193225806452</v>
      </c>
      <c r="BO61">
        <v>28.49871612903226</v>
      </c>
      <c r="BP61">
        <v>2.513613225806452</v>
      </c>
      <c r="BQ61">
        <v>2.427221935483871</v>
      </c>
      <c r="BR61">
        <v>21.11491935483871</v>
      </c>
      <c r="BS61">
        <v>20.54655161290323</v>
      </c>
      <c r="BT61">
        <v>1500.014516129032</v>
      </c>
      <c r="BU61">
        <v>0.6429993225806452</v>
      </c>
      <c r="BV61">
        <v>0.3570006774193548</v>
      </c>
      <c r="BW61">
        <v>34</v>
      </c>
      <c r="BX61">
        <v>25053.04838709677</v>
      </c>
      <c r="BY61">
        <v>1657730660.5</v>
      </c>
      <c r="BZ61" t="s">
        <v>470</v>
      </c>
      <c r="CA61">
        <v>1657730660.5</v>
      </c>
      <c r="CB61">
        <v>1657730572</v>
      </c>
      <c r="CC61">
        <v>45</v>
      </c>
      <c r="CD61">
        <v>0.017</v>
      </c>
      <c r="CE61">
        <v>0.001</v>
      </c>
      <c r="CF61">
        <v>2.088</v>
      </c>
      <c r="CG61">
        <v>0.334</v>
      </c>
      <c r="CH61">
        <v>420</v>
      </c>
      <c r="CI61">
        <v>29</v>
      </c>
      <c r="CJ61">
        <v>0.29</v>
      </c>
      <c r="CK61">
        <v>0.14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3.22661</v>
      </c>
      <c r="CX61">
        <v>2.7811</v>
      </c>
      <c r="CY61">
        <v>0.0809759</v>
      </c>
      <c r="CZ61">
        <v>0.0830552</v>
      </c>
      <c r="DA61">
        <v>0.115536</v>
      </c>
      <c r="DB61">
        <v>0.115255</v>
      </c>
      <c r="DC61">
        <v>23040.1</v>
      </c>
      <c r="DD61">
        <v>22687.1</v>
      </c>
      <c r="DE61">
        <v>24124</v>
      </c>
      <c r="DF61">
        <v>22057.9</v>
      </c>
      <c r="DG61">
        <v>31548.2</v>
      </c>
      <c r="DH61">
        <v>24913.2</v>
      </c>
      <c r="DI61">
        <v>39447.6</v>
      </c>
      <c r="DJ61">
        <v>30556.6</v>
      </c>
      <c r="DK61">
        <v>2.11655</v>
      </c>
      <c r="DL61">
        <v>2.1263</v>
      </c>
      <c r="DM61">
        <v>0.0550672</v>
      </c>
      <c r="DN61">
        <v>0</v>
      </c>
      <c r="DO61">
        <v>29.1982</v>
      </c>
      <c r="DP61">
        <v>999.9</v>
      </c>
      <c r="DQ61">
        <v>59.7</v>
      </c>
      <c r="DR61">
        <v>34</v>
      </c>
      <c r="DS61">
        <v>37.4526</v>
      </c>
      <c r="DT61">
        <v>63.9378</v>
      </c>
      <c r="DU61">
        <v>13.4896</v>
      </c>
      <c r="DV61">
        <v>2</v>
      </c>
      <c r="DW61">
        <v>0.465541</v>
      </c>
      <c r="DX61">
        <v>1.12118</v>
      </c>
      <c r="DY61">
        <v>20.3655</v>
      </c>
      <c r="DZ61">
        <v>5.22927</v>
      </c>
      <c r="EA61">
        <v>11.9441</v>
      </c>
      <c r="EB61">
        <v>4.97655</v>
      </c>
      <c r="EC61">
        <v>3.281</v>
      </c>
      <c r="ED61">
        <v>6785.9</v>
      </c>
      <c r="EE61">
        <v>9999</v>
      </c>
      <c r="EF61">
        <v>9999</v>
      </c>
      <c r="EG61">
        <v>163.1</v>
      </c>
      <c r="EH61">
        <v>4.97176</v>
      </c>
      <c r="EI61">
        <v>1.86169</v>
      </c>
      <c r="EJ61">
        <v>1.86722</v>
      </c>
      <c r="EK61">
        <v>1.85858</v>
      </c>
      <c r="EL61">
        <v>1.86274</v>
      </c>
      <c r="EM61">
        <v>1.86336</v>
      </c>
      <c r="EN61">
        <v>1.86404</v>
      </c>
      <c r="EO61">
        <v>1.86021</v>
      </c>
      <c r="EP61">
        <v>0</v>
      </c>
      <c r="EQ61">
        <v>0</v>
      </c>
      <c r="ER61">
        <v>0</v>
      </c>
      <c r="ES61">
        <v>0</v>
      </c>
      <c r="ET61" t="s">
        <v>336</v>
      </c>
      <c r="EU61" t="s">
        <v>337</v>
      </c>
      <c r="EV61" t="s">
        <v>338</v>
      </c>
      <c r="EW61" t="s">
        <v>338</v>
      </c>
      <c r="EX61" t="s">
        <v>338</v>
      </c>
      <c r="EY61" t="s">
        <v>338</v>
      </c>
      <c r="EZ61">
        <v>0</v>
      </c>
      <c r="FA61">
        <v>100</v>
      </c>
      <c r="FB61">
        <v>100</v>
      </c>
      <c r="FC61">
        <v>2.088</v>
      </c>
      <c r="FD61">
        <v>0.3336</v>
      </c>
      <c r="FE61">
        <v>1.921233244573727</v>
      </c>
      <c r="FF61">
        <v>0.0006784385813721132</v>
      </c>
      <c r="FG61">
        <v>-9.114967239483524E-07</v>
      </c>
      <c r="FH61">
        <v>3.422039933275619E-10</v>
      </c>
      <c r="FI61">
        <v>0.333642857142852</v>
      </c>
      <c r="FJ61">
        <v>0</v>
      </c>
      <c r="FK61">
        <v>0</v>
      </c>
      <c r="FL61">
        <v>0</v>
      </c>
      <c r="FM61">
        <v>1</v>
      </c>
      <c r="FN61">
        <v>2092</v>
      </c>
      <c r="FO61">
        <v>0</v>
      </c>
      <c r="FP61">
        <v>27</v>
      </c>
      <c r="FQ61">
        <v>1</v>
      </c>
      <c r="FR61">
        <v>1.2</v>
      </c>
      <c r="FS61">
        <v>1.38794</v>
      </c>
      <c r="FT61">
        <v>2.43042</v>
      </c>
      <c r="FU61">
        <v>2.14966</v>
      </c>
      <c r="FV61">
        <v>2.70386</v>
      </c>
      <c r="FW61">
        <v>2.15088</v>
      </c>
      <c r="FX61">
        <v>2.41943</v>
      </c>
      <c r="FY61">
        <v>39.2671</v>
      </c>
      <c r="FZ61">
        <v>15.5943</v>
      </c>
      <c r="GA61">
        <v>19</v>
      </c>
      <c r="GB61">
        <v>628.825</v>
      </c>
      <c r="GC61">
        <v>660.979</v>
      </c>
      <c r="GD61">
        <v>27.9984</v>
      </c>
      <c r="GE61">
        <v>33.2231</v>
      </c>
      <c r="GF61">
        <v>29.999</v>
      </c>
      <c r="GG61">
        <v>33.4425</v>
      </c>
      <c r="GH61">
        <v>33.4501</v>
      </c>
      <c r="GI61">
        <v>27.8145</v>
      </c>
      <c r="GJ61">
        <v>26.8988</v>
      </c>
      <c r="GK61">
        <v>84.85380000000001</v>
      </c>
      <c r="GL61">
        <v>28</v>
      </c>
      <c r="GM61">
        <v>420</v>
      </c>
      <c r="GN61">
        <v>28.3459</v>
      </c>
      <c r="GO61">
        <v>99.74339999999999</v>
      </c>
      <c r="GP61">
        <v>100.216</v>
      </c>
    </row>
    <row r="62" spans="1:198">
      <c r="A62">
        <v>44</v>
      </c>
      <c r="B62">
        <v>1657730721.5</v>
      </c>
      <c r="C62">
        <v>6462.5</v>
      </c>
      <c r="D62" t="s">
        <v>471</v>
      </c>
      <c r="E62" t="s">
        <v>472</v>
      </c>
      <c r="F62">
        <v>15</v>
      </c>
      <c r="G62">
        <v>1657730713.5</v>
      </c>
      <c r="H62">
        <f>(I62)/1000</f>
        <v>0</v>
      </c>
      <c r="I62">
        <f>1000*AY62*AG62*(AU62-AV62)/(100*AN62*(1000-AG62*AU62))</f>
        <v>0</v>
      </c>
      <c r="J62">
        <f>AY62*AG62*(AT62-AS62*(1000-AG62*AV62)/(1000-AG62*AU62))/(100*AN62)</f>
        <v>0</v>
      </c>
      <c r="K62">
        <f>AS62 - IF(AG62&gt;1, J62*AN62*100.0/(AI62*BG62), 0)</f>
        <v>0</v>
      </c>
      <c r="L62">
        <f>((R62-H62/2)*K62-J62)/(R62+H62/2)</f>
        <v>0</v>
      </c>
      <c r="M62">
        <f>L62*(AZ62+BA62)/1000.0</f>
        <v>0</v>
      </c>
      <c r="N62">
        <f>(AS62 - IF(AG62&gt;1, J62*AN62*100.0/(AI62*BG62), 0))*(AZ62+BA62)/1000.0</f>
        <v>0</v>
      </c>
      <c r="O62">
        <f>2.0/((1/Q62-1/P62)+SIGN(Q62)*SQRT((1/Q62-1/P62)*(1/Q62-1/P62) + 4*AO62/((AO62+1)*(AO62+1))*(2*1/Q62*1/P62-1/P62*1/P62)))</f>
        <v>0</v>
      </c>
      <c r="P62">
        <f>IF(LEFT(AP62,1)&lt;&gt;"0",IF(LEFT(AP62,1)="1",3.0,AQ62),$D$5+$E$5*(BG62*AZ62/($K$5*1000))+$F$5*(BG62*AZ62/($K$5*1000))*MAX(MIN(AN62,$J$5),$I$5)*MAX(MIN(AN62,$J$5),$I$5)+$G$5*MAX(MIN(AN62,$J$5),$I$5)*(BG62*AZ62/($K$5*1000))+$H$5*(BG62*AZ62/($K$5*1000))*(BG62*AZ62/($K$5*1000)))</f>
        <v>0</v>
      </c>
      <c r="Q62">
        <f>H62*(1000-(1000*0.61365*exp(17.502*U62/(240.97+U62))/(AZ62+BA62)+AU62)/2)/(1000*0.61365*exp(17.502*U62/(240.97+U62))/(AZ62+BA62)-AU62)</f>
        <v>0</v>
      </c>
      <c r="R62">
        <f>1/((AO62+1)/(O62/1.6)+1/(P62/1.37)) + AO62/((AO62+1)/(O62/1.6) + AO62/(P62/1.37))</f>
        <v>0</v>
      </c>
      <c r="S62">
        <f>(AJ62*AM62)</f>
        <v>0</v>
      </c>
      <c r="T62">
        <f>(BB62+(S62+2*0.95*5.67E-8*(((BB62+$B$9)+273)^4-(BB62+273)^4)-44100*H62)/(1.84*29.3*P62+8*0.95*5.67E-8*(BB62+273)^3))</f>
        <v>0</v>
      </c>
      <c r="U62">
        <f>($C$9*BC62+$D$9*BD62+$E$9*T62)</f>
        <v>0</v>
      </c>
      <c r="V62">
        <f>0.61365*exp(17.502*U62/(240.97+U62))</f>
        <v>0</v>
      </c>
      <c r="W62">
        <f>(X62/Y62*100)</f>
        <v>0</v>
      </c>
      <c r="X62">
        <f>AU62*(AZ62+BA62)/1000</f>
        <v>0</v>
      </c>
      <c r="Y62">
        <f>0.61365*exp(17.502*BB62/(240.97+BB62))</f>
        <v>0</v>
      </c>
      <c r="Z62">
        <f>(V62-AU62*(AZ62+BA62)/1000)</f>
        <v>0</v>
      </c>
      <c r="AA62">
        <f>(-H62*44100)</f>
        <v>0</v>
      </c>
      <c r="AB62">
        <f>2*29.3*P62*0.92*(BB62-U62)</f>
        <v>0</v>
      </c>
      <c r="AC62">
        <f>2*0.95*5.67E-8*(((BB62+$B$9)+273)^4-(U62+273)^4)</f>
        <v>0</v>
      </c>
      <c r="AD62">
        <f>S62+AC62+AA62+AB62</f>
        <v>0</v>
      </c>
      <c r="AE62">
        <v>0</v>
      </c>
      <c r="AF62">
        <v>0</v>
      </c>
      <c r="AG62">
        <f>IF(AE62*$H$15&gt;=AI62,1.0,(AI62/(AI62-AE62*$H$15)))</f>
        <v>0</v>
      </c>
      <c r="AH62">
        <f>(AG62-1)*100</f>
        <v>0</v>
      </c>
      <c r="AI62">
        <f>MAX(0,($B$15+$C$15*BG62)/(1+$D$15*BG62)*AZ62/(BB62+273)*$E$15)</f>
        <v>0</v>
      </c>
      <c r="AJ62">
        <f>$B$13*BH62+$C$13*BI62+$D$13*BT62</f>
        <v>0</v>
      </c>
      <c r="AK62">
        <f>AJ62*AL62</f>
        <v>0</v>
      </c>
      <c r="AL62">
        <f>($B$13*$D$11+$C$13*$D$11+$D$13*(BU62*$E$11+BV62*$G$11))/($B$13+$C$13+$D$13)</f>
        <v>0</v>
      </c>
      <c r="AM62">
        <f>($B$13*$K$11+$C$13*$K$11+$D$13*(BU62*$L$11+BV62*$N$11))/($B$13+$C$13+$D$13)</f>
        <v>0</v>
      </c>
      <c r="AN62">
        <v>1.9</v>
      </c>
      <c r="AO62">
        <v>0.5</v>
      </c>
      <c r="AP62" t="s">
        <v>334</v>
      </c>
      <c r="AQ62">
        <v>2</v>
      </c>
      <c r="AR62">
        <v>1657730713.5</v>
      </c>
      <c r="AS62">
        <v>415.2115483870967</v>
      </c>
      <c r="AT62">
        <v>420.0144516129032</v>
      </c>
      <c r="AU62">
        <v>29.2505935483871</v>
      </c>
      <c r="AV62">
        <v>28.20572903225806</v>
      </c>
      <c r="AW62">
        <v>413.1485483870967</v>
      </c>
      <c r="AX62">
        <v>28.91695483870968</v>
      </c>
      <c r="AY62">
        <v>599.9957741935483</v>
      </c>
      <c r="AZ62">
        <v>85.17315483870966</v>
      </c>
      <c r="BA62">
        <v>0.09995734193548388</v>
      </c>
      <c r="BB62">
        <v>29.48192903225807</v>
      </c>
      <c r="BC62">
        <v>29.84778064516129</v>
      </c>
      <c r="BD62">
        <v>999.9000000000003</v>
      </c>
      <c r="BE62">
        <v>0</v>
      </c>
      <c r="BF62">
        <v>0</v>
      </c>
      <c r="BG62">
        <v>9996.49064516129</v>
      </c>
      <c r="BH62">
        <v>363.0985161290322</v>
      </c>
      <c r="BI62">
        <v>349.3942903225808</v>
      </c>
      <c r="BJ62">
        <v>-4.778731290322581</v>
      </c>
      <c r="BK62">
        <v>427.7477419354838</v>
      </c>
      <c r="BL62">
        <v>432.2052258064516</v>
      </c>
      <c r="BM62">
        <v>1.044860322580645</v>
      </c>
      <c r="BN62">
        <v>420.0144516129032</v>
      </c>
      <c r="BO62">
        <v>28.20572903225806</v>
      </c>
      <c r="BP62">
        <v>2.491365483870967</v>
      </c>
      <c r="BQ62">
        <v>2.40237064516129</v>
      </c>
      <c r="BR62">
        <v>20.97019354838709</v>
      </c>
      <c r="BS62">
        <v>20.37977096774193</v>
      </c>
      <c r="BT62">
        <v>1200.004516129032</v>
      </c>
      <c r="BU62">
        <v>0.642999193548387</v>
      </c>
      <c r="BV62">
        <v>0.3570009677419355</v>
      </c>
      <c r="BW62">
        <v>33.17608064516129</v>
      </c>
      <c r="BX62">
        <v>20042.34516129033</v>
      </c>
      <c r="BY62">
        <v>1657730742.5</v>
      </c>
      <c r="BZ62" t="s">
        <v>473</v>
      </c>
      <c r="CA62">
        <v>1657730742.5</v>
      </c>
      <c r="CB62">
        <v>1657730572</v>
      </c>
      <c r="CC62">
        <v>46</v>
      </c>
      <c r="CD62">
        <v>-0.025</v>
      </c>
      <c r="CE62">
        <v>0.001</v>
      </c>
      <c r="CF62">
        <v>2.063</v>
      </c>
      <c r="CG62">
        <v>0.334</v>
      </c>
      <c r="CH62">
        <v>420</v>
      </c>
      <c r="CI62">
        <v>29</v>
      </c>
      <c r="CJ62">
        <v>0.32</v>
      </c>
      <c r="CK62">
        <v>0.14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3.22699</v>
      </c>
      <c r="CX62">
        <v>2.78136</v>
      </c>
      <c r="CY62">
        <v>0.08099530000000001</v>
      </c>
      <c r="CZ62">
        <v>0.0831133</v>
      </c>
      <c r="DA62">
        <v>0.11492</v>
      </c>
      <c r="DB62">
        <v>0.114599</v>
      </c>
      <c r="DC62">
        <v>23048.8</v>
      </c>
      <c r="DD62">
        <v>22692.9</v>
      </c>
      <c r="DE62">
        <v>24132.8</v>
      </c>
      <c r="DF62">
        <v>22064.3</v>
      </c>
      <c r="DG62">
        <v>31580.6</v>
      </c>
      <c r="DH62">
        <v>24938.1</v>
      </c>
      <c r="DI62">
        <v>39461.3</v>
      </c>
      <c r="DJ62">
        <v>30565</v>
      </c>
      <c r="DK62">
        <v>2.1198</v>
      </c>
      <c r="DL62">
        <v>2.12808</v>
      </c>
      <c r="DM62">
        <v>0.0508465</v>
      </c>
      <c r="DN62">
        <v>0</v>
      </c>
      <c r="DO62">
        <v>29.0127</v>
      </c>
      <c r="DP62">
        <v>999.9</v>
      </c>
      <c r="DQ62">
        <v>59.4</v>
      </c>
      <c r="DR62">
        <v>34</v>
      </c>
      <c r="DS62">
        <v>37.2624</v>
      </c>
      <c r="DT62">
        <v>63.6078</v>
      </c>
      <c r="DU62">
        <v>13.5377</v>
      </c>
      <c r="DV62">
        <v>2</v>
      </c>
      <c r="DW62">
        <v>0.446895</v>
      </c>
      <c r="DX62">
        <v>1.04243</v>
      </c>
      <c r="DY62">
        <v>20.3698</v>
      </c>
      <c r="DZ62">
        <v>5.22897</v>
      </c>
      <c r="EA62">
        <v>11.9441</v>
      </c>
      <c r="EB62">
        <v>4.9774</v>
      </c>
      <c r="EC62">
        <v>3.281</v>
      </c>
      <c r="ED62">
        <v>6787.7</v>
      </c>
      <c r="EE62">
        <v>9999</v>
      </c>
      <c r="EF62">
        <v>9999</v>
      </c>
      <c r="EG62">
        <v>163.1</v>
      </c>
      <c r="EH62">
        <v>4.97177</v>
      </c>
      <c r="EI62">
        <v>1.86171</v>
      </c>
      <c r="EJ62">
        <v>1.86722</v>
      </c>
      <c r="EK62">
        <v>1.85859</v>
      </c>
      <c r="EL62">
        <v>1.86278</v>
      </c>
      <c r="EM62">
        <v>1.86338</v>
      </c>
      <c r="EN62">
        <v>1.8641</v>
      </c>
      <c r="EO62">
        <v>1.86022</v>
      </c>
      <c r="EP62">
        <v>0</v>
      </c>
      <c r="EQ62">
        <v>0</v>
      </c>
      <c r="ER62">
        <v>0</v>
      </c>
      <c r="ES62">
        <v>0</v>
      </c>
      <c r="ET62" t="s">
        <v>336</v>
      </c>
      <c r="EU62" t="s">
        <v>337</v>
      </c>
      <c r="EV62" t="s">
        <v>338</v>
      </c>
      <c r="EW62" t="s">
        <v>338</v>
      </c>
      <c r="EX62" t="s">
        <v>338</v>
      </c>
      <c r="EY62" t="s">
        <v>338</v>
      </c>
      <c r="EZ62">
        <v>0</v>
      </c>
      <c r="FA62">
        <v>100</v>
      </c>
      <c r="FB62">
        <v>100</v>
      </c>
      <c r="FC62">
        <v>2.063</v>
      </c>
      <c r="FD62">
        <v>0.3337</v>
      </c>
      <c r="FE62">
        <v>1.938385971352841</v>
      </c>
      <c r="FF62">
        <v>0.0006784385813721132</v>
      </c>
      <c r="FG62">
        <v>-9.114967239483524E-07</v>
      </c>
      <c r="FH62">
        <v>3.422039933275619E-10</v>
      </c>
      <c r="FI62">
        <v>0.333642857142852</v>
      </c>
      <c r="FJ62">
        <v>0</v>
      </c>
      <c r="FK62">
        <v>0</v>
      </c>
      <c r="FL62">
        <v>0</v>
      </c>
      <c r="FM62">
        <v>1</v>
      </c>
      <c r="FN62">
        <v>2092</v>
      </c>
      <c r="FO62">
        <v>0</v>
      </c>
      <c r="FP62">
        <v>27</v>
      </c>
      <c r="FQ62">
        <v>1</v>
      </c>
      <c r="FR62">
        <v>2.5</v>
      </c>
      <c r="FS62">
        <v>1.38794</v>
      </c>
      <c r="FT62">
        <v>2.43286</v>
      </c>
      <c r="FU62">
        <v>2.14966</v>
      </c>
      <c r="FV62">
        <v>2.70386</v>
      </c>
      <c r="FW62">
        <v>2.15088</v>
      </c>
      <c r="FX62">
        <v>2.39746</v>
      </c>
      <c r="FY62">
        <v>39.3169</v>
      </c>
      <c r="FZ62">
        <v>15.5855</v>
      </c>
      <c r="GA62">
        <v>19</v>
      </c>
      <c r="GB62">
        <v>628.9640000000001</v>
      </c>
      <c r="GC62">
        <v>659.847</v>
      </c>
      <c r="GD62">
        <v>27.9988</v>
      </c>
      <c r="GE62">
        <v>32.9989</v>
      </c>
      <c r="GF62">
        <v>29.9989</v>
      </c>
      <c r="GG62">
        <v>33.2043</v>
      </c>
      <c r="GH62">
        <v>33.2071</v>
      </c>
      <c r="GI62">
        <v>27.8045</v>
      </c>
      <c r="GJ62">
        <v>27.6493</v>
      </c>
      <c r="GK62">
        <v>83.3484</v>
      </c>
      <c r="GL62">
        <v>28</v>
      </c>
      <c r="GM62">
        <v>420</v>
      </c>
      <c r="GN62">
        <v>28.0668</v>
      </c>
      <c r="GO62">
        <v>99.7786</v>
      </c>
      <c r="GP62">
        <v>100.244</v>
      </c>
    </row>
    <row r="63" spans="1:198">
      <c r="A63">
        <v>45</v>
      </c>
      <c r="B63">
        <v>1657730803.5</v>
      </c>
      <c r="C63">
        <v>6544.5</v>
      </c>
      <c r="D63" t="s">
        <v>474</v>
      </c>
      <c r="E63" t="s">
        <v>475</v>
      </c>
      <c r="F63">
        <v>15</v>
      </c>
      <c r="G63">
        <v>1657730795.5</v>
      </c>
      <c r="H63">
        <f>(I63)/1000</f>
        <v>0</v>
      </c>
      <c r="I63">
        <f>1000*AY63*AG63*(AU63-AV63)/(100*AN63*(1000-AG63*AU63))</f>
        <v>0</v>
      </c>
      <c r="J63">
        <f>AY63*AG63*(AT63-AS63*(1000-AG63*AV63)/(1000-AG63*AU63))/(100*AN63)</f>
        <v>0</v>
      </c>
      <c r="K63">
        <f>AS63 - IF(AG63&gt;1, J63*AN63*100.0/(AI63*BG63), 0)</f>
        <v>0</v>
      </c>
      <c r="L63">
        <f>((R63-H63/2)*K63-J63)/(R63+H63/2)</f>
        <v>0</v>
      </c>
      <c r="M63">
        <f>L63*(AZ63+BA63)/1000.0</f>
        <v>0</v>
      </c>
      <c r="N63">
        <f>(AS63 - IF(AG63&gt;1, J63*AN63*100.0/(AI63*BG63), 0))*(AZ63+BA63)/1000.0</f>
        <v>0</v>
      </c>
      <c r="O63">
        <f>2.0/((1/Q63-1/P63)+SIGN(Q63)*SQRT((1/Q63-1/P63)*(1/Q63-1/P63) + 4*AO63/((AO63+1)*(AO63+1))*(2*1/Q63*1/P63-1/P63*1/P63)))</f>
        <v>0</v>
      </c>
      <c r="P63">
        <f>IF(LEFT(AP63,1)&lt;&gt;"0",IF(LEFT(AP63,1)="1",3.0,AQ63),$D$5+$E$5*(BG63*AZ63/($K$5*1000))+$F$5*(BG63*AZ63/($K$5*1000))*MAX(MIN(AN63,$J$5),$I$5)*MAX(MIN(AN63,$J$5),$I$5)+$G$5*MAX(MIN(AN63,$J$5),$I$5)*(BG63*AZ63/($K$5*1000))+$H$5*(BG63*AZ63/($K$5*1000))*(BG63*AZ63/($K$5*1000)))</f>
        <v>0</v>
      </c>
      <c r="Q63">
        <f>H63*(1000-(1000*0.61365*exp(17.502*U63/(240.97+U63))/(AZ63+BA63)+AU63)/2)/(1000*0.61365*exp(17.502*U63/(240.97+U63))/(AZ63+BA63)-AU63)</f>
        <v>0</v>
      </c>
      <c r="R63">
        <f>1/((AO63+1)/(O63/1.6)+1/(P63/1.37)) + AO63/((AO63+1)/(O63/1.6) + AO63/(P63/1.37))</f>
        <v>0</v>
      </c>
      <c r="S63">
        <f>(AJ63*AM63)</f>
        <v>0</v>
      </c>
      <c r="T63">
        <f>(BB63+(S63+2*0.95*5.67E-8*(((BB63+$B$9)+273)^4-(BB63+273)^4)-44100*H63)/(1.84*29.3*P63+8*0.95*5.67E-8*(BB63+273)^3))</f>
        <v>0</v>
      </c>
      <c r="U63">
        <f>($C$9*BC63+$D$9*BD63+$E$9*T63)</f>
        <v>0</v>
      </c>
      <c r="V63">
        <f>0.61365*exp(17.502*U63/(240.97+U63))</f>
        <v>0</v>
      </c>
      <c r="W63">
        <f>(X63/Y63*100)</f>
        <v>0</v>
      </c>
      <c r="X63">
        <f>AU63*(AZ63+BA63)/1000</f>
        <v>0</v>
      </c>
      <c r="Y63">
        <f>0.61365*exp(17.502*BB63/(240.97+BB63))</f>
        <v>0</v>
      </c>
      <c r="Z63">
        <f>(V63-AU63*(AZ63+BA63)/1000)</f>
        <v>0</v>
      </c>
      <c r="AA63">
        <f>(-H63*44100)</f>
        <v>0</v>
      </c>
      <c r="AB63">
        <f>2*29.3*P63*0.92*(BB63-U63)</f>
        <v>0</v>
      </c>
      <c r="AC63">
        <f>2*0.95*5.67E-8*(((BB63+$B$9)+273)^4-(U63+273)^4)</f>
        <v>0</v>
      </c>
      <c r="AD63">
        <f>S63+AC63+AA63+AB63</f>
        <v>0</v>
      </c>
      <c r="AE63">
        <v>0</v>
      </c>
      <c r="AF63">
        <v>0</v>
      </c>
      <c r="AG63">
        <f>IF(AE63*$H$15&gt;=AI63,1.0,(AI63/(AI63-AE63*$H$15)))</f>
        <v>0</v>
      </c>
      <c r="AH63">
        <f>(AG63-1)*100</f>
        <v>0</v>
      </c>
      <c r="AI63">
        <f>MAX(0,($B$15+$C$15*BG63)/(1+$D$15*BG63)*AZ63/(BB63+273)*$E$15)</f>
        <v>0</v>
      </c>
      <c r="AJ63">
        <f>$B$13*BH63+$C$13*BI63+$D$13*BT63</f>
        <v>0</v>
      </c>
      <c r="AK63">
        <f>AJ63*AL63</f>
        <v>0</v>
      </c>
      <c r="AL63">
        <f>($B$13*$D$11+$C$13*$D$11+$D$13*(BU63*$E$11+BV63*$G$11))/($B$13+$C$13+$D$13)</f>
        <v>0</v>
      </c>
      <c r="AM63">
        <f>($B$13*$K$11+$C$13*$K$11+$D$13*(BU63*$L$11+BV63*$N$11))/($B$13+$C$13+$D$13)</f>
        <v>0</v>
      </c>
      <c r="AN63">
        <v>1.9</v>
      </c>
      <c r="AO63">
        <v>0.5</v>
      </c>
      <c r="AP63" t="s">
        <v>334</v>
      </c>
      <c r="AQ63">
        <v>2</v>
      </c>
      <c r="AR63">
        <v>1657730795.5</v>
      </c>
      <c r="AS63">
        <v>415.2984193548387</v>
      </c>
      <c r="AT63">
        <v>420.0057741935485</v>
      </c>
      <c r="AU63">
        <v>28.97892258064516</v>
      </c>
      <c r="AV63">
        <v>27.89328387096774</v>
      </c>
      <c r="AW63">
        <v>413.2514193548387</v>
      </c>
      <c r="AX63">
        <v>28.6452935483871</v>
      </c>
      <c r="AY63">
        <v>600.0222258064516</v>
      </c>
      <c r="AZ63">
        <v>85.17350645161291</v>
      </c>
      <c r="BA63">
        <v>0.1001231258064516</v>
      </c>
      <c r="BB63">
        <v>29.32450322580645</v>
      </c>
      <c r="BC63">
        <v>29.56705483870968</v>
      </c>
      <c r="BD63">
        <v>999.9000000000003</v>
      </c>
      <c r="BE63">
        <v>0</v>
      </c>
      <c r="BF63">
        <v>0</v>
      </c>
      <c r="BG63">
        <v>10000.6735483871</v>
      </c>
      <c r="BH63">
        <v>273.8481935483871</v>
      </c>
      <c r="BI63">
        <v>352.7630967741935</v>
      </c>
      <c r="BJ63">
        <v>-4.691885806451614</v>
      </c>
      <c r="BK63">
        <v>427.7084193548387</v>
      </c>
      <c r="BL63">
        <v>432.0574516129032</v>
      </c>
      <c r="BM63">
        <v>1.085634193548387</v>
      </c>
      <c r="BN63">
        <v>420.0057741935485</v>
      </c>
      <c r="BO63">
        <v>27.89328387096774</v>
      </c>
      <c r="BP63">
        <v>2.468237096774194</v>
      </c>
      <c r="BQ63">
        <v>2.375770322580646</v>
      </c>
      <c r="BR63">
        <v>20.81854516129032</v>
      </c>
      <c r="BS63">
        <v>20.19955806451613</v>
      </c>
      <c r="BT63">
        <v>900.0050967741937</v>
      </c>
      <c r="BU63">
        <v>0.6430013225806454</v>
      </c>
      <c r="BV63">
        <v>0.3569986774193549</v>
      </c>
      <c r="BW63">
        <v>33</v>
      </c>
      <c r="BX63">
        <v>15031.8</v>
      </c>
      <c r="BY63">
        <v>1657730822.5</v>
      </c>
      <c r="BZ63" t="s">
        <v>476</v>
      </c>
      <c r="CA63">
        <v>1657730822.5</v>
      </c>
      <c r="CB63">
        <v>1657730572</v>
      </c>
      <c r="CC63">
        <v>47</v>
      </c>
      <c r="CD63">
        <v>-0.016</v>
      </c>
      <c r="CE63">
        <v>0.001</v>
      </c>
      <c r="CF63">
        <v>2.047</v>
      </c>
      <c r="CG63">
        <v>0.334</v>
      </c>
      <c r="CH63">
        <v>420</v>
      </c>
      <c r="CI63">
        <v>29</v>
      </c>
      <c r="CJ63">
        <v>0.51</v>
      </c>
      <c r="CK63">
        <v>0.14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3.22721</v>
      </c>
      <c r="CX63">
        <v>2.7813</v>
      </c>
      <c r="CY63">
        <v>0.0810593</v>
      </c>
      <c r="CZ63">
        <v>0.0831582</v>
      </c>
      <c r="DA63">
        <v>0.114185</v>
      </c>
      <c r="DB63">
        <v>0.113794</v>
      </c>
      <c r="DC63">
        <v>23056.7</v>
      </c>
      <c r="DD63">
        <v>22698.4</v>
      </c>
      <c r="DE63">
        <v>24141.9</v>
      </c>
      <c r="DF63">
        <v>22070</v>
      </c>
      <c r="DG63">
        <v>31617.9</v>
      </c>
      <c r="DH63">
        <v>24966.8</v>
      </c>
      <c r="DI63">
        <v>39475.8</v>
      </c>
      <c r="DJ63">
        <v>30572.7</v>
      </c>
      <c r="DK63">
        <v>2.12258</v>
      </c>
      <c r="DL63">
        <v>2.1299</v>
      </c>
      <c r="DM63">
        <v>0.0449643</v>
      </c>
      <c r="DN63">
        <v>0</v>
      </c>
      <c r="DO63">
        <v>28.8251</v>
      </c>
      <c r="DP63">
        <v>999.9</v>
      </c>
      <c r="DQ63">
        <v>59.2</v>
      </c>
      <c r="DR63">
        <v>34.1</v>
      </c>
      <c r="DS63">
        <v>37.3472</v>
      </c>
      <c r="DT63">
        <v>63.6878</v>
      </c>
      <c r="DU63">
        <v>13.5577</v>
      </c>
      <c r="DV63">
        <v>2</v>
      </c>
      <c r="DW63">
        <v>0.429154</v>
      </c>
      <c r="DX63">
        <v>0.939466</v>
      </c>
      <c r="DY63">
        <v>20.3735</v>
      </c>
      <c r="DZ63">
        <v>5.22583</v>
      </c>
      <c r="EA63">
        <v>11.9441</v>
      </c>
      <c r="EB63">
        <v>4.977</v>
      </c>
      <c r="EC63">
        <v>3.281</v>
      </c>
      <c r="ED63">
        <v>6789.9</v>
      </c>
      <c r="EE63">
        <v>9999</v>
      </c>
      <c r="EF63">
        <v>9999</v>
      </c>
      <c r="EG63">
        <v>163.2</v>
      </c>
      <c r="EH63">
        <v>4.9718</v>
      </c>
      <c r="EI63">
        <v>1.86172</v>
      </c>
      <c r="EJ63">
        <v>1.86722</v>
      </c>
      <c r="EK63">
        <v>1.85862</v>
      </c>
      <c r="EL63">
        <v>1.86279</v>
      </c>
      <c r="EM63">
        <v>1.86338</v>
      </c>
      <c r="EN63">
        <v>1.86409</v>
      </c>
      <c r="EO63">
        <v>1.86024</v>
      </c>
      <c r="EP63">
        <v>0</v>
      </c>
      <c r="EQ63">
        <v>0</v>
      </c>
      <c r="ER63">
        <v>0</v>
      </c>
      <c r="ES63">
        <v>0</v>
      </c>
      <c r="ET63" t="s">
        <v>336</v>
      </c>
      <c r="EU63" t="s">
        <v>337</v>
      </c>
      <c r="EV63" t="s">
        <v>338</v>
      </c>
      <c r="EW63" t="s">
        <v>338</v>
      </c>
      <c r="EX63" t="s">
        <v>338</v>
      </c>
      <c r="EY63" t="s">
        <v>338</v>
      </c>
      <c r="EZ63">
        <v>0</v>
      </c>
      <c r="FA63">
        <v>100</v>
      </c>
      <c r="FB63">
        <v>100</v>
      </c>
      <c r="FC63">
        <v>2.047</v>
      </c>
      <c r="FD63">
        <v>0.3337</v>
      </c>
      <c r="FE63">
        <v>1.913694204346597</v>
      </c>
      <c r="FF63">
        <v>0.0006784385813721132</v>
      </c>
      <c r="FG63">
        <v>-9.114967239483524E-07</v>
      </c>
      <c r="FH63">
        <v>3.422039933275619E-10</v>
      </c>
      <c r="FI63">
        <v>0.333642857142852</v>
      </c>
      <c r="FJ63">
        <v>0</v>
      </c>
      <c r="FK63">
        <v>0</v>
      </c>
      <c r="FL63">
        <v>0</v>
      </c>
      <c r="FM63">
        <v>1</v>
      </c>
      <c r="FN63">
        <v>2092</v>
      </c>
      <c r="FO63">
        <v>0</v>
      </c>
      <c r="FP63">
        <v>27</v>
      </c>
      <c r="FQ63">
        <v>1</v>
      </c>
      <c r="FR63">
        <v>3.9</v>
      </c>
      <c r="FS63">
        <v>1.38794</v>
      </c>
      <c r="FT63">
        <v>2.43286</v>
      </c>
      <c r="FU63">
        <v>2.14966</v>
      </c>
      <c r="FV63">
        <v>2.70386</v>
      </c>
      <c r="FW63">
        <v>2.15088</v>
      </c>
      <c r="FX63">
        <v>2.41333</v>
      </c>
      <c r="FY63">
        <v>39.3667</v>
      </c>
      <c r="FZ63">
        <v>15.5855</v>
      </c>
      <c r="GA63">
        <v>19</v>
      </c>
      <c r="GB63">
        <v>628.715</v>
      </c>
      <c r="GC63">
        <v>658.8099999999999</v>
      </c>
      <c r="GD63">
        <v>27.9987</v>
      </c>
      <c r="GE63">
        <v>32.7738</v>
      </c>
      <c r="GF63">
        <v>29.9992</v>
      </c>
      <c r="GG63">
        <v>32.9656</v>
      </c>
      <c r="GH63">
        <v>32.9696</v>
      </c>
      <c r="GI63">
        <v>27.7982</v>
      </c>
      <c r="GJ63">
        <v>28.2183</v>
      </c>
      <c r="GK63">
        <v>81.4674</v>
      </c>
      <c r="GL63">
        <v>28</v>
      </c>
      <c r="GM63">
        <v>420</v>
      </c>
      <c r="GN63">
        <v>27.8211</v>
      </c>
      <c r="GO63">
        <v>99.8156</v>
      </c>
      <c r="GP63">
        <v>100.27</v>
      </c>
    </row>
    <row r="64" spans="1:198">
      <c r="A64">
        <v>46</v>
      </c>
      <c r="B64">
        <v>1657730883.5</v>
      </c>
      <c r="C64">
        <v>6624.5</v>
      </c>
      <c r="D64" t="s">
        <v>477</v>
      </c>
      <c r="E64" t="s">
        <v>478</v>
      </c>
      <c r="F64">
        <v>15</v>
      </c>
      <c r="G64">
        <v>1657730875.5</v>
      </c>
      <c r="H64">
        <f>(I64)/1000</f>
        <v>0</v>
      </c>
      <c r="I64">
        <f>1000*AY64*AG64*(AU64-AV64)/(100*AN64*(1000-AG64*AU64))</f>
        <v>0</v>
      </c>
      <c r="J64">
        <f>AY64*AG64*(AT64-AS64*(1000-AG64*AV64)/(1000-AG64*AU64))/(100*AN64)</f>
        <v>0</v>
      </c>
      <c r="K64">
        <f>AS64 - IF(AG64&gt;1, J64*AN64*100.0/(AI64*BG64), 0)</f>
        <v>0</v>
      </c>
      <c r="L64">
        <f>((R64-H64/2)*K64-J64)/(R64+H64/2)</f>
        <v>0</v>
      </c>
      <c r="M64">
        <f>L64*(AZ64+BA64)/1000.0</f>
        <v>0</v>
      </c>
      <c r="N64">
        <f>(AS64 - IF(AG64&gt;1, J64*AN64*100.0/(AI64*BG64), 0))*(AZ64+BA64)/1000.0</f>
        <v>0</v>
      </c>
      <c r="O64">
        <f>2.0/((1/Q64-1/P64)+SIGN(Q64)*SQRT((1/Q64-1/P64)*(1/Q64-1/P64) + 4*AO64/((AO64+1)*(AO64+1))*(2*1/Q64*1/P64-1/P64*1/P64)))</f>
        <v>0</v>
      </c>
      <c r="P64">
        <f>IF(LEFT(AP64,1)&lt;&gt;"0",IF(LEFT(AP64,1)="1",3.0,AQ64),$D$5+$E$5*(BG64*AZ64/($K$5*1000))+$F$5*(BG64*AZ64/($K$5*1000))*MAX(MIN(AN64,$J$5),$I$5)*MAX(MIN(AN64,$J$5),$I$5)+$G$5*MAX(MIN(AN64,$J$5),$I$5)*(BG64*AZ64/($K$5*1000))+$H$5*(BG64*AZ64/($K$5*1000))*(BG64*AZ64/($K$5*1000)))</f>
        <v>0</v>
      </c>
      <c r="Q64">
        <f>H64*(1000-(1000*0.61365*exp(17.502*U64/(240.97+U64))/(AZ64+BA64)+AU64)/2)/(1000*0.61365*exp(17.502*U64/(240.97+U64))/(AZ64+BA64)-AU64)</f>
        <v>0</v>
      </c>
      <c r="R64">
        <f>1/((AO64+1)/(O64/1.6)+1/(P64/1.37)) + AO64/((AO64+1)/(O64/1.6) + AO64/(P64/1.37))</f>
        <v>0</v>
      </c>
      <c r="S64">
        <f>(AJ64*AM64)</f>
        <v>0</v>
      </c>
      <c r="T64">
        <f>(BB64+(S64+2*0.95*5.67E-8*(((BB64+$B$9)+273)^4-(BB64+273)^4)-44100*H64)/(1.84*29.3*P64+8*0.95*5.67E-8*(BB64+273)^3))</f>
        <v>0</v>
      </c>
      <c r="U64">
        <f>($C$9*BC64+$D$9*BD64+$E$9*T64)</f>
        <v>0</v>
      </c>
      <c r="V64">
        <f>0.61365*exp(17.502*U64/(240.97+U64))</f>
        <v>0</v>
      </c>
      <c r="W64">
        <f>(X64/Y64*100)</f>
        <v>0</v>
      </c>
      <c r="X64">
        <f>AU64*(AZ64+BA64)/1000</f>
        <v>0</v>
      </c>
      <c r="Y64">
        <f>0.61365*exp(17.502*BB64/(240.97+BB64))</f>
        <v>0</v>
      </c>
      <c r="Z64">
        <f>(V64-AU64*(AZ64+BA64)/1000)</f>
        <v>0</v>
      </c>
      <c r="AA64">
        <f>(-H64*44100)</f>
        <v>0</v>
      </c>
      <c r="AB64">
        <f>2*29.3*P64*0.92*(BB64-U64)</f>
        <v>0</v>
      </c>
      <c r="AC64">
        <f>2*0.95*5.67E-8*(((BB64+$B$9)+273)^4-(U64+273)^4)</f>
        <v>0</v>
      </c>
      <c r="AD64">
        <f>S64+AC64+AA64+AB64</f>
        <v>0</v>
      </c>
      <c r="AE64">
        <v>0</v>
      </c>
      <c r="AF64">
        <v>0</v>
      </c>
      <c r="AG64">
        <f>IF(AE64*$H$15&gt;=AI64,1.0,(AI64/(AI64-AE64*$H$15)))</f>
        <v>0</v>
      </c>
      <c r="AH64">
        <f>(AG64-1)*100</f>
        <v>0</v>
      </c>
      <c r="AI64">
        <f>MAX(0,($B$15+$C$15*BG64)/(1+$D$15*BG64)*AZ64/(BB64+273)*$E$15)</f>
        <v>0</v>
      </c>
      <c r="AJ64">
        <f>$B$13*BH64+$C$13*BI64+$D$13*BT64</f>
        <v>0</v>
      </c>
      <c r="AK64">
        <f>AJ64*AL64</f>
        <v>0</v>
      </c>
      <c r="AL64">
        <f>($B$13*$D$11+$C$13*$D$11+$D$13*(BU64*$E$11+BV64*$G$11))/($B$13+$C$13+$D$13)</f>
        <v>0</v>
      </c>
      <c r="AM64">
        <f>($B$13*$K$11+$C$13*$K$11+$D$13*(BU64*$L$11+BV64*$N$11))/($B$13+$C$13+$D$13)</f>
        <v>0</v>
      </c>
      <c r="AN64">
        <v>1.9</v>
      </c>
      <c r="AO64">
        <v>0.5</v>
      </c>
      <c r="AP64" t="s">
        <v>334</v>
      </c>
      <c r="AQ64">
        <v>2</v>
      </c>
      <c r="AR64">
        <v>1657730875.5</v>
      </c>
      <c r="AS64">
        <v>415.5864838709678</v>
      </c>
      <c r="AT64">
        <v>420.0046774193549</v>
      </c>
      <c r="AU64">
        <v>28.70945806451612</v>
      </c>
      <c r="AV64">
        <v>27.67627741935484</v>
      </c>
      <c r="AW64">
        <v>413.5524838709678</v>
      </c>
      <c r="AX64">
        <v>28.37581290322581</v>
      </c>
      <c r="AY64">
        <v>600.0090322580645</v>
      </c>
      <c r="AZ64">
        <v>85.17299999999999</v>
      </c>
      <c r="BA64">
        <v>0.1000686903225807</v>
      </c>
      <c r="BB64">
        <v>29.18796129032258</v>
      </c>
      <c r="BC64">
        <v>29.31783225806452</v>
      </c>
      <c r="BD64">
        <v>999.9000000000003</v>
      </c>
      <c r="BE64">
        <v>0</v>
      </c>
      <c r="BF64">
        <v>0</v>
      </c>
      <c r="BG64">
        <v>10001.61677419355</v>
      </c>
      <c r="BH64">
        <v>184.2321612903226</v>
      </c>
      <c r="BI64">
        <v>350.3892903225807</v>
      </c>
      <c r="BJ64">
        <v>-4.405506451612903</v>
      </c>
      <c r="BK64">
        <v>427.8836129032259</v>
      </c>
      <c r="BL64">
        <v>431.9597741935484</v>
      </c>
      <c r="BM64">
        <v>1.033172903225807</v>
      </c>
      <c r="BN64">
        <v>420.0046774193549</v>
      </c>
      <c r="BO64">
        <v>27.67627741935484</v>
      </c>
      <c r="BP64">
        <v>2.44527129032258</v>
      </c>
      <c r="BQ64">
        <v>2.357272580645161</v>
      </c>
      <c r="BR64">
        <v>20.66673870967742</v>
      </c>
      <c r="BS64">
        <v>20.07320322580645</v>
      </c>
      <c r="BT64">
        <v>600.0022580645162</v>
      </c>
      <c r="BU64">
        <v>0.6429987419354842</v>
      </c>
      <c r="BV64">
        <v>0.3570012903225807</v>
      </c>
      <c r="BW64">
        <v>33</v>
      </c>
      <c r="BX64">
        <v>10021.16451612903</v>
      </c>
      <c r="BY64">
        <v>1657730908</v>
      </c>
      <c r="BZ64" t="s">
        <v>479</v>
      </c>
      <c r="CA64">
        <v>1657730908</v>
      </c>
      <c r="CB64">
        <v>1657730572</v>
      </c>
      <c r="CC64">
        <v>48</v>
      </c>
      <c r="CD64">
        <v>-0.014</v>
      </c>
      <c r="CE64">
        <v>0.001</v>
      </c>
      <c r="CF64">
        <v>2.034</v>
      </c>
      <c r="CG64">
        <v>0.334</v>
      </c>
      <c r="CH64">
        <v>420</v>
      </c>
      <c r="CI64">
        <v>29</v>
      </c>
      <c r="CJ64">
        <v>0.63</v>
      </c>
      <c r="CK64">
        <v>0.14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3.22754</v>
      </c>
      <c r="CX64">
        <v>2.78127</v>
      </c>
      <c r="CY64">
        <v>0.0811533</v>
      </c>
      <c r="CZ64">
        <v>0.08319849999999999</v>
      </c>
      <c r="DA64">
        <v>0.113497</v>
      </c>
      <c r="DB64">
        <v>0.11325</v>
      </c>
      <c r="DC64">
        <v>23063.3</v>
      </c>
      <c r="DD64">
        <v>22704.7</v>
      </c>
      <c r="DE64">
        <v>24150.5</v>
      </c>
      <c r="DF64">
        <v>22076.6</v>
      </c>
      <c r="DG64">
        <v>31652.4</v>
      </c>
      <c r="DH64">
        <v>24989.1</v>
      </c>
      <c r="DI64">
        <v>39488.7</v>
      </c>
      <c r="DJ64">
        <v>30581.6</v>
      </c>
      <c r="DK64">
        <v>2.12547</v>
      </c>
      <c r="DL64">
        <v>2.1316</v>
      </c>
      <c r="DM64">
        <v>0.0405312</v>
      </c>
      <c r="DN64">
        <v>0</v>
      </c>
      <c r="DO64">
        <v>28.6551</v>
      </c>
      <c r="DP64">
        <v>999.9</v>
      </c>
      <c r="DQ64">
        <v>58.9</v>
      </c>
      <c r="DR64">
        <v>34.2</v>
      </c>
      <c r="DS64">
        <v>37.3633</v>
      </c>
      <c r="DT64">
        <v>63.6378</v>
      </c>
      <c r="DU64">
        <v>13.6018</v>
      </c>
      <c r="DV64">
        <v>2</v>
      </c>
      <c r="DW64">
        <v>0.412548</v>
      </c>
      <c r="DX64">
        <v>0.845877</v>
      </c>
      <c r="DY64">
        <v>20.3772</v>
      </c>
      <c r="DZ64">
        <v>5.22897</v>
      </c>
      <c r="EA64">
        <v>11.9441</v>
      </c>
      <c r="EB64">
        <v>4.9772</v>
      </c>
      <c r="EC64">
        <v>3.281</v>
      </c>
      <c r="ED64">
        <v>6792.1</v>
      </c>
      <c r="EE64">
        <v>9999</v>
      </c>
      <c r="EF64">
        <v>9999</v>
      </c>
      <c r="EG64">
        <v>163.2</v>
      </c>
      <c r="EH64">
        <v>4.97178</v>
      </c>
      <c r="EI64">
        <v>1.86171</v>
      </c>
      <c r="EJ64">
        <v>1.86722</v>
      </c>
      <c r="EK64">
        <v>1.85859</v>
      </c>
      <c r="EL64">
        <v>1.86278</v>
      </c>
      <c r="EM64">
        <v>1.86338</v>
      </c>
      <c r="EN64">
        <v>1.86406</v>
      </c>
      <c r="EO64">
        <v>1.86022</v>
      </c>
      <c r="EP64">
        <v>0</v>
      </c>
      <c r="EQ64">
        <v>0</v>
      </c>
      <c r="ER64">
        <v>0</v>
      </c>
      <c r="ES64">
        <v>0</v>
      </c>
      <c r="ET64" t="s">
        <v>336</v>
      </c>
      <c r="EU64" t="s">
        <v>337</v>
      </c>
      <c r="EV64" t="s">
        <v>338</v>
      </c>
      <c r="EW64" t="s">
        <v>338</v>
      </c>
      <c r="EX64" t="s">
        <v>338</v>
      </c>
      <c r="EY64" t="s">
        <v>338</v>
      </c>
      <c r="EZ64">
        <v>0</v>
      </c>
      <c r="FA64">
        <v>100</v>
      </c>
      <c r="FB64">
        <v>100</v>
      </c>
      <c r="FC64">
        <v>2.034</v>
      </c>
      <c r="FD64">
        <v>0.3337</v>
      </c>
      <c r="FE64">
        <v>1.897829790497205</v>
      </c>
      <c r="FF64">
        <v>0.0006784385813721132</v>
      </c>
      <c r="FG64">
        <v>-9.114967239483524E-07</v>
      </c>
      <c r="FH64">
        <v>3.422039933275619E-10</v>
      </c>
      <c r="FI64">
        <v>0.333642857142852</v>
      </c>
      <c r="FJ64">
        <v>0</v>
      </c>
      <c r="FK64">
        <v>0</v>
      </c>
      <c r="FL64">
        <v>0</v>
      </c>
      <c r="FM64">
        <v>1</v>
      </c>
      <c r="FN64">
        <v>2092</v>
      </c>
      <c r="FO64">
        <v>0</v>
      </c>
      <c r="FP64">
        <v>27</v>
      </c>
      <c r="FQ64">
        <v>1</v>
      </c>
      <c r="FR64">
        <v>5.2</v>
      </c>
      <c r="FS64">
        <v>1.38672</v>
      </c>
      <c r="FT64">
        <v>2.43042</v>
      </c>
      <c r="FU64">
        <v>2.14966</v>
      </c>
      <c r="FV64">
        <v>2.70386</v>
      </c>
      <c r="FW64">
        <v>2.15088</v>
      </c>
      <c r="FX64">
        <v>2.41943</v>
      </c>
      <c r="FY64">
        <v>39.3917</v>
      </c>
      <c r="FZ64">
        <v>15.5855</v>
      </c>
      <c r="GA64">
        <v>19</v>
      </c>
      <c r="GB64">
        <v>628.78</v>
      </c>
      <c r="GC64">
        <v>657.87</v>
      </c>
      <c r="GD64">
        <v>27.9991</v>
      </c>
      <c r="GE64">
        <v>32.5708</v>
      </c>
      <c r="GF64">
        <v>29.9992</v>
      </c>
      <c r="GG64">
        <v>32.7493</v>
      </c>
      <c r="GH64">
        <v>32.7514</v>
      </c>
      <c r="GI64">
        <v>27.7878</v>
      </c>
      <c r="GJ64">
        <v>28.6723</v>
      </c>
      <c r="GK64">
        <v>79.5759</v>
      </c>
      <c r="GL64">
        <v>28</v>
      </c>
      <c r="GM64">
        <v>420</v>
      </c>
      <c r="GN64">
        <v>27.6943</v>
      </c>
      <c r="GO64">
        <v>99.8494</v>
      </c>
      <c r="GP64">
        <v>100.299</v>
      </c>
    </row>
    <row r="65" spans="1:198">
      <c r="A65">
        <v>47</v>
      </c>
      <c r="B65">
        <v>1657730969</v>
      </c>
      <c r="C65">
        <v>6710</v>
      </c>
      <c r="D65" t="s">
        <v>480</v>
      </c>
      <c r="E65" t="s">
        <v>481</v>
      </c>
      <c r="F65">
        <v>15</v>
      </c>
      <c r="G65">
        <v>1657730961</v>
      </c>
      <c r="H65">
        <f>(I65)/1000</f>
        <v>0</v>
      </c>
      <c r="I65">
        <f>1000*AY65*AG65*(AU65-AV65)/(100*AN65*(1000-AG65*AU65))</f>
        <v>0</v>
      </c>
      <c r="J65">
        <f>AY65*AG65*(AT65-AS65*(1000-AG65*AV65)/(1000-AG65*AU65))/(100*AN65)</f>
        <v>0</v>
      </c>
      <c r="K65">
        <f>AS65 - IF(AG65&gt;1, J65*AN65*100.0/(AI65*BG65), 0)</f>
        <v>0</v>
      </c>
      <c r="L65">
        <f>((R65-H65/2)*K65-J65)/(R65+H65/2)</f>
        <v>0</v>
      </c>
      <c r="M65">
        <f>L65*(AZ65+BA65)/1000.0</f>
        <v>0</v>
      </c>
      <c r="N65">
        <f>(AS65 - IF(AG65&gt;1, J65*AN65*100.0/(AI65*BG65), 0))*(AZ65+BA65)/1000.0</f>
        <v>0</v>
      </c>
      <c r="O65">
        <f>2.0/((1/Q65-1/P65)+SIGN(Q65)*SQRT((1/Q65-1/P65)*(1/Q65-1/P65) + 4*AO65/((AO65+1)*(AO65+1))*(2*1/Q65*1/P65-1/P65*1/P65)))</f>
        <v>0</v>
      </c>
      <c r="P65">
        <f>IF(LEFT(AP65,1)&lt;&gt;"0",IF(LEFT(AP65,1)="1",3.0,AQ65),$D$5+$E$5*(BG65*AZ65/($K$5*1000))+$F$5*(BG65*AZ65/($K$5*1000))*MAX(MIN(AN65,$J$5),$I$5)*MAX(MIN(AN65,$J$5),$I$5)+$G$5*MAX(MIN(AN65,$J$5),$I$5)*(BG65*AZ65/($K$5*1000))+$H$5*(BG65*AZ65/($K$5*1000))*(BG65*AZ65/($K$5*1000)))</f>
        <v>0</v>
      </c>
      <c r="Q65">
        <f>H65*(1000-(1000*0.61365*exp(17.502*U65/(240.97+U65))/(AZ65+BA65)+AU65)/2)/(1000*0.61365*exp(17.502*U65/(240.97+U65))/(AZ65+BA65)-AU65)</f>
        <v>0</v>
      </c>
      <c r="R65">
        <f>1/((AO65+1)/(O65/1.6)+1/(P65/1.37)) + AO65/((AO65+1)/(O65/1.6) + AO65/(P65/1.37))</f>
        <v>0</v>
      </c>
      <c r="S65">
        <f>(AJ65*AM65)</f>
        <v>0</v>
      </c>
      <c r="T65">
        <f>(BB65+(S65+2*0.95*5.67E-8*(((BB65+$B$9)+273)^4-(BB65+273)^4)-44100*H65)/(1.84*29.3*P65+8*0.95*5.67E-8*(BB65+273)^3))</f>
        <v>0</v>
      </c>
      <c r="U65">
        <f>($C$9*BC65+$D$9*BD65+$E$9*T65)</f>
        <v>0</v>
      </c>
      <c r="V65">
        <f>0.61365*exp(17.502*U65/(240.97+U65))</f>
        <v>0</v>
      </c>
      <c r="W65">
        <f>(X65/Y65*100)</f>
        <v>0</v>
      </c>
      <c r="X65">
        <f>AU65*(AZ65+BA65)/1000</f>
        <v>0</v>
      </c>
      <c r="Y65">
        <f>0.61365*exp(17.502*BB65/(240.97+BB65))</f>
        <v>0</v>
      </c>
      <c r="Z65">
        <f>(V65-AU65*(AZ65+BA65)/1000)</f>
        <v>0</v>
      </c>
      <c r="AA65">
        <f>(-H65*44100)</f>
        <v>0</v>
      </c>
      <c r="AB65">
        <f>2*29.3*P65*0.92*(BB65-U65)</f>
        <v>0</v>
      </c>
      <c r="AC65">
        <f>2*0.95*5.67E-8*(((BB65+$B$9)+273)^4-(U65+273)^4)</f>
        <v>0</v>
      </c>
      <c r="AD65">
        <f>S65+AC65+AA65+AB65</f>
        <v>0</v>
      </c>
      <c r="AE65">
        <v>0</v>
      </c>
      <c r="AF65">
        <v>0</v>
      </c>
      <c r="AG65">
        <f>IF(AE65*$H$15&gt;=AI65,1.0,(AI65/(AI65-AE65*$H$15)))</f>
        <v>0</v>
      </c>
      <c r="AH65">
        <f>(AG65-1)*100</f>
        <v>0</v>
      </c>
      <c r="AI65">
        <f>MAX(0,($B$15+$C$15*BG65)/(1+$D$15*BG65)*AZ65/(BB65+273)*$E$15)</f>
        <v>0</v>
      </c>
      <c r="AJ65">
        <f>$B$13*BH65+$C$13*BI65+$D$13*BT65</f>
        <v>0</v>
      </c>
      <c r="AK65">
        <f>AJ65*AL65</f>
        <v>0</v>
      </c>
      <c r="AL65">
        <f>($B$13*$D$11+$C$13*$D$11+$D$13*(BU65*$E$11+BV65*$G$11))/($B$13+$C$13+$D$13)</f>
        <v>0</v>
      </c>
      <c r="AM65">
        <f>($B$13*$K$11+$C$13*$K$11+$D$13*(BU65*$L$11+BV65*$N$11))/($B$13+$C$13+$D$13)</f>
        <v>0</v>
      </c>
      <c r="AN65">
        <v>1.9</v>
      </c>
      <c r="AO65">
        <v>0.5</v>
      </c>
      <c r="AP65" t="s">
        <v>334</v>
      </c>
      <c r="AQ65">
        <v>2</v>
      </c>
      <c r="AR65">
        <v>1657730961</v>
      </c>
      <c r="AS65">
        <v>416.1599677419355</v>
      </c>
      <c r="AT65">
        <v>420.0167419354839</v>
      </c>
      <c r="AU65">
        <v>28.56265806451613</v>
      </c>
      <c r="AV65">
        <v>27.52344193548387</v>
      </c>
      <c r="AW65">
        <v>414.0909677419355</v>
      </c>
      <c r="AX65">
        <v>28.20276774193549</v>
      </c>
      <c r="AY65">
        <v>599.9907419354839</v>
      </c>
      <c r="AZ65">
        <v>85.17335806451614</v>
      </c>
      <c r="BA65">
        <v>0.09993368064516128</v>
      </c>
      <c r="BB65">
        <v>29.06224193548387</v>
      </c>
      <c r="BC65">
        <v>29.11423870967742</v>
      </c>
      <c r="BD65">
        <v>999.9000000000003</v>
      </c>
      <c r="BE65">
        <v>0</v>
      </c>
      <c r="BF65">
        <v>0</v>
      </c>
      <c r="BG65">
        <v>10004.17516129032</v>
      </c>
      <c r="BH65">
        <v>123.7380967741936</v>
      </c>
      <c r="BI65">
        <v>349.4013870967742</v>
      </c>
      <c r="BJ65">
        <v>-3.892590967741936</v>
      </c>
      <c r="BK65">
        <v>428.3592903225806</v>
      </c>
      <c r="BL65">
        <v>431.9041612903225</v>
      </c>
      <c r="BM65">
        <v>1.039226451612903</v>
      </c>
      <c r="BN65">
        <v>420.0167419354839</v>
      </c>
      <c r="BO65">
        <v>27.52344193548387</v>
      </c>
      <c r="BP65">
        <v>2.432777741935484</v>
      </c>
      <c r="BQ65">
        <v>2.344263225806452</v>
      </c>
      <c r="BR65">
        <v>20.58362580645161</v>
      </c>
      <c r="BS65">
        <v>19.98382903225806</v>
      </c>
      <c r="BT65">
        <v>400.0012258064516</v>
      </c>
      <c r="BU65">
        <v>0.6430057741935483</v>
      </c>
      <c r="BV65">
        <v>0.3569942258064515</v>
      </c>
      <c r="BW65">
        <v>32.7137129032258</v>
      </c>
      <c r="BX65">
        <v>6680.799032258065</v>
      </c>
      <c r="BY65">
        <v>1657730990.5</v>
      </c>
      <c r="BZ65" t="s">
        <v>482</v>
      </c>
      <c r="CA65">
        <v>1657730990.5</v>
      </c>
      <c r="CB65">
        <v>1657730572</v>
      </c>
      <c r="CC65">
        <v>49</v>
      </c>
      <c r="CD65">
        <v>0.035</v>
      </c>
      <c r="CE65">
        <v>0.001</v>
      </c>
      <c r="CF65">
        <v>2.069</v>
      </c>
      <c r="CG65">
        <v>0.334</v>
      </c>
      <c r="CH65">
        <v>420</v>
      </c>
      <c r="CI65">
        <v>29</v>
      </c>
      <c r="CJ65">
        <v>0.36</v>
      </c>
      <c r="CK65">
        <v>0.14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3.22778</v>
      </c>
      <c r="CX65">
        <v>2.78143</v>
      </c>
      <c r="CY65">
        <v>0.08126609999999999</v>
      </c>
      <c r="CZ65">
        <v>0.08323759999999999</v>
      </c>
      <c r="DA65">
        <v>0.113096</v>
      </c>
      <c r="DB65">
        <v>0.112866</v>
      </c>
      <c r="DC65">
        <v>23067.9</v>
      </c>
      <c r="DD65">
        <v>22709.3</v>
      </c>
      <c r="DE65">
        <v>24157.6</v>
      </c>
      <c r="DF65">
        <v>22081.3</v>
      </c>
      <c r="DG65">
        <v>31675</v>
      </c>
      <c r="DH65">
        <v>25004.7</v>
      </c>
      <c r="DI65">
        <v>39499.6</v>
      </c>
      <c r="DJ65">
        <v>30587.8</v>
      </c>
      <c r="DK65">
        <v>2.12803</v>
      </c>
      <c r="DL65">
        <v>2.13307</v>
      </c>
      <c r="DM65">
        <v>0.0360012</v>
      </c>
      <c r="DN65">
        <v>0</v>
      </c>
      <c r="DO65">
        <v>28.5137</v>
      </c>
      <c r="DP65">
        <v>999.9</v>
      </c>
      <c r="DQ65">
        <v>58.5</v>
      </c>
      <c r="DR65">
        <v>34.3</v>
      </c>
      <c r="DS65">
        <v>37.3172</v>
      </c>
      <c r="DT65">
        <v>63.5279</v>
      </c>
      <c r="DU65">
        <v>13.6979</v>
      </c>
      <c r="DV65">
        <v>2</v>
      </c>
      <c r="DW65">
        <v>0.396961</v>
      </c>
      <c r="DX65">
        <v>0.7693950000000001</v>
      </c>
      <c r="DY65">
        <v>20.38</v>
      </c>
      <c r="DZ65">
        <v>5.22837</v>
      </c>
      <c r="EA65">
        <v>11.9441</v>
      </c>
      <c r="EB65">
        <v>4.97745</v>
      </c>
      <c r="EC65">
        <v>3.281</v>
      </c>
      <c r="ED65">
        <v>6794.2</v>
      </c>
      <c r="EE65">
        <v>9999</v>
      </c>
      <c r="EF65">
        <v>9999</v>
      </c>
      <c r="EG65">
        <v>163.2</v>
      </c>
      <c r="EH65">
        <v>4.97177</v>
      </c>
      <c r="EI65">
        <v>1.86169</v>
      </c>
      <c r="EJ65">
        <v>1.86722</v>
      </c>
      <c r="EK65">
        <v>1.85859</v>
      </c>
      <c r="EL65">
        <v>1.86278</v>
      </c>
      <c r="EM65">
        <v>1.86339</v>
      </c>
      <c r="EN65">
        <v>1.86406</v>
      </c>
      <c r="EO65">
        <v>1.86022</v>
      </c>
      <c r="EP65">
        <v>0</v>
      </c>
      <c r="EQ65">
        <v>0</v>
      </c>
      <c r="ER65">
        <v>0</v>
      </c>
      <c r="ES65">
        <v>0</v>
      </c>
      <c r="ET65" t="s">
        <v>336</v>
      </c>
      <c r="EU65" t="s">
        <v>337</v>
      </c>
      <c r="EV65" t="s">
        <v>338</v>
      </c>
      <c r="EW65" t="s">
        <v>338</v>
      </c>
      <c r="EX65" t="s">
        <v>338</v>
      </c>
      <c r="EY65" t="s">
        <v>338</v>
      </c>
      <c r="EZ65">
        <v>0</v>
      </c>
      <c r="FA65">
        <v>100</v>
      </c>
      <c r="FB65">
        <v>100</v>
      </c>
      <c r="FC65">
        <v>2.069</v>
      </c>
      <c r="FD65">
        <v>0.3595</v>
      </c>
      <c r="FE65">
        <v>1.884212614368202</v>
      </c>
      <c r="FF65">
        <v>0.0006784385813721132</v>
      </c>
      <c r="FG65">
        <v>-9.114967239483524E-07</v>
      </c>
      <c r="FH65">
        <v>3.422039933275619E-10</v>
      </c>
      <c r="FI65">
        <v>-0.01962769984307095</v>
      </c>
      <c r="FJ65">
        <v>-0.01029449659765723</v>
      </c>
      <c r="FK65">
        <v>0.0009324137930095463</v>
      </c>
      <c r="FL65">
        <v>-3.199825925107234E-06</v>
      </c>
      <c r="FM65">
        <v>1</v>
      </c>
      <c r="FN65">
        <v>2092</v>
      </c>
      <c r="FO65">
        <v>0</v>
      </c>
      <c r="FP65">
        <v>27</v>
      </c>
      <c r="FQ65">
        <v>1</v>
      </c>
      <c r="FR65">
        <v>6.6</v>
      </c>
      <c r="FS65">
        <v>1.38672</v>
      </c>
      <c r="FT65">
        <v>2.4292</v>
      </c>
      <c r="FU65">
        <v>2.14966</v>
      </c>
      <c r="FV65">
        <v>2.70386</v>
      </c>
      <c r="FW65">
        <v>2.15088</v>
      </c>
      <c r="FX65">
        <v>2.4231</v>
      </c>
      <c r="FY65">
        <v>39.4166</v>
      </c>
      <c r="FZ65">
        <v>15.568</v>
      </c>
      <c r="GA65">
        <v>19</v>
      </c>
      <c r="GB65">
        <v>628.631</v>
      </c>
      <c r="GC65">
        <v>656.823</v>
      </c>
      <c r="GD65">
        <v>27.9992</v>
      </c>
      <c r="GE65">
        <v>32.3758</v>
      </c>
      <c r="GF65">
        <v>29.9991</v>
      </c>
      <c r="GG65">
        <v>32.5399</v>
      </c>
      <c r="GH65">
        <v>32.5422</v>
      </c>
      <c r="GI65">
        <v>27.7762</v>
      </c>
      <c r="GJ65">
        <v>29.0573</v>
      </c>
      <c r="GK65">
        <v>77.3064</v>
      </c>
      <c r="GL65">
        <v>28</v>
      </c>
      <c r="GM65">
        <v>420</v>
      </c>
      <c r="GN65">
        <v>27.3896</v>
      </c>
      <c r="GO65">
        <v>99.8775</v>
      </c>
      <c r="GP65">
        <v>100.32</v>
      </c>
    </row>
    <row r="66" spans="1:198">
      <c r="A66">
        <v>48</v>
      </c>
      <c r="B66">
        <v>1657731051.5</v>
      </c>
      <c r="C66">
        <v>6792.5</v>
      </c>
      <c r="D66" t="s">
        <v>483</v>
      </c>
      <c r="E66" t="s">
        <v>484</v>
      </c>
      <c r="F66">
        <v>15</v>
      </c>
      <c r="G66">
        <v>1657731043.5</v>
      </c>
      <c r="H66">
        <f>(I66)/1000</f>
        <v>0</v>
      </c>
      <c r="I66">
        <f>1000*AY66*AG66*(AU66-AV66)/(100*AN66*(1000-AG66*AU66))</f>
        <v>0</v>
      </c>
      <c r="J66">
        <f>AY66*AG66*(AT66-AS66*(1000-AG66*AV66)/(1000-AG66*AU66))/(100*AN66)</f>
        <v>0</v>
      </c>
      <c r="K66">
        <f>AS66 - IF(AG66&gt;1, J66*AN66*100.0/(AI66*BG66), 0)</f>
        <v>0</v>
      </c>
      <c r="L66">
        <f>((R66-H66/2)*K66-J66)/(R66+H66/2)</f>
        <v>0</v>
      </c>
      <c r="M66">
        <f>L66*(AZ66+BA66)/1000.0</f>
        <v>0</v>
      </c>
      <c r="N66">
        <f>(AS66 - IF(AG66&gt;1, J66*AN66*100.0/(AI66*BG66), 0))*(AZ66+BA66)/1000.0</f>
        <v>0</v>
      </c>
      <c r="O66">
        <f>2.0/((1/Q66-1/P66)+SIGN(Q66)*SQRT((1/Q66-1/P66)*(1/Q66-1/P66) + 4*AO66/((AO66+1)*(AO66+1))*(2*1/Q66*1/P66-1/P66*1/P66)))</f>
        <v>0</v>
      </c>
      <c r="P66">
        <f>IF(LEFT(AP66,1)&lt;&gt;"0",IF(LEFT(AP66,1)="1",3.0,AQ66),$D$5+$E$5*(BG66*AZ66/($K$5*1000))+$F$5*(BG66*AZ66/($K$5*1000))*MAX(MIN(AN66,$J$5),$I$5)*MAX(MIN(AN66,$J$5),$I$5)+$G$5*MAX(MIN(AN66,$J$5),$I$5)*(BG66*AZ66/($K$5*1000))+$H$5*(BG66*AZ66/($K$5*1000))*(BG66*AZ66/($K$5*1000)))</f>
        <v>0</v>
      </c>
      <c r="Q66">
        <f>H66*(1000-(1000*0.61365*exp(17.502*U66/(240.97+U66))/(AZ66+BA66)+AU66)/2)/(1000*0.61365*exp(17.502*U66/(240.97+U66))/(AZ66+BA66)-AU66)</f>
        <v>0</v>
      </c>
      <c r="R66">
        <f>1/((AO66+1)/(O66/1.6)+1/(P66/1.37)) + AO66/((AO66+1)/(O66/1.6) + AO66/(P66/1.37))</f>
        <v>0</v>
      </c>
      <c r="S66">
        <f>(AJ66*AM66)</f>
        <v>0</v>
      </c>
      <c r="T66">
        <f>(BB66+(S66+2*0.95*5.67E-8*(((BB66+$B$9)+273)^4-(BB66+273)^4)-44100*H66)/(1.84*29.3*P66+8*0.95*5.67E-8*(BB66+273)^3))</f>
        <v>0</v>
      </c>
      <c r="U66">
        <f>($C$9*BC66+$D$9*BD66+$E$9*T66)</f>
        <v>0</v>
      </c>
      <c r="V66">
        <f>0.61365*exp(17.502*U66/(240.97+U66))</f>
        <v>0</v>
      </c>
      <c r="W66">
        <f>(X66/Y66*100)</f>
        <v>0</v>
      </c>
      <c r="X66">
        <f>AU66*(AZ66+BA66)/1000</f>
        <v>0</v>
      </c>
      <c r="Y66">
        <f>0.61365*exp(17.502*BB66/(240.97+BB66))</f>
        <v>0</v>
      </c>
      <c r="Z66">
        <f>(V66-AU66*(AZ66+BA66)/1000)</f>
        <v>0</v>
      </c>
      <c r="AA66">
        <f>(-H66*44100)</f>
        <v>0</v>
      </c>
      <c r="AB66">
        <f>2*29.3*P66*0.92*(BB66-U66)</f>
        <v>0</v>
      </c>
      <c r="AC66">
        <f>2*0.95*5.67E-8*(((BB66+$B$9)+273)^4-(U66+273)^4)</f>
        <v>0</v>
      </c>
      <c r="AD66">
        <f>S66+AC66+AA66+AB66</f>
        <v>0</v>
      </c>
      <c r="AE66">
        <v>0</v>
      </c>
      <c r="AF66">
        <v>0</v>
      </c>
      <c r="AG66">
        <f>IF(AE66*$H$15&gt;=AI66,1.0,(AI66/(AI66-AE66*$H$15)))</f>
        <v>0</v>
      </c>
      <c r="AH66">
        <f>(AG66-1)*100</f>
        <v>0</v>
      </c>
      <c r="AI66">
        <f>MAX(0,($B$15+$C$15*BG66)/(1+$D$15*BG66)*AZ66/(BB66+273)*$E$15)</f>
        <v>0</v>
      </c>
      <c r="AJ66">
        <f>$B$13*BH66+$C$13*BI66+$D$13*BT66</f>
        <v>0</v>
      </c>
      <c r="AK66">
        <f>AJ66*AL66</f>
        <v>0</v>
      </c>
      <c r="AL66">
        <f>($B$13*$D$11+$C$13*$D$11+$D$13*(BU66*$E$11+BV66*$G$11))/($B$13+$C$13+$D$13)</f>
        <v>0</v>
      </c>
      <c r="AM66">
        <f>($B$13*$K$11+$C$13*$K$11+$D$13*(BU66*$L$11+BV66*$N$11))/($B$13+$C$13+$D$13)</f>
        <v>0</v>
      </c>
      <c r="AN66">
        <v>1.9</v>
      </c>
      <c r="AO66">
        <v>0.5</v>
      </c>
      <c r="AP66" t="s">
        <v>334</v>
      </c>
      <c r="AQ66">
        <v>2</v>
      </c>
      <c r="AR66">
        <v>1657731043.5</v>
      </c>
      <c r="AS66">
        <v>417.2579032258064</v>
      </c>
      <c r="AT66">
        <v>420.0280967741935</v>
      </c>
      <c r="AU66">
        <v>28.33656129032258</v>
      </c>
      <c r="AV66">
        <v>27.3049870967742</v>
      </c>
      <c r="AW66">
        <v>415.1849032258065</v>
      </c>
      <c r="AX66">
        <v>27.9842</v>
      </c>
      <c r="AY66">
        <v>599.9896129032257</v>
      </c>
      <c r="AZ66">
        <v>85.1749483870968</v>
      </c>
      <c r="BA66">
        <v>0.09997462258064517</v>
      </c>
      <c r="BB66">
        <v>28.93588064516129</v>
      </c>
      <c r="BC66">
        <v>28.92036774193548</v>
      </c>
      <c r="BD66">
        <v>999.9000000000003</v>
      </c>
      <c r="BE66">
        <v>0</v>
      </c>
      <c r="BF66">
        <v>0</v>
      </c>
      <c r="BG66">
        <v>9998.507419354839</v>
      </c>
      <c r="BH66">
        <v>62.31722258064516</v>
      </c>
      <c r="BI66">
        <v>349.8035161290323</v>
      </c>
      <c r="BJ66">
        <v>-2.774683870967743</v>
      </c>
      <c r="BK66">
        <v>429.4217741935485</v>
      </c>
      <c r="BL66">
        <v>431.8189677419355</v>
      </c>
      <c r="BM66">
        <v>1.031566774193548</v>
      </c>
      <c r="BN66">
        <v>420.0280967741935</v>
      </c>
      <c r="BO66">
        <v>27.3049870967742</v>
      </c>
      <c r="BP66">
        <v>2.413564838709677</v>
      </c>
      <c r="BQ66">
        <v>2.325701612903226</v>
      </c>
      <c r="BR66">
        <v>20.45507741935484</v>
      </c>
      <c r="BS66">
        <v>19.85552903225807</v>
      </c>
      <c r="BT66">
        <v>200.0004516129032</v>
      </c>
      <c r="BU66">
        <v>0.6429994516129034</v>
      </c>
      <c r="BV66">
        <v>0.3570005161290323</v>
      </c>
      <c r="BW66">
        <v>32</v>
      </c>
      <c r="BX66">
        <v>3340.386129032258</v>
      </c>
      <c r="BY66">
        <v>1657731075.5</v>
      </c>
      <c r="BZ66" t="s">
        <v>485</v>
      </c>
      <c r="CA66">
        <v>1657731075.5</v>
      </c>
      <c r="CB66">
        <v>1657730572</v>
      </c>
      <c r="CC66">
        <v>50</v>
      </c>
      <c r="CD66">
        <v>0.005</v>
      </c>
      <c r="CE66">
        <v>0.001</v>
      </c>
      <c r="CF66">
        <v>2.073</v>
      </c>
      <c r="CG66">
        <v>0.334</v>
      </c>
      <c r="CH66">
        <v>420</v>
      </c>
      <c r="CI66">
        <v>29</v>
      </c>
      <c r="CJ66">
        <v>0.53</v>
      </c>
      <c r="CK66">
        <v>0.14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3.22777</v>
      </c>
      <c r="CX66">
        <v>2.78117</v>
      </c>
      <c r="CY66">
        <v>0.0814696</v>
      </c>
      <c r="CZ66">
        <v>0.0832808</v>
      </c>
      <c r="DA66">
        <v>0.112524</v>
      </c>
      <c r="DB66">
        <v>0.112305</v>
      </c>
      <c r="DC66">
        <v>23070.2</v>
      </c>
      <c r="DD66">
        <v>22712.8</v>
      </c>
      <c r="DE66">
        <v>24164.7</v>
      </c>
      <c r="DF66">
        <v>22085.3</v>
      </c>
      <c r="DG66">
        <v>31703.9</v>
      </c>
      <c r="DH66">
        <v>25024.5</v>
      </c>
      <c r="DI66">
        <v>39510.6</v>
      </c>
      <c r="DJ66">
        <v>30593</v>
      </c>
      <c r="DK66">
        <v>2.12985</v>
      </c>
      <c r="DL66">
        <v>2.13427</v>
      </c>
      <c r="DM66">
        <v>0.03241</v>
      </c>
      <c r="DN66">
        <v>0</v>
      </c>
      <c r="DO66">
        <v>28.3831</v>
      </c>
      <c r="DP66">
        <v>999.9</v>
      </c>
      <c r="DQ66">
        <v>58.1</v>
      </c>
      <c r="DR66">
        <v>34.4</v>
      </c>
      <c r="DS66">
        <v>37.2693</v>
      </c>
      <c r="DT66">
        <v>63.6679</v>
      </c>
      <c r="DU66">
        <v>13.8261</v>
      </c>
      <c r="DV66">
        <v>2</v>
      </c>
      <c r="DW66">
        <v>0.383834</v>
      </c>
      <c r="DX66">
        <v>0.710215</v>
      </c>
      <c r="DY66">
        <v>20.382</v>
      </c>
      <c r="DZ66">
        <v>5.22403</v>
      </c>
      <c r="EA66">
        <v>11.9441</v>
      </c>
      <c r="EB66">
        <v>4.9764</v>
      </c>
      <c r="EC66">
        <v>3.28043</v>
      </c>
      <c r="ED66">
        <v>6796.3</v>
      </c>
      <c r="EE66">
        <v>9999</v>
      </c>
      <c r="EF66">
        <v>9999</v>
      </c>
      <c r="EG66">
        <v>163.2</v>
      </c>
      <c r="EH66">
        <v>4.97176</v>
      </c>
      <c r="EI66">
        <v>1.86172</v>
      </c>
      <c r="EJ66">
        <v>1.86722</v>
      </c>
      <c r="EK66">
        <v>1.85863</v>
      </c>
      <c r="EL66">
        <v>1.86278</v>
      </c>
      <c r="EM66">
        <v>1.8634</v>
      </c>
      <c r="EN66">
        <v>1.86408</v>
      </c>
      <c r="EO66">
        <v>1.86022</v>
      </c>
      <c r="EP66">
        <v>0</v>
      </c>
      <c r="EQ66">
        <v>0</v>
      </c>
      <c r="ER66">
        <v>0</v>
      </c>
      <c r="ES66">
        <v>0</v>
      </c>
      <c r="ET66" t="s">
        <v>336</v>
      </c>
      <c r="EU66" t="s">
        <v>337</v>
      </c>
      <c r="EV66" t="s">
        <v>338</v>
      </c>
      <c r="EW66" t="s">
        <v>338</v>
      </c>
      <c r="EX66" t="s">
        <v>338</v>
      </c>
      <c r="EY66" t="s">
        <v>338</v>
      </c>
      <c r="EZ66">
        <v>0</v>
      </c>
      <c r="FA66">
        <v>100</v>
      </c>
      <c r="FB66">
        <v>100</v>
      </c>
      <c r="FC66">
        <v>2.073</v>
      </c>
      <c r="FD66">
        <v>0.3517</v>
      </c>
      <c r="FE66">
        <v>1.91954152879941</v>
      </c>
      <c r="FF66">
        <v>0.0006784385813721132</v>
      </c>
      <c r="FG66">
        <v>-9.114967239483524E-07</v>
      </c>
      <c r="FH66">
        <v>3.422039933275619E-10</v>
      </c>
      <c r="FI66">
        <v>-0.01962769984307095</v>
      </c>
      <c r="FJ66">
        <v>-0.01029449659765723</v>
      </c>
      <c r="FK66">
        <v>0.0009324137930095463</v>
      </c>
      <c r="FL66">
        <v>-3.199825925107234E-06</v>
      </c>
      <c r="FM66">
        <v>1</v>
      </c>
      <c r="FN66">
        <v>2092</v>
      </c>
      <c r="FO66">
        <v>0</v>
      </c>
      <c r="FP66">
        <v>27</v>
      </c>
      <c r="FQ66">
        <v>1</v>
      </c>
      <c r="FR66">
        <v>8</v>
      </c>
      <c r="FS66">
        <v>1.3855</v>
      </c>
      <c r="FT66">
        <v>2.42554</v>
      </c>
      <c r="FU66">
        <v>2.14966</v>
      </c>
      <c r="FV66">
        <v>2.70264</v>
      </c>
      <c r="FW66">
        <v>2.15088</v>
      </c>
      <c r="FX66">
        <v>2.41699</v>
      </c>
      <c r="FY66">
        <v>39.4916</v>
      </c>
      <c r="FZ66">
        <v>15.568</v>
      </c>
      <c r="GA66">
        <v>19</v>
      </c>
      <c r="GB66">
        <v>628.208</v>
      </c>
      <c r="GC66">
        <v>655.838</v>
      </c>
      <c r="GD66">
        <v>27.9987</v>
      </c>
      <c r="GE66">
        <v>32.2087</v>
      </c>
      <c r="GF66">
        <v>29.9995</v>
      </c>
      <c r="GG66">
        <v>32.3595</v>
      </c>
      <c r="GH66">
        <v>32.3605</v>
      </c>
      <c r="GI66">
        <v>27.7695</v>
      </c>
      <c r="GJ66">
        <v>29.3048</v>
      </c>
      <c r="GK66">
        <v>75.40349999999999</v>
      </c>
      <c r="GL66">
        <v>28</v>
      </c>
      <c r="GM66">
        <v>420</v>
      </c>
      <c r="GN66">
        <v>27.2524</v>
      </c>
      <c r="GO66">
        <v>99.9061</v>
      </c>
      <c r="GP66">
        <v>100.337</v>
      </c>
    </row>
    <row r="67" spans="1:198">
      <c r="A67">
        <v>49</v>
      </c>
      <c r="B67">
        <v>1657731136.5</v>
      </c>
      <c r="C67">
        <v>6877.5</v>
      </c>
      <c r="D67" t="s">
        <v>486</v>
      </c>
      <c r="E67" t="s">
        <v>487</v>
      </c>
      <c r="F67">
        <v>15</v>
      </c>
      <c r="G67">
        <v>1657731128.5</v>
      </c>
      <c r="H67">
        <f>(I67)/1000</f>
        <v>0</v>
      </c>
      <c r="I67">
        <f>1000*AY67*AG67*(AU67-AV67)/(100*AN67*(1000-AG67*AU67))</f>
        <v>0</v>
      </c>
      <c r="J67">
        <f>AY67*AG67*(AT67-AS67*(1000-AG67*AV67)/(1000-AG67*AU67))/(100*AN67)</f>
        <v>0</v>
      </c>
      <c r="K67">
        <f>AS67 - IF(AG67&gt;1, J67*AN67*100.0/(AI67*BG67), 0)</f>
        <v>0</v>
      </c>
      <c r="L67">
        <f>((R67-H67/2)*K67-J67)/(R67+H67/2)</f>
        <v>0</v>
      </c>
      <c r="M67">
        <f>L67*(AZ67+BA67)/1000.0</f>
        <v>0</v>
      </c>
      <c r="N67">
        <f>(AS67 - IF(AG67&gt;1, J67*AN67*100.0/(AI67*BG67), 0))*(AZ67+BA67)/1000.0</f>
        <v>0</v>
      </c>
      <c r="O67">
        <f>2.0/((1/Q67-1/P67)+SIGN(Q67)*SQRT((1/Q67-1/P67)*(1/Q67-1/P67) + 4*AO67/((AO67+1)*(AO67+1))*(2*1/Q67*1/P67-1/P67*1/P67)))</f>
        <v>0</v>
      </c>
      <c r="P67">
        <f>IF(LEFT(AP67,1)&lt;&gt;"0",IF(LEFT(AP67,1)="1",3.0,AQ67),$D$5+$E$5*(BG67*AZ67/($K$5*1000))+$F$5*(BG67*AZ67/($K$5*1000))*MAX(MIN(AN67,$J$5),$I$5)*MAX(MIN(AN67,$J$5),$I$5)+$G$5*MAX(MIN(AN67,$J$5),$I$5)*(BG67*AZ67/($K$5*1000))+$H$5*(BG67*AZ67/($K$5*1000))*(BG67*AZ67/($K$5*1000)))</f>
        <v>0</v>
      </c>
      <c r="Q67">
        <f>H67*(1000-(1000*0.61365*exp(17.502*U67/(240.97+U67))/(AZ67+BA67)+AU67)/2)/(1000*0.61365*exp(17.502*U67/(240.97+U67))/(AZ67+BA67)-AU67)</f>
        <v>0</v>
      </c>
      <c r="R67">
        <f>1/((AO67+1)/(O67/1.6)+1/(P67/1.37)) + AO67/((AO67+1)/(O67/1.6) + AO67/(P67/1.37))</f>
        <v>0</v>
      </c>
      <c r="S67">
        <f>(AJ67*AM67)</f>
        <v>0</v>
      </c>
      <c r="T67">
        <f>(BB67+(S67+2*0.95*5.67E-8*(((BB67+$B$9)+273)^4-(BB67+273)^4)-44100*H67)/(1.84*29.3*P67+8*0.95*5.67E-8*(BB67+273)^3))</f>
        <v>0</v>
      </c>
      <c r="U67">
        <f>($C$9*BC67+$D$9*BD67+$E$9*T67)</f>
        <v>0</v>
      </c>
      <c r="V67">
        <f>0.61365*exp(17.502*U67/(240.97+U67))</f>
        <v>0</v>
      </c>
      <c r="W67">
        <f>(X67/Y67*100)</f>
        <v>0</v>
      </c>
      <c r="X67">
        <f>AU67*(AZ67+BA67)/1000</f>
        <v>0</v>
      </c>
      <c r="Y67">
        <f>0.61365*exp(17.502*BB67/(240.97+BB67))</f>
        <v>0</v>
      </c>
      <c r="Z67">
        <f>(V67-AU67*(AZ67+BA67)/1000)</f>
        <v>0</v>
      </c>
      <c r="AA67">
        <f>(-H67*44100)</f>
        <v>0</v>
      </c>
      <c r="AB67">
        <f>2*29.3*P67*0.92*(BB67-U67)</f>
        <v>0</v>
      </c>
      <c r="AC67">
        <f>2*0.95*5.67E-8*(((BB67+$B$9)+273)^4-(U67+273)^4)</f>
        <v>0</v>
      </c>
      <c r="AD67">
        <f>S67+AC67+AA67+AB67</f>
        <v>0</v>
      </c>
      <c r="AE67">
        <v>0</v>
      </c>
      <c r="AF67">
        <v>0</v>
      </c>
      <c r="AG67">
        <f>IF(AE67*$H$15&gt;=AI67,1.0,(AI67/(AI67-AE67*$H$15)))</f>
        <v>0</v>
      </c>
      <c r="AH67">
        <f>(AG67-1)*100</f>
        <v>0</v>
      </c>
      <c r="AI67">
        <f>MAX(0,($B$15+$C$15*BG67)/(1+$D$15*BG67)*AZ67/(BB67+273)*$E$15)</f>
        <v>0</v>
      </c>
      <c r="AJ67">
        <f>$B$13*BH67+$C$13*BI67+$D$13*BT67</f>
        <v>0</v>
      </c>
      <c r="AK67">
        <f>AJ67*AL67</f>
        <v>0</v>
      </c>
      <c r="AL67">
        <f>($B$13*$D$11+$C$13*$D$11+$D$13*(BU67*$E$11+BV67*$G$11))/($B$13+$C$13+$D$13)</f>
        <v>0</v>
      </c>
      <c r="AM67">
        <f>($B$13*$K$11+$C$13*$K$11+$D$13*(BU67*$L$11+BV67*$N$11))/($B$13+$C$13+$D$13)</f>
        <v>0</v>
      </c>
      <c r="AN67">
        <v>1.9</v>
      </c>
      <c r="AO67">
        <v>0.5</v>
      </c>
      <c r="AP67" t="s">
        <v>334</v>
      </c>
      <c r="AQ67">
        <v>2</v>
      </c>
      <c r="AR67">
        <v>1657731128.5</v>
      </c>
      <c r="AS67">
        <v>418.2537096774194</v>
      </c>
      <c r="AT67">
        <v>420.0034516129032</v>
      </c>
      <c r="AU67">
        <v>28.15097741935484</v>
      </c>
      <c r="AV67">
        <v>27.14996774193549</v>
      </c>
      <c r="AW67">
        <v>416.1907096774194</v>
      </c>
      <c r="AX67">
        <v>27.80477741935484</v>
      </c>
      <c r="AY67">
        <v>599.9969677419355</v>
      </c>
      <c r="AZ67">
        <v>85.17314516129032</v>
      </c>
      <c r="BA67">
        <v>0.1000214064516129</v>
      </c>
      <c r="BB67">
        <v>28.82795806451613</v>
      </c>
      <c r="BC67">
        <v>28.7846</v>
      </c>
      <c r="BD67">
        <v>999.9000000000003</v>
      </c>
      <c r="BE67">
        <v>0</v>
      </c>
      <c r="BF67">
        <v>0</v>
      </c>
      <c r="BG67">
        <v>9998.137096774193</v>
      </c>
      <c r="BH67">
        <v>31.06349354838709</v>
      </c>
      <c r="BI67">
        <v>349.5829032258065</v>
      </c>
      <c r="BJ67">
        <v>-1.739422580645161</v>
      </c>
      <c r="BK67">
        <v>430.3795161290323</v>
      </c>
      <c r="BL67">
        <v>431.7247096774194</v>
      </c>
      <c r="BM67">
        <v>1.001024</v>
      </c>
      <c r="BN67">
        <v>420.0034516129032</v>
      </c>
      <c r="BO67">
        <v>27.14996774193549</v>
      </c>
      <c r="BP67">
        <v>2.397707741935484</v>
      </c>
      <c r="BQ67">
        <v>2.312447419354839</v>
      </c>
      <c r="BR67">
        <v>20.3482935483871</v>
      </c>
      <c r="BS67">
        <v>19.76337419354839</v>
      </c>
      <c r="BT67">
        <v>99.99932580645159</v>
      </c>
      <c r="BU67">
        <v>0.6429552580645163</v>
      </c>
      <c r="BV67">
        <v>0.3570447419354837</v>
      </c>
      <c r="BW67">
        <v>32</v>
      </c>
      <c r="BX67">
        <v>1670.135806451613</v>
      </c>
      <c r="BY67">
        <v>1657731153.5</v>
      </c>
      <c r="BZ67" t="s">
        <v>488</v>
      </c>
      <c r="CA67">
        <v>1657731153.5</v>
      </c>
      <c r="CB67">
        <v>1657730572</v>
      </c>
      <c r="CC67">
        <v>51</v>
      </c>
      <c r="CD67">
        <v>-0.01</v>
      </c>
      <c r="CE67">
        <v>0.001</v>
      </c>
      <c r="CF67">
        <v>2.063</v>
      </c>
      <c r="CG67">
        <v>0.334</v>
      </c>
      <c r="CH67">
        <v>420</v>
      </c>
      <c r="CI67">
        <v>29</v>
      </c>
      <c r="CJ67">
        <v>0.66</v>
      </c>
      <c r="CK67">
        <v>0.14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3.22794</v>
      </c>
      <c r="CX67">
        <v>2.78132</v>
      </c>
      <c r="CY67">
        <v>0.0816452</v>
      </c>
      <c r="CZ67">
        <v>0.0833064</v>
      </c>
      <c r="DA67">
        <v>0.112101</v>
      </c>
      <c r="DB67">
        <v>0.111886</v>
      </c>
      <c r="DC67">
        <v>23071</v>
      </c>
      <c r="DD67">
        <v>22715.9</v>
      </c>
      <c r="DE67">
        <v>24169.6</v>
      </c>
      <c r="DF67">
        <v>22088.5</v>
      </c>
      <c r="DG67">
        <v>31725</v>
      </c>
      <c r="DH67">
        <v>25039.5</v>
      </c>
      <c r="DI67">
        <v>39518.3</v>
      </c>
      <c r="DJ67">
        <v>30597.2</v>
      </c>
      <c r="DK67">
        <v>2.13185</v>
      </c>
      <c r="DL67">
        <v>2.13508</v>
      </c>
      <c r="DM67">
        <v>0.0310093</v>
      </c>
      <c r="DN67">
        <v>0</v>
      </c>
      <c r="DO67">
        <v>28.2718</v>
      </c>
      <c r="DP67">
        <v>999.9</v>
      </c>
      <c r="DQ67">
        <v>57.7</v>
      </c>
      <c r="DR67">
        <v>34.5</v>
      </c>
      <c r="DS67">
        <v>37.2176</v>
      </c>
      <c r="DT67">
        <v>63.8379</v>
      </c>
      <c r="DU67">
        <v>13.8421</v>
      </c>
      <c r="DV67">
        <v>2</v>
      </c>
      <c r="DW67">
        <v>0.37284</v>
      </c>
      <c r="DX67">
        <v>0.656563</v>
      </c>
      <c r="DY67">
        <v>20.3839</v>
      </c>
      <c r="DZ67">
        <v>5.22837</v>
      </c>
      <c r="EA67">
        <v>11.9441</v>
      </c>
      <c r="EB67">
        <v>4.97715</v>
      </c>
      <c r="EC67">
        <v>3.281</v>
      </c>
      <c r="ED67">
        <v>6798.4</v>
      </c>
      <c r="EE67">
        <v>9999</v>
      </c>
      <c r="EF67">
        <v>9999</v>
      </c>
      <c r="EG67">
        <v>163.3</v>
      </c>
      <c r="EH67">
        <v>4.97178</v>
      </c>
      <c r="EI67">
        <v>1.86172</v>
      </c>
      <c r="EJ67">
        <v>1.86722</v>
      </c>
      <c r="EK67">
        <v>1.85862</v>
      </c>
      <c r="EL67">
        <v>1.86279</v>
      </c>
      <c r="EM67">
        <v>1.8634</v>
      </c>
      <c r="EN67">
        <v>1.8641</v>
      </c>
      <c r="EO67">
        <v>1.8603</v>
      </c>
      <c r="EP67">
        <v>0</v>
      </c>
      <c r="EQ67">
        <v>0</v>
      </c>
      <c r="ER67">
        <v>0</v>
      </c>
      <c r="ES67">
        <v>0</v>
      </c>
      <c r="ET67" t="s">
        <v>336</v>
      </c>
      <c r="EU67" t="s">
        <v>337</v>
      </c>
      <c r="EV67" t="s">
        <v>338</v>
      </c>
      <c r="EW67" t="s">
        <v>338</v>
      </c>
      <c r="EX67" t="s">
        <v>338</v>
      </c>
      <c r="EY67" t="s">
        <v>338</v>
      </c>
      <c r="EZ67">
        <v>0</v>
      </c>
      <c r="FA67">
        <v>100</v>
      </c>
      <c r="FB67">
        <v>100</v>
      </c>
      <c r="FC67">
        <v>2.063</v>
      </c>
      <c r="FD67">
        <v>0.346</v>
      </c>
      <c r="FE67">
        <v>1.924135880287913</v>
      </c>
      <c r="FF67">
        <v>0.0006784385813721132</v>
      </c>
      <c r="FG67">
        <v>-9.114967239483524E-07</v>
      </c>
      <c r="FH67">
        <v>3.422039933275619E-10</v>
      </c>
      <c r="FI67">
        <v>-0.01962769984307095</v>
      </c>
      <c r="FJ67">
        <v>-0.01029449659765723</v>
      </c>
      <c r="FK67">
        <v>0.0009324137930095463</v>
      </c>
      <c r="FL67">
        <v>-3.199825925107234E-06</v>
      </c>
      <c r="FM67">
        <v>1</v>
      </c>
      <c r="FN67">
        <v>2092</v>
      </c>
      <c r="FO67">
        <v>0</v>
      </c>
      <c r="FP67">
        <v>27</v>
      </c>
      <c r="FQ67">
        <v>1</v>
      </c>
      <c r="FR67">
        <v>9.4</v>
      </c>
      <c r="FS67">
        <v>1.3855</v>
      </c>
      <c r="FT67">
        <v>2.43164</v>
      </c>
      <c r="FU67">
        <v>2.14966</v>
      </c>
      <c r="FV67">
        <v>2.70264</v>
      </c>
      <c r="FW67">
        <v>2.15088</v>
      </c>
      <c r="FX67">
        <v>2.40234</v>
      </c>
      <c r="FY67">
        <v>39.5666</v>
      </c>
      <c r="FZ67">
        <v>15.5592</v>
      </c>
      <c r="GA67">
        <v>19</v>
      </c>
      <c r="GB67">
        <v>628.109</v>
      </c>
      <c r="GC67">
        <v>654.7140000000001</v>
      </c>
      <c r="GD67">
        <v>28</v>
      </c>
      <c r="GE67">
        <v>32.0625</v>
      </c>
      <c r="GF67">
        <v>29.9995</v>
      </c>
      <c r="GG67">
        <v>32.1982</v>
      </c>
      <c r="GH67">
        <v>32.198</v>
      </c>
      <c r="GI67">
        <v>27.7607</v>
      </c>
      <c r="GJ67">
        <v>29.2747</v>
      </c>
      <c r="GK67">
        <v>73.10639999999999</v>
      </c>
      <c r="GL67">
        <v>28</v>
      </c>
      <c r="GM67">
        <v>420</v>
      </c>
      <c r="GN67">
        <v>27.2094</v>
      </c>
      <c r="GO67">
        <v>99.9259</v>
      </c>
      <c r="GP67">
        <v>100.351</v>
      </c>
    </row>
    <row r="68" spans="1:198">
      <c r="A68">
        <v>50</v>
      </c>
      <c r="B68">
        <v>1657731214.5</v>
      </c>
      <c r="C68">
        <v>6955.5</v>
      </c>
      <c r="D68" t="s">
        <v>489</v>
      </c>
      <c r="E68" t="s">
        <v>490</v>
      </c>
      <c r="F68">
        <v>15</v>
      </c>
      <c r="G68">
        <v>1657731206.5</v>
      </c>
      <c r="H68">
        <f>(I68)/1000</f>
        <v>0</v>
      </c>
      <c r="I68">
        <f>1000*AY68*AG68*(AU68-AV68)/(100*AN68*(1000-AG68*AU68))</f>
        <v>0</v>
      </c>
      <c r="J68">
        <f>AY68*AG68*(AT68-AS68*(1000-AG68*AV68)/(1000-AG68*AU68))/(100*AN68)</f>
        <v>0</v>
      </c>
      <c r="K68">
        <f>AS68 - IF(AG68&gt;1, J68*AN68*100.0/(AI68*BG68), 0)</f>
        <v>0</v>
      </c>
      <c r="L68">
        <f>((R68-H68/2)*K68-J68)/(R68+H68/2)</f>
        <v>0</v>
      </c>
      <c r="M68">
        <f>L68*(AZ68+BA68)/1000.0</f>
        <v>0</v>
      </c>
      <c r="N68">
        <f>(AS68 - IF(AG68&gt;1, J68*AN68*100.0/(AI68*BG68), 0))*(AZ68+BA68)/1000.0</f>
        <v>0</v>
      </c>
      <c r="O68">
        <f>2.0/((1/Q68-1/P68)+SIGN(Q68)*SQRT((1/Q68-1/P68)*(1/Q68-1/P68) + 4*AO68/((AO68+1)*(AO68+1))*(2*1/Q68*1/P68-1/P68*1/P68)))</f>
        <v>0</v>
      </c>
      <c r="P68">
        <f>IF(LEFT(AP68,1)&lt;&gt;"0",IF(LEFT(AP68,1)="1",3.0,AQ68),$D$5+$E$5*(BG68*AZ68/($K$5*1000))+$F$5*(BG68*AZ68/($K$5*1000))*MAX(MIN(AN68,$J$5),$I$5)*MAX(MIN(AN68,$J$5),$I$5)+$G$5*MAX(MIN(AN68,$J$5),$I$5)*(BG68*AZ68/($K$5*1000))+$H$5*(BG68*AZ68/($K$5*1000))*(BG68*AZ68/($K$5*1000)))</f>
        <v>0</v>
      </c>
      <c r="Q68">
        <f>H68*(1000-(1000*0.61365*exp(17.502*U68/(240.97+U68))/(AZ68+BA68)+AU68)/2)/(1000*0.61365*exp(17.502*U68/(240.97+U68))/(AZ68+BA68)-AU68)</f>
        <v>0</v>
      </c>
      <c r="R68">
        <f>1/((AO68+1)/(O68/1.6)+1/(P68/1.37)) + AO68/((AO68+1)/(O68/1.6) + AO68/(P68/1.37))</f>
        <v>0</v>
      </c>
      <c r="S68">
        <f>(AJ68*AM68)</f>
        <v>0</v>
      </c>
      <c r="T68">
        <f>(BB68+(S68+2*0.95*5.67E-8*(((BB68+$B$9)+273)^4-(BB68+273)^4)-44100*H68)/(1.84*29.3*P68+8*0.95*5.67E-8*(BB68+273)^3))</f>
        <v>0</v>
      </c>
      <c r="U68">
        <f>($C$9*BC68+$D$9*BD68+$E$9*T68)</f>
        <v>0</v>
      </c>
      <c r="V68">
        <f>0.61365*exp(17.502*U68/(240.97+U68))</f>
        <v>0</v>
      </c>
      <c r="W68">
        <f>(X68/Y68*100)</f>
        <v>0</v>
      </c>
      <c r="X68">
        <f>AU68*(AZ68+BA68)/1000</f>
        <v>0</v>
      </c>
      <c r="Y68">
        <f>0.61365*exp(17.502*BB68/(240.97+BB68))</f>
        <v>0</v>
      </c>
      <c r="Z68">
        <f>(V68-AU68*(AZ68+BA68)/1000)</f>
        <v>0</v>
      </c>
      <c r="AA68">
        <f>(-H68*44100)</f>
        <v>0</v>
      </c>
      <c r="AB68">
        <f>2*29.3*P68*0.92*(BB68-U68)</f>
        <v>0</v>
      </c>
      <c r="AC68">
        <f>2*0.95*5.67E-8*(((BB68+$B$9)+273)^4-(U68+273)^4)</f>
        <v>0</v>
      </c>
      <c r="AD68">
        <f>S68+AC68+AA68+AB68</f>
        <v>0</v>
      </c>
      <c r="AE68">
        <v>0</v>
      </c>
      <c r="AF68">
        <v>0</v>
      </c>
      <c r="AG68">
        <f>IF(AE68*$H$15&gt;=AI68,1.0,(AI68/(AI68-AE68*$H$15)))</f>
        <v>0</v>
      </c>
      <c r="AH68">
        <f>(AG68-1)*100</f>
        <v>0</v>
      </c>
      <c r="AI68">
        <f>MAX(0,($B$15+$C$15*BG68)/(1+$D$15*BG68)*AZ68/(BB68+273)*$E$15)</f>
        <v>0</v>
      </c>
      <c r="AJ68">
        <f>$B$13*BH68+$C$13*BI68+$D$13*BT68</f>
        <v>0</v>
      </c>
      <c r="AK68">
        <f>AJ68*AL68</f>
        <v>0</v>
      </c>
      <c r="AL68">
        <f>($B$13*$D$11+$C$13*$D$11+$D$13*(BU68*$E$11+BV68*$G$11))/($B$13+$C$13+$D$13)</f>
        <v>0</v>
      </c>
      <c r="AM68">
        <f>($B$13*$K$11+$C$13*$K$11+$D$13*(BU68*$L$11+BV68*$N$11))/($B$13+$C$13+$D$13)</f>
        <v>0</v>
      </c>
      <c r="AN68">
        <v>1.9</v>
      </c>
      <c r="AO68">
        <v>0.5</v>
      </c>
      <c r="AP68" t="s">
        <v>334</v>
      </c>
      <c r="AQ68">
        <v>2</v>
      </c>
      <c r="AR68">
        <v>1657731206.5</v>
      </c>
      <c r="AS68">
        <v>418.9863870967741</v>
      </c>
      <c r="AT68">
        <v>420.0081612903226</v>
      </c>
      <c r="AU68">
        <v>27.88287419354839</v>
      </c>
      <c r="AV68">
        <v>26.99733548387097</v>
      </c>
      <c r="AW68">
        <v>416.9183870967742</v>
      </c>
      <c r="AX68">
        <v>27.57487419354839</v>
      </c>
      <c r="AY68">
        <v>600.001870967742</v>
      </c>
      <c r="AZ68">
        <v>85.1702322580645</v>
      </c>
      <c r="BA68">
        <v>0.09998038387096776</v>
      </c>
      <c r="BB68">
        <v>28.70606129032258</v>
      </c>
      <c r="BC68">
        <v>28.70877741935484</v>
      </c>
      <c r="BD68">
        <v>999.9000000000003</v>
      </c>
      <c r="BE68">
        <v>0</v>
      </c>
      <c r="BF68">
        <v>0</v>
      </c>
      <c r="BG68">
        <v>10005.65</v>
      </c>
      <c r="BH68">
        <v>15.27691935483871</v>
      </c>
      <c r="BI68">
        <v>352.956806451613</v>
      </c>
      <c r="BJ68">
        <v>-1.026593064516129</v>
      </c>
      <c r="BK68">
        <v>431.0124193548388</v>
      </c>
      <c r="BL68">
        <v>431.6617741935483</v>
      </c>
      <c r="BM68">
        <v>0.9159375806451612</v>
      </c>
      <c r="BN68">
        <v>420.0081612903226</v>
      </c>
      <c r="BO68">
        <v>26.99733548387097</v>
      </c>
      <c r="BP68">
        <v>2.377379032258065</v>
      </c>
      <c r="BQ68">
        <v>2.299368709677419</v>
      </c>
      <c r="BR68">
        <v>20.2105064516129</v>
      </c>
      <c r="BS68">
        <v>19.67195806451613</v>
      </c>
      <c r="BT68">
        <v>50.00025483870968</v>
      </c>
      <c r="BU68">
        <v>0.6430247096774194</v>
      </c>
      <c r="BV68">
        <v>0.3569752580645162</v>
      </c>
      <c r="BW68">
        <v>31.89649677419355</v>
      </c>
      <c r="BX68">
        <v>835.110193548387</v>
      </c>
      <c r="BY68">
        <v>1657731234</v>
      </c>
      <c r="BZ68" t="s">
        <v>491</v>
      </c>
      <c r="CA68">
        <v>1657731234</v>
      </c>
      <c r="CB68">
        <v>1657731231.5</v>
      </c>
      <c r="CC68">
        <v>52</v>
      </c>
      <c r="CD68">
        <v>0.005</v>
      </c>
      <c r="CE68">
        <v>-0.003</v>
      </c>
      <c r="CF68">
        <v>2.068</v>
      </c>
      <c r="CG68">
        <v>0.308</v>
      </c>
      <c r="CH68">
        <v>420</v>
      </c>
      <c r="CI68">
        <v>27</v>
      </c>
      <c r="CJ68">
        <v>0.78</v>
      </c>
      <c r="CK68">
        <v>0.13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3.2282</v>
      </c>
      <c r="CX68">
        <v>2.78146</v>
      </c>
      <c r="CY68">
        <v>0.08178580000000001</v>
      </c>
      <c r="CZ68">
        <v>0.08333889999999999</v>
      </c>
      <c r="DA68">
        <v>0.111619</v>
      </c>
      <c r="DB68">
        <v>0.11165</v>
      </c>
      <c r="DC68">
        <v>23071.6</v>
      </c>
      <c r="DD68">
        <v>22718.3</v>
      </c>
      <c r="DE68">
        <v>24173.5</v>
      </c>
      <c r="DF68">
        <v>22091.2</v>
      </c>
      <c r="DG68">
        <v>31746.6</v>
      </c>
      <c r="DH68">
        <v>25049</v>
      </c>
      <c r="DI68">
        <v>39524.1</v>
      </c>
      <c r="DJ68">
        <v>30600.8</v>
      </c>
      <c r="DK68">
        <v>2.13335</v>
      </c>
      <c r="DL68">
        <v>2.1356</v>
      </c>
      <c r="DM68">
        <v>0.0325218</v>
      </c>
      <c r="DN68">
        <v>0</v>
      </c>
      <c r="DO68">
        <v>28.1698</v>
      </c>
      <c r="DP68">
        <v>999.9</v>
      </c>
      <c r="DQ68">
        <v>57.3</v>
      </c>
      <c r="DR68">
        <v>34.6</v>
      </c>
      <c r="DS68">
        <v>37.1691</v>
      </c>
      <c r="DT68">
        <v>63.5379</v>
      </c>
      <c r="DU68">
        <v>13.8261</v>
      </c>
      <c r="DV68">
        <v>2</v>
      </c>
      <c r="DW68">
        <v>0.363877</v>
      </c>
      <c r="DX68">
        <v>0.621138</v>
      </c>
      <c r="DY68">
        <v>20.3847</v>
      </c>
      <c r="DZ68">
        <v>5.22642</v>
      </c>
      <c r="EA68">
        <v>11.9441</v>
      </c>
      <c r="EB68">
        <v>4.97665</v>
      </c>
      <c r="EC68">
        <v>3.281</v>
      </c>
      <c r="ED68">
        <v>6800.3</v>
      </c>
      <c r="EE68">
        <v>9999</v>
      </c>
      <c r="EF68">
        <v>9999</v>
      </c>
      <c r="EG68">
        <v>163.3</v>
      </c>
      <c r="EH68">
        <v>4.97179</v>
      </c>
      <c r="EI68">
        <v>1.86171</v>
      </c>
      <c r="EJ68">
        <v>1.86722</v>
      </c>
      <c r="EK68">
        <v>1.85863</v>
      </c>
      <c r="EL68">
        <v>1.86279</v>
      </c>
      <c r="EM68">
        <v>1.86336</v>
      </c>
      <c r="EN68">
        <v>1.86407</v>
      </c>
      <c r="EO68">
        <v>1.86022</v>
      </c>
      <c r="EP68">
        <v>0</v>
      </c>
      <c r="EQ68">
        <v>0</v>
      </c>
      <c r="ER68">
        <v>0</v>
      </c>
      <c r="ES68">
        <v>0</v>
      </c>
      <c r="ET68" t="s">
        <v>336</v>
      </c>
      <c r="EU68" t="s">
        <v>337</v>
      </c>
      <c r="EV68" t="s">
        <v>338</v>
      </c>
      <c r="EW68" t="s">
        <v>338</v>
      </c>
      <c r="EX68" t="s">
        <v>338</v>
      </c>
      <c r="EY68" t="s">
        <v>338</v>
      </c>
      <c r="EZ68">
        <v>0</v>
      </c>
      <c r="FA68">
        <v>100</v>
      </c>
      <c r="FB68">
        <v>100</v>
      </c>
      <c r="FC68">
        <v>2.068</v>
      </c>
      <c r="FD68">
        <v>0.308</v>
      </c>
      <c r="FE68">
        <v>1.913887145689827</v>
      </c>
      <c r="FF68">
        <v>0.0006784385813721132</v>
      </c>
      <c r="FG68">
        <v>-9.114967239483524E-07</v>
      </c>
      <c r="FH68">
        <v>3.422039933275619E-10</v>
      </c>
      <c r="FI68">
        <v>-0.01962769984307095</v>
      </c>
      <c r="FJ68">
        <v>-0.01029449659765723</v>
      </c>
      <c r="FK68">
        <v>0.0009324137930095463</v>
      </c>
      <c r="FL68">
        <v>-3.199825925107234E-06</v>
      </c>
      <c r="FM68">
        <v>1</v>
      </c>
      <c r="FN68">
        <v>2092</v>
      </c>
      <c r="FO68">
        <v>0</v>
      </c>
      <c r="FP68">
        <v>27</v>
      </c>
      <c r="FQ68">
        <v>1</v>
      </c>
      <c r="FR68">
        <v>10.7</v>
      </c>
      <c r="FS68">
        <v>1.3855</v>
      </c>
      <c r="FT68">
        <v>2.43042</v>
      </c>
      <c r="FU68">
        <v>2.14966</v>
      </c>
      <c r="FV68">
        <v>2.70142</v>
      </c>
      <c r="FW68">
        <v>2.15088</v>
      </c>
      <c r="FX68">
        <v>2.43164</v>
      </c>
      <c r="FY68">
        <v>39.6418</v>
      </c>
      <c r="FZ68">
        <v>15.5505</v>
      </c>
      <c r="GA68">
        <v>19</v>
      </c>
      <c r="GB68">
        <v>627.917</v>
      </c>
      <c r="GC68">
        <v>653.667</v>
      </c>
      <c r="GD68">
        <v>27.9992</v>
      </c>
      <c r="GE68">
        <v>31.9473</v>
      </c>
      <c r="GF68">
        <v>29.9996</v>
      </c>
      <c r="GG68">
        <v>32.0661</v>
      </c>
      <c r="GH68">
        <v>32.064</v>
      </c>
      <c r="GI68">
        <v>27.7514</v>
      </c>
      <c r="GJ68">
        <v>29.3917</v>
      </c>
      <c r="GK68">
        <v>70.8279</v>
      </c>
      <c r="GL68">
        <v>28</v>
      </c>
      <c r="GM68">
        <v>420</v>
      </c>
      <c r="GN68">
        <v>27.0175</v>
      </c>
      <c r="GO68">
        <v>99.941</v>
      </c>
      <c r="GP68">
        <v>100.363</v>
      </c>
    </row>
    <row r="69" spans="1:198">
      <c r="A69">
        <v>51</v>
      </c>
      <c r="B69">
        <v>1657731295</v>
      </c>
      <c r="C69">
        <v>7036</v>
      </c>
      <c r="D69" t="s">
        <v>492</v>
      </c>
      <c r="E69" t="s">
        <v>493</v>
      </c>
      <c r="F69">
        <v>15</v>
      </c>
      <c r="G69">
        <v>1657731287</v>
      </c>
      <c r="H69">
        <f>(I69)/1000</f>
        <v>0</v>
      </c>
      <c r="I69">
        <f>1000*AY69*AG69*(AU69-AV69)/(100*AN69*(1000-AG69*AU69))</f>
        <v>0</v>
      </c>
      <c r="J69">
        <f>AY69*AG69*(AT69-AS69*(1000-AG69*AV69)/(1000-AG69*AU69))/(100*AN69)</f>
        <v>0</v>
      </c>
      <c r="K69">
        <f>AS69 - IF(AG69&gt;1, J69*AN69*100.0/(AI69*BG69), 0)</f>
        <v>0</v>
      </c>
      <c r="L69">
        <f>((R69-H69/2)*K69-J69)/(R69+H69/2)</f>
        <v>0</v>
      </c>
      <c r="M69">
        <f>L69*(AZ69+BA69)/1000.0</f>
        <v>0</v>
      </c>
      <c r="N69">
        <f>(AS69 - IF(AG69&gt;1, J69*AN69*100.0/(AI69*BG69), 0))*(AZ69+BA69)/1000.0</f>
        <v>0</v>
      </c>
      <c r="O69">
        <f>2.0/((1/Q69-1/P69)+SIGN(Q69)*SQRT((1/Q69-1/P69)*(1/Q69-1/P69) + 4*AO69/((AO69+1)*(AO69+1))*(2*1/Q69*1/P69-1/P69*1/P69)))</f>
        <v>0</v>
      </c>
      <c r="P69">
        <f>IF(LEFT(AP69,1)&lt;&gt;"0",IF(LEFT(AP69,1)="1",3.0,AQ69),$D$5+$E$5*(BG69*AZ69/($K$5*1000))+$F$5*(BG69*AZ69/($K$5*1000))*MAX(MIN(AN69,$J$5),$I$5)*MAX(MIN(AN69,$J$5),$I$5)+$G$5*MAX(MIN(AN69,$J$5),$I$5)*(BG69*AZ69/($K$5*1000))+$H$5*(BG69*AZ69/($K$5*1000))*(BG69*AZ69/($K$5*1000)))</f>
        <v>0</v>
      </c>
      <c r="Q69">
        <f>H69*(1000-(1000*0.61365*exp(17.502*U69/(240.97+U69))/(AZ69+BA69)+AU69)/2)/(1000*0.61365*exp(17.502*U69/(240.97+U69))/(AZ69+BA69)-AU69)</f>
        <v>0</v>
      </c>
      <c r="R69">
        <f>1/((AO69+1)/(O69/1.6)+1/(P69/1.37)) + AO69/((AO69+1)/(O69/1.6) + AO69/(P69/1.37))</f>
        <v>0</v>
      </c>
      <c r="S69">
        <f>(AJ69*AM69)</f>
        <v>0</v>
      </c>
      <c r="T69">
        <f>(BB69+(S69+2*0.95*5.67E-8*(((BB69+$B$9)+273)^4-(BB69+273)^4)-44100*H69)/(1.84*29.3*P69+8*0.95*5.67E-8*(BB69+273)^3))</f>
        <v>0</v>
      </c>
      <c r="U69">
        <f>($C$9*BC69+$D$9*BD69+$E$9*T69)</f>
        <v>0</v>
      </c>
      <c r="V69">
        <f>0.61365*exp(17.502*U69/(240.97+U69))</f>
        <v>0</v>
      </c>
      <c r="W69">
        <f>(X69/Y69*100)</f>
        <v>0</v>
      </c>
      <c r="X69">
        <f>AU69*(AZ69+BA69)/1000</f>
        <v>0</v>
      </c>
      <c r="Y69">
        <f>0.61365*exp(17.502*BB69/(240.97+BB69))</f>
        <v>0</v>
      </c>
      <c r="Z69">
        <f>(V69-AU69*(AZ69+BA69)/1000)</f>
        <v>0</v>
      </c>
      <c r="AA69">
        <f>(-H69*44100)</f>
        <v>0</v>
      </c>
      <c r="AB69">
        <f>2*29.3*P69*0.92*(BB69-U69)</f>
        <v>0</v>
      </c>
      <c r="AC69">
        <f>2*0.95*5.67E-8*(((BB69+$B$9)+273)^4-(U69+273)^4)</f>
        <v>0</v>
      </c>
      <c r="AD69">
        <f>S69+AC69+AA69+AB69</f>
        <v>0</v>
      </c>
      <c r="AE69">
        <v>0</v>
      </c>
      <c r="AF69">
        <v>0</v>
      </c>
      <c r="AG69">
        <f>IF(AE69*$H$15&gt;=AI69,1.0,(AI69/(AI69-AE69*$H$15)))</f>
        <v>0</v>
      </c>
      <c r="AH69">
        <f>(AG69-1)*100</f>
        <v>0</v>
      </c>
      <c r="AI69">
        <f>MAX(0,($B$15+$C$15*BG69)/(1+$D$15*BG69)*AZ69/(BB69+273)*$E$15)</f>
        <v>0</v>
      </c>
      <c r="AJ69">
        <f>$B$13*BH69+$C$13*BI69+$D$13*BT69</f>
        <v>0</v>
      </c>
      <c r="AK69">
        <f>AJ69*AL69</f>
        <v>0</v>
      </c>
      <c r="AL69">
        <f>($B$13*$D$11+$C$13*$D$11+$D$13*(BU69*$E$11+BV69*$G$11))/($B$13+$C$13+$D$13)</f>
        <v>0</v>
      </c>
      <c r="AM69">
        <f>($B$13*$K$11+$C$13*$K$11+$D$13*(BU69*$L$11+BV69*$N$11))/($B$13+$C$13+$D$13)</f>
        <v>0</v>
      </c>
      <c r="AN69">
        <v>1.9</v>
      </c>
      <c r="AO69">
        <v>0.5</v>
      </c>
      <c r="AP69" t="s">
        <v>334</v>
      </c>
      <c r="AQ69">
        <v>2</v>
      </c>
      <c r="AR69">
        <v>1657731287</v>
      </c>
      <c r="AS69">
        <v>419.8625161290322</v>
      </c>
      <c r="AT69">
        <v>419.9916129032259</v>
      </c>
      <c r="AU69">
        <v>27.73180322580645</v>
      </c>
      <c r="AV69">
        <v>26.83265806451613</v>
      </c>
      <c r="AW69">
        <v>417.8665161290322</v>
      </c>
      <c r="AX69">
        <v>27.42880322580645</v>
      </c>
      <c r="AY69">
        <v>600.0054193548388</v>
      </c>
      <c r="AZ69">
        <v>85.16852258064516</v>
      </c>
      <c r="BA69">
        <v>0.1000142870967742</v>
      </c>
      <c r="BB69">
        <v>28.63381290322581</v>
      </c>
      <c r="BC69">
        <v>28.57058387096774</v>
      </c>
      <c r="BD69">
        <v>999.9000000000003</v>
      </c>
      <c r="BE69">
        <v>0</v>
      </c>
      <c r="BF69">
        <v>0</v>
      </c>
      <c r="BG69">
        <v>9999.840322580645</v>
      </c>
      <c r="BH69">
        <v>-0.5271482258064517</v>
      </c>
      <c r="BI69">
        <v>350.7086129032257</v>
      </c>
      <c r="BJ69">
        <v>-0.05686114483870969</v>
      </c>
      <c r="BK69">
        <v>431.9248387096775</v>
      </c>
      <c r="BL69">
        <v>431.571935483871</v>
      </c>
      <c r="BM69">
        <v>0.9267508387096773</v>
      </c>
      <c r="BN69">
        <v>419.9916129032259</v>
      </c>
      <c r="BO69">
        <v>26.83265806451613</v>
      </c>
      <c r="BP69">
        <v>2.364227741935484</v>
      </c>
      <c r="BQ69">
        <v>2.285297096774193</v>
      </c>
      <c r="BR69">
        <v>20.12081935483871</v>
      </c>
      <c r="BS69">
        <v>19.57311612903226</v>
      </c>
      <c r="BT69">
        <v>0</v>
      </c>
      <c r="BU69">
        <v>0</v>
      </c>
      <c r="BV69">
        <v>0</v>
      </c>
      <c r="BW69">
        <v>31</v>
      </c>
      <c r="BX69">
        <v>3</v>
      </c>
      <c r="BY69">
        <v>1657731312</v>
      </c>
      <c r="BZ69" t="s">
        <v>494</v>
      </c>
      <c r="CA69">
        <v>1657731311</v>
      </c>
      <c r="CB69">
        <v>1657731312</v>
      </c>
      <c r="CC69">
        <v>53</v>
      </c>
      <c r="CD69">
        <v>-0.073</v>
      </c>
      <c r="CE69">
        <v>-0</v>
      </c>
      <c r="CF69">
        <v>1.996</v>
      </c>
      <c r="CG69">
        <v>0.303</v>
      </c>
      <c r="CH69">
        <v>420</v>
      </c>
      <c r="CI69">
        <v>27</v>
      </c>
      <c r="CJ69">
        <v>0.31</v>
      </c>
      <c r="CK69">
        <v>0.14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3.2283</v>
      </c>
      <c r="CX69">
        <v>2.78133</v>
      </c>
      <c r="CY69">
        <v>0.08194899999999999</v>
      </c>
      <c r="CZ69">
        <v>0.0833453</v>
      </c>
      <c r="DA69">
        <v>0.111241</v>
      </c>
      <c r="DB69">
        <v>0.111258</v>
      </c>
      <c r="DC69">
        <v>23071.7</v>
      </c>
      <c r="DD69">
        <v>22720.6</v>
      </c>
      <c r="DE69">
        <v>24177.5</v>
      </c>
      <c r="DF69">
        <v>22093.3</v>
      </c>
      <c r="DG69">
        <v>31765.2</v>
      </c>
      <c r="DH69">
        <v>25062.1</v>
      </c>
      <c r="DI69">
        <v>39530.6</v>
      </c>
      <c r="DJ69">
        <v>30603.5</v>
      </c>
      <c r="DK69">
        <v>2.13458</v>
      </c>
      <c r="DL69">
        <v>2.136</v>
      </c>
      <c r="DM69">
        <v>0.0307523</v>
      </c>
      <c r="DN69">
        <v>0</v>
      </c>
      <c r="DO69">
        <v>28.0673</v>
      </c>
      <c r="DP69">
        <v>999.9</v>
      </c>
      <c r="DQ69">
        <v>56.9</v>
      </c>
      <c r="DR69">
        <v>34.7</v>
      </c>
      <c r="DS69">
        <v>37.1143</v>
      </c>
      <c r="DT69">
        <v>63.8079</v>
      </c>
      <c r="DU69">
        <v>13.9062</v>
      </c>
      <c r="DV69">
        <v>2</v>
      </c>
      <c r="DW69">
        <v>0.356519</v>
      </c>
      <c r="DX69">
        <v>0.588298</v>
      </c>
      <c r="DY69">
        <v>20.3862</v>
      </c>
      <c r="DZ69">
        <v>5.22702</v>
      </c>
      <c r="EA69">
        <v>11.9441</v>
      </c>
      <c r="EB69">
        <v>4.977</v>
      </c>
      <c r="EC69">
        <v>3.281</v>
      </c>
      <c r="ED69">
        <v>6802.5</v>
      </c>
      <c r="EE69">
        <v>9999</v>
      </c>
      <c r="EF69">
        <v>9999</v>
      </c>
      <c r="EG69">
        <v>163.3</v>
      </c>
      <c r="EH69">
        <v>4.97176</v>
      </c>
      <c r="EI69">
        <v>1.86171</v>
      </c>
      <c r="EJ69">
        <v>1.86722</v>
      </c>
      <c r="EK69">
        <v>1.85862</v>
      </c>
      <c r="EL69">
        <v>1.86278</v>
      </c>
      <c r="EM69">
        <v>1.86338</v>
      </c>
      <c r="EN69">
        <v>1.86407</v>
      </c>
      <c r="EO69">
        <v>1.86023</v>
      </c>
      <c r="EP69">
        <v>0</v>
      </c>
      <c r="EQ69">
        <v>0</v>
      </c>
      <c r="ER69">
        <v>0</v>
      </c>
      <c r="ES69">
        <v>0</v>
      </c>
      <c r="ET69" t="s">
        <v>336</v>
      </c>
      <c r="EU69" t="s">
        <v>337</v>
      </c>
      <c r="EV69" t="s">
        <v>338</v>
      </c>
      <c r="EW69" t="s">
        <v>338</v>
      </c>
      <c r="EX69" t="s">
        <v>338</v>
      </c>
      <c r="EY69" t="s">
        <v>338</v>
      </c>
      <c r="EZ69">
        <v>0</v>
      </c>
      <c r="FA69">
        <v>100</v>
      </c>
      <c r="FB69">
        <v>100</v>
      </c>
      <c r="FC69">
        <v>1.996</v>
      </c>
      <c r="FD69">
        <v>0.303</v>
      </c>
      <c r="FE69">
        <v>1.919074077678762</v>
      </c>
      <c r="FF69">
        <v>0.0006784385813721132</v>
      </c>
      <c r="FG69">
        <v>-9.114967239483524E-07</v>
      </c>
      <c r="FH69">
        <v>3.422039933275619E-10</v>
      </c>
      <c r="FI69">
        <v>-0.02249087994605049</v>
      </c>
      <c r="FJ69">
        <v>-0.01029449659765723</v>
      </c>
      <c r="FK69">
        <v>0.0009324137930095463</v>
      </c>
      <c r="FL69">
        <v>-3.199825925107234E-06</v>
      </c>
      <c r="FM69">
        <v>1</v>
      </c>
      <c r="FN69">
        <v>2092</v>
      </c>
      <c r="FO69">
        <v>0</v>
      </c>
      <c r="FP69">
        <v>27</v>
      </c>
      <c r="FQ69">
        <v>1</v>
      </c>
      <c r="FR69">
        <v>1.1</v>
      </c>
      <c r="FS69">
        <v>1.38428</v>
      </c>
      <c r="FT69">
        <v>2.43286</v>
      </c>
      <c r="FU69">
        <v>2.14966</v>
      </c>
      <c r="FV69">
        <v>2.70142</v>
      </c>
      <c r="FW69">
        <v>2.15088</v>
      </c>
      <c r="FX69">
        <v>2.42798</v>
      </c>
      <c r="FY69">
        <v>39.6669</v>
      </c>
      <c r="FZ69">
        <v>15.5417</v>
      </c>
      <c r="GA69">
        <v>19</v>
      </c>
      <c r="GB69">
        <v>627.614</v>
      </c>
      <c r="GC69">
        <v>652.639</v>
      </c>
      <c r="GD69">
        <v>27.9997</v>
      </c>
      <c r="GE69">
        <v>31.8421</v>
      </c>
      <c r="GF69">
        <v>29.9997</v>
      </c>
      <c r="GG69">
        <v>31.9443</v>
      </c>
      <c r="GH69">
        <v>31.9416</v>
      </c>
      <c r="GI69">
        <v>27.747</v>
      </c>
      <c r="GJ69">
        <v>29.6023</v>
      </c>
      <c r="GK69">
        <v>68.5697</v>
      </c>
      <c r="GL69">
        <v>28</v>
      </c>
      <c r="GM69">
        <v>420</v>
      </c>
      <c r="GN69">
        <v>26.8546</v>
      </c>
      <c r="GO69">
        <v>99.9576</v>
      </c>
      <c r="GP69">
        <v>100.373</v>
      </c>
    </row>
    <row r="70" spans="1:198">
      <c r="A70">
        <v>52</v>
      </c>
      <c r="B70">
        <v>1657733503.1</v>
      </c>
      <c r="C70">
        <v>9244.099999904633</v>
      </c>
      <c r="D70" t="s">
        <v>497</v>
      </c>
      <c r="E70" t="s">
        <v>498</v>
      </c>
      <c r="F70">
        <v>15</v>
      </c>
      <c r="G70">
        <v>1657733495.099999</v>
      </c>
      <c r="H70">
        <f>(I70)/1000</f>
        <v>0</v>
      </c>
      <c r="I70">
        <f>1000*AY70*AG70*(AU70-AV70)/(100*AN70*(1000-AG70*AU70))</f>
        <v>0</v>
      </c>
      <c r="J70">
        <f>AY70*AG70*(AT70-AS70*(1000-AG70*AV70)/(1000-AG70*AU70))/(100*AN70)</f>
        <v>0</v>
      </c>
      <c r="K70">
        <f>AS70 - IF(AG70&gt;1, J70*AN70*100.0/(AI70*BG70), 0)</f>
        <v>0</v>
      </c>
      <c r="L70">
        <f>((R70-H70/2)*K70-J70)/(R70+H70/2)</f>
        <v>0</v>
      </c>
      <c r="M70">
        <f>L70*(AZ70+BA70)/1000.0</f>
        <v>0</v>
      </c>
      <c r="N70">
        <f>(AS70 - IF(AG70&gt;1, J70*AN70*100.0/(AI70*BG70), 0))*(AZ70+BA70)/1000.0</f>
        <v>0</v>
      </c>
      <c r="O70">
        <f>2.0/((1/Q70-1/P70)+SIGN(Q70)*SQRT((1/Q70-1/P70)*(1/Q70-1/P70) + 4*AO70/((AO70+1)*(AO70+1))*(2*1/Q70*1/P70-1/P70*1/P70)))</f>
        <v>0</v>
      </c>
      <c r="P70">
        <f>IF(LEFT(AP70,1)&lt;&gt;"0",IF(LEFT(AP70,1)="1",3.0,AQ70),$D$5+$E$5*(BG70*AZ70/($K$5*1000))+$F$5*(BG70*AZ70/($K$5*1000))*MAX(MIN(AN70,$J$5),$I$5)*MAX(MIN(AN70,$J$5),$I$5)+$G$5*MAX(MIN(AN70,$J$5),$I$5)*(BG70*AZ70/($K$5*1000))+$H$5*(BG70*AZ70/($K$5*1000))*(BG70*AZ70/($K$5*1000)))</f>
        <v>0</v>
      </c>
      <c r="Q70">
        <f>H70*(1000-(1000*0.61365*exp(17.502*U70/(240.97+U70))/(AZ70+BA70)+AU70)/2)/(1000*0.61365*exp(17.502*U70/(240.97+U70))/(AZ70+BA70)-AU70)</f>
        <v>0</v>
      </c>
      <c r="R70">
        <f>1/((AO70+1)/(O70/1.6)+1/(P70/1.37)) + AO70/((AO70+1)/(O70/1.6) + AO70/(P70/1.37))</f>
        <v>0</v>
      </c>
      <c r="S70">
        <f>(AJ70*AM70)</f>
        <v>0</v>
      </c>
      <c r="T70">
        <f>(BB70+(S70+2*0.95*5.67E-8*(((BB70+$B$9)+273)^4-(BB70+273)^4)-44100*H70)/(1.84*29.3*P70+8*0.95*5.67E-8*(BB70+273)^3))</f>
        <v>0</v>
      </c>
      <c r="U70">
        <f>($C$9*BC70+$D$9*BD70+$E$9*T70)</f>
        <v>0</v>
      </c>
      <c r="V70">
        <f>0.61365*exp(17.502*U70/(240.97+U70))</f>
        <v>0</v>
      </c>
      <c r="W70">
        <f>(X70/Y70*100)</f>
        <v>0</v>
      </c>
      <c r="X70">
        <f>AU70*(AZ70+BA70)/1000</f>
        <v>0</v>
      </c>
      <c r="Y70">
        <f>0.61365*exp(17.502*BB70/(240.97+BB70))</f>
        <v>0</v>
      </c>
      <c r="Z70">
        <f>(V70-AU70*(AZ70+BA70)/1000)</f>
        <v>0</v>
      </c>
      <c r="AA70">
        <f>(-H70*44100)</f>
        <v>0</v>
      </c>
      <c r="AB70">
        <f>2*29.3*P70*0.92*(BB70-U70)</f>
        <v>0</v>
      </c>
      <c r="AC70">
        <f>2*0.95*5.67E-8*(((BB70+$B$9)+273)^4-(U70+273)^4)</f>
        <v>0</v>
      </c>
      <c r="AD70">
        <f>S70+AC70+AA70+AB70</f>
        <v>0</v>
      </c>
      <c r="AE70">
        <v>0</v>
      </c>
      <c r="AF70">
        <v>0</v>
      </c>
      <c r="AG70">
        <f>IF(AE70*$H$15&gt;=AI70,1.0,(AI70/(AI70-AE70*$H$15)))</f>
        <v>0</v>
      </c>
      <c r="AH70">
        <f>(AG70-1)*100</f>
        <v>0</v>
      </c>
      <c r="AI70">
        <f>MAX(0,($B$15+$C$15*BG70)/(1+$D$15*BG70)*AZ70/(BB70+273)*$E$15)</f>
        <v>0</v>
      </c>
      <c r="AJ70">
        <f>$B$13*BH70+$C$13*BI70+$D$13*BT70</f>
        <v>0</v>
      </c>
      <c r="AK70">
        <f>AJ70*AL70</f>
        <v>0</v>
      </c>
      <c r="AL70">
        <f>($B$13*$D$11+$C$13*$D$11+$D$13*(BU70*$E$11+BV70*$G$11))/($B$13+$C$13+$D$13)</f>
        <v>0</v>
      </c>
      <c r="AM70">
        <f>($B$13*$K$11+$C$13*$K$11+$D$13*(BU70*$L$11+BV70*$N$11))/($B$13+$C$13+$D$13)</f>
        <v>0</v>
      </c>
      <c r="AN70">
        <v>1.8</v>
      </c>
      <c r="AO70">
        <v>0.5</v>
      </c>
      <c r="AP70" t="s">
        <v>334</v>
      </c>
      <c r="AQ70">
        <v>2</v>
      </c>
      <c r="AR70">
        <v>1657733495.099999</v>
      </c>
      <c r="AS70">
        <v>419.1521612903226</v>
      </c>
      <c r="AT70">
        <v>419.9269032258065</v>
      </c>
      <c r="AU70">
        <v>37.77559032258065</v>
      </c>
      <c r="AV70">
        <v>37.64175161290323</v>
      </c>
      <c r="AW70">
        <v>417.9601612903226</v>
      </c>
      <c r="AX70">
        <v>37.48959032258065</v>
      </c>
      <c r="AY70">
        <v>599.9953548387097</v>
      </c>
      <c r="AZ70">
        <v>85.16515806451613</v>
      </c>
      <c r="BA70">
        <v>0.1000247741935484</v>
      </c>
      <c r="BB70">
        <v>34.1930129032258</v>
      </c>
      <c r="BC70">
        <v>36.31448387096774</v>
      </c>
      <c r="BD70">
        <v>999.9000000000003</v>
      </c>
      <c r="BE70">
        <v>0</v>
      </c>
      <c r="BF70">
        <v>0</v>
      </c>
      <c r="BG70">
        <v>9998.725483870967</v>
      </c>
      <c r="BH70">
        <v>728.3786451612903</v>
      </c>
      <c r="BI70">
        <v>1940.99</v>
      </c>
      <c r="BJ70">
        <v>-0.6903775806451612</v>
      </c>
      <c r="BK70">
        <v>435.6996451612903</v>
      </c>
      <c r="BL70">
        <v>436.3518709677419</v>
      </c>
      <c r="BM70">
        <v>0.1440116774193549</v>
      </c>
      <c r="BN70">
        <v>419.9269032258065</v>
      </c>
      <c r="BO70">
        <v>37.64175161290323</v>
      </c>
      <c r="BP70">
        <v>3.218031290322581</v>
      </c>
      <c r="BQ70">
        <v>3.205765483870968</v>
      </c>
      <c r="BR70">
        <v>25.20124516129032</v>
      </c>
      <c r="BS70">
        <v>25.13712580645162</v>
      </c>
      <c r="BT70">
        <v>2199.896129032258</v>
      </c>
      <c r="BU70">
        <v>0.6429994516129033</v>
      </c>
      <c r="BV70">
        <v>0.3570005806451613</v>
      </c>
      <c r="BW70">
        <v>45</v>
      </c>
      <c r="BX70">
        <v>36742.4</v>
      </c>
      <c r="BY70">
        <v>1657733520.1</v>
      </c>
      <c r="BZ70" t="s">
        <v>499</v>
      </c>
      <c r="CA70">
        <v>1657733520.1</v>
      </c>
      <c r="CB70">
        <v>1657733519.1</v>
      </c>
      <c r="CC70">
        <v>55</v>
      </c>
      <c r="CD70">
        <v>-0.08400000000000001</v>
      </c>
      <c r="CE70">
        <v>-0.01</v>
      </c>
      <c r="CF70">
        <v>1.192</v>
      </c>
      <c r="CG70">
        <v>0.286</v>
      </c>
      <c r="CH70">
        <v>420</v>
      </c>
      <c r="CI70">
        <v>38</v>
      </c>
      <c r="CJ70">
        <v>0.46</v>
      </c>
      <c r="CK70">
        <v>0.23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3.2185</v>
      </c>
      <c r="CX70">
        <v>2.78138</v>
      </c>
      <c r="CY70">
        <v>0.0804342</v>
      </c>
      <c r="CZ70">
        <v>0.0818165</v>
      </c>
      <c r="DA70">
        <v>0.135148</v>
      </c>
      <c r="DB70">
        <v>0.137239</v>
      </c>
      <c r="DC70">
        <v>22721.9</v>
      </c>
      <c r="DD70">
        <v>22416.4</v>
      </c>
      <c r="DE70">
        <v>23803.8</v>
      </c>
      <c r="DF70">
        <v>21787.2</v>
      </c>
      <c r="DG70">
        <v>30485.4</v>
      </c>
      <c r="DH70">
        <v>24003</v>
      </c>
      <c r="DI70">
        <v>38948.1</v>
      </c>
      <c r="DJ70">
        <v>30175.8</v>
      </c>
      <c r="DK70">
        <v>2.02405</v>
      </c>
      <c r="DL70">
        <v>1.98237</v>
      </c>
      <c r="DM70">
        <v>0.0535063</v>
      </c>
      <c r="DN70">
        <v>0</v>
      </c>
      <c r="DO70">
        <v>35.4927</v>
      </c>
      <c r="DP70">
        <v>999.9</v>
      </c>
      <c r="DQ70">
        <v>48</v>
      </c>
      <c r="DR70">
        <v>41.5</v>
      </c>
      <c r="DS70">
        <v>45.2518</v>
      </c>
      <c r="DT70">
        <v>64.1681</v>
      </c>
      <c r="DU70">
        <v>15.4487</v>
      </c>
      <c r="DV70">
        <v>2</v>
      </c>
      <c r="DW70">
        <v>1.14837</v>
      </c>
      <c r="DX70">
        <v>6.50509</v>
      </c>
      <c r="DY70">
        <v>20.207</v>
      </c>
      <c r="DZ70">
        <v>5.22463</v>
      </c>
      <c r="EA70">
        <v>11.9551</v>
      </c>
      <c r="EB70">
        <v>4.974</v>
      </c>
      <c r="EC70">
        <v>3.28</v>
      </c>
      <c r="ED70">
        <v>6861.9</v>
      </c>
      <c r="EE70">
        <v>9999</v>
      </c>
      <c r="EF70">
        <v>9999</v>
      </c>
      <c r="EG70">
        <v>163.9</v>
      </c>
      <c r="EH70">
        <v>4.97181</v>
      </c>
      <c r="EI70">
        <v>1.86203</v>
      </c>
      <c r="EJ70">
        <v>1.86753</v>
      </c>
      <c r="EK70">
        <v>1.85913</v>
      </c>
      <c r="EL70">
        <v>1.86296</v>
      </c>
      <c r="EM70">
        <v>1.86362</v>
      </c>
      <c r="EN70">
        <v>1.86432</v>
      </c>
      <c r="EO70">
        <v>1.86066</v>
      </c>
      <c r="EP70">
        <v>0</v>
      </c>
      <c r="EQ70">
        <v>0</v>
      </c>
      <c r="ER70">
        <v>0</v>
      </c>
      <c r="ES70">
        <v>0</v>
      </c>
      <c r="ET70" t="s">
        <v>336</v>
      </c>
      <c r="EU70" t="s">
        <v>337</v>
      </c>
      <c r="EV70" t="s">
        <v>338</v>
      </c>
      <c r="EW70" t="s">
        <v>338</v>
      </c>
      <c r="EX70" t="s">
        <v>338</v>
      </c>
      <c r="EY70" t="s">
        <v>338</v>
      </c>
      <c r="EZ70">
        <v>0</v>
      </c>
      <c r="FA70">
        <v>100</v>
      </c>
      <c r="FB70">
        <v>100</v>
      </c>
      <c r="FC70">
        <v>1.192</v>
      </c>
      <c r="FD70">
        <v>0.286</v>
      </c>
      <c r="FE70">
        <v>1.126915086154889</v>
      </c>
      <c r="FF70">
        <v>0.0006784385813721132</v>
      </c>
      <c r="FG70">
        <v>-9.114967239483524E-07</v>
      </c>
      <c r="FH70">
        <v>3.422039933275619E-10</v>
      </c>
      <c r="FI70">
        <v>0.2961750000000052</v>
      </c>
      <c r="FJ70">
        <v>0</v>
      </c>
      <c r="FK70">
        <v>0</v>
      </c>
      <c r="FL70">
        <v>0</v>
      </c>
      <c r="FM70">
        <v>1</v>
      </c>
      <c r="FN70">
        <v>2092</v>
      </c>
      <c r="FO70">
        <v>0</v>
      </c>
      <c r="FP70">
        <v>27</v>
      </c>
      <c r="FQ70">
        <v>1.3</v>
      </c>
      <c r="FR70">
        <v>1.3</v>
      </c>
      <c r="FS70">
        <v>1.39893</v>
      </c>
      <c r="FT70">
        <v>2.45117</v>
      </c>
      <c r="FU70">
        <v>2.14966</v>
      </c>
      <c r="FV70">
        <v>2.69775</v>
      </c>
      <c r="FW70">
        <v>2.15088</v>
      </c>
      <c r="FX70">
        <v>2.46704</v>
      </c>
      <c r="FY70">
        <v>47.4216</v>
      </c>
      <c r="FZ70">
        <v>15.0777</v>
      </c>
      <c r="GA70">
        <v>19</v>
      </c>
      <c r="GB70">
        <v>617.5650000000001</v>
      </c>
      <c r="GC70">
        <v>601.177</v>
      </c>
      <c r="GD70">
        <v>28.0009</v>
      </c>
      <c r="GE70">
        <v>40.5822</v>
      </c>
      <c r="GF70">
        <v>30.0021</v>
      </c>
      <c r="GG70">
        <v>39.9587</v>
      </c>
      <c r="GH70">
        <v>39.8635</v>
      </c>
      <c r="GI70">
        <v>28.0346</v>
      </c>
      <c r="GJ70">
        <v>18.3044</v>
      </c>
      <c r="GK70">
        <v>33.8829</v>
      </c>
      <c r="GL70">
        <v>28</v>
      </c>
      <c r="GM70">
        <v>420</v>
      </c>
      <c r="GN70">
        <v>37.6421</v>
      </c>
      <c r="GO70">
        <v>98.4573</v>
      </c>
      <c r="GP70">
        <v>98.9748</v>
      </c>
    </row>
    <row r="71" spans="1:198">
      <c r="A71">
        <v>53</v>
      </c>
      <c r="B71">
        <v>1657733581.1</v>
      </c>
      <c r="C71">
        <v>9322.099999904633</v>
      </c>
      <c r="D71" t="s">
        <v>500</v>
      </c>
      <c r="E71" t="s">
        <v>501</v>
      </c>
      <c r="F71">
        <v>15</v>
      </c>
      <c r="G71">
        <v>1657733573.099999</v>
      </c>
      <c r="H71">
        <f>(I71)/1000</f>
        <v>0</v>
      </c>
      <c r="I71">
        <f>1000*AY71*AG71*(AU71-AV71)/(100*AN71*(1000-AG71*AU71))</f>
        <v>0</v>
      </c>
      <c r="J71">
        <f>AY71*AG71*(AT71-AS71*(1000-AG71*AV71)/(1000-AG71*AU71))/(100*AN71)</f>
        <v>0</v>
      </c>
      <c r="K71">
        <f>AS71 - IF(AG71&gt;1, J71*AN71*100.0/(AI71*BG71), 0)</f>
        <v>0</v>
      </c>
      <c r="L71">
        <f>((R71-H71/2)*K71-J71)/(R71+H71/2)</f>
        <v>0</v>
      </c>
      <c r="M71">
        <f>L71*(AZ71+BA71)/1000.0</f>
        <v>0</v>
      </c>
      <c r="N71">
        <f>(AS71 - IF(AG71&gt;1, J71*AN71*100.0/(AI71*BG71), 0))*(AZ71+BA71)/1000.0</f>
        <v>0</v>
      </c>
      <c r="O71">
        <f>2.0/((1/Q71-1/P71)+SIGN(Q71)*SQRT((1/Q71-1/P71)*(1/Q71-1/P71) + 4*AO71/((AO71+1)*(AO71+1))*(2*1/Q71*1/P71-1/P71*1/P71)))</f>
        <v>0</v>
      </c>
      <c r="P71">
        <f>IF(LEFT(AP71,1)&lt;&gt;"0",IF(LEFT(AP71,1)="1",3.0,AQ71),$D$5+$E$5*(BG71*AZ71/($K$5*1000))+$F$5*(BG71*AZ71/($K$5*1000))*MAX(MIN(AN71,$J$5),$I$5)*MAX(MIN(AN71,$J$5),$I$5)+$G$5*MAX(MIN(AN71,$J$5),$I$5)*(BG71*AZ71/($K$5*1000))+$H$5*(BG71*AZ71/($K$5*1000))*(BG71*AZ71/($K$5*1000)))</f>
        <v>0</v>
      </c>
      <c r="Q71">
        <f>H71*(1000-(1000*0.61365*exp(17.502*U71/(240.97+U71))/(AZ71+BA71)+AU71)/2)/(1000*0.61365*exp(17.502*U71/(240.97+U71))/(AZ71+BA71)-AU71)</f>
        <v>0</v>
      </c>
      <c r="R71">
        <f>1/((AO71+1)/(O71/1.6)+1/(P71/1.37)) + AO71/((AO71+1)/(O71/1.6) + AO71/(P71/1.37))</f>
        <v>0</v>
      </c>
      <c r="S71">
        <f>(AJ71*AM71)</f>
        <v>0</v>
      </c>
      <c r="T71">
        <f>(BB71+(S71+2*0.95*5.67E-8*(((BB71+$B$9)+273)^4-(BB71+273)^4)-44100*H71)/(1.84*29.3*P71+8*0.95*5.67E-8*(BB71+273)^3))</f>
        <v>0</v>
      </c>
      <c r="U71">
        <f>($C$9*BC71+$D$9*BD71+$E$9*T71)</f>
        <v>0</v>
      </c>
      <c r="V71">
        <f>0.61365*exp(17.502*U71/(240.97+U71))</f>
        <v>0</v>
      </c>
      <c r="W71">
        <f>(X71/Y71*100)</f>
        <v>0</v>
      </c>
      <c r="X71">
        <f>AU71*(AZ71+BA71)/1000</f>
        <v>0</v>
      </c>
      <c r="Y71">
        <f>0.61365*exp(17.502*BB71/(240.97+BB71))</f>
        <v>0</v>
      </c>
      <c r="Z71">
        <f>(V71-AU71*(AZ71+BA71)/1000)</f>
        <v>0</v>
      </c>
      <c r="AA71">
        <f>(-H71*44100)</f>
        <v>0</v>
      </c>
      <c r="AB71">
        <f>2*29.3*P71*0.92*(BB71-U71)</f>
        <v>0</v>
      </c>
      <c r="AC71">
        <f>2*0.95*5.67E-8*(((BB71+$B$9)+273)^4-(U71+273)^4)</f>
        <v>0</v>
      </c>
      <c r="AD71">
        <f>S71+AC71+AA71+AB71</f>
        <v>0</v>
      </c>
      <c r="AE71">
        <v>0</v>
      </c>
      <c r="AF71">
        <v>0</v>
      </c>
      <c r="AG71">
        <f>IF(AE71*$H$15&gt;=AI71,1.0,(AI71/(AI71-AE71*$H$15)))</f>
        <v>0</v>
      </c>
      <c r="AH71">
        <f>(AG71-1)*100</f>
        <v>0</v>
      </c>
      <c r="AI71">
        <f>MAX(0,($B$15+$C$15*BG71)/(1+$D$15*BG71)*AZ71/(BB71+273)*$E$15)</f>
        <v>0</v>
      </c>
      <c r="AJ71">
        <f>$B$13*BH71+$C$13*BI71+$D$13*BT71</f>
        <v>0</v>
      </c>
      <c r="AK71">
        <f>AJ71*AL71</f>
        <v>0</v>
      </c>
      <c r="AL71">
        <f>($B$13*$D$11+$C$13*$D$11+$D$13*(BU71*$E$11+BV71*$G$11))/($B$13+$C$13+$D$13)</f>
        <v>0</v>
      </c>
      <c r="AM71">
        <f>($B$13*$K$11+$C$13*$K$11+$D$13*(BU71*$L$11+BV71*$N$11))/($B$13+$C$13+$D$13)</f>
        <v>0</v>
      </c>
      <c r="AN71">
        <v>1.8</v>
      </c>
      <c r="AO71">
        <v>0.5</v>
      </c>
      <c r="AP71" t="s">
        <v>334</v>
      </c>
      <c r="AQ71">
        <v>2</v>
      </c>
      <c r="AR71">
        <v>1657733573.099999</v>
      </c>
      <c r="AS71">
        <v>419.2853225806451</v>
      </c>
      <c r="AT71">
        <v>419.9735483870967</v>
      </c>
      <c r="AU71">
        <v>38.09604838709677</v>
      </c>
      <c r="AV71">
        <v>37.95061935483871</v>
      </c>
      <c r="AW71">
        <v>418.0643225806451</v>
      </c>
      <c r="AX71">
        <v>37.81604838709677</v>
      </c>
      <c r="AY71">
        <v>599.9974838709677</v>
      </c>
      <c r="AZ71">
        <v>85.16683548387098</v>
      </c>
      <c r="BA71">
        <v>0.09999962903225808</v>
      </c>
      <c r="BB71">
        <v>34.29575483870968</v>
      </c>
      <c r="BC71">
        <v>36.21951290322581</v>
      </c>
      <c r="BD71">
        <v>999.9000000000003</v>
      </c>
      <c r="BE71">
        <v>0</v>
      </c>
      <c r="BF71">
        <v>0</v>
      </c>
      <c r="BG71">
        <v>10001.70935483871</v>
      </c>
      <c r="BH71">
        <v>655.9794516129031</v>
      </c>
      <c r="BI71">
        <v>1992.467419354839</v>
      </c>
      <c r="BJ71">
        <v>-0.7168597741935483</v>
      </c>
      <c r="BK71">
        <v>435.864</v>
      </c>
      <c r="BL71">
        <v>436.5405806451614</v>
      </c>
      <c r="BM71">
        <v>0.1512731612903226</v>
      </c>
      <c r="BN71">
        <v>419.9735483870967</v>
      </c>
      <c r="BO71">
        <v>37.95061935483871</v>
      </c>
      <c r="BP71">
        <v>3.24501806451613</v>
      </c>
      <c r="BQ71">
        <v>3.232135161290323</v>
      </c>
      <c r="BR71">
        <v>25.34162903225806</v>
      </c>
      <c r="BS71">
        <v>25.27474193548387</v>
      </c>
      <c r="BT71">
        <v>1999.967741935483</v>
      </c>
      <c r="BU71">
        <v>0.6430004838709678</v>
      </c>
      <c r="BV71">
        <v>0.3569995161290322</v>
      </c>
      <c r="BW71">
        <v>46</v>
      </c>
      <c r="BX71">
        <v>33403.24838709676</v>
      </c>
      <c r="BY71">
        <v>1657733599.1</v>
      </c>
      <c r="BZ71" t="s">
        <v>502</v>
      </c>
      <c r="CA71">
        <v>1657733599.1</v>
      </c>
      <c r="CB71">
        <v>1657733597.1</v>
      </c>
      <c r="CC71">
        <v>56</v>
      </c>
      <c r="CD71">
        <v>0.028</v>
      </c>
      <c r="CE71">
        <v>-0.006</v>
      </c>
      <c r="CF71">
        <v>1.221</v>
      </c>
      <c r="CG71">
        <v>0.28</v>
      </c>
      <c r="CH71">
        <v>420</v>
      </c>
      <c r="CI71">
        <v>38</v>
      </c>
      <c r="CJ71">
        <v>0.43</v>
      </c>
      <c r="CK71">
        <v>0.36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3.21797</v>
      </c>
      <c r="CX71">
        <v>2.78123</v>
      </c>
      <c r="CY71">
        <v>0.0803782</v>
      </c>
      <c r="CZ71">
        <v>0.0817425</v>
      </c>
      <c r="DA71">
        <v>0.135776</v>
      </c>
      <c r="DB71">
        <v>0.137925</v>
      </c>
      <c r="DC71">
        <v>22708.3</v>
      </c>
      <c r="DD71">
        <v>22405.7</v>
      </c>
      <c r="DE71">
        <v>23789.4</v>
      </c>
      <c r="DF71">
        <v>21776</v>
      </c>
      <c r="DG71">
        <v>30447.4</v>
      </c>
      <c r="DH71">
        <v>23972.3</v>
      </c>
      <c r="DI71">
        <v>38925.8</v>
      </c>
      <c r="DJ71">
        <v>30160.3</v>
      </c>
      <c r="DK71">
        <v>2.01968</v>
      </c>
      <c r="DL71">
        <v>1.9765</v>
      </c>
      <c r="DM71">
        <v>0.0330396</v>
      </c>
      <c r="DN71">
        <v>0</v>
      </c>
      <c r="DO71">
        <v>35.6897</v>
      </c>
      <c r="DP71">
        <v>999.9</v>
      </c>
      <c r="DQ71">
        <v>47.3</v>
      </c>
      <c r="DR71">
        <v>41.8</v>
      </c>
      <c r="DS71">
        <v>45.3018</v>
      </c>
      <c r="DT71">
        <v>64.0181</v>
      </c>
      <c r="DU71">
        <v>15.5529</v>
      </c>
      <c r="DV71">
        <v>2</v>
      </c>
      <c r="DW71">
        <v>1.18029</v>
      </c>
      <c r="DX71">
        <v>6.65774</v>
      </c>
      <c r="DY71">
        <v>20.2028</v>
      </c>
      <c r="DZ71">
        <v>5.22328</v>
      </c>
      <c r="EA71">
        <v>11.956</v>
      </c>
      <c r="EB71">
        <v>4.9735</v>
      </c>
      <c r="EC71">
        <v>3.28</v>
      </c>
      <c r="ED71">
        <v>6864</v>
      </c>
      <c r="EE71">
        <v>9999</v>
      </c>
      <c r="EF71">
        <v>9999</v>
      </c>
      <c r="EG71">
        <v>163.9</v>
      </c>
      <c r="EH71">
        <v>4.97179</v>
      </c>
      <c r="EI71">
        <v>1.86203</v>
      </c>
      <c r="EJ71">
        <v>1.86754</v>
      </c>
      <c r="EK71">
        <v>1.85913</v>
      </c>
      <c r="EL71">
        <v>1.86296</v>
      </c>
      <c r="EM71">
        <v>1.86362</v>
      </c>
      <c r="EN71">
        <v>1.86432</v>
      </c>
      <c r="EO71">
        <v>1.86066</v>
      </c>
      <c r="EP71">
        <v>0</v>
      </c>
      <c r="EQ71">
        <v>0</v>
      </c>
      <c r="ER71">
        <v>0</v>
      </c>
      <c r="ES71">
        <v>0</v>
      </c>
      <c r="ET71" t="s">
        <v>336</v>
      </c>
      <c r="EU71" t="s">
        <v>337</v>
      </c>
      <c r="EV71" t="s">
        <v>338</v>
      </c>
      <c r="EW71" t="s">
        <v>338</v>
      </c>
      <c r="EX71" t="s">
        <v>338</v>
      </c>
      <c r="EY71" t="s">
        <v>338</v>
      </c>
      <c r="EZ71">
        <v>0</v>
      </c>
      <c r="FA71">
        <v>100</v>
      </c>
      <c r="FB71">
        <v>100</v>
      </c>
      <c r="FC71">
        <v>1.221</v>
      </c>
      <c r="FD71">
        <v>0.28</v>
      </c>
      <c r="FE71">
        <v>1.043059973625046</v>
      </c>
      <c r="FF71">
        <v>0.0006784385813721132</v>
      </c>
      <c r="FG71">
        <v>-9.114967239483524E-07</v>
      </c>
      <c r="FH71">
        <v>3.422039933275619E-10</v>
      </c>
      <c r="FI71">
        <v>0.2858500000000035</v>
      </c>
      <c r="FJ71">
        <v>0</v>
      </c>
      <c r="FK71">
        <v>0</v>
      </c>
      <c r="FL71">
        <v>0</v>
      </c>
      <c r="FM71">
        <v>1</v>
      </c>
      <c r="FN71">
        <v>2092</v>
      </c>
      <c r="FO71">
        <v>0</v>
      </c>
      <c r="FP71">
        <v>27</v>
      </c>
      <c r="FQ71">
        <v>1</v>
      </c>
      <c r="FR71">
        <v>1</v>
      </c>
      <c r="FS71">
        <v>1.40015</v>
      </c>
      <c r="FT71">
        <v>2.45483</v>
      </c>
      <c r="FU71">
        <v>2.14966</v>
      </c>
      <c r="FV71">
        <v>2.69775</v>
      </c>
      <c r="FW71">
        <v>2.15088</v>
      </c>
      <c r="FX71">
        <v>2.43164</v>
      </c>
      <c r="FY71">
        <v>47.6924</v>
      </c>
      <c r="FZ71">
        <v>15.0426</v>
      </c>
      <c r="GA71">
        <v>19</v>
      </c>
      <c r="GB71">
        <v>617.148</v>
      </c>
      <c r="GC71">
        <v>599.327</v>
      </c>
      <c r="GD71">
        <v>28.0052</v>
      </c>
      <c r="GE71">
        <v>40.9141</v>
      </c>
      <c r="GF71">
        <v>30.0023</v>
      </c>
      <c r="GG71">
        <v>40.3037</v>
      </c>
      <c r="GH71">
        <v>40.2065</v>
      </c>
      <c r="GI71">
        <v>28.0674</v>
      </c>
      <c r="GJ71">
        <v>17.6669</v>
      </c>
      <c r="GK71">
        <v>33.8829</v>
      </c>
      <c r="GL71">
        <v>28</v>
      </c>
      <c r="GM71">
        <v>420</v>
      </c>
      <c r="GN71">
        <v>37.9284</v>
      </c>
      <c r="GO71">
        <v>98.3997</v>
      </c>
      <c r="GP71">
        <v>98.92400000000001</v>
      </c>
    </row>
    <row r="72" spans="1:198">
      <c r="A72">
        <v>54</v>
      </c>
      <c r="B72">
        <v>1657733660.1</v>
      </c>
      <c r="C72">
        <v>9401.099999904633</v>
      </c>
      <c r="D72" t="s">
        <v>503</v>
      </c>
      <c r="E72" t="s">
        <v>504</v>
      </c>
      <c r="F72">
        <v>15</v>
      </c>
      <c r="G72">
        <v>1657733652.099999</v>
      </c>
      <c r="H72">
        <f>(I72)/1000</f>
        <v>0</v>
      </c>
      <c r="I72">
        <f>1000*AY72*AG72*(AU72-AV72)/(100*AN72*(1000-AG72*AU72))</f>
        <v>0</v>
      </c>
      <c r="J72">
        <f>AY72*AG72*(AT72-AS72*(1000-AG72*AV72)/(1000-AG72*AU72))/(100*AN72)</f>
        <v>0</v>
      </c>
      <c r="K72">
        <f>AS72 - IF(AG72&gt;1, J72*AN72*100.0/(AI72*BG72), 0)</f>
        <v>0</v>
      </c>
      <c r="L72">
        <f>((R72-H72/2)*K72-J72)/(R72+H72/2)</f>
        <v>0</v>
      </c>
      <c r="M72">
        <f>L72*(AZ72+BA72)/1000.0</f>
        <v>0</v>
      </c>
      <c r="N72">
        <f>(AS72 - IF(AG72&gt;1, J72*AN72*100.0/(AI72*BG72), 0))*(AZ72+BA72)/1000.0</f>
        <v>0</v>
      </c>
      <c r="O72">
        <f>2.0/((1/Q72-1/P72)+SIGN(Q72)*SQRT((1/Q72-1/P72)*(1/Q72-1/P72) + 4*AO72/((AO72+1)*(AO72+1))*(2*1/Q72*1/P72-1/P72*1/P72)))</f>
        <v>0</v>
      </c>
      <c r="P72">
        <f>IF(LEFT(AP72,1)&lt;&gt;"0",IF(LEFT(AP72,1)="1",3.0,AQ72),$D$5+$E$5*(BG72*AZ72/($K$5*1000))+$F$5*(BG72*AZ72/($K$5*1000))*MAX(MIN(AN72,$J$5),$I$5)*MAX(MIN(AN72,$J$5),$I$5)+$G$5*MAX(MIN(AN72,$J$5),$I$5)*(BG72*AZ72/($K$5*1000))+$H$5*(BG72*AZ72/($K$5*1000))*(BG72*AZ72/($K$5*1000)))</f>
        <v>0</v>
      </c>
      <c r="Q72">
        <f>H72*(1000-(1000*0.61365*exp(17.502*U72/(240.97+U72))/(AZ72+BA72)+AU72)/2)/(1000*0.61365*exp(17.502*U72/(240.97+U72))/(AZ72+BA72)-AU72)</f>
        <v>0</v>
      </c>
      <c r="R72">
        <f>1/((AO72+1)/(O72/1.6)+1/(P72/1.37)) + AO72/((AO72+1)/(O72/1.6) + AO72/(P72/1.37))</f>
        <v>0</v>
      </c>
      <c r="S72">
        <f>(AJ72*AM72)</f>
        <v>0</v>
      </c>
      <c r="T72">
        <f>(BB72+(S72+2*0.95*5.67E-8*(((BB72+$B$9)+273)^4-(BB72+273)^4)-44100*H72)/(1.84*29.3*P72+8*0.95*5.67E-8*(BB72+273)^3))</f>
        <v>0</v>
      </c>
      <c r="U72">
        <f>($C$9*BC72+$D$9*BD72+$E$9*T72)</f>
        <v>0</v>
      </c>
      <c r="V72">
        <f>0.61365*exp(17.502*U72/(240.97+U72))</f>
        <v>0</v>
      </c>
      <c r="W72">
        <f>(X72/Y72*100)</f>
        <v>0</v>
      </c>
      <c r="X72">
        <f>AU72*(AZ72+BA72)/1000</f>
        <v>0</v>
      </c>
      <c r="Y72">
        <f>0.61365*exp(17.502*BB72/(240.97+BB72))</f>
        <v>0</v>
      </c>
      <c r="Z72">
        <f>(V72-AU72*(AZ72+BA72)/1000)</f>
        <v>0</v>
      </c>
      <c r="AA72">
        <f>(-H72*44100)</f>
        <v>0</v>
      </c>
      <c r="AB72">
        <f>2*29.3*P72*0.92*(BB72-U72)</f>
        <v>0</v>
      </c>
      <c r="AC72">
        <f>2*0.95*5.67E-8*(((BB72+$B$9)+273)^4-(U72+273)^4)</f>
        <v>0</v>
      </c>
      <c r="AD72">
        <f>S72+AC72+AA72+AB72</f>
        <v>0</v>
      </c>
      <c r="AE72">
        <v>0</v>
      </c>
      <c r="AF72">
        <v>0</v>
      </c>
      <c r="AG72">
        <f>IF(AE72*$H$15&gt;=AI72,1.0,(AI72/(AI72-AE72*$H$15)))</f>
        <v>0</v>
      </c>
      <c r="AH72">
        <f>(AG72-1)*100</f>
        <v>0</v>
      </c>
      <c r="AI72">
        <f>MAX(0,($B$15+$C$15*BG72)/(1+$D$15*BG72)*AZ72/(BB72+273)*$E$15)</f>
        <v>0</v>
      </c>
      <c r="AJ72">
        <f>$B$13*BH72+$C$13*BI72+$D$13*BT72</f>
        <v>0</v>
      </c>
      <c r="AK72">
        <f>AJ72*AL72</f>
        <v>0</v>
      </c>
      <c r="AL72">
        <f>($B$13*$D$11+$C$13*$D$11+$D$13*(BU72*$E$11+BV72*$G$11))/($B$13+$C$13+$D$13)</f>
        <v>0</v>
      </c>
      <c r="AM72">
        <f>($B$13*$K$11+$C$13*$K$11+$D$13*(BU72*$L$11+BV72*$N$11))/($B$13+$C$13+$D$13)</f>
        <v>0</v>
      </c>
      <c r="AN72">
        <v>1.8</v>
      </c>
      <c r="AO72">
        <v>0.5</v>
      </c>
      <c r="AP72" t="s">
        <v>334</v>
      </c>
      <c r="AQ72">
        <v>2</v>
      </c>
      <c r="AR72">
        <v>1657733652.099999</v>
      </c>
      <c r="AS72">
        <v>419.3461290322581</v>
      </c>
      <c r="AT72">
        <v>419.9915806451613</v>
      </c>
      <c r="AU72">
        <v>38.30827741935484</v>
      </c>
      <c r="AV72">
        <v>38.14810322580646</v>
      </c>
      <c r="AW72">
        <v>418.1881290322581</v>
      </c>
      <c r="AX72">
        <v>38.04027741935484</v>
      </c>
      <c r="AY72">
        <v>599.9928709677419</v>
      </c>
      <c r="AZ72">
        <v>85.1514806451613</v>
      </c>
      <c r="BA72">
        <v>0.1000172419354838</v>
      </c>
      <c r="BB72">
        <v>34.43753548387097</v>
      </c>
      <c r="BC72">
        <v>35.80650322580644</v>
      </c>
      <c r="BD72">
        <v>999.9000000000003</v>
      </c>
      <c r="BE72">
        <v>0</v>
      </c>
      <c r="BF72">
        <v>0</v>
      </c>
      <c r="BG72">
        <v>10000.8664516129</v>
      </c>
      <c r="BH72">
        <v>477.8757096774194</v>
      </c>
      <c r="BI72">
        <v>2044.586129032258</v>
      </c>
      <c r="BJ72">
        <v>-0.5827173548387096</v>
      </c>
      <c r="BK72">
        <v>436.1210322580645</v>
      </c>
      <c r="BL72">
        <v>436.6488387096774</v>
      </c>
      <c r="BM72">
        <v>0.1720094193548387</v>
      </c>
      <c r="BN72">
        <v>419.9915806451613</v>
      </c>
      <c r="BO72">
        <v>38.14810322580646</v>
      </c>
      <c r="BP72">
        <v>3.263015806451614</v>
      </c>
      <c r="BQ72">
        <v>3.248367741935485</v>
      </c>
      <c r="BR72">
        <v>25.43465483870968</v>
      </c>
      <c r="BS72">
        <v>25.35896774193548</v>
      </c>
      <c r="BT72">
        <v>1500.011612903226</v>
      </c>
      <c r="BU72">
        <v>0.6430002258064518</v>
      </c>
      <c r="BV72">
        <v>0.3569997419354838</v>
      </c>
      <c r="BW72">
        <v>46</v>
      </c>
      <c r="BX72">
        <v>25053.02903225807</v>
      </c>
      <c r="BY72">
        <v>1657733676.1</v>
      </c>
      <c r="BZ72" t="s">
        <v>505</v>
      </c>
      <c r="CA72">
        <v>1657733675.1</v>
      </c>
      <c r="CB72">
        <v>1657733676.1</v>
      </c>
      <c r="CC72">
        <v>57</v>
      </c>
      <c r="CD72">
        <v>-0.062</v>
      </c>
      <c r="CE72">
        <v>-0.012</v>
      </c>
      <c r="CF72">
        <v>1.158</v>
      </c>
      <c r="CG72">
        <v>0.268</v>
      </c>
      <c r="CH72">
        <v>420</v>
      </c>
      <c r="CI72">
        <v>38</v>
      </c>
      <c r="CJ72">
        <v>0.52</v>
      </c>
      <c r="CK72">
        <v>0.25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3.21736</v>
      </c>
      <c r="CX72">
        <v>2.78086</v>
      </c>
      <c r="CY72">
        <v>0.0803127</v>
      </c>
      <c r="CZ72">
        <v>0.0816639</v>
      </c>
      <c r="DA72">
        <v>0.136063</v>
      </c>
      <c r="DB72">
        <v>0.138094</v>
      </c>
      <c r="DC72">
        <v>22693.2</v>
      </c>
      <c r="DD72">
        <v>22393</v>
      </c>
      <c r="DE72">
        <v>23773.2</v>
      </c>
      <c r="DF72">
        <v>21762.9</v>
      </c>
      <c r="DG72">
        <v>30419.3</v>
      </c>
      <c r="DH72">
        <v>23953.8</v>
      </c>
      <c r="DI72">
        <v>38900.7</v>
      </c>
      <c r="DJ72">
        <v>30142.3</v>
      </c>
      <c r="DK72">
        <v>2.01588</v>
      </c>
      <c r="DL72">
        <v>1.96995</v>
      </c>
      <c r="DM72">
        <v>0.00216812</v>
      </c>
      <c r="DN72">
        <v>0</v>
      </c>
      <c r="DO72">
        <v>35.7781</v>
      </c>
      <c r="DP72">
        <v>999.9</v>
      </c>
      <c r="DQ72">
        <v>46.8</v>
      </c>
      <c r="DR72">
        <v>42.1</v>
      </c>
      <c r="DS72">
        <v>45.5446</v>
      </c>
      <c r="DT72">
        <v>64.18810000000001</v>
      </c>
      <c r="DU72">
        <v>15.7212</v>
      </c>
      <c r="DV72">
        <v>2</v>
      </c>
      <c r="DW72">
        <v>1.2187</v>
      </c>
      <c r="DX72">
        <v>7.07832</v>
      </c>
      <c r="DY72">
        <v>20.1898</v>
      </c>
      <c r="DZ72">
        <v>5.22014</v>
      </c>
      <c r="EA72">
        <v>11.956</v>
      </c>
      <c r="EB72">
        <v>4.97255</v>
      </c>
      <c r="EC72">
        <v>3.2793</v>
      </c>
      <c r="ED72">
        <v>6865.8</v>
      </c>
      <c r="EE72">
        <v>9999</v>
      </c>
      <c r="EF72">
        <v>9999</v>
      </c>
      <c r="EG72">
        <v>164</v>
      </c>
      <c r="EH72">
        <v>4.97177</v>
      </c>
      <c r="EI72">
        <v>1.86205</v>
      </c>
      <c r="EJ72">
        <v>1.86754</v>
      </c>
      <c r="EK72">
        <v>1.85913</v>
      </c>
      <c r="EL72">
        <v>1.86299</v>
      </c>
      <c r="EM72">
        <v>1.86369</v>
      </c>
      <c r="EN72">
        <v>1.86432</v>
      </c>
      <c r="EO72">
        <v>1.86066</v>
      </c>
      <c r="EP72">
        <v>0</v>
      </c>
      <c r="EQ72">
        <v>0</v>
      </c>
      <c r="ER72">
        <v>0</v>
      </c>
      <c r="ES72">
        <v>0</v>
      </c>
      <c r="ET72" t="s">
        <v>336</v>
      </c>
      <c r="EU72" t="s">
        <v>337</v>
      </c>
      <c r="EV72" t="s">
        <v>338</v>
      </c>
      <c r="EW72" t="s">
        <v>338</v>
      </c>
      <c r="EX72" t="s">
        <v>338</v>
      </c>
      <c r="EY72" t="s">
        <v>338</v>
      </c>
      <c r="EZ72">
        <v>0</v>
      </c>
      <c r="FA72">
        <v>100</v>
      </c>
      <c r="FB72">
        <v>100</v>
      </c>
      <c r="FC72">
        <v>1.158</v>
      </c>
      <c r="FD72">
        <v>0.268</v>
      </c>
      <c r="FE72">
        <v>1.07131427271977</v>
      </c>
      <c r="FF72">
        <v>0.0006784385813721132</v>
      </c>
      <c r="FG72">
        <v>-9.114967239483524E-07</v>
      </c>
      <c r="FH72">
        <v>3.422039933275619E-10</v>
      </c>
      <c r="FI72">
        <v>0.279855000000012</v>
      </c>
      <c r="FJ72">
        <v>0</v>
      </c>
      <c r="FK72">
        <v>0</v>
      </c>
      <c r="FL72">
        <v>0</v>
      </c>
      <c r="FM72">
        <v>1</v>
      </c>
      <c r="FN72">
        <v>2092</v>
      </c>
      <c r="FO72">
        <v>0</v>
      </c>
      <c r="FP72">
        <v>27</v>
      </c>
      <c r="FQ72">
        <v>1</v>
      </c>
      <c r="FR72">
        <v>1.1</v>
      </c>
      <c r="FS72">
        <v>1.40137</v>
      </c>
      <c r="FT72">
        <v>2.44995</v>
      </c>
      <c r="FU72">
        <v>2.14966</v>
      </c>
      <c r="FV72">
        <v>2.69653</v>
      </c>
      <c r="FW72">
        <v>2.15088</v>
      </c>
      <c r="FX72">
        <v>2.43652</v>
      </c>
      <c r="FY72">
        <v>47.9955</v>
      </c>
      <c r="FZ72">
        <v>14.9901</v>
      </c>
      <c r="GA72">
        <v>19</v>
      </c>
      <c r="GB72">
        <v>617.354</v>
      </c>
      <c r="GC72">
        <v>597.097</v>
      </c>
      <c r="GD72">
        <v>28.0036</v>
      </c>
      <c r="GE72">
        <v>41.292</v>
      </c>
      <c r="GF72">
        <v>30.0023</v>
      </c>
      <c r="GG72">
        <v>40.67</v>
      </c>
      <c r="GH72">
        <v>40.5728</v>
      </c>
      <c r="GI72">
        <v>28.0797</v>
      </c>
      <c r="GJ72">
        <v>18.222</v>
      </c>
      <c r="GK72">
        <v>33.8829</v>
      </c>
      <c r="GL72">
        <v>28</v>
      </c>
      <c r="GM72">
        <v>420</v>
      </c>
      <c r="GN72">
        <v>38.2799</v>
      </c>
      <c r="GO72">
        <v>98.3349</v>
      </c>
      <c r="GP72">
        <v>98.8648</v>
      </c>
    </row>
    <row r="73" spans="1:198">
      <c r="A73">
        <v>55</v>
      </c>
      <c r="B73">
        <v>1657733737.1</v>
      </c>
      <c r="C73">
        <v>9478.099999904633</v>
      </c>
      <c r="D73" t="s">
        <v>506</v>
      </c>
      <c r="E73" t="s">
        <v>507</v>
      </c>
      <c r="F73">
        <v>15</v>
      </c>
      <c r="G73">
        <v>1657733729.099999</v>
      </c>
      <c r="H73">
        <f>(I73)/1000</f>
        <v>0</v>
      </c>
      <c r="I73">
        <f>1000*AY73*AG73*(AU73-AV73)/(100*AN73*(1000-AG73*AU73))</f>
        <v>0</v>
      </c>
      <c r="J73">
        <f>AY73*AG73*(AT73-AS73*(1000-AG73*AV73)/(1000-AG73*AU73))/(100*AN73)</f>
        <v>0</v>
      </c>
      <c r="K73">
        <f>AS73 - IF(AG73&gt;1, J73*AN73*100.0/(AI73*BG73), 0)</f>
        <v>0</v>
      </c>
      <c r="L73">
        <f>((R73-H73/2)*K73-J73)/(R73+H73/2)</f>
        <v>0</v>
      </c>
      <c r="M73">
        <f>L73*(AZ73+BA73)/1000.0</f>
        <v>0</v>
      </c>
      <c r="N73">
        <f>(AS73 - IF(AG73&gt;1, J73*AN73*100.0/(AI73*BG73), 0))*(AZ73+BA73)/1000.0</f>
        <v>0</v>
      </c>
      <c r="O73">
        <f>2.0/((1/Q73-1/P73)+SIGN(Q73)*SQRT((1/Q73-1/P73)*(1/Q73-1/P73) + 4*AO73/((AO73+1)*(AO73+1))*(2*1/Q73*1/P73-1/P73*1/P73)))</f>
        <v>0</v>
      </c>
      <c r="P73">
        <f>IF(LEFT(AP73,1)&lt;&gt;"0",IF(LEFT(AP73,1)="1",3.0,AQ73),$D$5+$E$5*(BG73*AZ73/($K$5*1000))+$F$5*(BG73*AZ73/($K$5*1000))*MAX(MIN(AN73,$J$5),$I$5)*MAX(MIN(AN73,$J$5),$I$5)+$G$5*MAX(MIN(AN73,$J$5),$I$5)*(BG73*AZ73/($K$5*1000))+$H$5*(BG73*AZ73/($K$5*1000))*(BG73*AZ73/($K$5*1000)))</f>
        <v>0</v>
      </c>
      <c r="Q73">
        <f>H73*(1000-(1000*0.61365*exp(17.502*U73/(240.97+U73))/(AZ73+BA73)+AU73)/2)/(1000*0.61365*exp(17.502*U73/(240.97+U73))/(AZ73+BA73)-AU73)</f>
        <v>0</v>
      </c>
      <c r="R73">
        <f>1/((AO73+1)/(O73/1.6)+1/(P73/1.37)) + AO73/((AO73+1)/(O73/1.6) + AO73/(P73/1.37))</f>
        <v>0</v>
      </c>
      <c r="S73">
        <f>(AJ73*AM73)</f>
        <v>0</v>
      </c>
      <c r="T73">
        <f>(BB73+(S73+2*0.95*5.67E-8*(((BB73+$B$9)+273)^4-(BB73+273)^4)-44100*H73)/(1.84*29.3*P73+8*0.95*5.67E-8*(BB73+273)^3))</f>
        <v>0</v>
      </c>
      <c r="U73">
        <f>($C$9*BC73+$D$9*BD73+$E$9*T73)</f>
        <v>0</v>
      </c>
      <c r="V73">
        <f>0.61365*exp(17.502*U73/(240.97+U73))</f>
        <v>0</v>
      </c>
      <c r="W73">
        <f>(X73/Y73*100)</f>
        <v>0</v>
      </c>
      <c r="X73">
        <f>AU73*(AZ73+BA73)/1000</f>
        <v>0</v>
      </c>
      <c r="Y73">
        <f>0.61365*exp(17.502*BB73/(240.97+BB73))</f>
        <v>0</v>
      </c>
      <c r="Z73">
        <f>(V73-AU73*(AZ73+BA73)/1000)</f>
        <v>0</v>
      </c>
      <c r="AA73">
        <f>(-H73*44100)</f>
        <v>0</v>
      </c>
      <c r="AB73">
        <f>2*29.3*P73*0.92*(BB73-U73)</f>
        <v>0</v>
      </c>
      <c r="AC73">
        <f>2*0.95*5.67E-8*(((BB73+$B$9)+273)^4-(U73+273)^4)</f>
        <v>0</v>
      </c>
      <c r="AD73">
        <f>S73+AC73+AA73+AB73</f>
        <v>0</v>
      </c>
      <c r="AE73">
        <v>0</v>
      </c>
      <c r="AF73">
        <v>0</v>
      </c>
      <c r="AG73">
        <f>IF(AE73*$H$15&gt;=AI73,1.0,(AI73/(AI73-AE73*$H$15)))</f>
        <v>0</v>
      </c>
      <c r="AH73">
        <f>(AG73-1)*100</f>
        <v>0</v>
      </c>
      <c r="AI73">
        <f>MAX(0,($B$15+$C$15*BG73)/(1+$D$15*BG73)*AZ73/(BB73+273)*$E$15)</f>
        <v>0</v>
      </c>
      <c r="AJ73">
        <f>$B$13*BH73+$C$13*BI73+$D$13*BT73</f>
        <v>0</v>
      </c>
      <c r="AK73">
        <f>AJ73*AL73</f>
        <v>0</v>
      </c>
      <c r="AL73">
        <f>($B$13*$D$11+$C$13*$D$11+$D$13*(BU73*$E$11+BV73*$G$11))/($B$13+$C$13+$D$13)</f>
        <v>0</v>
      </c>
      <c r="AM73">
        <f>($B$13*$K$11+$C$13*$K$11+$D$13*(BU73*$L$11+BV73*$N$11))/($B$13+$C$13+$D$13)</f>
        <v>0</v>
      </c>
      <c r="AN73">
        <v>1.8</v>
      </c>
      <c r="AO73">
        <v>0.5</v>
      </c>
      <c r="AP73" t="s">
        <v>334</v>
      </c>
      <c r="AQ73">
        <v>2</v>
      </c>
      <c r="AR73">
        <v>1657733729.099999</v>
      </c>
      <c r="AS73">
        <v>419.3354838709678</v>
      </c>
      <c r="AT73">
        <v>419.9590967741935</v>
      </c>
      <c r="AU73">
        <v>38.54187741935483</v>
      </c>
      <c r="AV73">
        <v>38.41331290322581</v>
      </c>
      <c r="AW73">
        <v>418.2124838709678</v>
      </c>
      <c r="AX73">
        <v>38.28487741935483</v>
      </c>
      <c r="AY73">
        <v>600.0118387096775</v>
      </c>
      <c r="AZ73">
        <v>85.14501612903224</v>
      </c>
      <c r="BA73">
        <v>0.1000395</v>
      </c>
      <c r="BB73">
        <v>34.5231064516129</v>
      </c>
      <c r="BC73">
        <v>35.59616774193549</v>
      </c>
      <c r="BD73">
        <v>999.9000000000003</v>
      </c>
      <c r="BE73">
        <v>0</v>
      </c>
      <c r="BF73">
        <v>0</v>
      </c>
      <c r="BG73">
        <v>10003.14935483871</v>
      </c>
      <c r="BH73">
        <v>377.892935483871</v>
      </c>
      <c r="BI73">
        <v>2057.254516129032</v>
      </c>
      <c r="BJ73">
        <v>-0.5880993225806452</v>
      </c>
      <c r="BK73">
        <v>436.187</v>
      </c>
      <c r="BL73">
        <v>436.7354516129032</v>
      </c>
      <c r="BM73">
        <v>0.1393946129032259</v>
      </c>
      <c r="BN73">
        <v>419.9590967741935</v>
      </c>
      <c r="BO73">
        <v>38.41331290322581</v>
      </c>
      <c r="BP73">
        <v>3.282571612903226</v>
      </c>
      <c r="BQ73">
        <v>3.27070193548387</v>
      </c>
      <c r="BR73">
        <v>25.53524838709678</v>
      </c>
      <c r="BS73">
        <v>25.47427096774193</v>
      </c>
      <c r="BT73">
        <v>1200.027741935484</v>
      </c>
      <c r="BU73">
        <v>0.6429991612903226</v>
      </c>
      <c r="BV73">
        <v>0.3570008064516129</v>
      </c>
      <c r="BW73">
        <v>46</v>
      </c>
      <c r="BX73">
        <v>20042.73870967742</v>
      </c>
      <c r="BY73">
        <v>1657733753.1</v>
      </c>
      <c r="BZ73" t="s">
        <v>508</v>
      </c>
      <c r="CA73">
        <v>1657733753.1</v>
      </c>
      <c r="CB73">
        <v>1657733753.1</v>
      </c>
      <c r="CC73">
        <v>58</v>
      </c>
      <c r="CD73">
        <v>-0.036</v>
      </c>
      <c r="CE73">
        <v>-0.011</v>
      </c>
      <c r="CF73">
        <v>1.123</v>
      </c>
      <c r="CG73">
        <v>0.257</v>
      </c>
      <c r="CH73">
        <v>420</v>
      </c>
      <c r="CI73">
        <v>38</v>
      </c>
      <c r="CJ73">
        <v>0.52</v>
      </c>
      <c r="CK73">
        <v>0.21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3.21722</v>
      </c>
      <c r="CX73">
        <v>2.78117</v>
      </c>
      <c r="CY73">
        <v>0.0802525</v>
      </c>
      <c r="CZ73">
        <v>0.0815969</v>
      </c>
      <c r="DA73">
        <v>0.136614</v>
      </c>
      <c r="DB73">
        <v>0.13871</v>
      </c>
      <c r="DC73">
        <v>22681.6</v>
      </c>
      <c r="DD73">
        <v>22383.3</v>
      </c>
      <c r="DE73">
        <v>23760.7</v>
      </c>
      <c r="DF73">
        <v>21752.9</v>
      </c>
      <c r="DG73">
        <v>30386.4</v>
      </c>
      <c r="DH73">
        <v>23926.1</v>
      </c>
      <c r="DI73">
        <v>38881.4</v>
      </c>
      <c r="DJ73">
        <v>30128.2</v>
      </c>
      <c r="DK73">
        <v>2.01203</v>
      </c>
      <c r="DL73">
        <v>1.96497</v>
      </c>
      <c r="DM73">
        <v>-0.0152215</v>
      </c>
      <c r="DN73">
        <v>0</v>
      </c>
      <c r="DO73">
        <v>35.8594</v>
      </c>
      <c r="DP73">
        <v>999.9</v>
      </c>
      <c r="DQ73">
        <v>46.2</v>
      </c>
      <c r="DR73">
        <v>42.5</v>
      </c>
      <c r="DS73">
        <v>45.9199</v>
      </c>
      <c r="DT73">
        <v>64.018</v>
      </c>
      <c r="DU73">
        <v>15.637</v>
      </c>
      <c r="DV73">
        <v>2</v>
      </c>
      <c r="DW73">
        <v>1.24868</v>
      </c>
      <c r="DX73">
        <v>7.35754</v>
      </c>
      <c r="DY73">
        <v>20.1812</v>
      </c>
      <c r="DZ73">
        <v>5.22328</v>
      </c>
      <c r="EA73">
        <v>11.956</v>
      </c>
      <c r="EB73">
        <v>4.9733</v>
      </c>
      <c r="EC73">
        <v>3.28</v>
      </c>
      <c r="ED73">
        <v>6867.9</v>
      </c>
      <c r="EE73">
        <v>9999</v>
      </c>
      <c r="EF73">
        <v>9999</v>
      </c>
      <c r="EG73">
        <v>164</v>
      </c>
      <c r="EH73">
        <v>4.97182</v>
      </c>
      <c r="EI73">
        <v>1.86203</v>
      </c>
      <c r="EJ73">
        <v>1.86758</v>
      </c>
      <c r="EK73">
        <v>1.85916</v>
      </c>
      <c r="EL73">
        <v>1.86305</v>
      </c>
      <c r="EM73">
        <v>1.8637</v>
      </c>
      <c r="EN73">
        <v>1.86432</v>
      </c>
      <c r="EO73">
        <v>1.86067</v>
      </c>
      <c r="EP73">
        <v>0</v>
      </c>
      <c r="EQ73">
        <v>0</v>
      </c>
      <c r="ER73">
        <v>0</v>
      </c>
      <c r="ES73">
        <v>0</v>
      </c>
      <c r="ET73" t="s">
        <v>336</v>
      </c>
      <c r="EU73" t="s">
        <v>337</v>
      </c>
      <c r="EV73" t="s">
        <v>338</v>
      </c>
      <c r="EW73" t="s">
        <v>338</v>
      </c>
      <c r="EX73" t="s">
        <v>338</v>
      </c>
      <c r="EY73" t="s">
        <v>338</v>
      </c>
      <c r="EZ73">
        <v>0</v>
      </c>
      <c r="FA73">
        <v>100</v>
      </c>
      <c r="FB73">
        <v>100</v>
      </c>
      <c r="FC73">
        <v>1.123</v>
      </c>
      <c r="FD73">
        <v>0.257</v>
      </c>
      <c r="FE73">
        <v>1.009053980055103</v>
      </c>
      <c r="FF73">
        <v>0.0006784385813721132</v>
      </c>
      <c r="FG73">
        <v>-9.114967239483524E-07</v>
      </c>
      <c r="FH73">
        <v>3.422039933275619E-10</v>
      </c>
      <c r="FI73">
        <v>0.2678399999999925</v>
      </c>
      <c r="FJ73">
        <v>0</v>
      </c>
      <c r="FK73">
        <v>0</v>
      </c>
      <c r="FL73">
        <v>0</v>
      </c>
      <c r="FM73">
        <v>1</v>
      </c>
      <c r="FN73">
        <v>2092</v>
      </c>
      <c r="FO73">
        <v>0</v>
      </c>
      <c r="FP73">
        <v>27</v>
      </c>
      <c r="FQ73">
        <v>1</v>
      </c>
      <c r="FR73">
        <v>1</v>
      </c>
      <c r="FS73">
        <v>1.40259</v>
      </c>
      <c r="FT73">
        <v>2.45239</v>
      </c>
      <c r="FU73">
        <v>2.14966</v>
      </c>
      <c r="FV73">
        <v>2.69653</v>
      </c>
      <c r="FW73">
        <v>2.15088</v>
      </c>
      <c r="FX73">
        <v>2.44873</v>
      </c>
      <c r="FY73">
        <v>48.2703</v>
      </c>
      <c r="FZ73">
        <v>15.0164</v>
      </c>
      <c r="GA73">
        <v>19</v>
      </c>
      <c r="GB73">
        <v>617.1079999999999</v>
      </c>
      <c r="GC73">
        <v>595.746</v>
      </c>
      <c r="GD73">
        <v>28.0049</v>
      </c>
      <c r="GE73">
        <v>41.6287</v>
      </c>
      <c r="GF73">
        <v>30.0019</v>
      </c>
      <c r="GG73">
        <v>40.9918</v>
      </c>
      <c r="GH73">
        <v>40.8917</v>
      </c>
      <c r="GI73">
        <v>28.111</v>
      </c>
      <c r="GJ73">
        <v>17.8198</v>
      </c>
      <c r="GK73">
        <v>34.3177</v>
      </c>
      <c r="GL73">
        <v>28</v>
      </c>
      <c r="GM73">
        <v>420</v>
      </c>
      <c r="GN73">
        <v>38.4468</v>
      </c>
      <c r="GO73">
        <v>98.2851</v>
      </c>
      <c r="GP73">
        <v>98.8189</v>
      </c>
    </row>
    <row r="74" spans="1:198">
      <c r="A74">
        <v>56</v>
      </c>
      <c r="B74">
        <v>1657733814.1</v>
      </c>
      <c r="C74">
        <v>9555.099999904633</v>
      </c>
      <c r="D74" t="s">
        <v>509</v>
      </c>
      <c r="E74" t="s">
        <v>510</v>
      </c>
      <c r="F74">
        <v>15</v>
      </c>
      <c r="G74">
        <v>1657733806.099999</v>
      </c>
      <c r="H74">
        <f>(I74)/1000</f>
        <v>0</v>
      </c>
      <c r="I74">
        <f>1000*AY74*AG74*(AU74-AV74)/(100*AN74*(1000-AG74*AU74))</f>
        <v>0</v>
      </c>
      <c r="J74">
        <f>AY74*AG74*(AT74-AS74*(1000-AG74*AV74)/(1000-AG74*AU74))/(100*AN74)</f>
        <v>0</v>
      </c>
      <c r="K74">
        <f>AS74 - IF(AG74&gt;1, J74*AN74*100.0/(AI74*BG74), 0)</f>
        <v>0</v>
      </c>
      <c r="L74">
        <f>((R74-H74/2)*K74-J74)/(R74+H74/2)</f>
        <v>0</v>
      </c>
      <c r="M74">
        <f>L74*(AZ74+BA74)/1000.0</f>
        <v>0</v>
      </c>
      <c r="N74">
        <f>(AS74 - IF(AG74&gt;1, J74*AN74*100.0/(AI74*BG74), 0))*(AZ74+BA74)/1000.0</f>
        <v>0</v>
      </c>
      <c r="O74">
        <f>2.0/((1/Q74-1/P74)+SIGN(Q74)*SQRT((1/Q74-1/P74)*(1/Q74-1/P74) + 4*AO74/((AO74+1)*(AO74+1))*(2*1/Q74*1/P74-1/P74*1/P74)))</f>
        <v>0</v>
      </c>
      <c r="P74">
        <f>IF(LEFT(AP74,1)&lt;&gt;"0",IF(LEFT(AP74,1)="1",3.0,AQ74),$D$5+$E$5*(BG74*AZ74/($K$5*1000))+$F$5*(BG74*AZ74/($K$5*1000))*MAX(MIN(AN74,$J$5),$I$5)*MAX(MIN(AN74,$J$5),$I$5)+$G$5*MAX(MIN(AN74,$J$5),$I$5)*(BG74*AZ74/($K$5*1000))+$H$5*(BG74*AZ74/($K$5*1000))*(BG74*AZ74/($K$5*1000)))</f>
        <v>0</v>
      </c>
      <c r="Q74">
        <f>H74*(1000-(1000*0.61365*exp(17.502*U74/(240.97+U74))/(AZ74+BA74)+AU74)/2)/(1000*0.61365*exp(17.502*U74/(240.97+U74))/(AZ74+BA74)-AU74)</f>
        <v>0</v>
      </c>
      <c r="R74">
        <f>1/((AO74+1)/(O74/1.6)+1/(P74/1.37)) + AO74/((AO74+1)/(O74/1.6) + AO74/(P74/1.37))</f>
        <v>0</v>
      </c>
      <c r="S74">
        <f>(AJ74*AM74)</f>
        <v>0</v>
      </c>
      <c r="T74">
        <f>(BB74+(S74+2*0.95*5.67E-8*(((BB74+$B$9)+273)^4-(BB74+273)^4)-44100*H74)/(1.84*29.3*P74+8*0.95*5.67E-8*(BB74+273)^3))</f>
        <v>0</v>
      </c>
      <c r="U74">
        <f>($C$9*BC74+$D$9*BD74+$E$9*T74)</f>
        <v>0</v>
      </c>
      <c r="V74">
        <f>0.61365*exp(17.502*U74/(240.97+U74))</f>
        <v>0</v>
      </c>
      <c r="W74">
        <f>(X74/Y74*100)</f>
        <v>0</v>
      </c>
      <c r="X74">
        <f>AU74*(AZ74+BA74)/1000</f>
        <v>0</v>
      </c>
      <c r="Y74">
        <f>0.61365*exp(17.502*BB74/(240.97+BB74))</f>
        <v>0</v>
      </c>
      <c r="Z74">
        <f>(V74-AU74*(AZ74+BA74)/1000)</f>
        <v>0</v>
      </c>
      <c r="AA74">
        <f>(-H74*44100)</f>
        <v>0</v>
      </c>
      <c r="AB74">
        <f>2*29.3*P74*0.92*(BB74-U74)</f>
        <v>0</v>
      </c>
      <c r="AC74">
        <f>2*0.95*5.67E-8*(((BB74+$B$9)+273)^4-(U74+273)^4)</f>
        <v>0</v>
      </c>
      <c r="AD74">
        <f>S74+AC74+AA74+AB74</f>
        <v>0</v>
      </c>
      <c r="AE74">
        <v>0</v>
      </c>
      <c r="AF74">
        <v>0</v>
      </c>
      <c r="AG74">
        <f>IF(AE74*$H$15&gt;=AI74,1.0,(AI74/(AI74-AE74*$H$15)))</f>
        <v>0</v>
      </c>
      <c r="AH74">
        <f>(AG74-1)*100</f>
        <v>0</v>
      </c>
      <c r="AI74">
        <f>MAX(0,($B$15+$C$15*BG74)/(1+$D$15*BG74)*AZ74/(BB74+273)*$E$15)</f>
        <v>0</v>
      </c>
      <c r="AJ74">
        <f>$B$13*BH74+$C$13*BI74+$D$13*BT74</f>
        <v>0</v>
      </c>
      <c r="AK74">
        <f>AJ74*AL74</f>
        <v>0</v>
      </c>
      <c r="AL74">
        <f>($B$13*$D$11+$C$13*$D$11+$D$13*(BU74*$E$11+BV74*$G$11))/($B$13+$C$13+$D$13)</f>
        <v>0</v>
      </c>
      <c r="AM74">
        <f>($B$13*$K$11+$C$13*$K$11+$D$13*(BU74*$L$11+BV74*$N$11))/($B$13+$C$13+$D$13)</f>
        <v>0</v>
      </c>
      <c r="AN74">
        <v>1.8</v>
      </c>
      <c r="AO74">
        <v>0.5</v>
      </c>
      <c r="AP74" t="s">
        <v>334</v>
      </c>
      <c r="AQ74">
        <v>2</v>
      </c>
      <c r="AR74">
        <v>1657733806.099999</v>
      </c>
      <c r="AS74">
        <v>419.468935483871</v>
      </c>
      <c r="AT74">
        <v>419.9611935483871</v>
      </c>
      <c r="AU74">
        <v>38.81762580645161</v>
      </c>
      <c r="AV74">
        <v>38.70782258064517</v>
      </c>
      <c r="AW74">
        <v>418.338935483871</v>
      </c>
      <c r="AX74">
        <v>38.57062580645161</v>
      </c>
      <c r="AY74">
        <v>599.9897096774193</v>
      </c>
      <c r="AZ74">
        <v>85.15019354838709</v>
      </c>
      <c r="BA74">
        <v>0.09998477419354838</v>
      </c>
      <c r="BB74">
        <v>34.59583225806452</v>
      </c>
      <c r="BC74">
        <v>35.39375161290323</v>
      </c>
      <c r="BD74">
        <v>999.9000000000003</v>
      </c>
      <c r="BE74">
        <v>0</v>
      </c>
      <c r="BF74">
        <v>0</v>
      </c>
      <c r="BG74">
        <v>9998.504838709676</v>
      </c>
      <c r="BH74">
        <v>281.9940322580645</v>
      </c>
      <c r="BI74">
        <v>2115.014516129032</v>
      </c>
      <c r="BJ74">
        <v>-0.4994624838709678</v>
      </c>
      <c r="BK74">
        <v>436.4061612903226</v>
      </c>
      <c r="BL74">
        <v>436.8715161290323</v>
      </c>
      <c r="BM74">
        <v>0.1193972387096774</v>
      </c>
      <c r="BN74">
        <v>419.9611935483871</v>
      </c>
      <c r="BO74">
        <v>38.70782258064517</v>
      </c>
      <c r="BP74">
        <v>3.306144838709677</v>
      </c>
      <c r="BQ74">
        <v>3.295977741935484</v>
      </c>
      <c r="BR74">
        <v>25.65581612903225</v>
      </c>
      <c r="BS74">
        <v>25.6039</v>
      </c>
      <c r="BT74">
        <v>900.0365483870968</v>
      </c>
      <c r="BU74">
        <v>0.6429981935483873</v>
      </c>
      <c r="BV74">
        <v>0.3570017419354838</v>
      </c>
      <c r="BW74">
        <v>46.07124193548387</v>
      </c>
      <c r="BX74">
        <v>15032.28709677419</v>
      </c>
      <c r="BY74">
        <v>1657733838.6</v>
      </c>
      <c r="BZ74" t="s">
        <v>511</v>
      </c>
      <c r="CA74">
        <v>1657733838.6</v>
      </c>
      <c r="CB74">
        <v>1657733831.1</v>
      </c>
      <c r="CC74">
        <v>59</v>
      </c>
      <c r="CD74">
        <v>0.007</v>
      </c>
      <c r="CE74">
        <v>-0.01</v>
      </c>
      <c r="CF74">
        <v>1.13</v>
      </c>
      <c r="CG74">
        <v>0.247</v>
      </c>
      <c r="CH74">
        <v>420</v>
      </c>
      <c r="CI74">
        <v>39</v>
      </c>
      <c r="CJ74">
        <v>0.87</v>
      </c>
      <c r="CK74">
        <v>0.36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3.21685</v>
      </c>
      <c r="CX74">
        <v>2.78151</v>
      </c>
      <c r="CY74">
        <v>0.0802172</v>
      </c>
      <c r="CZ74">
        <v>0.081549</v>
      </c>
      <c r="DA74">
        <v>0.137205</v>
      </c>
      <c r="DB74">
        <v>0.139374</v>
      </c>
      <c r="DC74">
        <v>22669.2</v>
      </c>
      <c r="DD74">
        <v>22373.2</v>
      </c>
      <c r="DE74">
        <v>23748</v>
      </c>
      <c r="DF74">
        <v>21742.8</v>
      </c>
      <c r="DG74">
        <v>30351.8</v>
      </c>
      <c r="DH74">
        <v>23897</v>
      </c>
      <c r="DI74">
        <v>38861.8</v>
      </c>
      <c r="DJ74">
        <v>30114.1</v>
      </c>
      <c r="DK74">
        <v>2.00785</v>
      </c>
      <c r="DL74">
        <v>1.96008</v>
      </c>
      <c r="DM74">
        <v>-0.0330098</v>
      </c>
      <c r="DN74">
        <v>0</v>
      </c>
      <c r="DO74">
        <v>35.9285</v>
      </c>
      <c r="DP74">
        <v>999.9</v>
      </c>
      <c r="DQ74">
        <v>45.8</v>
      </c>
      <c r="DR74">
        <v>42.8</v>
      </c>
      <c r="DS74">
        <v>46.2414</v>
      </c>
      <c r="DT74">
        <v>64.1481</v>
      </c>
      <c r="DU74">
        <v>15.7853</v>
      </c>
      <c r="DV74">
        <v>2</v>
      </c>
      <c r="DW74">
        <v>1.27581</v>
      </c>
      <c r="DX74">
        <v>7.55407</v>
      </c>
      <c r="DY74">
        <v>20.1748</v>
      </c>
      <c r="DZ74">
        <v>5.22283</v>
      </c>
      <c r="EA74">
        <v>11.956</v>
      </c>
      <c r="EB74">
        <v>4.9731</v>
      </c>
      <c r="EC74">
        <v>3.28</v>
      </c>
      <c r="ED74">
        <v>6869.8</v>
      </c>
      <c r="EE74">
        <v>9999</v>
      </c>
      <c r="EF74">
        <v>9999</v>
      </c>
      <c r="EG74">
        <v>164</v>
      </c>
      <c r="EH74">
        <v>4.97176</v>
      </c>
      <c r="EI74">
        <v>1.86203</v>
      </c>
      <c r="EJ74">
        <v>1.86756</v>
      </c>
      <c r="EK74">
        <v>1.85915</v>
      </c>
      <c r="EL74">
        <v>1.86296</v>
      </c>
      <c r="EM74">
        <v>1.86368</v>
      </c>
      <c r="EN74">
        <v>1.86432</v>
      </c>
      <c r="EO74">
        <v>1.86066</v>
      </c>
      <c r="EP74">
        <v>0</v>
      </c>
      <c r="EQ74">
        <v>0</v>
      </c>
      <c r="ER74">
        <v>0</v>
      </c>
      <c r="ES74">
        <v>0</v>
      </c>
      <c r="ET74" t="s">
        <v>336</v>
      </c>
      <c r="EU74" t="s">
        <v>337</v>
      </c>
      <c r="EV74" t="s">
        <v>338</v>
      </c>
      <c r="EW74" t="s">
        <v>338</v>
      </c>
      <c r="EX74" t="s">
        <v>338</v>
      </c>
      <c r="EY74" t="s">
        <v>338</v>
      </c>
      <c r="EZ74">
        <v>0</v>
      </c>
      <c r="FA74">
        <v>100</v>
      </c>
      <c r="FB74">
        <v>100</v>
      </c>
      <c r="FC74">
        <v>1.13</v>
      </c>
      <c r="FD74">
        <v>0.247</v>
      </c>
      <c r="FE74">
        <v>0.973410663059602</v>
      </c>
      <c r="FF74">
        <v>0.0006784385813721132</v>
      </c>
      <c r="FG74">
        <v>-9.114967239483524E-07</v>
      </c>
      <c r="FH74">
        <v>3.422039933275619E-10</v>
      </c>
      <c r="FI74">
        <v>0.2565999999999988</v>
      </c>
      <c r="FJ74">
        <v>0</v>
      </c>
      <c r="FK74">
        <v>0</v>
      </c>
      <c r="FL74">
        <v>0</v>
      </c>
      <c r="FM74">
        <v>1</v>
      </c>
      <c r="FN74">
        <v>2092</v>
      </c>
      <c r="FO74">
        <v>0</v>
      </c>
      <c r="FP74">
        <v>27</v>
      </c>
      <c r="FQ74">
        <v>1</v>
      </c>
      <c r="FR74">
        <v>1</v>
      </c>
      <c r="FS74">
        <v>1.40503</v>
      </c>
      <c r="FT74">
        <v>2.45361</v>
      </c>
      <c r="FU74">
        <v>2.14966</v>
      </c>
      <c r="FV74">
        <v>2.69653</v>
      </c>
      <c r="FW74">
        <v>2.15088</v>
      </c>
      <c r="FX74">
        <v>2.46216</v>
      </c>
      <c r="FY74">
        <v>48.547</v>
      </c>
      <c r="FZ74">
        <v>14.9989</v>
      </c>
      <c r="GA74">
        <v>19</v>
      </c>
      <c r="GB74">
        <v>616.434</v>
      </c>
      <c r="GC74">
        <v>594.2670000000001</v>
      </c>
      <c r="GD74">
        <v>28.0021</v>
      </c>
      <c r="GE74">
        <v>41.9372</v>
      </c>
      <c r="GF74">
        <v>30.0016</v>
      </c>
      <c r="GG74">
        <v>41.2962</v>
      </c>
      <c r="GH74">
        <v>41.1909</v>
      </c>
      <c r="GI74">
        <v>28.1446</v>
      </c>
      <c r="GJ74">
        <v>17.7791</v>
      </c>
      <c r="GK74">
        <v>34.8526</v>
      </c>
      <c r="GL74">
        <v>28</v>
      </c>
      <c r="GM74">
        <v>420</v>
      </c>
      <c r="GN74">
        <v>38.6429</v>
      </c>
      <c r="GO74">
        <v>98.2341</v>
      </c>
      <c r="GP74">
        <v>98.77290000000001</v>
      </c>
    </row>
    <row r="75" spans="1:198">
      <c r="A75">
        <v>57</v>
      </c>
      <c r="B75">
        <v>1657733899.6</v>
      </c>
      <c r="C75">
        <v>9640.599999904633</v>
      </c>
      <c r="D75" t="s">
        <v>512</v>
      </c>
      <c r="E75" t="s">
        <v>513</v>
      </c>
      <c r="F75">
        <v>15</v>
      </c>
      <c r="G75">
        <v>1657733891.599999</v>
      </c>
      <c r="H75">
        <f>(I75)/1000</f>
        <v>0</v>
      </c>
      <c r="I75">
        <f>1000*AY75*AG75*(AU75-AV75)/(100*AN75*(1000-AG75*AU75))</f>
        <v>0</v>
      </c>
      <c r="J75">
        <f>AY75*AG75*(AT75-AS75*(1000-AG75*AV75)/(1000-AG75*AU75))/(100*AN75)</f>
        <v>0</v>
      </c>
      <c r="K75">
        <f>AS75 - IF(AG75&gt;1, J75*AN75*100.0/(AI75*BG75), 0)</f>
        <v>0</v>
      </c>
      <c r="L75">
        <f>((R75-H75/2)*K75-J75)/(R75+H75/2)</f>
        <v>0</v>
      </c>
      <c r="M75">
        <f>L75*(AZ75+BA75)/1000.0</f>
        <v>0</v>
      </c>
      <c r="N75">
        <f>(AS75 - IF(AG75&gt;1, J75*AN75*100.0/(AI75*BG75), 0))*(AZ75+BA75)/1000.0</f>
        <v>0</v>
      </c>
      <c r="O75">
        <f>2.0/((1/Q75-1/P75)+SIGN(Q75)*SQRT((1/Q75-1/P75)*(1/Q75-1/P75) + 4*AO75/((AO75+1)*(AO75+1))*(2*1/Q75*1/P75-1/P75*1/P75)))</f>
        <v>0</v>
      </c>
      <c r="P75">
        <f>IF(LEFT(AP75,1)&lt;&gt;"0",IF(LEFT(AP75,1)="1",3.0,AQ75),$D$5+$E$5*(BG75*AZ75/($K$5*1000))+$F$5*(BG75*AZ75/($K$5*1000))*MAX(MIN(AN75,$J$5),$I$5)*MAX(MIN(AN75,$J$5),$I$5)+$G$5*MAX(MIN(AN75,$J$5),$I$5)*(BG75*AZ75/($K$5*1000))+$H$5*(BG75*AZ75/($K$5*1000))*(BG75*AZ75/($K$5*1000)))</f>
        <v>0</v>
      </c>
      <c r="Q75">
        <f>H75*(1000-(1000*0.61365*exp(17.502*U75/(240.97+U75))/(AZ75+BA75)+AU75)/2)/(1000*0.61365*exp(17.502*U75/(240.97+U75))/(AZ75+BA75)-AU75)</f>
        <v>0</v>
      </c>
      <c r="R75">
        <f>1/((AO75+1)/(O75/1.6)+1/(P75/1.37)) + AO75/((AO75+1)/(O75/1.6) + AO75/(P75/1.37))</f>
        <v>0</v>
      </c>
      <c r="S75">
        <f>(AJ75*AM75)</f>
        <v>0</v>
      </c>
      <c r="T75">
        <f>(BB75+(S75+2*0.95*5.67E-8*(((BB75+$B$9)+273)^4-(BB75+273)^4)-44100*H75)/(1.84*29.3*P75+8*0.95*5.67E-8*(BB75+273)^3))</f>
        <v>0</v>
      </c>
      <c r="U75">
        <f>($C$9*BC75+$D$9*BD75+$E$9*T75)</f>
        <v>0</v>
      </c>
      <c r="V75">
        <f>0.61365*exp(17.502*U75/(240.97+U75))</f>
        <v>0</v>
      </c>
      <c r="W75">
        <f>(X75/Y75*100)</f>
        <v>0</v>
      </c>
      <c r="X75">
        <f>AU75*(AZ75+BA75)/1000</f>
        <v>0</v>
      </c>
      <c r="Y75">
        <f>0.61365*exp(17.502*BB75/(240.97+BB75))</f>
        <v>0</v>
      </c>
      <c r="Z75">
        <f>(V75-AU75*(AZ75+BA75)/1000)</f>
        <v>0</v>
      </c>
      <c r="AA75">
        <f>(-H75*44100)</f>
        <v>0</v>
      </c>
      <c r="AB75">
        <f>2*29.3*P75*0.92*(BB75-U75)</f>
        <v>0</v>
      </c>
      <c r="AC75">
        <f>2*0.95*5.67E-8*(((BB75+$B$9)+273)^4-(U75+273)^4)</f>
        <v>0</v>
      </c>
      <c r="AD75">
        <f>S75+AC75+AA75+AB75</f>
        <v>0</v>
      </c>
      <c r="AE75">
        <v>0</v>
      </c>
      <c r="AF75">
        <v>0</v>
      </c>
      <c r="AG75">
        <f>IF(AE75*$H$15&gt;=AI75,1.0,(AI75/(AI75-AE75*$H$15)))</f>
        <v>0</v>
      </c>
      <c r="AH75">
        <f>(AG75-1)*100</f>
        <v>0</v>
      </c>
      <c r="AI75">
        <f>MAX(0,($B$15+$C$15*BG75)/(1+$D$15*BG75)*AZ75/(BB75+273)*$E$15)</f>
        <v>0</v>
      </c>
      <c r="AJ75">
        <f>$B$13*BH75+$C$13*BI75+$D$13*BT75</f>
        <v>0</v>
      </c>
      <c r="AK75">
        <f>AJ75*AL75</f>
        <v>0</v>
      </c>
      <c r="AL75">
        <f>($B$13*$D$11+$C$13*$D$11+$D$13*(BU75*$E$11+BV75*$G$11))/($B$13+$C$13+$D$13)</f>
        <v>0</v>
      </c>
      <c r="AM75">
        <f>($B$13*$K$11+$C$13*$K$11+$D$13*(BU75*$L$11+BV75*$N$11))/($B$13+$C$13+$D$13)</f>
        <v>0</v>
      </c>
      <c r="AN75">
        <v>1.8</v>
      </c>
      <c r="AO75">
        <v>0.5</v>
      </c>
      <c r="AP75" t="s">
        <v>334</v>
      </c>
      <c r="AQ75">
        <v>2</v>
      </c>
      <c r="AR75">
        <v>1657733891.599999</v>
      </c>
      <c r="AS75">
        <v>419.5344193548389</v>
      </c>
      <c r="AT75">
        <v>419.9840967741935</v>
      </c>
      <c r="AU75">
        <v>38.90719677419354</v>
      </c>
      <c r="AV75">
        <v>38.81620322580646</v>
      </c>
      <c r="AW75">
        <v>418.4184193548389</v>
      </c>
      <c r="AX75">
        <v>38.66719677419354</v>
      </c>
      <c r="AY75">
        <v>600.0014516129033</v>
      </c>
      <c r="AZ75">
        <v>85.15389032258065</v>
      </c>
      <c r="BA75">
        <v>0.1000464483870968</v>
      </c>
      <c r="BB75">
        <v>34.56492903225806</v>
      </c>
      <c r="BC75">
        <v>35.08243870967743</v>
      </c>
      <c r="BD75">
        <v>999.9000000000003</v>
      </c>
      <c r="BE75">
        <v>0</v>
      </c>
      <c r="BF75">
        <v>0</v>
      </c>
      <c r="BG75">
        <v>9994.698387096774</v>
      </c>
      <c r="BH75">
        <v>188.1845483870968</v>
      </c>
      <c r="BI75">
        <v>2096.998709677419</v>
      </c>
      <c r="BJ75">
        <v>-0.4360675806451613</v>
      </c>
      <c r="BK75">
        <v>436.5351935483872</v>
      </c>
      <c r="BL75">
        <v>436.9446129032257</v>
      </c>
      <c r="BM75">
        <v>0.09756566774193547</v>
      </c>
      <c r="BN75">
        <v>419.9840967741935</v>
      </c>
      <c r="BO75">
        <v>38.81620322580646</v>
      </c>
      <c r="BP75">
        <v>3.313657741935484</v>
      </c>
      <c r="BQ75">
        <v>3.305349677419354</v>
      </c>
      <c r="BR75">
        <v>25.69407741935484</v>
      </c>
      <c r="BS75">
        <v>25.65175483870968</v>
      </c>
      <c r="BT75">
        <v>600.0286451612903</v>
      </c>
      <c r="BU75">
        <v>0.6430026774193548</v>
      </c>
      <c r="BV75">
        <v>0.3569972903225805</v>
      </c>
      <c r="BW75">
        <v>46</v>
      </c>
      <c r="BX75">
        <v>10021.63225806452</v>
      </c>
      <c r="BY75">
        <v>1657733916.1</v>
      </c>
      <c r="BZ75" t="s">
        <v>514</v>
      </c>
      <c r="CA75">
        <v>1657733916.1</v>
      </c>
      <c r="CB75">
        <v>1657733914.6</v>
      </c>
      <c r="CC75">
        <v>60</v>
      </c>
      <c r="CD75">
        <v>-0.014</v>
      </c>
      <c r="CE75">
        <v>-0.006</v>
      </c>
      <c r="CF75">
        <v>1.116</v>
      </c>
      <c r="CG75">
        <v>0.24</v>
      </c>
      <c r="CH75">
        <v>420</v>
      </c>
      <c r="CI75">
        <v>39</v>
      </c>
      <c r="CJ75">
        <v>0.38</v>
      </c>
      <c r="CK75">
        <v>0.45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3.21657</v>
      </c>
      <c r="CX75">
        <v>2.78131</v>
      </c>
      <c r="CY75">
        <v>0.0801868</v>
      </c>
      <c r="CZ75">
        <v>0.0814966</v>
      </c>
      <c r="DA75">
        <v>0.137321</v>
      </c>
      <c r="DB75">
        <v>0.139384</v>
      </c>
      <c r="DC75">
        <v>22660.3</v>
      </c>
      <c r="DD75">
        <v>22367.1</v>
      </c>
      <c r="DE75">
        <v>23738.8</v>
      </c>
      <c r="DF75">
        <v>21736.4</v>
      </c>
      <c r="DG75">
        <v>30338</v>
      </c>
      <c r="DH75">
        <v>23890.3</v>
      </c>
      <c r="DI75">
        <v>38847.9</v>
      </c>
      <c r="DJ75">
        <v>30105.5</v>
      </c>
      <c r="DK75">
        <v>2.0061</v>
      </c>
      <c r="DL75">
        <v>1.95538</v>
      </c>
      <c r="DM75">
        <v>-0.0510141</v>
      </c>
      <c r="DN75">
        <v>0</v>
      </c>
      <c r="DO75">
        <v>35.9114</v>
      </c>
      <c r="DP75">
        <v>999.9</v>
      </c>
      <c r="DQ75">
        <v>45.3</v>
      </c>
      <c r="DR75">
        <v>43.1</v>
      </c>
      <c r="DS75">
        <v>46.4578</v>
      </c>
      <c r="DT75">
        <v>64.22799999999999</v>
      </c>
      <c r="DU75">
        <v>15.7332</v>
      </c>
      <c r="DV75">
        <v>2</v>
      </c>
      <c r="DW75">
        <v>1.2956</v>
      </c>
      <c r="DX75">
        <v>7.6149</v>
      </c>
      <c r="DY75">
        <v>20.1743</v>
      </c>
      <c r="DZ75">
        <v>5.22253</v>
      </c>
      <c r="EA75">
        <v>11.956</v>
      </c>
      <c r="EB75">
        <v>4.9731</v>
      </c>
      <c r="EC75">
        <v>3.28</v>
      </c>
      <c r="ED75">
        <v>6871.7</v>
      </c>
      <c r="EE75">
        <v>9999</v>
      </c>
      <c r="EF75">
        <v>9999</v>
      </c>
      <c r="EG75">
        <v>164</v>
      </c>
      <c r="EH75">
        <v>4.97176</v>
      </c>
      <c r="EI75">
        <v>1.86206</v>
      </c>
      <c r="EJ75">
        <v>1.8676</v>
      </c>
      <c r="EK75">
        <v>1.85923</v>
      </c>
      <c r="EL75">
        <v>1.86307</v>
      </c>
      <c r="EM75">
        <v>1.8637</v>
      </c>
      <c r="EN75">
        <v>1.86432</v>
      </c>
      <c r="EO75">
        <v>1.86067</v>
      </c>
      <c r="EP75">
        <v>0</v>
      </c>
      <c r="EQ75">
        <v>0</v>
      </c>
      <c r="ER75">
        <v>0</v>
      </c>
      <c r="ES75">
        <v>0</v>
      </c>
      <c r="ET75" t="s">
        <v>336</v>
      </c>
      <c r="EU75" t="s">
        <v>337</v>
      </c>
      <c r="EV75" t="s">
        <v>338</v>
      </c>
      <c r="EW75" t="s">
        <v>338</v>
      </c>
      <c r="EX75" t="s">
        <v>338</v>
      </c>
      <c r="EY75" t="s">
        <v>338</v>
      </c>
      <c r="EZ75">
        <v>0</v>
      </c>
      <c r="FA75">
        <v>100</v>
      </c>
      <c r="FB75">
        <v>100</v>
      </c>
      <c r="FC75">
        <v>1.116</v>
      </c>
      <c r="FD75">
        <v>0.24</v>
      </c>
      <c r="FE75">
        <v>0.9801791866123334</v>
      </c>
      <c r="FF75">
        <v>0.0006784385813721132</v>
      </c>
      <c r="FG75">
        <v>-9.114967239483524E-07</v>
      </c>
      <c r="FH75">
        <v>3.422039933275619E-10</v>
      </c>
      <c r="FI75">
        <v>0.2465600000000023</v>
      </c>
      <c r="FJ75">
        <v>0</v>
      </c>
      <c r="FK75">
        <v>0</v>
      </c>
      <c r="FL75">
        <v>0</v>
      </c>
      <c r="FM75">
        <v>1</v>
      </c>
      <c r="FN75">
        <v>2092</v>
      </c>
      <c r="FO75">
        <v>0</v>
      </c>
      <c r="FP75">
        <v>27</v>
      </c>
      <c r="FQ75">
        <v>1</v>
      </c>
      <c r="FR75">
        <v>1.1</v>
      </c>
      <c r="FS75">
        <v>1.40625</v>
      </c>
      <c r="FT75">
        <v>2.45483</v>
      </c>
      <c r="FU75">
        <v>2.14966</v>
      </c>
      <c r="FV75">
        <v>2.69531</v>
      </c>
      <c r="FW75">
        <v>2.15088</v>
      </c>
      <c r="FX75">
        <v>2.45728</v>
      </c>
      <c r="FY75">
        <v>48.888</v>
      </c>
      <c r="FZ75">
        <v>14.9726</v>
      </c>
      <c r="GA75">
        <v>19</v>
      </c>
      <c r="GB75">
        <v>617.413</v>
      </c>
      <c r="GC75">
        <v>592.6559999999999</v>
      </c>
      <c r="GD75">
        <v>28.0012</v>
      </c>
      <c r="GE75">
        <v>42.2052</v>
      </c>
      <c r="GF75">
        <v>30.001</v>
      </c>
      <c r="GG75">
        <v>41.5697</v>
      </c>
      <c r="GH75">
        <v>41.4574</v>
      </c>
      <c r="GI75">
        <v>28.1693</v>
      </c>
      <c r="GJ75">
        <v>18.057</v>
      </c>
      <c r="GK75">
        <v>34.8526</v>
      </c>
      <c r="GL75">
        <v>28</v>
      </c>
      <c r="GM75">
        <v>420</v>
      </c>
      <c r="GN75">
        <v>38.7515</v>
      </c>
      <c r="GO75">
        <v>98.1981</v>
      </c>
      <c r="GP75">
        <v>98.7443</v>
      </c>
    </row>
    <row r="76" spans="1:198">
      <c r="A76">
        <v>58</v>
      </c>
      <c r="B76">
        <v>1657733977.5</v>
      </c>
      <c r="C76">
        <v>9718.5</v>
      </c>
      <c r="D76" t="s">
        <v>515</v>
      </c>
      <c r="E76" t="s">
        <v>516</v>
      </c>
      <c r="F76">
        <v>15</v>
      </c>
      <c r="G76">
        <v>1657733969.5</v>
      </c>
      <c r="H76">
        <f>(I76)/1000</f>
        <v>0</v>
      </c>
      <c r="I76">
        <f>1000*AY76*AG76*(AU76-AV76)/(100*AN76*(1000-AG76*AU76))</f>
        <v>0</v>
      </c>
      <c r="J76">
        <f>AY76*AG76*(AT76-AS76*(1000-AG76*AV76)/(1000-AG76*AU76))/(100*AN76)</f>
        <v>0</v>
      </c>
      <c r="K76">
        <f>AS76 - IF(AG76&gt;1, J76*AN76*100.0/(AI76*BG76), 0)</f>
        <v>0</v>
      </c>
      <c r="L76">
        <f>((R76-H76/2)*K76-J76)/(R76+H76/2)</f>
        <v>0</v>
      </c>
      <c r="M76">
        <f>L76*(AZ76+BA76)/1000.0</f>
        <v>0</v>
      </c>
      <c r="N76">
        <f>(AS76 - IF(AG76&gt;1, J76*AN76*100.0/(AI76*BG76), 0))*(AZ76+BA76)/1000.0</f>
        <v>0</v>
      </c>
      <c r="O76">
        <f>2.0/((1/Q76-1/P76)+SIGN(Q76)*SQRT((1/Q76-1/P76)*(1/Q76-1/P76) + 4*AO76/((AO76+1)*(AO76+1))*(2*1/Q76*1/P76-1/P76*1/P76)))</f>
        <v>0</v>
      </c>
      <c r="P76">
        <f>IF(LEFT(AP76,1)&lt;&gt;"0",IF(LEFT(AP76,1)="1",3.0,AQ76),$D$5+$E$5*(BG76*AZ76/($K$5*1000))+$F$5*(BG76*AZ76/($K$5*1000))*MAX(MIN(AN76,$J$5),$I$5)*MAX(MIN(AN76,$J$5),$I$5)+$G$5*MAX(MIN(AN76,$J$5),$I$5)*(BG76*AZ76/($K$5*1000))+$H$5*(BG76*AZ76/($K$5*1000))*(BG76*AZ76/($K$5*1000)))</f>
        <v>0</v>
      </c>
      <c r="Q76">
        <f>H76*(1000-(1000*0.61365*exp(17.502*U76/(240.97+U76))/(AZ76+BA76)+AU76)/2)/(1000*0.61365*exp(17.502*U76/(240.97+U76))/(AZ76+BA76)-AU76)</f>
        <v>0</v>
      </c>
      <c r="R76">
        <f>1/((AO76+1)/(O76/1.6)+1/(P76/1.37)) + AO76/((AO76+1)/(O76/1.6) + AO76/(P76/1.37))</f>
        <v>0</v>
      </c>
      <c r="S76">
        <f>(AJ76*AM76)</f>
        <v>0</v>
      </c>
      <c r="T76">
        <f>(BB76+(S76+2*0.95*5.67E-8*(((BB76+$B$9)+273)^4-(BB76+273)^4)-44100*H76)/(1.84*29.3*P76+8*0.95*5.67E-8*(BB76+273)^3))</f>
        <v>0</v>
      </c>
      <c r="U76">
        <f>($C$9*BC76+$D$9*BD76+$E$9*T76)</f>
        <v>0</v>
      </c>
      <c r="V76">
        <f>0.61365*exp(17.502*U76/(240.97+U76))</f>
        <v>0</v>
      </c>
      <c r="W76">
        <f>(X76/Y76*100)</f>
        <v>0</v>
      </c>
      <c r="X76">
        <f>AU76*(AZ76+BA76)/1000</f>
        <v>0</v>
      </c>
      <c r="Y76">
        <f>0.61365*exp(17.502*BB76/(240.97+BB76))</f>
        <v>0</v>
      </c>
      <c r="Z76">
        <f>(V76-AU76*(AZ76+BA76)/1000)</f>
        <v>0</v>
      </c>
      <c r="AA76">
        <f>(-H76*44100)</f>
        <v>0</v>
      </c>
      <c r="AB76">
        <f>2*29.3*P76*0.92*(BB76-U76)</f>
        <v>0</v>
      </c>
      <c r="AC76">
        <f>2*0.95*5.67E-8*(((BB76+$B$9)+273)^4-(U76+273)^4)</f>
        <v>0</v>
      </c>
      <c r="AD76">
        <f>S76+AC76+AA76+AB76</f>
        <v>0</v>
      </c>
      <c r="AE76">
        <v>0</v>
      </c>
      <c r="AF76">
        <v>0</v>
      </c>
      <c r="AG76">
        <f>IF(AE76*$H$15&gt;=AI76,1.0,(AI76/(AI76-AE76*$H$15)))</f>
        <v>0</v>
      </c>
      <c r="AH76">
        <f>(AG76-1)*100</f>
        <v>0</v>
      </c>
      <c r="AI76">
        <f>MAX(0,($B$15+$C$15*BG76)/(1+$D$15*BG76)*AZ76/(BB76+273)*$E$15)</f>
        <v>0</v>
      </c>
      <c r="AJ76">
        <f>$B$13*BH76+$C$13*BI76+$D$13*BT76</f>
        <v>0</v>
      </c>
      <c r="AK76">
        <f>AJ76*AL76</f>
        <v>0</v>
      </c>
      <c r="AL76">
        <f>($B$13*$D$11+$C$13*$D$11+$D$13*(BU76*$E$11+BV76*$G$11))/($B$13+$C$13+$D$13)</f>
        <v>0</v>
      </c>
      <c r="AM76">
        <f>($B$13*$K$11+$C$13*$K$11+$D$13*(BU76*$L$11+BV76*$N$11))/($B$13+$C$13+$D$13)</f>
        <v>0</v>
      </c>
      <c r="AN76">
        <v>1.8</v>
      </c>
      <c r="AO76">
        <v>0.5</v>
      </c>
      <c r="AP76" t="s">
        <v>334</v>
      </c>
      <c r="AQ76">
        <v>2</v>
      </c>
      <c r="AR76">
        <v>1657733969.5</v>
      </c>
      <c r="AS76">
        <v>419.6735806451612</v>
      </c>
      <c r="AT76">
        <v>419.9714193548387</v>
      </c>
      <c r="AU76">
        <v>38.84880322580646</v>
      </c>
      <c r="AV76">
        <v>38.76847419354839</v>
      </c>
      <c r="AW76">
        <v>418.5085806451612</v>
      </c>
      <c r="AX76">
        <v>38.61480322580645</v>
      </c>
      <c r="AY76">
        <v>599.9785483870969</v>
      </c>
      <c r="AZ76">
        <v>85.15586451612904</v>
      </c>
      <c r="BA76">
        <v>0.09991045483870967</v>
      </c>
      <c r="BB76">
        <v>34.53290967741935</v>
      </c>
      <c r="BC76">
        <v>34.86891612903226</v>
      </c>
      <c r="BD76">
        <v>999.9000000000003</v>
      </c>
      <c r="BE76">
        <v>0</v>
      </c>
      <c r="BF76">
        <v>0</v>
      </c>
      <c r="BG76">
        <v>10001.68838709678</v>
      </c>
      <c r="BH76">
        <v>125.649</v>
      </c>
      <c r="BI76">
        <v>2081.470322580645</v>
      </c>
      <c r="BJ76">
        <v>-0.3473047419354839</v>
      </c>
      <c r="BK76">
        <v>436.5876129032257</v>
      </c>
      <c r="BL76">
        <v>436.9096774193549</v>
      </c>
      <c r="BM76">
        <v>0.08651021612903227</v>
      </c>
      <c r="BN76">
        <v>419.9714193548387</v>
      </c>
      <c r="BO76">
        <v>38.76847419354839</v>
      </c>
      <c r="BP76">
        <v>3.30872935483871</v>
      </c>
      <c r="BQ76">
        <v>3.301363548387097</v>
      </c>
      <c r="BR76">
        <v>25.66898387096774</v>
      </c>
      <c r="BS76">
        <v>25.63140967741936</v>
      </c>
      <c r="BT76">
        <v>400.0165161290322</v>
      </c>
      <c r="BU76">
        <v>0.6429974516129032</v>
      </c>
      <c r="BV76">
        <v>0.3570025483870968</v>
      </c>
      <c r="BW76">
        <v>46</v>
      </c>
      <c r="BX76">
        <v>6681.022258064518</v>
      </c>
      <c r="BY76">
        <v>1657733994.5</v>
      </c>
      <c r="BZ76" t="s">
        <v>517</v>
      </c>
      <c r="CA76">
        <v>1657733994.5</v>
      </c>
      <c r="CB76">
        <v>1657733992.5</v>
      </c>
      <c r="CC76">
        <v>61</v>
      </c>
      <c r="CD76">
        <v>0.049</v>
      </c>
      <c r="CE76">
        <v>-0.006</v>
      </c>
      <c r="CF76">
        <v>1.165</v>
      </c>
      <c r="CG76">
        <v>0.234</v>
      </c>
      <c r="CH76">
        <v>420</v>
      </c>
      <c r="CI76">
        <v>39</v>
      </c>
      <c r="CJ76">
        <v>0.48</v>
      </c>
      <c r="CK76">
        <v>0.28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3.21616</v>
      </c>
      <c r="CX76">
        <v>2.78117</v>
      </c>
      <c r="CY76">
        <v>0.0801584</v>
      </c>
      <c r="CZ76">
        <v>0.0814568</v>
      </c>
      <c r="DA76">
        <v>0.137149</v>
      </c>
      <c r="DB76">
        <v>0.13919</v>
      </c>
      <c r="DC76">
        <v>22653.6</v>
      </c>
      <c r="DD76">
        <v>22360.8</v>
      </c>
      <c r="DE76">
        <v>23731.8</v>
      </c>
      <c r="DF76">
        <v>21730</v>
      </c>
      <c r="DG76">
        <v>30336.3</v>
      </c>
      <c r="DH76">
        <v>23888.9</v>
      </c>
      <c r="DI76">
        <v>38837.1</v>
      </c>
      <c r="DJ76">
        <v>30096.6</v>
      </c>
      <c r="DK76">
        <v>2.0036</v>
      </c>
      <c r="DL76">
        <v>1.95175</v>
      </c>
      <c r="DM76">
        <v>-0.0620335</v>
      </c>
      <c r="DN76">
        <v>0</v>
      </c>
      <c r="DO76">
        <v>35.8583</v>
      </c>
      <c r="DP76">
        <v>999.9</v>
      </c>
      <c r="DQ76">
        <v>44.7</v>
      </c>
      <c r="DR76">
        <v>43.4</v>
      </c>
      <c r="DS76">
        <v>46.565</v>
      </c>
      <c r="DT76">
        <v>64.048</v>
      </c>
      <c r="DU76">
        <v>15.9375</v>
      </c>
      <c r="DV76">
        <v>2</v>
      </c>
      <c r="DW76">
        <v>1.31226</v>
      </c>
      <c r="DX76">
        <v>7.62371</v>
      </c>
      <c r="DY76">
        <v>20.1754</v>
      </c>
      <c r="DZ76">
        <v>5.22043</v>
      </c>
      <c r="EA76">
        <v>11.956</v>
      </c>
      <c r="EB76">
        <v>4.972</v>
      </c>
      <c r="EC76">
        <v>3.2797</v>
      </c>
      <c r="ED76">
        <v>6873.8</v>
      </c>
      <c r="EE76">
        <v>9999</v>
      </c>
      <c r="EF76">
        <v>9999</v>
      </c>
      <c r="EG76">
        <v>164</v>
      </c>
      <c r="EH76">
        <v>4.97179</v>
      </c>
      <c r="EI76">
        <v>1.86209</v>
      </c>
      <c r="EJ76">
        <v>1.86765</v>
      </c>
      <c r="EK76">
        <v>1.85924</v>
      </c>
      <c r="EL76">
        <v>1.86308</v>
      </c>
      <c r="EM76">
        <v>1.8637</v>
      </c>
      <c r="EN76">
        <v>1.86432</v>
      </c>
      <c r="EO76">
        <v>1.86068</v>
      </c>
      <c r="EP76">
        <v>0</v>
      </c>
      <c r="EQ76">
        <v>0</v>
      </c>
      <c r="ER76">
        <v>0</v>
      </c>
      <c r="ES76">
        <v>0</v>
      </c>
      <c r="ET76" t="s">
        <v>336</v>
      </c>
      <c r="EU76" t="s">
        <v>337</v>
      </c>
      <c r="EV76" t="s">
        <v>338</v>
      </c>
      <c r="EW76" t="s">
        <v>338</v>
      </c>
      <c r="EX76" t="s">
        <v>338</v>
      </c>
      <c r="EY76" t="s">
        <v>338</v>
      </c>
      <c r="EZ76">
        <v>0</v>
      </c>
      <c r="FA76">
        <v>100</v>
      </c>
      <c r="FB76">
        <v>100</v>
      </c>
      <c r="FC76">
        <v>1.165</v>
      </c>
      <c r="FD76">
        <v>0.234</v>
      </c>
      <c r="FE76">
        <v>0.9661749004549515</v>
      </c>
      <c r="FF76">
        <v>0.0006784385813721132</v>
      </c>
      <c r="FG76">
        <v>-9.114967239483524E-07</v>
      </c>
      <c r="FH76">
        <v>3.422039933275619E-10</v>
      </c>
      <c r="FI76">
        <v>0.2401799999999952</v>
      </c>
      <c r="FJ76">
        <v>0</v>
      </c>
      <c r="FK76">
        <v>0</v>
      </c>
      <c r="FL76">
        <v>0</v>
      </c>
      <c r="FM76">
        <v>1</v>
      </c>
      <c r="FN76">
        <v>2092</v>
      </c>
      <c r="FO76">
        <v>0</v>
      </c>
      <c r="FP76">
        <v>27</v>
      </c>
      <c r="FQ76">
        <v>1</v>
      </c>
      <c r="FR76">
        <v>1</v>
      </c>
      <c r="FS76">
        <v>1.40747</v>
      </c>
      <c r="FT76">
        <v>2.45605</v>
      </c>
      <c r="FU76">
        <v>2.14966</v>
      </c>
      <c r="FV76">
        <v>2.69653</v>
      </c>
      <c r="FW76">
        <v>2.15088</v>
      </c>
      <c r="FX76">
        <v>2.4707</v>
      </c>
      <c r="FY76">
        <v>49.1692</v>
      </c>
      <c r="FZ76">
        <v>14.9551</v>
      </c>
      <c r="GA76">
        <v>19</v>
      </c>
      <c r="GB76">
        <v>617.297</v>
      </c>
      <c r="GC76">
        <v>591.5359999999999</v>
      </c>
      <c r="GD76">
        <v>27.9985</v>
      </c>
      <c r="GE76">
        <v>42.4037</v>
      </c>
      <c r="GF76">
        <v>30.001</v>
      </c>
      <c r="GG76">
        <v>41.7874</v>
      </c>
      <c r="GH76">
        <v>41.6783</v>
      </c>
      <c r="GI76">
        <v>28.1911</v>
      </c>
      <c r="GJ76">
        <v>18.6035</v>
      </c>
      <c r="GK76">
        <v>34.8526</v>
      </c>
      <c r="GL76">
        <v>28</v>
      </c>
      <c r="GM76">
        <v>420</v>
      </c>
      <c r="GN76">
        <v>38.7028</v>
      </c>
      <c r="GO76">
        <v>98.17</v>
      </c>
      <c r="GP76">
        <v>98.715</v>
      </c>
    </row>
    <row r="77" spans="1:198">
      <c r="A77">
        <v>59</v>
      </c>
      <c r="B77">
        <v>1657734055.5</v>
      </c>
      <c r="C77">
        <v>9796.5</v>
      </c>
      <c r="D77" t="s">
        <v>518</v>
      </c>
      <c r="E77" t="s">
        <v>519</v>
      </c>
      <c r="F77">
        <v>15</v>
      </c>
      <c r="G77">
        <v>1657734047.5</v>
      </c>
      <c r="H77">
        <f>(I77)/1000</f>
        <v>0</v>
      </c>
      <c r="I77">
        <f>1000*AY77*AG77*(AU77-AV77)/(100*AN77*(1000-AG77*AU77))</f>
        <v>0</v>
      </c>
      <c r="J77">
        <f>AY77*AG77*(AT77-AS77*(1000-AG77*AV77)/(1000-AG77*AU77))/(100*AN77)</f>
        <v>0</v>
      </c>
      <c r="K77">
        <f>AS77 - IF(AG77&gt;1, J77*AN77*100.0/(AI77*BG77), 0)</f>
        <v>0</v>
      </c>
      <c r="L77">
        <f>((R77-H77/2)*K77-J77)/(R77+H77/2)</f>
        <v>0</v>
      </c>
      <c r="M77">
        <f>L77*(AZ77+BA77)/1000.0</f>
        <v>0</v>
      </c>
      <c r="N77">
        <f>(AS77 - IF(AG77&gt;1, J77*AN77*100.0/(AI77*BG77), 0))*(AZ77+BA77)/1000.0</f>
        <v>0</v>
      </c>
      <c r="O77">
        <f>2.0/((1/Q77-1/P77)+SIGN(Q77)*SQRT((1/Q77-1/P77)*(1/Q77-1/P77) + 4*AO77/((AO77+1)*(AO77+1))*(2*1/Q77*1/P77-1/P77*1/P77)))</f>
        <v>0</v>
      </c>
      <c r="P77">
        <f>IF(LEFT(AP77,1)&lt;&gt;"0",IF(LEFT(AP77,1)="1",3.0,AQ77),$D$5+$E$5*(BG77*AZ77/($K$5*1000))+$F$5*(BG77*AZ77/($K$5*1000))*MAX(MIN(AN77,$J$5),$I$5)*MAX(MIN(AN77,$J$5),$I$5)+$G$5*MAX(MIN(AN77,$J$5),$I$5)*(BG77*AZ77/($K$5*1000))+$H$5*(BG77*AZ77/($K$5*1000))*(BG77*AZ77/($K$5*1000)))</f>
        <v>0</v>
      </c>
      <c r="Q77">
        <f>H77*(1000-(1000*0.61365*exp(17.502*U77/(240.97+U77))/(AZ77+BA77)+AU77)/2)/(1000*0.61365*exp(17.502*U77/(240.97+U77))/(AZ77+BA77)-AU77)</f>
        <v>0</v>
      </c>
      <c r="R77">
        <f>1/((AO77+1)/(O77/1.6)+1/(P77/1.37)) + AO77/((AO77+1)/(O77/1.6) + AO77/(P77/1.37))</f>
        <v>0</v>
      </c>
      <c r="S77">
        <f>(AJ77*AM77)</f>
        <v>0</v>
      </c>
      <c r="T77">
        <f>(BB77+(S77+2*0.95*5.67E-8*(((BB77+$B$9)+273)^4-(BB77+273)^4)-44100*H77)/(1.84*29.3*P77+8*0.95*5.67E-8*(BB77+273)^3))</f>
        <v>0</v>
      </c>
      <c r="U77">
        <f>($C$9*BC77+$D$9*BD77+$E$9*T77)</f>
        <v>0</v>
      </c>
      <c r="V77">
        <f>0.61365*exp(17.502*U77/(240.97+U77))</f>
        <v>0</v>
      </c>
      <c r="W77">
        <f>(X77/Y77*100)</f>
        <v>0</v>
      </c>
      <c r="X77">
        <f>AU77*(AZ77+BA77)/1000</f>
        <v>0</v>
      </c>
      <c r="Y77">
        <f>0.61365*exp(17.502*BB77/(240.97+BB77))</f>
        <v>0</v>
      </c>
      <c r="Z77">
        <f>(V77-AU77*(AZ77+BA77)/1000)</f>
        <v>0</v>
      </c>
      <c r="AA77">
        <f>(-H77*44100)</f>
        <v>0</v>
      </c>
      <c r="AB77">
        <f>2*29.3*P77*0.92*(BB77-U77)</f>
        <v>0</v>
      </c>
      <c r="AC77">
        <f>2*0.95*5.67E-8*(((BB77+$B$9)+273)^4-(U77+273)^4)</f>
        <v>0</v>
      </c>
      <c r="AD77">
        <f>S77+AC77+AA77+AB77</f>
        <v>0</v>
      </c>
      <c r="AE77">
        <v>0</v>
      </c>
      <c r="AF77">
        <v>0</v>
      </c>
      <c r="AG77">
        <f>IF(AE77*$H$15&gt;=AI77,1.0,(AI77/(AI77-AE77*$H$15)))</f>
        <v>0</v>
      </c>
      <c r="AH77">
        <f>(AG77-1)*100</f>
        <v>0</v>
      </c>
      <c r="AI77">
        <f>MAX(0,($B$15+$C$15*BG77)/(1+$D$15*BG77)*AZ77/(BB77+273)*$E$15)</f>
        <v>0</v>
      </c>
      <c r="AJ77">
        <f>$B$13*BH77+$C$13*BI77+$D$13*BT77</f>
        <v>0</v>
      </c>
      <c r="AK77">
        <f>AJ77*AL77</f>
        <v>0</v>
      </c>
      <c r="AL77">
        <f>($B$13*$D$11+$C$13*$D$11+$D$13*(BU77*$E$11+BV77*$G$11))/($B$13+$C$13+$D$13)</f>
        <v>0</v>
      </c>
      <c r="AM77">
        <f>($B$13*$K$11+$C$13*$K$11+$D$13*(BU77*$L$11+BV77*$N$11))/($B$13+$C$13+$D$13)</f>
        <v>0</v>
      </c>
      <c r="AN77">
        <v>1.8</v>
      </c>
      <c r="AO77">
        <v>0.5</v>
      </c>
      <c r="AP77" t="s">
        <v>334</v>
      </c>
      <c r="AQ77">
        <v>2</v>
      </c>
      <c r="AR77">
        <v>1657734047.5</v>
      </c>
      <c r="AS77">
        <v>419.6710967741935</v>
      </c>
      <c r="AT77">
        <v>419.9522903225807</v>
      </c>
      <c r="AU77">
        <v>38.71038709677419</v>
      </c>
      <c r="AV77">
        <v>38.62396451612903</v>
      </c>
      <c r="AW77">
        <v>418.5820967741935</v>
      </c>
      <c r="AX77">
        <v>38.48238709677419</v>
      </c>
      <c r="AY77">
        <v>600.0038064516128</v>
      </c>
      <c r="AZ77">
        <v>85.1595064516129</v>
      </c>
      <c r="BA77">
        <v>0.1000284967741935</v>
      </c>
      <c r="BB77">
        <v>34.51334516129032</v>
      </c>
      <c r="BC77">
        <v>34.6621870967742</v>
      </c>
      <c r="BD77">
        <v>999.9000000000003</v>
      </c>
      <c r="BE77">
        <v>0</v>
      </c>
      <c r="BF77">
        <v>0</v>
      </c>
      <c r="BG77">
        <v>9999.549032258064</v>
      </c>
      <c r="BH77">
        <v>62.93336774193548</v>
      </c>
      <c r="BI77">
        <v>2100.173548387097</v>
      </c>
      <c r="BJ77">
        <v>-0.2055536774193548</v>
      </c>
      <c r="BK77">
        <v>436.6523548387098</v>
      </c>
      <c r="BL77">
        <v>436.8241935483871</v>
      </c>
      <c r="BM77">
        <v>0.09225119354838708</v>
      </c>
      <c r="BN77">
        <v>419.9522903225807</v>
      </c>
      <c r="BO77">
        <v>38.62396451612903</v>
      </c>
      <c r="BP77">
        <v>3.297052903225806</v>
      </c>
      <c r="BQ77">
        <v>3.289198387096774</v>
      </c>
      <c r="BR77">
        <v>25.60941612903226</v>
      </c>
      <c r="BS77">
        <v>25.56922903225806</v>
      </c>
      <c r="BT77">
        <v>200.0071935483871</v>
      </c>
      <c r="BU77">
        <v>0.6429918709677419</v>
      </c>
      <c r="BV77">
        <v>0.3570080967741936</v>
      </c>
      <c r="BW77">
        <v>46</v>
      </c>
      <c r="BX77">
        <v>3340.482903225807</v>
      </c>
      <c r="BY77">
        <v>1657734072.5</v>
      </c>
      <c r="BZ77" t="s">
        <v>520</v>
      </c>
      <c r="CA77">
        <v>1657734072.5</v>
      </c>
      <c r="CB77">
        <v>1657734070.5</v>
      </c>
      <c r="CC77">
        <v>62</v>
      </c>
      <c r="CD77">
        <v>-0.076</v>
      </c>
      <c r="CE77">
        <v>-0.005</v>
      </c>
      <c r="CF77">
        <v>1.089</v>
      </c>
      <c r="CG77">
        <v>0.228</v>
      </c>
      <c r="CH77">
        <v>420</v>
      </c>
      <c r="CI77">
        <v>39</v>
      </c>
      <c r="CJ77">
        <v>0.31</v>
      </c>
      <c r="CK77">
        <v>0.31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3.21612</v>
      </c>
      <c r="CX77">
        <v>2.7812</v>
      </c>
      <c r="CY77">
        <v>0.0801322</v>
      </c>
      <c r="CZ77">
        <v>0.0814202</v>
      </c>
      <c r="DA77">
        <v>0.136763</v>
      </c>
      <c r="DB77">
        <v>0.138897</v>
      </c>
      <c r="DC77">
        <v>22647</v>
      </c>
      <c r="DD77">
        <v>22355.5</v>
      </c>
      <c r="DE77">
        <v>23724.9</v>
      </c>
      <c r="DF77">
        <v>21724.5</v>
      </c>
      <c r="DG77">
        <v>30342.3</v>
      </c>
      <c r="DH77">
        <v>23891.2</v>
      </c>
      <c r="DI77">
        <v>38826.9</v>
      </c>
      <c r="DJ77">
        <v>30088.9</v>
      </c>
      <c r="DK77">
        <v>2.00153</v>
      </c>
      <c r="DL77">
        <v>1.94772</v>
      </c>
      <c r="DM77">
        <v>-0.070475</v>
      </c>
      <c r="DN77">
        <v>0</v>
      </c>
      <c r="DO77">
        <v>35.8002</v>
      </c>
      <c r="DP77">
        <v>999.9</v>
      </c>
      <c r="DQ77">
        <v>44</v>
      </c>
      <c r="DR77">
        <v>43.8</v>
      </c>
      <c r="DS77">
        <v>46.7977</v>
      </c>
      <c r="DT77">
        <v>64.108</v>
      </c>
      <c r="DU77">
        <v>15.9495</v>
      </c>
      <c r="DV77">
        <v>2</v>
      </c>
      <c r="DW77">
        <v>1.3266</v>
      </c>
      <c r="DX77">
        <v>7.7172</v>
      </c>
      <c r="DY77">
        <v>20.1749</v>
      </c>
      <c r="DZ77">
        <v>5.22298</v>
      </c>
      <c r="EA77">
        <v>11.956</v>
      </c>
      <c r="EB77">
        <v>4.97285</v>
      </c>
      <c r="EC77">
        <v>3.28</v>
      </c>
      <c r="ED77">
        <v>6875.6</v>
      </c>
      <c r="EE77">
        <v>9999</v>
      </c>
      <c r="EF77">
        <v>9999</v>
      </c>
      <c r="EG77">
        <v>164.1</v>
      </c>
      <c r="EH77">
        <v>4.97179</v>
      </c>
      <c r="EI77">
        <v>1.86204</v>
      </c>
      <c r="EJ77">
        <v>1.86765</v>
      </c>
      <c r="EK77">
        <v>1.85927</v>
      </c>
      <c r="EL77">
        <v>1.86302</v>
      </c>
      <c r="EM77">
        <v>1.8637</v>
      </c>
      <c r="EN77">
        <v>1.86432</v>
      </c>
      <c r="EO77">
        <v>1.86069</v>
      </c>
      <c r="EP77">
        <v>0</v>
      </c>
      <c r="EQ77">
        <v>0</v>
      </c>
      <c r="ER77">
        <v>0</v>
      </c>
      <c r="ES77">
        <v>0</v>
      </c>
      <c r="ET77" t="s">
        <v>336</v>
      </c>
      <c r="EU77" t="s">
        <v>337</v>
      </c>
      <c r="EV77" t="s">
        <v>338</v>
      </c>
      <c r="EW77" t="s">
        <v>338</v>
      </c>
      <c r="EX77" t="s">
        <v>338</v>
      </c>
      <c r="EY77" t="s">
        <v>338</v>
      </c>
      <c r="EZ77">
        <v>0</v>
      </c>
      <c r="FA77">
        <v>100</v>
      </c>
      <c r="FB77">
        <v>100</v>
      </c>
      <c r="FC77">
        <v>1.089</v>
      </c>
      <c r="FD77">
        <v>0.228</v>
      </c>
      <c r="FE77">
        <v>1.015304065582658</v>
      </c>
      <c r="FF77">
        <v>0.0006784385813721132</v>
      </c>
      <c r="FG77">
        <v>-9.114967239483524E-07</v>
      </c>
      <c r="FH77">
        <v>3.422039933275619E-10</v>
      </c>
      <c r="FI77">
        <v>0.2338200000000015</v>
      </c>
      <c r="FJ77">
        <v>0</v>
      </c>
      <c r="FK77">
        <v>0</v>
      </c>
      <c r="FL77">
        <v>0</v>
      </c>
      <c r="FM77">
        <v>1</v>
      </c>
      <c r="FN77">
        <v>2092</v>
      </c>
      <c r="FO77">
        <v>0</v>
      </c>
      <c r="FP77">
        <v>27</v>
      </c>
      <c r="FQ77">
        <v>1</v>
      </c>
      <c r="FR77">
        <v>1.1</v>
      </c>
      <c r="FS77">
        <v>1.40747</v>
      </c>
      <c r="FT77">
        <v>2.4585</v>
      </c>
      <c r="FU77">
        <v>2.14966</v>
      </c>
      <c r="FV77">
        <v>2.69531</v>
      </c>
      <c r="FW77">
        <v>2.15088</v>
      </c>
      <c r="FX77">
        <v>2.47925</v>
      </c>
      <c r="FY77">
        <v>49.3894</v>
      </c>
      <c r="FZ77">
        <v>14.9463</v>
      </c>
      <c r="GA77">
        <v>19</v>
      </c>
      <c r="GB77">
        <v>617.2569999999999</v>
      </c>
      <c r="GC77">
        <v>589.79</v>
      </c>
      <c r="GD77">
        <v>28.0029</v>
      </c>
      <c r="GE77">
        <v>42.5755</v>
      </c>
      <c r="GF77">
        <v>30.001</v>
      </c>
      <c r="GG77">
        <v>41.9751</v>
      </c>
      <c r="GH77">
        <v>41.8663</v>
      </c>
      <c r="GI77">
        <v>28.2094</v>
      </c>
      <c r="GJ77">
        <v>18.6035</v>
      </c>
      <c r="GK77">
        <v>34.8526</v>
      </c>
      <c r="GL77">
        <v>28</v>
      </c>
      <c r="GM77">
        <v>420</v>
      </c>
      <c r="GN77">
        <v>38.656</v>
      </c>
      <c r="GO77">
        <v>98.1433</v>
      </c>
      <c r="GP77">
        <v>98.68989999999999</v>
      </c>
    </row>
    <row r="78" spans="1:198">
      <c r="A78">
        <v>60</v>
      </c>
      <c r="B78">
        <v>1657734133.5</v>
      </c>
      <c r="C78">
        <v>9874.5</v>
      </c>
      <c r="D78" t="s">
        <v>521</v>
      </c>
      <c r="E78" t="s">
        <v>522</v>
      </c>
      <c r="F78">
        <v>15</v>
      </c>
      <c r="G78">
        <v>1657734125.5</v>
      </c>
      <c r="H78">
        <f>(I78)/1000</f>
        <v>0</v>
      </c>
      <c r="I78">
        <f>1000*AY78*AG78*(AU78-AV78)/(100*AN78*(1000-AG78*AU78))</f>
        <v>0</v>
      </c>
      <c r="J78">
        <f>AY78*AG78*(AT78-AS78*(1000-AG78*AV78)/(1000-AG78*AU78))/(100*AN78)</f>
        <v>0</v>
      </c>
      <c r="K78">
        <f>AS78 - IF(AG78&gt;1, J78*AN78*100.0/(AI78*BG78), 0)</f>
        <v>0</v>
      </c>
      <c r="L78">
        <f>((R78-H78/2)*K78-J78)/(R78+H78/2)</f>
        <v>0</v>
      </c>
      <c r="M78">
        <f>L78*(AZ78+BA78)/1000.0</f>
        <v>0</v>
      </c>
      <c r="N78">
        <f>(AS78 - IF(AG78&gt;1, J78*AN78*100.0/(AI78*BG78), 0))*(AZ78+BA78)/1000.0</f>
        <v>0</v>
      </c>
      <c r="O78">
        <f>2.0/((1/Q78-1/P78)+SIGN(Q78)*SQRT((1/Q78-1/P78)*(1/Q78-1/P78) + 4*AO78/((AO78+1)*(AO78+1))*(2*1/Q78*1/P78-1/P78*1/P78)))</f>
        <v>0</v>
      </c>
      <c r="P78">
        <f>IF(LEFT(AP78,1)&lt;&gt;"0",IF(LEFT(AP78,1)="1",3.0,AQ78),$D$5+$E$5*(BG78*AZ78/($K$5*1000))+$F$5*(BG78*AZ78/($K$5*1000))*MAX(MIN(AN78,$J$5),$I$5)*MAX(MIN(AN78,$J$5),$I$5)+$G$5*MAX(MIN(AN78,$J$5),$I$5)*(BG78*AZ78/($K$5*1000))+$H$5*(BG78*AZ78/($K$5*1000))*(BG78*AZ78/($K$5*1000)))</f>
        <v>0</v>
      </c>
      <c r="Q78">
        <f>H78*(1000-(1000*0.61365*exp(17.502*U78/(240.97+U78))/(AZ78+BA78)+AU78)/2)/(1000*0.61365*exp(17.502*U78/(240.97+U78))/(AZ78+BA78)-AU78)</f>
        <v>0</v>
      </c>
      <c r="R78">
        <f>1/((AO78+1)/(O78/1.6)+1/(P78/1.37)) + AO78/((AO78+1)/(O78/1.6) + AO78/(P78/1.37))</f>
        <v>0</v>
      </c>
      <c r="S78">
        <f>(AJ78*AM78)</f>
        <v>0</v>
      </c>
      <c r="T78">
        <f>(BB78+(S78+2*0.95*5.67E-8*(((BB78+$B$9)+273)^4-(BB78+273)^4)-44100*H78)/(1.84*29.3*P78+8*0.95*5.67E-8*(BB78+273)^3))</f>
        <v>0</v>
      </c>
      <c r="U78">
        <f>($C$9*BC78+$D$9*BD78+$E$9*T78)</f>
        <v>0</v>
      </c>
      <c r="V78">
        <f>0.61365*exp(17.502*U78/(240.97+U78))</f>
        <v>0</v>
      </c>
      <c r="W78">
        <f>(X78/Y78*100)</f>
        <v>0</v>
      </c>
      <c r="X78">
        <f>AU78*(AZ78+BA78)/1000</f>
        <v>0</v>
      </c>
      <c r="Y78">
        <f>0.61365*exp(17.502*BB78/(240.97+BB78))</f>
        <v>0</v>
      </c>
      <c r="Z78">
        <f>(V78-AU78*(AZ78+BA78)/1000)</f>
        <v>0</v>
      </c>
      <c r="AA78">
        <f>(-H78*44100)</f>
        <v>0</v>
      </c>
      <c r="AB78">
        <f>2*29.3*P78*0.92*(BB78-U78)</f>
        <v>0</v>
      </c>
      <c r="AC78">
        <f>2*0.95*5.67E-8*(((BB78+$B$9)+273)^4-(U78+273)^4)</f>
        <v>0</v>
      </c>
      <c r="AD78">
        <f>S78+AC78+AA78+AB78</f>
        <v>0</v>
      </c>
      <c r="AE78">
        <v>0</v>
      </c>
      <c r="AF78">
        <v>0</v>
      </c>
      <c r="AG78">
        <f>IF(AE78*$H$15&gt;=AI78,1.0,(AI78/(AI78-AE78*$H$15)))</f>
        <v>0</v>
      </c>
      <c r="AH78">
        <f>(AG78-1)*100</f>
        <v>0</v>
      </c>
      <c r="AI78">
        <f>MAX(0,($B$15+$C$15*BG78)/(1+$D$15*BG78)*AZ78/(BB78+273)*$E$15)</f>
        <v>0</v>
      </c>
      <c r="AJ78">
        <f>$B$13*BH78+$C$13*BI78+$D$13*BT78</f>
        <v>0</v>
      </c>
      <c r="AK78">
        <f>AJ78*AL78</f>
        <v>0</v>
      </c>
      <c r="AL78">
        <f>($B$13*$D$11+$C$13*$D$11+$D$13*(BU78*$E$11+BV78*$G$11))/($B$13+$C$13+$D$13)</f>
        <v>0</v>
      </c>
      <c r="AM78">
        <f>($B$13*$K$11+$C$13*$K$11+$D$13*(BU78*$L$11+BV78*$N$11))/($B$13+$C$13+$D$13)</f>
        <v>0</v>
      </c>
      <c r="AN78">
        <v>1.8</v>
      </c>
      <c r="AO78">
        <v>0.5</v>
      </c>
      <c r="AP78" t="s">
        <v>334</v>
      </c>
      <c r="AQ78">
        <v>2</v>
      </c>
      <c r="AR78">
        <v>1657734125.5</v>
      </c>
      <c r="AS78">
        <v>419.8689677419355</v>
      </c>
      <c r="AT78">
        <v>419.9619032258065</v>
      </c>
      <c r="AU78">
        <v>38.75752903225806</v>
      </c>
      <c r="AV78">
        <v>38.7294935483871</v>
      </c>
      <c r="AW78">
        <v>418.7569677419355</v>
      </c>
      <c r="AX78">
        <v>38.53252903225806</v>
      </c>
      <c r="AY78">
        <v>599.9960000000001</v>
      </c>
      <c r="AZ78">
        <v>85.1628129032258</v>
      </c>
      <c r="BA78">
        <v>0.09998617096774194</v>
      </c>
      <c r="BB78">
        <v>34.53054193548387</v>
      </c>
      <c r="BC78">
        <v>34.59022580645162</v>
      </c>
      <c r="BD78">
        <v>999.9000000000003</v>
      </c>
      <c r="BE78">
        <v>0</v>
      </c>
      <c r="BF78">
        <v>0</v>
      </c>
      <c r="BG78">
        <v>10003.91387096774</v>
      </c>
      <c r="BH78">
        <v>31.29770322580645</v>
      </c>
      <c r="BI78">
        <v>2098.615806451613</v>
      </c>
      <c r="BJ78">
        <v>-0.1160780838709678</v>
      </c>
      <c r="BK78">
        <v>436.7756451612903</v>
      </c>
      <c r="BL78">
        <v>436.8821612903226</v>
      </c>
      <c r="BM78">
        <v>0.03153634838709678</v>
      </c>
      <c r="BN78">
        <v>419.9619032258065</v>
      </c>
      <c r="BO78">
        <v>38.7294935483871</v>
      </c>
      <c r="BP78">
        <v>3.300998064516128</v>
      </c>
      <c r="BQ78">
        <v>3.298312903225807</v>
      </c>
      <c r="BR78">
        <v>25.62956129032258</v>
      </c>
      <c r="BS78">
        <v>25.61583548387097</v>
      </c>
      <c r="BT78">
        <v>100.0038419354839</v>
      </c>
      <c r="BU78">
        <v>0.6429897096774193</v>
      </c>
      <c r="BV78">
        <v>0.3570102580645161</v>
      </c>
      <c r="BW78">
        <v>46</v>
      </c>
      <c r="BX78">
        <v>1670.244838709677</v>
      </c>
      <c r="BY78">
        <v>1657734148.5</v>
      </c>
      <c r="BZ78" t="s">
        <v>523</v>
      </c>
      <c r="CA78">
        <v>1657734148.5</v>
      </c>
      <c r="CB78">
        <v>1657734146.5</v>
      </c>
      <c r="CC78">
        <v>63</v>
      </c>
      <c r="CD78">
        <v>0.023</v>
      </c>
      <c r="CE78">
        <v>-0.003</v>
      </c>
      <c r="CF78">
        <v>1.112</v>
      </c>
      <c r="CG78">
        <v>0.225</v>
      </c>
      <c r="CH78">
        <v>420</v>
      </c>
      <c r="CI78">
        <v>39</v>
      </c>
      <c r="CJ78">
        <v>0.34</v>
      </c>
      <c r="CK78">
        <v>0.39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3.21586</v>
      </c>
      <c r="CX78">
        <v>2.78125</v>
      </c>
      <c r="CY78">
        <v>0.08012039999999999</v>
      </c>
      <c r="CZ78">
        <v>0.0813797</v>
      </c>
      <c r="DA78">
        <v>0.136933</v>
      </c>
      <c r="DB78">
        <v>0.139217</v>
      </c>
      <c r="DC78">
        <v>22637.8</v>
      </c>
      <c r="DD78">
        <v>22348.3</v>
      </c>
      <c r="DE78">
        <v>23715.6</v>
      </c>
      <c r="DF78">
        <v>21717.1</v>
      </c>
      <c r="DG78">
        <v>30326</v>
      </c>
      <c r="DH78">
        <v>23874.5</v>
      </c>
      <c r="DI78">
        <v>38812.6</v>
      </c>
      <c r="DJ78">
        <v>30078.6</v>
      </c>
      <c r="DK78">
        <v>1.99795</v>
      </c>
      <c r="DL78">
        <v>1.9436</v>
      </c>
      <c r="DM78">
        <v>-0.07521360000000001</v>
      </c>
      <c r="DN78">
        <v>0</v>
      </c>
      <c r="DO78">
        <v>35.818</v>
      </c>
      <c r="DP78">
        <v>999.9</v>
      </c>
      <c r="DQ78">
        <v>43.3</v>
      </c>
      <c r="DR78">
        <v>44.1</v>
      </c>
      <c r="DS78">
        <v>46.7739</v>
      </c>
      <c r="DT78">
        <v>63.988</v>
      </c>
      <c r="DU78">
        <v>16.0136</v>
      </c>
      <c r="DV78">
        <v>2</v>
      </c>
      <c r="DW78">
        <v>1.34583</v>
      </c>
      <c r="DX78">
        <v>8.00328</v>
      </c>
      <c r="DY78">
        <v>20.1607</v>
      </c>
      <c r="DZ78">
        <v>5.22283</v>
      </c>
      <c r="EA78">
        <v>11.956</v>
      </c>
      <c r="EB78">
        <v>4.97335</v>
      </c>
      <c r="EC78">
        <v>3.28</v>
      </c>
      <c r="ED78">
        <v>6877.4</v>
      </c>
      <c r="EE78">
        <v>9999</v>
      </c>
      <c r="EF78">
        <v>9999</v>
      </c>
      <c r="EG78">
        <v>164.1</v>
      </c>
      <c r="EH78">
        <v>4.97178</v>
      </c>
      <c r="EI78">
        <v>1.86211</v>
      </c>
      <c r="EJ78">
        <v>1.86764</v>
      </c>
      <c r="EK78">
        <v>1.85926</v>
      </c>
      <c r="EL78">
        <v>1.86307</v>
      </c>
      <c r="EM78">
        <v>1.86369</v>
      </c>
      <c r="EN78">
        <v>1.86432</v>
      </c>
      <c r="EO78">
        <v>1.8607</v>
      </c>
      <c r="EP78">
        <v>0</v>
      </c>
      <c r="EQ78">
        <v>0</v>
      </c>
      <c r="ER78">
        <v>0</v>
      </c>
      <c r="ES78">
        <v>0</v>
      </c>
      <c r="ET78" t="s">
        <v>336</v>
      </c>
      <c r="EU78" t="s">
        <v>337</v>
      </c>
      <c r="EV78" t="s">
        <v>338</v>
      </c>
      <c r="EW78" t="s">
        <v>338</v>
      </c>
      <c r="EX78" t="s">
        <v>338</v>
      </c>
      <c r="EY78" t="s">
        <v>338</v>
      </c>
      <c r="EZ78">
        <v>0</v>
      </c>
      <c r="FA78">
        <v>100</v>
      </c>
      <c r="FB78">
        <v>100</v>
      </c>
      <c r="FC78">
        <v>1.112</v>
      </c>
      <c r="FD78">
        <v>0.225</v>
      </c>
      <c r="FE78">
        <v>0.9395021414007491</v>
      </c>
      <c r="FF78">
        <v>0.0006784385813721132</v>
      </c>
      <c r="FG78">
        <v>-9.114967239483524E-07</v>
      </c>
      <c r="FH78">
        <v>3.422039933275619E-10</v>
      </c>
      <c r="FI78">
        <v>0.2285</v>
      </c>
      <c r="FJ78">
        <v>0</v>
      </c>
      <c r="FK78">
        <v>0</v>
      </c>
      <c r="FL78">
        <v>0</v>
      </c>
      <c r="FM78">
        <v>1</v>
      </c>
      <c r="FN78">
        <v>2092</v>
      </c>
      <c r="FO78">
        <v>0</v>
      </c>
      <c r="FP78">
        <v>27</v>
      </c>
      <c r="FQ78">
        <v>1</v>
      </c>
      <c r="FR78">
        <v>1.1</v>
      </c>
      <c r="FS78">
        <v>1.40991</v>
      </c>
      <c r="FT78">
        <v>2.45972</v>
      </c>
      <c r="FU78">
        <v>2.14966</v>
      </c>
      <c r="FV78">
        <v>2.69531</v>
      </c>
      <c r="FW78">
        <v>2.15088</v>
      </c>
      <c r="FX78">
        <v>2.45239</v>
      </c>
      <c r="FY78">
        <v>49.6426</v>
      </c>
      <c r="FZ78">
        <v>14.9026</v>
      </c>
      <c r="GA78">
        <v>19</v>
      </c>
      <c r="GB78">
        <v>616.102</v>
      </c>
      <c r="GC78">
        <v>588.129</v>
      </c>
      <c r="GD78">
        <v>28.0057</v>
      </c>
      <c r="GE78">
        <v>42.7627</v>
      </c>
      <c r="GF78">
        <v>30.0019</v>
      </c>
      <c r="GG78">
        <v>42.1738</v>
      </c>
      <c r="GH78">
        <v>42.0747</v>
      </c>
      <c r="GI78">
        <v>28.2392</v>
      </c>
      <c r="GJ78">
        <v>18.044</v>
      </c>
      <c r="GK78">
        <v>34.8526</v>
      </c>
      <c r="GL78">
        <v>28</v>
      </c>
      <c r="GM78">
        <v>420</v>
      </c>
      <c r="GN78">
        <v>38.6618</v>
      </c>
      <c r="GO78">
        <v>98.1063</v>
      </c>
      <c r="GP78">
        <v>98.6563</v>
      </c>
    </row>
    <row r="79" spans="1:198">
      <c r="A79">
        <v>61</v>
      </c>
      <c r="B79">
        <v>1657734209.5</v>
      </c>
      <c r="C79">
        <v>9950.5</v>
      </c>
      <c r="D79" t="s">
        <v>524</v>
      </c>
      <c r="E79" t="s">
        <v>525</v>
      </c>
      <c r="F79">
        <v>15</v>
      </c>
      <c r="G79">
        <v>1657734201.5</v>
      </c>
      <c r="H79">
        <f>(I79)/1000</f>
        <v>0</v>
      </c>
      <c r="I79">
        <f>1000*AY79*AG79*(AU79-AV79)/(100*AN79*(1000-AG79*AU79))</f>
        <v>0</v>
      </c>
      <c r="J79">
        <f>AY79*AG79*(AT79-AS79*(1000-AG79*AV79)/(1000-AG79*AU79))/(100*AN79)</f>
        <v>0</v>
      </c>
      <c r="K79">
        <f>AS79 - IF(AG79&gt;1, J79*AN79*100.0/(AI79*BG79), 0)</f>
        <v>0</v>
      </c>
      <c r="L79">
        <f>((R79-H79/2)*K79-J79)/(R79+H79/2)</f>
        <v>0</v>
      </c>
      <c r="M79">
        <f>L79*(AZ79+BA79)/1000.0</f>
        <v>0</v>
      </c>
      <c r="N79">
        <f>(AS79 - IF(AG79&gt;1, J79*AN79*100.0/(AI79*BG79), 0))*(AZ79+BA79)/1000.0</f>
        <v>0</v>
      </c>
      <c r="O79">
        <f>2.0/((1/Q79-1/P79)+SIGN(Q79)*SQRT((1/Q79-1/P79)*(1/Q79-1/P79) + 4*AO79/((AO79+1)*(AO79+1))*(2*1/Q79*1/P79-1/P79*1/P79)))</f>
        <v>0</v>
      </c>
      <c r="P79">
        <f>IF(LEFT(AP79,1)&lt;&gt;"0",IF(LEFT(AP79,1)="1",3.0,AQ79),$D$5+$E$5*(BG79*AZ79/($K$5*1000))+$F$5*(BG79*AZ79/($K$5*1000))*MAX(MIN(AN79,$J$5),$I$5)*MAX(MIN(AN79,$J$5),$I$5)+$G$5*MAX(MIN(AN79,$J$5),$I$5)*(BG79*AZ79/($K$5*1000))+$H$5*(BG79*AZ79/($K$5*1000))*(BG79*AZ79/($K$5*1000)))</f>
        <v>0</v>
      </c>
      <c r="Q79">
        <f>H79*(1000-(1000*0.61365*exp(17.502*U79/(240.97+U79))/(AZ79+BA79)+AU79)/2)/(1000*0.61365*exp(17.502*U79/(240.97+U79))/(AZ79+BA79)-AU79)</f>
        <v>0</v>
      </c>
      <c r="R79">
        <f>1/((AO79+1)/(O79/1.6)+1/(P79/1.37)) + AO79/((AO79+1)/(O79/1.6) + AO79/(P79/1.37))</f>
        <v>0</v>
      </c>
      <c r="S79">
        <f>(AJ79*AM79)</f>
        <v>0</v>
      </c>
      <c r="T79">
        <f>(BB79+(S79+2*0.95*5.67E-8*(((BB79+$B$9)+273)^4-(BB79+273)^4)-44100*H79)/(1.84*29.3*P79+8*0.95*5.67E-8*(BB79+273)^3))</f>
        <v>0</v>
      </c>
      <c r="U79">
        <f>($C$9*BC79+$D$9*BD79+$E$9*T79)</f>
        <v>0</v>
      </c>
      <c r="V79">
        <f>0.61365*exp(17.502*U79/(240.97+U79))</f>
        <v>0</v>
      </c>
      <c r="W79">
        <f>(X79/Y79*100)</f>
        <v>0</v>
      </c>
      <c r="X79">
        <f>AU79*(AZ79+BA79)/1000</f>
        <v>0</v>
      </c>
      <c r="Y79">
        <f>0.61365*exp(17.502*BB79/(240.97+BB79))</f>
        <v>0</v>
      </c>
      <c r="Z79">
        <f>(V79-AU79*(AZ79+BA79)/1000)</f>
        <v>0</v>
      </c>
      <c r="AA79">
        <f>(-H79*44100)</f>
        <v>0</v>
      </c>
      <c r="AB79">
        <f>2*29.3*P79*0.92*(BB79-U79)</f>
        <v>0</v>
      </c>
      <c r="AC79">
        <f>2*0.95*5.67E-8*(((BB79+$B$9)+273)^4-(U79+273)^4)</f>
        <v>0</v>
      </c>
      <c r="AD79">
        <f>S79+AC79+AA79+AB79</f>
        <v>0</v>
      </c>
      <c r="AE79">
        <v>0</v>
      </c>
      <c r="AF79">
        <v>0</v>
      </c>
      <c r="AG79">
        <f>IF(AE79*$H$15&gt;=AI79,1.0,(AI79/(AI79-AE79*$H$15)))</f>
        <v>0</v>
      </c>
      <c r="AH79">
        <f>(AG79-1)*100</f>
        <v>0</v>
      </c>
      <c r="AI79">
        <f>MAX(0,($B$15+$C$15*BG79)/(1+$D$15*BG79)*AZ79/(BB79+273)*$E$15)</f>
        <v>0</v>
      </c>
      <c r="AJ79">
        <f>$B$13*BH79+$C$13*BI79+$D$13*BT79</f>
        <v>0</v>
      </c>
      <c r="AK79">
        <f>AJ79*AL79</f>
        <v>0</v>
      </c>
      <c r="AL79">
        <f>($B$13*$D$11+$C$13*$D$11+$D$13*(BU79*$E$11+BV79*$G$11))/($B$13+$C$13+$D$13)</f>
        <v>0</v>
      </c>
      <c r="AM79">
        <f>($B$13*$K$11+$C$13*$K$11+$D$13*(BU79*$L$11+BV79*$N$11))/($B$13+$C$13+$D$13)</f>
        <v>0</v>
      </c>
      <c r="AN79">
        <v>1.8</v>
      </c>
      <c r="AO79">
        <v>0.5</v>
      </c>
      <c r="AP79" t="s">
        <v>334</v>
      </c>
      <c r="AQ79">
        <v>2</v>
      </c>
      <c r="AR79">
        <v>1657734201.5</v>
      </c>
      <c r="AS79">
        <v>419.916870967742</v>
      </c>
      <c r="AT79">
        <v>419.9533225806451</v>
      </c>
      <c r="AU79">
        <v>38.78855806451614</v>
      </c>
      <c r="AV79">
        <v>38.77352258064516</v>
      </c>
      <c r="AW79">
        <v>418.882870967742</v>
      </c>
      <c r="AX79">
        <v>38.57255806451614</v>
      </c>
      <c r="AY79">
        <v>599.9948709677419</v>
      </c>
      <c r="AZ79">
        <v>85.16776451612903</v>
      </c>
      <c r="BA79">
        <v>0.09997823225806451</v>
      </c>
      <c r="BB79">
        <v>34.51032258064517</v>
      </c>
      <c r="BC79">
        <v>34.53879354838709</v>
      </c>
      <c r="BD79">
        <v>999.9000000000003</v>
      </c>
      <c r="BE79">
        <v>0</v>
      </c>
      <c r="BF79">
        <v>0</v>
      </c>
      <c r="BG79">
        <v>9999.935483870968</v>
      </c>
      <c r="BH79">
        <v>15.35905161290323</v>
      </c>
      <c r="BI79">
        <v>2145.19</v>
      </c>
      <c r="BJ79">
        <v>0.04168209007096776</v>
      </c>
      <c r="BK79">
        <v>436.9474838709678</v>
      </c>
      <c r="BL79">
        <v>436.8931612903226</v>
      </c>
      <c r="BM79">
        <v>0.02419501870967742</v>
      </c>
      <c r="BN79">
        <v>419.9533225806451</v>
      </c>
      <c r="BO79">
        <v>38.77352258064516</v>
      </c>
      <c r="BP79">
        <v>3.304314838709677</v>
      </c>
      <c r="BQ79">
        <v>3.302253225806452</v>
      </c>
      <c r="BR79">
        <v>25.64648064516129</v>
      </c>
      <c r="BS79">
        <v>25.63595806451613</v>
      </c>
      <c r="BT79">
        <v>50.0017129032258</v>
      </c>
      <c r="BU79">
        <v>0.6429732258064517</v>
      </c>
      <c r="BV79">
        <v>0.3570267096774194</v>
      </c>
      <c r="BW79">
        <v>46</v>
      </c>
      <c r="BX79">
        <v>835.1115483870967</v>
      </c>
      <c r="BY79">
        <v>1657734223.5</v>
      </c>
      <c r="BZ79" t="s">
        <v>526</v>
      </c>
      <c r="CA79">
        <v>1657734221.5</v>
      </c>
      <c r="CB79">
        <v>1657734223.5</v>
      </c>
      <c r="CC79">
        <v>64</v>
      </c>
      <c r="CD79">
        <v>-0.078</v>
      </c>
      <c r="CE79">
        <v>-0.008999999999999999</v>
      </c>
      <c r="CF79">
        <v>1.034</v>
      </c>
      <c r="CG79">
        <v>0.216</v>
      </c>
      <c r="CH79">
        <v>420</v>
      </c>
      <c r="CI79">
        <v>39</v>
      </c>
      <c r="CJ79">
        <v>0.29</v>
      </c>
      <c r="CK79">
        <v>0.4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3.21548</v>
      </c>
      <c r="CX79">
        <v>2.78125</v>
      </c>
      <c r="CY79">
        <v>0.0800997</v>
      </c>
      <c r="CZ79">
        <v>0.0813446</v>
      </c>
      <c r="DA79">
        <v>0.136936</v>
      </c>
      <c r="DB79">
        <v>0.139121</v>
      </c>
      <c r="DC79">
        <v>22626.7</v>
      </c>
      <c r="DD79">
        <v>22338.9</v>
      </c>
      <c r="DE79">
        <v>23704.4</v>
      </c>
      <c r="DF79">
        <v>21707.9</v>
      </c>
      <c r="DG79">
        <v>30313.2</v>
      </c>
      <c r="DH79">
        <v>23867.6</v>
      </c>
      <c r="DI79">
        <v>38795</v>
      </c>
      <c r="DJ79">
        <v>30066</v>
      </c>
      <c r="DK79">
        <v>1.99513</v>
      </c>
      <c r="DL79">
        <v>1.93852</v>
      </c>
      <c r="DM79">
        <v>-0.0812821</v>
      </c>
      <c r="DN79">
        <v>0</v>
      </c>
      <c r="DO79">
        <v>35.8541</v>
      </c>
      <c r="DP79">
        <v>999.9</v>
      </c>
      <c r="DQ79">
        <v>42.8</v>
      </c>
      <c r="DR79">
        <v>44.4</v>
      </c>
      <c r="DS79">
        <v>46.9556</v>
      </c>
      <c r="DT79">
        <v>64.098</v>
      </c>
      <c r="DU79">
        <v>16.1418</v>
      </c>
      <c r="DV79">
        <v>2</v>
      </c>
      <c r="DW79">
        <v>1.37089</v>
      </c>
      <c r="DX79">
        <v>8.18346</v>
      </c>
      <c r="DY79">
        <v>20.1513</v>
      </c>
      <c r="DZ79">
        <v>5.22208</v>
      </c>
      <c r="EA79">
        <v>11.956</v>
      </c>
      <c r="EB79">
        <v>4.9729</v>
      </c>
      <c r="EC79">
        <v>3.28</v>
      </c>
      <c r="ED79">
        <v>6879.5</v>
      </c>
      <c r="EE79">
        <v>9999</v>
      </c>
      <c r="EF79">
        <v>9999</v>
      </c>
      <c r="EG79">
        <v>164.1</v>
      </c>
      <c r="EH79">
        <v>4.97177</v>
      </c>
      <c r="EI79">
        <v>1.86208</v>
      </c>
      <c r="EJ79">
        <v>1.86762</v>
      </c>
      <c r="EK79">
        <v>1.85927</v>
      </c>
      <c r="EL79">
        <v>1.86306</v>
      </c>
      <c r="EM79">
        <v>1.86371</v>
      </c>
      <c r="EN79">
        <v>1.86432</v>
      </c>
      <c r="EO79">
        <v>1.8607</v>
      </c>
      <c r="EP79">
        <v>0</v>
      </c>
      <c r="EQ79">
        <v>0</v>
      </c>
      <c r="ER79">
        <v>0</v>
      </c>
      <c r="ES79">
        <v>0</v>
      </c>
      <c r="ET79" t="s">
        <v>336</v>
      </c>
      <c r="EU79" t="s">
        <v>337</v>
      </c>
      <c r="EV79" t="s">
        <v>338</v>
      </c>
      <c r="EW79" t="s">
        <v>338</v>
      </c>
      <c r="EX79" t="s">
        <v>338</v>
      </c>
      <c r="EY79" t="s">
        <v>338</v>
      </c>
      <c r="EZ79">
        <v>0</v>
      </c>
      <c r="FA79">
        <v>100</v>
      </c>
      <c r="FB79">
        <v>100</v>
      </c>
      <c r="FC79">
        <v>1.034</v>
      </c>
      <c r="FD79">
        <v>0.216</v>
      </c>
      <c r="FE79">
        <v>0.9627514240906329</v>
      </c>
      <c r="FF79">
        <v>0.0006784385813721132</v>
      </c>
      <c r="FG79">
        <v>-9.114967239483524E-07</v>
      </c>
      <c r="FH79">
        <v>3.422039933275619E-10</v>
      </c>
      <c r="FI79">
        <v>0.2251550000000009</v>
      </c>
      <c r="FJ79">
        <v>0</v>
      </c>
      <c r="FK79">
        <v>0</v>
      </c>
      <c r="FL79">
        <v>0</v>
      </c>
      <c r="FM79">
        <v>1</v>
      </c>
      <c r="FN79">
        <v>2092</v>
      </c>
      <c r="FO79">
        <v>0</v>
      </c>
      <c r="FP79">
        <v>27</v>
      </c>
      <c r="FQ79">
        <v>1</v>
      </c>
      <c r="FR79">
        <v>1.1</v>
      </c>
      <c r="FS79">
        <v>1.41113</v>
      </c>
      <c r="FT79">
        <v>2.4585</v>
      </c>
      <c r="FU79">
        <v>2.14966</v>
      </c>
      <c r="FV79">
        <v>2.69531</v>
      </c>
      <c r="FW79">
        <v>2.15088</v>
      </c>
      <c r="FX79">
        <v>2.46094</v>
      </c>
      <c r="FY79">
        <v>49.8656</v>
      </c>
      <c r="FZ79">
        <v>14.8588</v>
      </c>
      <c r="GA79">
        <v>19</v>
      </c>
      <c r="GB79">
        <v>615.89</v>
      </c>
      <c r="GC79">
        <v>585.9</v>
      </c>
      <c r="GD79">
        <v>28.0026</v>
      </c>
      <c r="GE79">
        <v>43.0239</v>
      </c>
      <c r="GF79">
        <v>30.0013</v>
      </c>
      <c r="GG79">
        <v>42.4133</v>
      </c>
      <c r="GH79">
        <v>42.3102</v>
      </c>
      <c r="GI79">
        <v>28.26</v>
      </c>
      <c r="GJ79">
        <v>18.3596</v>
      </c>
      <c r="GK79">
        <v>34.4625</v>
      </c>
      <c r="GL79">
        <v>28</v>
      </c>
      <c r="GM79">
        <v>420</v>
      </c>
      <c r="GN79">
        <v>38.6539</v>
      </c>
      <c r="GO79">
        <v>98.0611</v>
      </c>
      <c r="GP79">
        <v>98.6148</v>
      </c>
    </row>
    <row r="80" spans="1:198">
      <c r="A80">
        <v>62</v>
      </c>
      <c r="B80">
        <v>1657734284.5</v>
      </c>
      <c r="C80">
        <v>10025.5</v>
      </c>
      <c r="D80" t="s">
        <v>527</v>
      </c>
      <c r="E80" t="s">
        <v>528</v>
      </c>
      <c r="F80">
        <v>15</v>
      </c>
      <c r="G80">
        <v>1657734276.5</v>
      </c>
      <c r="H80">
        <f>(I80)/1000</f>
        <v>0</v>
      </c>
      <c r="I80">
        <f>1000*AY80*AG80*(AU80-AV80)/(100*AN80*(1000-AG80*AU80))</f>
        <v>0</v>
      </c>
      <c r="J80">
        <f>AY80*AG80*(AT80-AS80*(1000-AG80*AV80)/(1000-AG80*AU80))/(100*AN80)</f>
        <v>0</v>
      </c>
      <c r="K80">
        <f>AS80 - IF(AG80&gt;1, J80*AN80*100.0/(AI80*BG80), 0)</f>
        <v>0</v>
      </c>
      <c r="L80">
        <f>((R80-H80/2)*K80-J80)/(R80+H80/2)</f>
        <v>0</v>
      </c>
      <c r="M80">
        <f>L80*(AZ80+BA80)/1000.0</f>
        <v>0</v>
      </c>
      <c r="N80">
        <f>(AS80 - IF(AG80&gt;1, J80*AN80*100.0/(AI80*BG80), 0))*(AZ80+BA80)/1000.0</f>
        <v>0</v>
      </c>
      <c r="O80">
        <f>2.0/((1/Q80-1/P80)+SIGN(Q80)*SQRT((1/Q80-1/P80)*(1/Q80-1/P80) + 4*AO80/((AO80+1)*(AO80+1))*(2*1/Q80*1/P80-1/P80*1/P80)))</f>
        <v>0</v>
      </c>
      <c r="P80">
        <f>IF(LEFT(AP80,1)&lt;&gt;"0",IF(LEFT(AP80,1)="1",3.0,AQ80),$D$5+$E$5*(BG80*AZ80/($K$5*1000))+$F$5*(BG80*AZ80/($K$5*1000))*MAX(MIN(AN80,$J$5),$I$5)*MAX(MIN(AN80,$J$5),$I$5)+$G$5*MAX(MIN(AN80,$J$5),$I$5)*(BG80*AZ80/($K$5*1000))+$H$5*(BG80*AZ80/($K$5*1000))*(BG80*AZ80/($K$5*1000)))</f>
        <v>0</v>
      </c>
      <c r="Q80">
        <f>H80*(1000-(1000*0.61365*exp(17.502*U80/(240.97+U80))/(AZ80+BA80)+AU80)/2)/(1000*0.61365*exp(17.502*U80/(240.97+U80))/(AZ80+BA80)-AU80)</f>
        <v>0</v>
      </c>
      <c r="R80">
        <f>1/((AO80+1)/(O80/1.6)+1/(P80/1.37)) + AO80/((AO80+1)/(O80/1.6) + AO80/(P80/1.37))</f>
        <v>0</v>
      </c>
      <c r="S80">
        <f>(AJ80*AM80)</f>
        <v>0</v>
      </c>
      <c r="T80">
        <f>(BB80+(S80+2*0.95*5.67E-8*(((BB80+$B$9)+273)^4-(BB80+273)^4)-44100*H80)/(1.84*29.3*P80+8*0.95*5.67E-8*(BB80+273)^3))</f>
        <v>0</v>
      </c>
      <c r="U80">
        <f>($C$9*BC80+$D$9*BD80+$E$9*T80)</f>
        <v>0</v>
      </c>
      <c r="V80">
        <f>0.61365*exp(17.502*U80/(240.97+U80))</f>
        <v>0</v>
      </c>
      <c r="W80">
        <f>(X80/Y80*100)</f>
        <v>0</v>
      </c>
      <c r="X80">
        <f>AU80*(AZ80+BA80)/1000</f>
        <v>0</v>
      </c>
      <c r="Y80">
        <f>0.61365*exp(17.502*BB80/(240.97+BB80))</f>
        <v>0</v>
      </c>
      <c r="Z80">
        <f>(V80-AU80*(AZ80+BA80)/1000)</f>
        <v>0</v>
      </c>
      <c r="AA80">
        <f>(-H80*44100)</f>
        <v>0</v>
      </c>
      <c r="AB80">
        <f>2*29.3*P80*0.92*(BB80-U80)</f>
        <v>0</v>
      </c>
      <c r="AC80">
        <f>2*0.95*5.67E-8*(((BB80+$B$9)+273)^4-(U80+273)^4)</f>
        <v>0</v>
      </c>
      <c r="AD80">
        <f>S80+AC80+AA80+AB80</f>
        <v>0</v>
      </c>
      <c r="AE80">
        <v>0</v>
      </c>
      <c r="AF80">
        <v>0</v>
      </c>
      <c r="AG80">
        <f>IF(AE80*$H$15&gt;=AI80,1.0,(AI80/(AI80-AE80*$H$15)))</f>
        <v>0</v>
      </c>
      <c r="AH80">
        <f>(AG80-1)*100</f>
        <v>0</v>
      </c>
      <c r="AI80">
        <f>MAX(0,($B$15+$C$15*BG80)/(1+$D$15*BG80)*AZ80/(BB80+273)*$E$15)</f>
        <v>0</v>
      </c>
      <c r="AJ80">
        <f>$B$13*BH80+$C$13*BI80+$D$13*BT80</f>
        <v>0</v>
      </c>
      <c r="AK80">
        <f>AJ80*AL80</f>
        <v>0</v>
      </c>
      <c r="AL80">
        <f>($B$13*$D$11+$C$13*$D$11+$D$13*(BU80*$E$11+BV80*$G$11))/($B$13+$C$13+$D$13)</f>
        <v>0</v>
      </c>
      <c r="AM80">
        <f>($B$13*$K$11+$C$13*$K$11+$D$13*(BU80*$L$11+BV80*$N$11))/($B$13+$C$13+$D$13)</f>
        <v>0</v>
      </c>
      <c r="AN80">
        <v>1.8</v>
      </c>
      <c r="AO80">
        <v>0.5</v>
      </c>
      <c r="AP80" t="s">
        <v>334</v>
      </c>
      <c r="AQ80">
        <v>2</v>
      </c>
      <c r="AR80">
        <v>1657734276.5</v>
      </c>
      <c r="AS80">
        <v>420.2702903225807</v>
      </c>
      <c r="AT80">
        <v>419.9807741935484</v>
      </c>
      <c r="AU80">
        <v>38.66781290322582</v>
      </c>
      <c r="AV80">
        <v>38.62682580645161</v>
      </c>
      <c r="AW80">
        <v>419.2042903225807</v>
      </c>
      <c r="AX80">
        <v>38.45981290322582</v>
      </c>
      <c r="AY80">
        <v>599.9892580645162</v>
      </c>
      <c r="AZ80">
        <v>85.17131612903226</v>
      </c>
      <c r="BA80">
        <v>0.09997032258064516</v>
      </c>
      <c r="BB80">
        <v>34.52809032258065</v>
      </c>
      <c r="BC80">
        <v>34.50979032258064</v>
      </c>
      <c r="BD80">
        <v>999.9000000000003</v>
      </c>
      <c r="BE80">
        <v>0</v>
      </c>
      <c r="BF80">
        <v>0</v>
      </c>
      <c r="BG80">
        <v>9998.016129032258</v>
      </c>
      <c r="BH80">
        <v>-0.4900359677419355</v>
      </c>
      <c r="BI80">
        <v>2119.141935483871</v>
      </c>
      <c r="BJ80">
        <v>0.2578539354838709</v>
      </c>
      <c r="BK80">
        <v>437.1458709677421</v>
      </c>
      <c r="BL80">
        <v>436.855129032258</v>
      </c>
      <c r="BM80">
        <v>0.04946714838709678</v>
      </c>
      <c r="BN80">
        <v>419.9807741935484</v>
      </c>
      <c r="BO80">
        <v>38.62682580645161</v>
      </c>
      <c r="BP80">
        <v>3.29411</v>
      </c>
      <c r="BQ80">
        <v>3.289897419354839</v>
      </c>
      <c r="BR80">
        <v>25.59437096774193</v>
      </c>
      <c r="BS80">
        <v>25.5728</v>
      </c>
      <c r="BT80">
        <v>0</v>
      </c>
      <c r="BU80">
        <v>0</v>
      </c>
      <c r="BV80">
        <v>0</v>
      </c>
      <c r="BW80">
        <v>46</v>
      </c>
      <c r="BX80">
        <v>8.125000322580647</v>
      </c>
      <c r="BY80">
        <v>1657734299.5</v>
      </c>
      <c r="BZ80" t="s">
        <v>529</v>
      </c>
      <c r="CA80">
        <v>1657734299.5</v>
      </c>
      <c r="CB80">
        <v>1657734299.5</v>
      </c>
      <c r="CC80">
        <v>65</v>
      </c>
      <c r="CD80">
        <v>0.032</v>
      </c>
      <c r="CE80">
        <v>-0.008</v>
      </c>
      <c r="CF80">
        <v>1.066</v>
      </c>
      <c r="CG80">
        <v>0.208</v>
      </c>
      <c r="CH80">
        <v>420</v>
      </c>
      <c r="CI80">
        <v>39</v>
      </c>
      <c r="CJ80">
        <v>0.6899999999999999</v>
      </c>
      <c r="CK80">
        <v>0.3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3.21534</v>
      </c>
      <c r="CX80">
        <v>2.78121</v>
      </c>
      <c r="CY80">
        <v>0.0801127</v>
      </c>
      <c r="CZ80">
        <v>0.08130809999999999</v>
      </c>
      <c r="DA80">
        <v>0.136575</v>
      </c>
      <c r="DB80">
        <v>0.138762</v>
      </c>
      <c r="DC80">
        <v>22616.9</v>
      </c>
      <c r="DD80">
        <v>22331.9</v>
      </c>
      <c r="DE80">
        <v>23695.3</v>
      </c>
      <c r="DF80">
        <v>21700.9</v>
      </c>
      <c r="DG80">
        <v>30315.3</v>
      </c>
      <c r="DH80">
        <v>23869.8</v>
      </c>
      <c r="DI80">
        <v>38780.8</v>
      </c>
      <c r="DJ80">
        <v>30055.9</v>
      </c>
      <c r="DK80">
        <v>1.993</v>
      </c>
      <c r="DL80">
        <v>1.93452</v>
      </c>
      <c r="DM80">
        <v>-0.0836626</v>
      </c>
      <c r="DN80">
        <v>0</v>
      </c>
      <c r="DO80">
        <v>35.8574</v>
      </c>
      <c r="DP80">
        <v>999.9</v>
      </c>
      <c r="DQ80">
        <v>42.3</v>
      </c>
      <c r="DR80">
        <v>44.6</v>
      </c>
      <c r="DS80">
        <v>46.8924</v>
      </c>
      <c r="DT80">
        <v>64.188</v>
      </c>
      <c r="DU80">
        <v>16.0617</v>
      </c>
      <c r="DV80">
        <v>2</v>
      </c>
      <c r="DW80">
        <v>1.38957</v>
      </c>
      <c r="DX80">
        <v>8.28302</v>
      </c>
      <c r="DY80">
        <v>20.1466</v>
      </c>
      <c r="DZ80">
        <v>5.22178</v>
      </c>
      <c r="EA80">
        <v>11.956</v>
      </c>
      <c r="EB80">
        <v>4.97305</v>
      </c>
      <c r="EC80">
        <v>3.28</v>
      </c>
      <c r="ED80">
        <v>6881.3</v>
      </c>
      <c r="EE80">
        <v>9999</v>
      </c>
      <c r="EF80">
        <v>9999</v>
      </c>
      <c r="EG80">
        <v>164.1</v>
      </c>
      <c r="EH80">
        <v>4.97176</v>
      </c>
      <c r="EI80">
        <v>1.8621</v>
      </c>
      <c r="EJ80">
        <v>1.86766</v>
      </c>
      <c r="EK80">
        <v>1.85928</v>
      </c>
      <c r="EL80">
        <v>1.86304</v>
      </c>
      <c r="EM80">
        <v>1.86369</v>
      </c>
      <c r="EN80">
        <v>1.86432</v>
      </c>
      <c r="EO80">
        <v>1.86074</v>
      </c>
      <c r="EP80">
        <v>0</v>
      </c>
      <c r="EQ80">
        <v>0</v>
      </c>
      <c r="ER80">
        <v>0</v>
      </c>
      <c r="ES80">
        <v>0</v>
      </c>
      <c r="ET80" t="s">
        <v>336</v>
      </c>
      <c r="EU80" t="s">
        <v>337</v>
      </c>
      <c r="EV80" t="s">
        <v>338</v>
      </c>
      <c r="EW80" t="s">
        <v>338</v>
      </c>
      <c r="EX80" t="s">
        <v>338</v>
      </c>
      <c r="EY80" t="s">
        <v>338</v>
      </c>
      <c r="EZ80">
        <v>0</v>
      </c>
      <c r="FA80">
        <v>100</v>
      </c>
      <c r="FB80">
        <v>100</v>
      </c>
      <c r="FC80">
        <v>1.066</v>
      </c>
      <c r="FD80">
        <v>0.208</v>
      </c>
      <c r="FE80">
        <v>0.884996713061192</v>
      </c>
      <c r="FF80">
        <v>0.0006784385813721132</v>
      </c>
      <c r="FG80">
        <v>-9.114967239483524E-07</v>
      </c>
      <c r="FH80">
        <v>3.422039933275619E-10</v>
      </c>
      <c r="FI80">
        <v>0.2164800000000042</v>
      </c>
      <c r="FJ80">
        <v>0</v>
      </c>
      <c r="FK80">
        <v>0</v>
      </c>
      <c r="FL80">
        <v>0</v>
      </c>
      <c r="FM80">
        <v>1</v>
      </c>
      <c r="FN80">
        <v>2092</v>
      </c>
      <c r="FO80">
        <v>0</v>
      </c>
      <c r="FP80">
        <v>27</v>
      </c>
      <c r="FQ80">
        <v>1.1</v>
      </c>
      <c r="FR80">
        <v>1</v>
      </c>
      <c r="FS80">
        <v>1.41113</v>
      </c>
      <c r="FT80">
        <v>2.46216</v>
      </c>
      <c r="FU80">
        <v>2.14966</v>
      </c>
      <c r="FV80">
        <v>2.69409</v>
      </c>
      <c r="FW80">
        <v>2.15088</v>
      </c>
      <c r="FX80">
        <v>2.43408</v>
      </c>
      <c r="FY80">
        <v>50.0899</v>
      </c>
      <c r="FZ80">
        <v>14.8763</v>
      </c>
      <c r="GA80">
        <v>19</v>
      </c>
      <c r="GB80">
        <v>615.927</v>
      </c>
      <c r="GC80">
        <v>584.248</v>
      </c>
      <c r="GD80">
        <v>28.0023</v>
      </c>
      <c r="GE80">
        <v>43.2363</v>
      </c>
      <c r="GF80">
        <v>30.0014</v>
      </c>
      <c r="GG80">
        <v>42.6171</v>
      </c>
      <c r="GH80">
        <v>42.5088</v>
      </c>
      <c r="GI80">
        <v>28.2795</v>
      </c>
      <c r="GJ80">
        <v>18.3738</v>
      </c>
      <c r="GK80">
        <v>34.4625</v>
      </c>
      <c r="GL80">
        <v>28</v>
      </c>
      <c r="GM80">
        <v>420</v>
      </c>
      <c r="GN80">
        <v>38.6452</v>
      </c>
      <c r="GO80">
        <v>98.0244</v>
      </c>
      <c r="GP80">
        <v>98.5822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390</v>
      </c>
      <c r="B20" t="s">
        <v>391</v>
      </c>
    </row>
    <row r="21" spans="1:2">
      <c r="A21" t="s">
        <v>425</v>
      </c>
      <c r="B21" t="s">
        <v>426</v>
      </c>
    </row>
    <row r="22" spans="1:2">
      <c r="A22" t="s">
        <v>460</v>
      </c>
      <c r="B22" t="s">
        <v>461</v>
      </c>
    </row>
    <row r="23" spans="1:2">
      <c r="A23" t="s">
        <v>495</v>
      </c>
      <c r="B23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2022-07-13T17:49:43Z</dcterms:created>
  <dcterms:modified xsi:type="dcterms:W3CDTF">2022-07-13T17:49:43Z</dcterms:modified>
</cp:coreProperties>
</file>