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ischa\Projects\"/>
    </mc:Choice>
  </mc:AlternateContent>
  <xr:revisionPtr revIDLastSave="0" documentId="13_ncr:1_{FFA6D726-AD2E-4537-ADD4-F3054F272F1D}" xr6:coauthVersionLast="47" xr6:coauthVersionMax="47" xr10:uidLastSave="{00000000-0000-0000-0000-000000000000}"/>
  <bookViews>
    <workbookView xWindow="2688" yWindow="768" windowWidth="16482" windowHeight="10152" activeTab="2" xr2:uid="{FE7A8C33-ABF9-4B3E-B7FC-F2E57C88205D}"/>
  </bookViews>
  <sheets>
    <sheet name="Sheet6" sheetId="7" r:id="rId1"/>
    <sheet name="Sheet1" sheetId="1" r:id="rId2"/>
    <sheet name="Sheet7" sheetId="8" r:id="rId3"/>
    <sheet name="Sheet1 (2)" sheetId="9" r:id="rId4"/>
  </sheets>
  <definedNames>
    <definedName name="_xlchart.v1.0" hidden="1">Sheet1!$N$2:$N$333</definedName>
    <definedName name="_xlchart.v1.1" hidden="1">Sheet1!$N$2:$N$333</definedName>
    <definedName name="_xlchart.v1.2" hidden="1">Sheet1!$N$2:$N$333</definedName>
    <definedName name="_xlchart.v1.3" hidden="1">'Sheet1 (2)'!$N$2:$N$333</definedName>
    <definedName name="_xlchart.v1.4" hidden="1">Sheet1!$N$2:$N$333</definedName>
    <definedName name="_xlchart.v1.5" hidden="1">Sheet1!$N$2:$N$333</definedName>
    <definedName name="_xlchart.v1.6" hidden="1">Sheet1!$N$2:$N$333</definedName>
  </definedNames>
  <calcPr calcId="191029" iterateDelta="1E-4"/>
  <pivotCaches>
    <pivotCache cacheId="2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9" l="1"/>
  <c r="L2" i="9" s="1"/>
  <c r="J3" i="9"/>
  <c r="L3" i="9" s="1"/>
  <c r="K3" i="9" s="1"/>
  <c r="M3" i="9" s="1"/>
  <c r="O3" i="9" s="1"/>
  <c r="J4" i="9"/>
  <c r="L4" i="9" s="1"/>
  <c r="J5" i="9"/>
  <c r="L5" i="9" s="1"/>
  <c r="J6" i="9"/>
  <c r="L6" i="9" s="1"/>
  <c r="J7" i="9"/>
  <c r="L7" i="9" s="1"/>
  <c r="K7" i="9" s="1"/>
  <c r="M7" i="9" s="1"/>
  <c r="O7" i="9" s="1"/>
  <c r="J8" i="9"/>
  <c r="L8" i="9" s="1"/>
  <c r="J9" i="9"/>
  <c r="L9" i="9" s="1"/>
  <c r="J10" i="9"/>
  <c r="L10" i="9" s="1"/>
  <c r="J11" i="9"/>
  <c r="L11" i="9" s="1"/>
  <c r="K11" i="9" s="1"/>
  <c r="M11" i="9" s="1"/>
  <c r="O11" i="9" s="1"/>
  <c r="J12" i="9"/>
  <c r="L12" i="9" s="1"/>
  <c r="J13" i="9"/>
  <c r="L13" i="9" s="1"/>
  <c r="J14" i="9"/>
  <c r="L14" i="9" s="1"/>
  <c r="J15" i="9"/>
  <c r="L15" i="9" s="1"/>
  <c r="K15" i="9" s="1"/>
  <c r="M15" i="9" s="1"/>
  <c r="O15" i="9" s="1"/>
  <c r="J16" i="9"/>
  <c r="L16" i="9" s="1"/>
  <c r="J17" i="9"/>
  <c r="L17" i="9" s="1"/>
  <c r="J18" i="9"/>
  <c r="L18" i="9" s="1"/>
  <c r="J19" i="9"/>
  <c r="L19" i="9" s="1"/>
  <c r="K19" i="9" s="1"/>
  <c r="M19" i="9" s="1"/>
  <c r="O19" i="9" s="1"/>
  <c r="J20" i="9"/>
  <c r="L20" i="9" s="1"/>
  <c r="J21" i="9"/>
  <c r="L21" i="9" s="1"/>
  <c r="J22" i="9"/>
  <c r="L22" i="9" s="1"/>
  <c r="J23" i="9"/>
  <c r="L23" i="9" s="1"/>
  <c r="K23" i="9" s="1"/>
  <c r="M23" i="9" s="1"/>
  <c r="J24" i="9"/>
  <c r="L24" i="9" s="1"/>
  <c r="J25" i="9"/>
  <c r="L25" i="9" s="1"/>
  <c r="J26" i="9"/>
  <c r="L26" i="9" s="1"/>
  <c r="J27" i="9"/>
  <c r="L27" i="9" s="1"/>
  <c r="J28" i="9"/>
  <c r="L28" i="9" s="1"/>
  <c r="J29" i="9"/>
  <c r="L29" i="9" s="1"/>
  <c r="J30" i="9"/>
  <c r="L30" i="9" s="1"/>
  <c r="J31" i="9"/>
  <c r="L31" i="9" s="1"/>
  <c r="J32" i="9"/>
  <c r="L32" i="9" s="1"/>
  <c r="J33" i="9"/>
  <c r="L33" i="9" s="1"/>
  <c r="J34" i="9"/>
  <c r="L34" i="9" s="1"/>
  <c r="J35" i="9"/>
  <c r="L35" i="9" s="1"/>
  <c r="J36" i="9"/>
  <c r="L36" i="9" s="1"/>
  <c r="J37" i="9"/>
  <c r="L37" i="9" s="1"/>
  <c r="J38" i="9"/>
  <c r="L38" i="9" s="1"/>
  <c r="J39" i="9"/>
  <c r="L39" i="9" s="1"/>
  <c r="J40" i="9"/>
  <c r="L40" i="9" s="1"/>
  <c r="J41" i="9"/>
  <c r="L41" i="9" s="1"/>
  <c r="J42" i="9"/>
  <c r="L42" i="9" s="1"/>
  <c r="J43" i="9"/>
  <c r="L43" i="9" s="1"/>
  <c r="J44" i="9"/>
  <c r="L44" i="9" s="1"/>
  <c r="J45" i="9"/>
  <c r="L45" i="9" s="1"/>
  <c r="J46" i="9"/>
  <c r="L46" i="9" s="1"/>
  <c r="J47" i="9"/>
  <c r="L47" i="9" s="1"/>
  <c r="J48" i="9"/>
  <c r="L48" i="9" s="1"/>
  <c r="J49" i="9"/>
  <c r="L49" i="9" s="1"/>
  <c r="J50" i="9"/>
  <c r="L50" i="9" s="1"/>
  <c r="J51" i="9"/>
  <c r="L51" i="9" s="1"/>
  <c r="J52" i="9"/>
  <c r="L52" i="9" s="1"/>
  <c r="J53" i="9"/>
  <c r="L53" i="9" s="1"/>
  <c r="J54" i="9"/>
  <c r="L54" i="9" s="1"/>
  <c r="J55" i="9"/>
  <c r="L55" i="9" s="1"/>
  <c r="J56" i="9"/>
  <c r="L56" i="9" s="1"/>
  <c r="J57" i="9"/>
  <c r="L57" i="9" s="1"/>
  <c r="J58" i="9"/>
  <c r="L58" i="9" s="1"/>
  <c r="J59" i="9"/>
  <c r="L59" i="9" s="1"/>
  <c r="J60" i="9"/>
  <c r="L60" i="9" s="1"/>
  <c r="J61" i="9"/>
  <c r="L61" i="9" s="1"/>
  <c r="J62" i="9"/>
  <c r="L62" i="9" s="1"/>
  <c r="J63" i="9"/>
  <c r="L63" i="9" s="1"/>
  <c r="J64" i="9"/>
  <c r="L64" i="9" s="1"/>
  <c r="J65" i="9"/>
  <c r="L65" i="9" s="1"/>
  <c r="J66" i="9"/>
  <c r="L66" i="9" s="1"/>
  <c r="J67" i="9"/>
  <c r="L67" i="9" s="1"/>
  <c r="J68" i="9"/>
  <c r="L68" i="9" s="1"/>
  <c r="J69" i="9"/>
  <c r="L69" i="9" s="1"/>
  <c r="J70" i="9"/>
  <c r="L70" i="9" s="1"/>
  <c r="J71" i="9"/>
  <c r="L71" i="9" s="1"/>
  <c r="J72" i="9"/>
  <c r="L72" i="9" s="1"/>
  <c r="J73" i="9"/>
  <c r="L73" i="9" s="1"/>
  <c r="J74" i="9"/>
  <c r="L74" i="9" s="1"/>
  <c r="J75" i="9"/>
  <c r="L75" i="9" s="1"/>
  <c r="J76" i="9"/>
  <c r="L76" i="9" s="1"/>
  <c r="J77" i="9"/>
  <c r="L77" i="9" s="1"/>
  <c r="J78" i="9"/>
  <c r="L78" i="9" s="1"/>
  <c r="J79" i="9"/>
  <c r="L79" i="9" s="1"/>
  <c r="J80" i="9"/>
  <c r="L80" i="9" s="1"/>
  <c r="J81" i="9"/>
  <c r="L81" i="9" s="1"/>
  <c r="J82" i="9"/>
  <c r="L82" i="9" s="1"/>
  <c r="J83" i="9"/>
  <c r="L83" i="9" s="1"/>
  <c r="J84" i="9"/>
  <c r="L84" i="9" s="1"/>
  <c r="J85" i="9"/>
  <c r="L85" i="9" s="1"/>
  <c r="J86" i="9"/>
  <c r="L86" i="9" s="1"/>
  <c r="J87" i="9"/>
  <c r="L87" i="9" s="1"/>
  <c r="J88" i="9"/>
  <c r="L88" i="9" s="1"/>
  <c r="K88" i="9" s="1"/>
  <c r="M88" i="9" s="1"/>
  <c r="O88" i="9" s="1"/>
  <c r="J89" i="9"/>
  <c r="L89" i="9" s="1"/>
  <c r="J90" i="9"/>
  <c r="L90" i="9" s="1"/>
  <c r="J91" i="9"/>
  <c r="L91" i="9" s="1"/>
  <c r="K91" i="9" s="1"/>
  <c r="M91" i="9" s="1"/>
  <c r="J92" i="9"/>
  <c r="L92" i="9" s="1"/>
  <c r="K92" i="9" s="1"/>
  <c r="M92" i="9" s="1"/>
  <c r="J93" i="9"/>
  <c r="L93" i="9" s="1"/>
  <c r="J94" i="9"/>
  <c r="L94" i="9" s="1"/>
  <c r="J95" i="9"/>
  <c r="L95" i="9" s="1"/>
  <c r="K95" i="9" s="1"/>
  <c r="M95" i="9" s="1"/>
  <c r="J96" i="9"/>
  <c r="L96" i="9" s="1"/>
  <c r="J97" i="9"/>
  <c r="L97" i="9" s="1"/>
  <c r="J98" i="9"/>
  <c r="L98" i="9" s="1"/>
  <c r="J99" i="9"/>
  <c r="L99" i="9" s="1"/>
  <c r="J100" i="9"/>
  <c r="L100" i="9" s="1"/>
  <c r="J101" i="9"/>
  <c r="L101" i="9" s="1"/>
  <c r="J102" i="9"/>
  <c r="L102" i="9" s="1"/>
  <c r="J103" i="9"/>
  <c r="L103" i="9" s="1"/>
  <c r="J104" i="9"/>
  <c r="L104" i="9" s="1"/>
  <c r="J105" i="9"/>
  <c r="L105" i="9" s="1"/>
  <c r="J106" i="9"/>
  <c r="L106" i="9" s="1"/>
  <c r="J107" i="9"/>
  <c r="L107" i="9" s="1"/>
  <c r="J108" i="9"/>
  <c r="L108" i="9" s="1"/>
  <c r="J109" i="9"/>
  <c r="L109" i="9" s="1"/>
  <c r="J110" i="9"/>
  <c r="L110" i="9" s="1"/>
  <c r="J111" i="9"/>
  <c r="L111" i="9" s="1"/>
  <c r="J112" i="9"/>
  <c r="L112" i="9" s="1"/>
  <c r="J113" i="9"/>
  <c r="L113" i="9" s="1"/>
  <c r="J114" i="9"/>
  <c r="L114" i="9" s="1"/>
  <c r="J115" i="9"/>
  <c r="L115" i="9" s="1"/>
  <c r="J116" i="9"/>
  <c r="L116" i="9" s="1"/>
  <c r="J117" i="9"/>
  <c r="L117" i="9" s="1"/>
  <c r="J118" i="9"/>
  <c r="L118" i="9" s="1"/>
  <c r="J119" i="9"/>
  <c r="L119" i="9" s="1"/>
  <c r="J120" i="9"/>
  <c r="L120" i="9" s="1"/>
  <c r="J121" i="9"/>
  <c r="L121" i="9" s="1"/>
  <c r="J122" i="9"/>
  <c r="L122" i="9" s="1"/>
  <c r="J123" i="9"/>
  <c r="L123" i="9" s="1"/>
  <c r="J124" i="9"/>
  <c r="L124" i="9" s="1"/>
  <c r="J125" i="9"/>
  <c r="L125" i="9" s="1"/>
  <c r="J126" i="9"/>
  <c r="L126" i="9" s="1"/>
  <c r="J127" i="9"/>
  <c r="L127" i="9" s="1"/>
  <c r="J128" i="9"/>
  <c r="L128" i="9" s="1"/>
  <c r="J129" i="9"/>
  <c r="L129" i="9" s="1"/>
  <c r="J130" i="9"/>
  <c r="L130" i="9" s="1"/>
  <c r="J131" i="9"/>
  <c r="L131" i="9" s="1"/>
  <c r="J132" i="9"/>
  <c r="L132" i="9" s="1"/>
  <c r="J133" i="9"/>
  <c r="L133" i="9" s="1"/>
  <c r="J134" i="9"/>
  <c r="L134" i="9" s="1"/>
  <c r="J135" i="9"/>
  <c r="L135" i="9" s="1"/>
  <c r="J136" i="9"/>
  <c r="L136" i="9" s="1"/>
  <c r="J137" i="9"/>
  <c r="L137" i="9" s="1"/>
  <c r="J138" i="9"/>
  <c r="L138" i="9" s="1"/>
  <c r="J139" i="9"/>
  <c r="L139" i="9" s="1"/>
  <c r="J140" i="9"/>
  <c r="L140" i="9" s="1"/>
  <c r="J141" i="9"/>
  <c r="L141" i="9" s="1"/>
  <c r="J142" i="9"/>
  <c r="L142" i="9" s="1"/>
  <c r="J143" i="9"/>
  <c r="L143" i="9" s="1"/>
  <c r="J144" i="9"/>
  <c r="L144" i="9" s="1"/>
  <c r="J145" i="9"/>
  <c r="L145" i="9" s="1"/>
  <c r="J146" i="9"/>
  <c r="L146" i="9" s="1"/>
  <c r="J147" i="9"/>
  <c r="L147" i="9" s="1"/>
  <c r="J148" i="9"/>
  <c r="L148" i="9" s="1"/>
  <c r="J149" i="9"/>
  <c r="L149" i="9" s="1"/>
  <c r="J150" i="9"/>
  <c r="L150" i="9" s="1"/>
  <c r="J151" i="9"/>
  <c r="L151" i="9" s="1"/>
  <c r="J152" i="9"/>
  <c r="L152" i="9" s="1"/>
  <c r="J153" i="9"/>
  <c r="L153" i="9" s="1"/>
  <c r="J154" i="9"/>
  <c r="L154" i="9" s="1"/>
  <c r="J155" i="9"/>
  <c r="L155" i="9" s="1"/>
  <c r="J156" i="9"/>
  <c r="L156" i="9" s="1"/>
  <c r="J157" i="9"/>
  <c r="L157" i="9" s="1"/>
  <c r="J158" i="9"/>
  <c r="L158" i="9" s="1"/>
  <c r="J159" i="9"/>
  <c r="L159" i="9" s="1"/>
  <c r="J160" i="9"/>
  <c r="L160" i="9" s="1"/>
  <c r="J161" i="9"/>
  <c r="L161" i="9" s="1"/>
  <c r="J162" i="9"/>
  <c r="L162" i="9" s="1"/>
  <c r="J163" i="9"/>
  <c r="L163" i="9" s="1"/>
  <c r="K163" i="9" s="1"/>
  <c r="M163" i="9" s="1"/>
  <c r="O163" i="9" s="1"/>
  <c r="J164" i="9"/>
  <c r="L164" i="9" s="1"/>
  <c r="J165" i="9"/>
  <c r="L165" i="9" s="1"/>
  <c r="J166" i="9"/>
  <c r="L166" i="9" s="1"/>
  <c r="J167" i="9"/>
  <c r="L167" i="9" s="1"/>
  <c r="J168" i="9"/>
  <c r="L168" i="9" s="1"/>
  <c r="J169" i="9"/>
  <c r="L169" i="9" s="1"/>
  <c r="J170" i="9"/>
  <c r="L170" i="9" s="1"/>
  <c r="J171" i="9"/>
  <c r="L171" i="9" s="1"/>
  <c r="K171" i="9" s="1"/>
  <c r="M171" i="9" s="1"/>
  <c r="O171" i="9" s="1"/>
  <c r="J172" i="9"/>
  <c r="L172" i="9" s="1"/>
  <c r="J173" i="9"/>
  <c r="L173" i="9" s="1"/>
  <c r="J174" i="9"/>
  <c r="L174" i="9" s="1"/>
  <c r="J175" i="9"/>
  <c r="L175" i="9" s="1"/>
  <c r="K175" i="9" s="1"/>
  <c r="M175" i="9" s="1"/>
  <c r="O175" i="9" s="1"/>
  <c r="J176" i="9"/>
  <c r="L176" i="9" s="1"/>
  <c r="J177" i="9"/>
  <c r="L177" i="9" s="1"/>
  <c r="J178" i="9"/>
  <c r="L178" i="9" s="1"/>
  <c r="J179" i="9"/>
  <c r="L179" i="9" s="1"/>
  <c r="J180" i="9"/>
  <c r="L180" i="9" s="1"/>
  <c r="J181" i="9"/>
  <c r="L181" i="9" s="1"/>
  <c r="J182" i="9"/>
  <c r="L182" i="9" s="1"/>
  <c r="J183" i="9"/>
  <c r="L183" i="9" s="1"/>
  <c r="J184" i="9"/>
  <c r="L184" i="9" s="1"/>
  <c r="J185" i="9"/>
  <c r="L185" i="9" s="1"/>
  <c r="J186" i="9"/>
  <c r="L186" i="9" s="1"/>
  <c r="J187" i="9"/>
  <c r="L187" i="9" s="1"/>
  <c r="J188" i="9"/>
  <c r="L188" i="9" s="1"/>
  <c r="J189" i="9"/>
  <c r="L189" i="9" s="1"/>
  <c r="J190" i="9"/>
  <c r="L190" i="9" s="1"/>
  <c r="J191" i="9"/>
  <c r="L191" i="9" s="1"/>
  <c r="J192" i="9"/>
  <c r="L192" i="9" s="1"/>
  <c r="J193" i="9"/>
  <c r="L193" i="9" s="1"/>
  <c r="J194" i="9"/>
  <c r="L194" i="9" s="1"/>
  <c r="J195" i="9"/>
  <c r="L195" i="9" s="1"/>
  <c r="J196" i="9"/>
  <c r="L196" i="9" s="1"/>
  <c r="J197" i="9"/>
  <c r="L197" i="9" s="1"/>
  <c r="J198" i="9"/>
  <c r="L198" i="9" s="1"/>
  <c r="J199" i="9"/>
  <c r="L199" i="9" s="1"/>
  <c r="J200" i="9"/>
  <c r="L200" i="9" s="1"/>
  <c r="K200" i="9" s="1"/>
  <c r="M200" i="9" s="1"/>
  <c r="J201" i="9"/>
  <c r="L201" i="9" s="1"/>
  <c r="J202" i="9"/>
  <c r="L202" i="9" s="1"/>
  <c r="J203" i="9"/>
  <c r="L203" i="9" s="1"/>
  <c r="K203" i="9" s="1"/>
  <c r="M203" i="9" s="1"/>
  <c r="O203" i="9" s="1"/>
  <c r="J204" i="9"/>
  <c r="L204" i="9" s="1"/>
  <c r="K204" i="9" s="1"/>
  <c r="M204" i="9" s="1"/>
  <c r="J205" i="9"/>
  <c r="L205" i="9" s="1"/>
  <c r="J206" i="9"/>
  <c r="L206" i="9" s="1"/>
  <c r="J207" i="9"/>
  <c r="L207" i="9" s="1"/>
  <c r="J208" i="9"/>
  <c r="L208" i="9" s="1"/>
  <c r="J209" i="9"/>
  <c r="L209" i="9" s="1"/>
  <c r="J210" i="9"/>
  <c r="L210" i="9" s="1"/>
  <c r="K210" i="9" s="1"/>
  <c r="M210" i="9" s="1"/>
  <c r="J211" i="9"/>
  <c r="L211" i="9" s="1"/>
  <c r="J212" i="9"/>
  <c r="L212" i="9" s="1"/>
  <c r="J213" i="9"/>
  <c r="L213" i="9" s="1"/>
  <c r="K213" i="9" s="1"/>
  <c r="M213" i="9" s="1"/>
  <c r="O213" i="9" s="1"/>
  <c r="J214" i="9"/>
  <c r="L214" i="9" s="1"/>
  <c r="J215" i="9"/>
  <c r="L215" i="9" s="1"/>
  <c r="J216" i="9"/>
  <c r="L216" i="9" s="1"/>
  <c r="J217" i="9"/>
  <c r="L217" i="9" s="1"/>
  <c r="J218" i="9"/>
  <c r="L218" i="9" s="1"/>
  <c r="K218" i="9" s="1"/>
  <c r="M218" i="9" s="1"/>
  <c r="J219" i="9"/>
  <c r="L219" i="9" s="1"/>
  <c r="J220" i="9"/>
  <c r="L220" i="9" s="1"/>
  <c r="J221" i="9"/>
  <c r="L221" i="9" s="1"/>
  <c r="K221" i="9" s="1"/>
  <c r="M221" i="9" s="1"/>
  <c r="J222" i="9"/>
  <c r="L222" i="9" s="1"/>
  <c r="J223" i="9"/>
  <c r="L223" i="9" s="1"/>
  <c r="J224" i="9"/>
  <c r="L224" i="9" s="1"/>
  <c r="J225" i="9"/>
  <c r="L225" i="9" s="1"/>
  <c r="J226" i="9"/>
  <c r="L226" i="9" s="1"/>
  <c r="J227" i="9"/>
  <c r="L227" i="9" s="1"/>
  <c r="J228" i="9"/>
  <c r="L228" i="9" s="1"/>
  <c r="J229" i="9"/>
  <c r="L229" i="9" s="1"/>
  <c r="J230" i="9"/>
  <c r="L230" i="9" s="1"/>
  <c r="J231" i="9"/>
  <c r="L231" i="9" s="1"/>
  <c r="J232" i="9"/>
  <c r="L232" i="9" s="1"/>
  <c r="J233" i="9"/>
  <c r="L233" i="9" s="1"/>
  <c r="J234" i="9"/>
  <c r="L234" i="9" s="1"/>
  <c r="J235" i="9"/>
  <c r="L235" i="9" s="1"/>
  <c r="J236" i="9"/>
  <c r="L236" i="9" s="1"/>
  <c r="J237" i="9"/>
  <c r="L237" i="9" s="1"/>
  <c r="J238" i="9"/>
  <c r="L238" i="9" s="1"/>
  <c r="J239" i="9"/>
  <c r="L239" i="9" s="1"/>
  <c r="J240" i="9"/>
  <c r="L240" i="9" s="1"/>
  <c r="J241" i="9"/>
  <c r="L241" i="9" s="1"/>
  <c r="J242" i="9"/>
  <c r="L242" i="9" s="1"/>
  <c r="K242" i="9" s="1"/>
  <c r="M242" i="9" s="1"/>
  <c r="J243" i="9"/>
  <c r="L243" i="9" s="1"/>
  <c r="J244" i="9"/>
  <c r="L244" i="9" s="1"/>
  <c r="J245" i="9"/>
  <c r="L245" i="9" s="1"/>
  <c r="K245" i="9" s="1"/>
  <c r="M245" i="9" s="1"/>
  <c r="J246" i="9"/>
  <c r="L246" i="9" s="1"/>
  <c r="J247" i="9"/>
  <c r="L247" i="9" s="1"/>
  <c r="J248" i="9"/>
  <c r="L248" i="9" s="1"/>
  <c r="K248" i="9" s="1"/>
  <c r="M248" i="9" s="1"/>
  <c r="J249" i="9"/>
  <c r="L249" i="9" s="1"/>
  <c r="J250" i="9"/>
  <c r="L250" i="9" s="1"/>
  <c r="J251" i="9"/>
  <c r="L251" i="9" s="1"/>
  <c r="J252" i="9"/>
  <c r="L252" i="9" s="1"/>
  <c r="K252" i="9" s="1"/>
  <c r="M252" i="9" s="1"/>
  <c r="J253" i="9"/>
  <c r="L253" i="9" s="1"/>
  <c r="J254" i="9"/>
  <c r="L254" i="9" s="1"/>
  <c r="J255" i="9"/>
  <c r="L255" i="9" s="1"/>
  <c r="J256" i="9"/>
  <c r="L256" i="9" s="1"/>
  <c r="K256" i="9" s="1"/>
  <c r="M256" i="9" s="1"/>
  <c r="O256" i="9" s="1"/>
  <c r="J257" i="9"/>
  <c r="L257" i="9" s="1"/>
  <c r="J258" i="9"/>
  <c r="L258" i="9" s="1"/>
  <c r="J259" i="9"/>
  <c r="L259" i="9" s="1"/>
  <c r="J260" i="9"/>
  <c r="L260" i="9" s="1"/>
  <c r="J261" i="9"/>
  <c r="L261" i="9" s="1"/>
  <c r="J262" i="9"/>
  <c r="L262" i="9" s="1"/>
  <c r="J263" i="9"/>
  <c r="L263" i="9" s="1"/>
  <c r="J264" i="9"/>
  <c r="L264" i="9" s="1"/>
  <c r="J265" i="9"/>
  <c r="L265" i="9" s="1"/>
  <c r="K265" i="9" s="1"/>
  <c r="M265" i="9" s="1"/>
  <c r="J266" i="9"/>
  <c r="L266" i="9" s="1"/>
  <c r="J267" i="9"/>
  <c r="L267" i="9" s="1"/>
  <c r="J268" i="9"/>
  <c r="L268" i="9" s="1"/>
  <c r="K268" i="9" s="1"/>
  <c r="M268" i="9" s="1"/>
  <c r="J269" i="9"/>
  <c r="L269" i="9" s="1"/>
  <c r="J270" i="9"/>
  <c r="L270" i="9" s="1"/>
  <c r="J271" i="9"/>
  <c r="L271" i="9" s="1"/>
  <c r="J272" i="9"/>
  <c r="L272" i="9" s="1"/>
  <c r="K272" i="9" s="1"/>
  <c r="M272" i="9" s="1"/>
  <c r="J273" i="9"/>
  <c r="L273" i="9" s="1"/>
  <c r="J274" i="9"/>
  <c r="L274" i="9" s="1"/>
  <c r="J275" i="9"/>
  <c r="L275" i="9" s="1"/>
  <c r="K275" i="9" s="1"/>
  <c r="M275" i="9" s="1"/>
  <c r="J276" i="9"/>
  <c r="L276" i="9" s="1"/>
  <c r="J277" i="9"/>
  <c r="L277" i="9" s="1"/>
  <c r="J278" i="9"/>
  <c r="L278" i="9" s="1"/>
  <c r="K278" i="9" s="1"/>
  <c r="M278" i="9" s="1"/>
  <c r="J279" i="9"/>
  <c r="L279" i="9" s="1"/>
  <c r="K279" i="9" s="1"/>
  <c r="M279" i="9" s="1"/>
  <c r="J280" i="9"/>
  <c r="L280" i="9" s="1"/>
  <c r="J281" i="9"/>
  <c r="L281" i="9" s="1"/>
  <c r="J282" i="9"/>
  <c r="L282" i="9" s="1"/>
  <c r="J283" i="9"/>
  <c r="L283" i="9" s="1"/>
  <c r="J284" i="9"/>
  <c r="L284" i="9" s="1"/>
  <c r="J285" i="9"/>
  <c r="L285" i="9" s="1"/>
  <c r="J286" i="9"/>
  <c r="L286" i="9" s="1"/>
  <c r="J287" i="9"/>
  <c r="L287" i="9" s="1"/>
  <c r="K287" i="9" s="1"/>
  <c r="M287" i="9" s="1"/>
  <c r="J288" i="9"/>
  <c r="L288" i="9" s="1"/>
  <c r="J289" i="9"/>
  <c r="L289" i="9" s="1"/>
  <c r="J290" i="9"/>
  <c r="L290" i="9" s="1"/>
  <c r="J291" i="9"/>
  <c r="L291" i="9" s="1"/>
  <c r="J292" i="9"/>
  <c r="L292" i="9" s="1"/>
  <c r="J293" i="9"/>
  <c r="L293" i="9" s="1"/>
  <c r="J294" i="9"/>
  <c r="L294" i="9" s="1"/>
  <c r="K294" i="9" s="1"/>
  <c r="M294" i="9" s="1"/>
  <c r="J295" i="9"/>
  <c r="L295" i="9" s="1"/>
  <c r="K295" i="9" s="1"/>
  <c r="M295" i="9" s="1"/>
  <c r="J296" i="9"/>
  <c r="L296" i="9" s="1"/>
  <c r="K296" i="9" s="1"/>
  <c r="M296" i="9" s="1"/>
  <c r="J297" i="9"/>
  <c r="L297" i="9" s="1"/>
  <c r="K297" i="9" s="1"/>
  <c r="M297" i="9" s="1"/>
  <c r="J298" i="9"/>
  <c r="L298" i="9" s="1"/>
  <c r="J299" i="9"/>
  <c r="L299" i="9" s="1"/>
  <c r="J300" i="9"/>
  <c r="L300" i="9" s="1"/>
  <c r="J301" i="9"/>
  <c r="L301" i="9" s="1"/>
  <c r="J302" i="9"/>
  <c r="L302" i="9" s="1"/>
  <c r="J303" i="9"/>
  <c r="L303" i="9" s="1"/>
  <c r="J304" i="9"/>
  <c r="L304" i="9" s="1"/>
  <c r="J305" i="9"/>
  <c r="L305" i="9" s="1"/>
  <c r="J306" i="9"/>
  <c r="L306" i="9" s="1"/>
  <c r="J307" i="9"/>
  <c r="L307" i="9" s="1"/>
  <c r="J308" i="9"/>
  <c r="L308" i="9" s="1"/>
  <c r="J309" i="9"/>
  <c r="L309" i="9" s="1"/>
  <c r="J310" i="9"/>
  <c r="L310" i="9" s="1"/>
  <c r="J311" i="9"/>
  <c r="L311" i="9" s="1"/>
  <c r="J312" i="9"/>
  <c r="L312" i="9" s="1"/>
  <c r="J313" i="9"/>
  <c r="L313" i="9" s="1"/>
  <c r="J314" i="9"/>
  <c r="L314" i="9" s="1"/>
  <c r="J315" i="9"/>
  <c r="L315" i="9" s="1"/>
  <c r="J316" i="9"/>
  <c r="L316" i="9" s="1"/>
  <c r="J317" i="9"/>
  <c r="L317" i="9" s="1"/>
  <c r="J318" i="9"/>
  <c r="L318" i="9" s="1"/>
  <c r="J319" i="9"/>
  <c r="L319" i="9" s="1"/>
  <c r="J320" i="9"/>
  <c r="L320" i="9" s="1"/>
  <c r="J321" i="9"/>
  <c r="L321" i="9" s="1"/>
  <c r="J322" i="9"/>
  <c r="L322" i="9" s="1"/>
  <c r="J323" i="9"/>
  <c r="L323" i="9" s="1"/>
  <c r="J324" i="9"/>
  <c r="L324" i="9" s="1"/>
  <c r="J325" i="9"/>
  <c r="L325" i="9" s="1"/>
  <c r="J326" i="9"/>
  <c r="L326" i="9" s="1"/>
  <c r="J327" i="9"/>
  <c r="L327" i="9" s="1"/>
  <c r="J328" i="9"/>
  <c r="L328" i="9" s="1"/>
  <c r="J329" i="9"/>
  <c r="L329" i="9" s="1"/>
  <c r="J330" i="9"/>
  <c r="L330" i="9" s="1"/>
  <c r="J331" i="9"/>
  <c r="L331" i="9" s="1"/>
  <c r="J332" i="9"/>
  <c r="L332" i="9" s="1"/>
  <c r="J333" i="9"/>
  <c r="L333" i="9" s="1"/>
  <c r="I333" i="9"/>
  <c r="G333" i="9"/>
  <c r="D333" i="9"/>
  <c r="E333" i="9" s="1"/>
  <c r="B333" i="9"/>
  <c r="F333" i="9" s="1"/>
  <c r="I332" i="9"/>
  <c r="G332" i="9"/>
  <c r="D332" i="9"/>
  <c r="E332" i="9" s="1"/>
  <c r="B332" i="9"/>
  <c r="F332" i="9" s="1"/>
  <c r="I331" i="9"/>
  <c r="G331" i="9"/>
  <c r="D331" i="9"/>
  <c r="E331" i="9" s="1"/>
  <c r="B331" i="9"/>
  <c r="F331" i="9" s="1"/>
  <c r="I330" i="9"/>
  <c r="G330" i="9"/>
  <c r="D330" i="9"/>
  <c r="E330" i="9" s="1"/>
  <c r="B330" i="9"/>
  <c r="F330" i="9" s="1"/>
  <c r="I329" i="9"/>
  <c r="G329" i="9"/>
  <c r="D329" i="9"/>
  <c r="E329" i="9" s="1"/>
  <c r="B329" i="9"/>
  <c r="F329" i="9" s="1"/>
  <c r="I328" i="9"/>
  <c r="G328" i="9"/>
  <c r="D328" i="9"/>
  <c r="E328" i="9" s="1"/>
  <c r="B328" i="9"/>
  <c r="F328" i="9" s="1"/>
  <c r="I327" i="9"/>
  <c r="G327" i="9"/>
  <c r="D327" i="9"/>
  <c r="E327" i="9" s="1"/>
  <c r="B327" i="9"/>
  <c r="F327" i="9" s="1"/>
  <c r="I326" i="9"/>
  <c r="G326" i="9"/>
  <c r="D326" i="9"/>
  <c r="E326" i="9" s="1"/>
  <c r="B326" i="9"/>
  <c r="F326" i="9" s="1"/>
  <c r="I325" i="9"/>
  <c r="G325" i="9"/>
  <c r="D325" i="9"/>
  <c r="E325" i="9" s="1"/>
  <c r="B325" i="9"/>
  <c r="F325" i="9" s="1"/>
  <c r="I324" i="9"/>
  <c r="G324" i="9"/>
  <c r="D324" i="9"/>
  <c r="E324" i="9" s="1"/>
  <c r="B324" i="9"/>
  <c r="F324" i="9" s="1"/>
  <c r="I323" i="9"/>
  <c r="G323" i="9"/>
  <c r="D323" i="9"/>
  <c r="E323" i="9" s="1"/>
  <c r="B323" i="9"/>
  <c r="F323" i="9" s="1"/>
  <c r="I322" i="9"/>
  <c r="G322" i="9"/>
  <c r="D322" i="9"/>
  <c r="E322" i="9" s="1"/>
  <c r="B322" i="9"/>
  <c r="F322" i="9" s="1"/>
  <c r="I321" i="9"/>
  <c r="G321" i="9"/>
  <c r="D321" i="9"/>
  <c r="E321" i="9" s="1"/>
  <c r="B321" i="9"/>
  <c r="F321" i="9" s="1"/>
  <c r="I320" i="9"/>
  <c r="G320" i="9"/>
  <c r="D320" i="9"/>
  <c r="E320" i="9" s="1"/>
  <c r="B320" i="9"/>
  <c r="F320" i="9" s="1"/>
  <c r="I319" i="9"/>
  <c r="G319" i="9"/>
  <c r="D319" i="9"/>
  <c r="E319" i="9" s="1"/>
  <c r="B319" i="9"/>
  <c r="F319" i="9" s="1"/>
  <c r="I318" i="9"/>
  <c r="G318" i="9"/>
  <c r="D318" i="9"/>
  <c r="E318" i="9" s="1"/>
  <c r="B318" i="9"/>
  <c r="F318" i="9" s="1"/>
  <c r="I317" i="9"/>
  <c r="G317" i="9"/>
  <c r="D317" i="9"/>
  <c r="E317" i="9" s="1"/>
  <c r="B317" i="9"/>
  <c r="F317" i="9" s="1"/>
  <c r="I316" i="9"/>
  <c r="G316" i="9"/>
  <c r="D316" i="9"/>
  <c r="E316" i="9" s="1"/>
  <c r="B316" i="9"/>
  <c r="F316" i="9" s="1"/>
  <c r="I315" i="9"/>
  <c r="G315" i="9"/>
  <c r="D315" i="9"/>
  <c r="E315" i="9" s="1"/>
  <c r="B315" i="9"/>
  <c r="F315" i="9" s="1"/>
  <c r="I314" i="9"/>
  <c r="G314" i="9"/>
  <c r="D314" i="9"/>
  <c r="E314" i="9" s="1"/>
  <c r="B314" i="9"/>
  <c r="F314" i="9" s="1"/>
  <c r="I313" i="9"/>
  <c r="G313" i="9"/>
  <c r="D313" i="9"/>
  <c r="E313" i="9" s="1"/>
  <c r="B313" i="9"/>
  <c r="F313" i="9" s="1"/>
  <c r="I312" i="9"/>
  <c r="G312" i="9"/>
  <c r="D312" i="9"/>
  <c r="E312" i="9" s="1"/>
  <c r="B312" i="9"/>
  <c r="F312" i="9" s="1"/>
  <c r="I311" i="9"/>
  <c r="G311" i="9"/>
  <c r="D311" i="9"/>
  <c r="E311" i="9" s="1"/>
  <c r="B311" i="9"/>
  <c r="F311" i="9" s="1"/>
  <c r="I310" i="9"/>
  <c r="G310" i="9"/>
  <c r="D310" i="9"/>
  <c r="E310" i="9" s="1"/>
  <c r="B310" i="9"/>
  <c r="F310" i="9" s="1"/>
  <c r="I309" i="9"/>
  <c r="G309" i="9"/>
  <c r="D309" i="9"/>
  <c r="E309" i="9" s="1"/>
  <c r="B309" i="9"/>
  <c r="F309" i="9" s="1"/>
  <c r="I308" i="9"/>
  <c r="G308" i="9"/>
  <c r="D308" i="9"/>
  <c r="E308" i="9" s="1"/>
  <c r="B308" i="9"/>
  <c r="F308" i="9" s="1"/>
  <c r="I307" i="9"/>
  <c r="G307" i="9"/>
  <c r="D307" i="9"/>
  <c r="E307" i="9" s="1"/>
  <c r="B307" i="9"/>
  <c r="F307" i="9" s="1"/>
  <c r="I306" i="9"/>
  <c r="G306" i="9"/>
  <c r="D306" i="9"/>
  <c r="E306" i="9" s="1"/>
  <c r="B306" i="9"/>
  <c r="F306" i="9" s="1"/>
  <c r="I305" i="9"/>
  <c r="G305" i="9"/>
  <c r="D305" i="9"/>
  <c r="E305" i="9" s="1"/>
  <c r="B305" i="9"/>
  <c r="F305" i="9" s="1"/>
  <c r="I304" i="9"/>
  <c r="G304" i="9"/>
  <c r="D304" i="9"/>
  <c r="E304" i="9" s="1"/>
  <c r="B304" i="9"/>
  <c r="F304" i="9" s="1"/>
  <c r="I303" i="9"/>
  <c r="G303" i="9"/>
  <c r="D303" i="9"/>
  <c r="E303" i="9" s="1"/>
  <c r="B303" i="9"/>
  <c r="F303" i="9" s="1"/>
  <c r="I302" i="9"/>
  <c r="G302" i="9"/>
  <c r="D302" i="9"/>
  <c r="E302" i="9" s="1"/>
  <c r="B302" i="9"/>
  <c r="F302" i="9" s="1"/>
  <c r="I301" i="9"/>
  <c r="G301" i="9"/>
  <c r="D301" i="9"/>
  <c r="E301" i="9" s="1"/>
  <c r="B301" i="9"/>
  <c r="F301" i="9" s="1"/>
  <c r="I300" i="9"/>
  <c r="G300" i="9"/>
  <c r="D300" i="9"/>
  <c r="E300" i="9" s="1"/>
  <c r="B300" i="9"/>
  <c r="F300" i="9" s="1"/>
  <c r="I299" i="9"/>
  <c r="G299" i="9"/>
  <c r="D299" i="9"/>
  <c r="E299" i="9" s="1"/>
  <c r="B299" i="9"/>
  <c r="F299" i="9" s="1"/>
  <c r="I298" i="9"/>
  <c r="G298" i="9"/>
  <c r="D298" i="9"/>
  <c r="E298" i="9" s="1"/>
  <c r="B298" i="9"/>
  <c r="F298" i="9" s="1"/>
  <c r="I297" i="9"/>
  <c r="G297" i="9"/>
  <c r="D297" i="9"/>
  <c r="E297" i="9" s="1"/>
  <c r="B297" i="9"/>
  <c r="F297" i="9" s="1"/>
  <c r="I296" i="9"/>
  <c r="G296" i="9"/>
  <c r="D296" i="9"/>
  <c r="E296" i="9" s="1"/>
  <c r="B296" i="9"/>
  <c r="F296" i="9" s="1"/>
  <c r="I295" i="9"/>
  <c r="G295" i="9"/>
  <c r="D295" i="9"/>
  <c r="E295" i="9" s="1"/>
  <c r="B295" i="9"/>
  <c r="F295" i="9" s="1"/>
  <c r="I294" i="9"/>
  <c r="G294" i="9"/>
  <c r="D294" i="9"/>
  <c r="E294" i="9" s="1"/>
  <c r="B294" i="9"/>
  <c r="F294" i="9" s="1"/>
  <c r="I293" i="9"/>
  <c r="G293" i="9"/>
  <c r="D293" i="9"/>
  <c r="E293" i="9" s="1"/>
  <c r="B293" i="9"/>
  <c r="F293" i="9" s="1"/>
  <c r="I292" i="9"/>
  <c r="G292" i="9"/>
  <c r="D292" i="9"/>
  <c r="E292" i="9" s="1"/>
  <c r="B292" i="9"/>
  <c r="F292" i="9" s="1"/>
  <c r="I291" i="9"/>
  <c r="G291" i="9"/>
  <c r="D291" i="9"/>
  <c r="E291" i="9" s="1"/>
  <c r="B291" i="9"/>
  <c r="F291" i="9" s="1"/>
  <c r="I290" i="9"/>
  <c r="G290" i="9"/>
  <c r="D290" i="9"/>
  <c r="E290" i="9" s="1"/>
  <c r="B290" i="9"/>
  <c r="F290" i="9" s="1"/>
  <c r="I289" i="9"/>
  <c r="G289" i="9"/>
  <c r="D289" i="9"/>
  <c r="E289" i="9" s="1"/>
  <c r="B289" i="9"/>
  <c r="F289" i="9" s="1"/>
  <c r="I288" i="9"/>
  <c r="G288" i="9"/>
  <c r="D288" i="9"/>
  <c r="E288" i="9" s="1"/>
  <c r="B288" i="9"/>
  <c r="F288" i="9" s="1"/>
  <c r="I287" i="9"/>
  <c r="G287" i="9"/>
  <c r="D287" i="9"/>
  <c r="E287" i="9" s="1"/>
  <c r="B287" i="9"/>
  <c r="F287" i="9" s="1"/>
  <c r="I286" i="9"/>
  <c r="G286" i="9"/>
  <c r="D286" i="9"/>
  <c r="E286" i="9" s="1"/>
  <c r="B286" i="9"/>
  <c r="F286" i="9" s="1"/>
  <c r="I285" i="9"/>
  <c r="G285" i="9"/>
  <c r="D285" i="9"/>
  <c r="E285" i="9" s="1"/>
  <c r="B285" i="9"/>
  <c r="F285" i="9" s="1"/>
  <c r="I284" i="9"/>
  <c r="G284" i="9"/>
  <c r="D284" i="9"/>
  <c r="E284" i="9" s="1"/>
  <c r="B284" i="9"/>
  <c r="F284" i="9" s="1"/>
  <c r="I283" i="9"/>
  <c r="G283" i="9"/>
  <c r="D283" i="9"/>
  <c r="E283" i="9" s="1"/>
  <c r="B283" i="9"/>
  <c r="F283" i="9" s="1"/>
  <c r="I282" i="9"/>
  <c r="G282" i="9"/>
  <c r="D282" i="9"/>
  <c r="E282" i="9" s="1"/>
  <c r="B282" i="9"/>
  <c r="F282" i="9" s="1"/>
  <c r="I281" i="9"/>
  <c r="G281" i="9"/>
  <c r="D281" i="9"/>
  <c r="E281" i="9" s="1"/>
  <c r="B281" i="9"/>
  <c r="F281" i="9" s="1"/>
  <c r="I280" i="9"/>
  <c r="G280" i="9"/>
  <c r="D280" i="9"/>
  <c r="E280" i="9" s="1"/>
  <c r="B280" i="9"/>
  <c r="F280" i="9" s="1"/>
  <c r="I279" i="9"/>
  <c r="G279" i="9"/>
  <c r="D279" i="9"/>
  <c r="E279" i="9" s="1"/>
  <c r="B279" i="9"/>
  <c r="F279" i="9" s="1"/>
  <c r="I278" i="9"/>
  <c r="G278" i="9"/>
  <c r="D278" i="9"/>
  <c r="E278" i="9" s="1"/>
  <c r="B278" i="9"/>
  <c r="F278" i="9" s="1"/>
  <c r="I277" i="9"/>
  <c r="G277" i="9"/>
  <c r="D277" i="9"/>
  <c r="E277" i="9" s="1"/>
  <c r="B277" i="9"/>
  <c r="F277" i="9" s="1"/>
  <c r="I276" i="9"/>
  <c r="G276" i="9"/>
  <c r="D276" i="9"/>
  <c r="E276" i="9" s="1"/>
  <c r="B276" i="9"/>
  <c r="F276" i="9" s="1"/>
  <c r="I275" i="9"/>
  <c r="G275" i="9"/>
  <c r="D275" i="9"/>
  <c r="E275" i="9" s="1"/>
  <c r="B275" i="9"/>
  <c r="F275" i="9" s="1"/>
  <c r="I274" i="9"/>
  <c r="G274" i="9"/>
  <c r="D274" i="9"/>
  <c r="E274" i="9" s="1"/>
  <c r="B274" i="9"/>
  <c r="F274" i="9" s="1"/>
  <c r="I273" i="9"/>
  <c r="G273" i="9"/>
  <c r="D273" i="9"/>
  <c r="E273" i="9" s="1"/>
  <c r="B273" i="9"/>
  <c r="F273" i="9" s="1"/>
  <c r="I272" i="9"/>
  <c r="G272" i="9"/>
  <c r="D272" i="9"/>
  <c r="E272" i="9" s="1"/>
  <c r="B272" i="9"/>
  <c r="F272" i="9" s="1"/>
  <c r="I271" i="9"/>
  <c r="G271" i="9"/>
  <c r="D271" i="9"/>
  <c r="E271" i="9" s="1"/>
  <c r="B271" i="9"/>
  <c r="F271" i="9" s="1"/>
  <c r="I270" i="9"/>
  <c r="G270" i="9"/>
  <c r="D270" i="9"/>
  <c r="E270" i="9" s="1"/>
  <c r="B270" i="9"/>
  <c r="F270" i="9" s="1"/>
  <c r="I269" i="9"/>
  <c r="G269" i="9"/>
  <c r="D269" i="9"/>
  <c r="E269" i="9" s="1"/>
  <c r="B269" i="9"/>
  <c r="F269" i="9" s="1"/>
  <c r="I268" i="9"/>
  <c r="G268" i="9"/>
  <c r="D268" i="9"/>
  <c r="E268" i="9" s="1"/>
  <c r="B268" i="9"/>
  <c r="F268" i="9" s="1"/>
  <c r="I267" i="9"/>
  <c r="G267" i="9"/>
  <c r="D267" i="9"/>
  <c r="E267" i="9" s="1"/>
  <c r="B267" i="9"/>
  <c r="F267" i="9" s="1"/>
  <c r="I266" i="9"/>
  <c r="G266" i="9"/>
  <c r="D266" i="9"/>
  <c r="E266" i="9" s="1"/>
  <c r="B266" i="9"/>
  <c r="F266" i="9" s="1"/>
  <c r="I265" i="9"/>
  <c r="G265" i="9"/>
  <c r="D265" i="9"/>
  <c r="E265" i="9" s="1"/>
  <c r="B265" i="9"/>
  <c r="F265" i="9" s="1"/>
  <c r="I264" i="9"/>
  <c r="G264" i="9"/>
  <c r="D264" i="9"/>
  <c r="E264" i="9" s="1"/>
  <c r="B264" i="9"/>
  <c r="F264" i="9" s="1"/>
  <c r="I263" i="9"/>
  <c r="G263" i="9"/>
  <c r="D263" i="9"/>
  <c r="E263" i="9" s="1"/>
  <c r="B263" i="9"/>
  <c r="F263" i="9" s="1"/>
  <c r="I262" i="9"/>
  <c r="G262" i="9"/>
  <c r="D262" i="9"/>
  <c r="E262" i="9" s="1"/>
  <c r="B262" i="9"/>
  <c r="F262" i="9" s="1"/>
  <c r="I261" i="9"/>
  <c r="G261" i="9"/>
  <c r="D261" i="9"/>
  <c r="E261" i="9" s="1"/>
  <c r="B261" i="9"/>
  <c r="F261" i="9" s="1"/>
  <c r="I260" i="9"/>
  <c r="G260" i="9"/>
  <c r="D260" i="9"/>
  <c r="E260" i="9" s="1"/>
  <c r="B260" i="9"/>
  <c r="F260" i="9" s="1"/>
  <c r="I259" i="9"/>
  <c r="G259" i="9"/>
  <c r="D259" i="9"/>
  <c r="E259" i="9" s="1"/>
  <c r="B259" i="9"/>
  <c r="F259" i="9" s="1"/>
  <c r="I258" i="9"/>
  <c r="G258" i="9"/>
  <c r="D258" i="9"/>
  <c r="E258" i="9" s="1"/>
  <c r="B258" i="9"/>
  <c r="F258" i="9" s="1"/>
  <c r="I257" i="9"/>
  <c r="G257" i="9"/>
  <c r="D257" i="9"/>
  <c r="E257" i="9" s="1"/>
  <c r="B257" i="9"/>
  <c r="F257" i="9" s="1"/>
  <c r="I256" i="9"/>
  <c r="G256" i="9"/>
  <c r="D256" i="9"/>
  <c r="E256" i="9" s="1"/>
  <c r="B256" i="9"/>
  <c r="F256" i="9" s="1"/>
  <c r="I255" i="9"/>
  <c r="G255" i="9"/>
  <c r="D255" i="9"/>
  <c r="E255" i="9" s="1"/>
  <c r="B255" i="9"/>
  <c r="F255" i="9" s="1"/>
  <c r="I254" i="9"/>
  <c r="G254" i="9"/>
  <c r="D254" i="9"/>
  <c r="E254" i="9" s="1"/>
  <c r="B254" i="9"/>
  <c r="F254" i="9" s="1"/>
  <c r="I253" i="9"/>
  <c r="G253" i="9"/>
  <c r="D253" i="9"/>
  <c r="E253" i="9" s="1"/>
  <c r="B253" i="9"/>
  <c r="F253" i="9" s="1"/>
  <c r="I252" i="9"/>
  <c r="G252" i="9"/>
  <c r="D252" i="9"/>
  <c r="E252" i="9" s="1"/>
  <c r="B252" i="9"/>
  <c r="F252" i="9" s="1"/>
  <c r="I251" i="9"/>
  <c r="G251" i="9"/>
  <c r="D251" i="9"/>
  <c r="E251" i="9" s="1"/>
  <c r="B251" i="9"/>
  <c r="F251" i="9" s="1"/>
  <c r="K250" i="9"/>
  <c r="M250" i="9" s="1"/>
  <c r="I250" i="9"/>
  <c r="G250" i="9"/>
  <c r="D250" i="9"/>
  <c r="E250" i="9" s="1"/>
  <c r="B250" i="9"/>
  <c r="F250" i="9" s="1"/>
  <c r="I249" i="9"/>
  <c r="G249" i="9"/>
  <c r="D249" i="9"/>
  <c r="E249" i="9" s="1"/>
  <c r="B249" i="9"/>
  <c r="F249" i="9" s="1"/>
  <c r="I248" i="9"/>
  <c r="G248" i="9"/>
  <c r="D248" i="9"/>
  <c r="E248" i="9" s="1"/>
  <c r="B248" i="9"/>
  <c r="F248" i="9" s="1"/>
  <c r="I247" i="9"/>
  <c r="G247" i="9"/>
  <c r="D247" i="9"/>
  <c r="E247" i="9" s="1"/>
  <c r="B247" i="9"/>
  <c r="F247" i="9" s="1"/>
  <c r="I246" i="9"/>
  <c r="G246" i="9"/>
  <c r="D246" i="9"/>
  <c r="E246" i="9" s="1"/>
  <c r="B246" i="9"/>
  <c r="F246" i="9" s="1"/>
  <c r="I245" i="9"/>
  <c r="G245" i="9"/>
  <c r="D245" i="9"/>
  <c r="E245" i="9" s="1"/>
  <c r="B245" i="9"/>
  <c r="F245" i="9" s="1"/>
  <c r="I244" i="9"/>
  <c r="G244" i="9"/>
  <c r="D244" i="9"/>
  <c r="E244" i="9" s="1"/>
  <c r="B244" i="9"/>
  <c r="F244" i="9" s="1"/>
  <c r="I243" i="9"/>
  <c r="G243" i="9"/>
  <c r="D243" i="9"/>
  <c r="E243" i="9" s="1"/>
  <c r="B243" i="9"/>
  <c r="F243" i="9" s="1"/>
  <c r="I242" i="9"/>
  <c r="G242" i="9"/>
  <c r="D242" i="9"/>
  <c r="E242" i="9" s="1"/>
  <c r="B242" i="9"/>
  <c r="F242" i="9" s="1"/>
  <c r="I241" i="9"/>
  <c r="G241" i="9"/>
  <c r="D241" i="9"/>
  <c r="E241" i="9" s="1"/>
  <c r="B241" i="9"/>
  <c r="F241" i="9" s="1"/>
  <c r="I240" i="9"/>
  <c r="G240" i="9"/>
  <c r="D240" i="9"/>
  <c r="E240" i="9" s="1"/>
  <c r="B240" i="9"/>
  <c r="F240" i="9" s="1"/>
  <c r="I239" i="9"/>
  <c r="G239" i="9"/>
  <c r="D239" i="9"/>
  <c r="E239" i="9" s="1"/>
  <c r="B239" i="9"/>
  <c r="F239" i="9" s="1"/>
  <c r="I238" i="9"/>
  <c r="G238" i="9"/>
  <c r="D238" i="9"/>
  <c r="E238" i="9" s="1"/>
  <c r="B238" i="9"/>
  <c r="F238" i="9" s="1"/>
  <c r="I237" i="9"/>
  <c r="G237" i="9"/>
  <c r="D237" i="9"/>
  <c r="E237" i="9" s="1"/>
  <c r="B237" i="9"/>
  <c r="F237" i="9" s="1"/>
  <c r="I236" i="9"/>
  <c r="G236" i="9"/>
  <c r="D236" i="9"/>
  <c r="E236" i="9" s="1"/>
  <c r="B236" i="9"/>
  <c r="F236" i="9" s="1"/>
  <c r="I235" i="9"/>
  <c r="G235" i="9"/>
  <c r="D235" i="9"/>
  <c r="E235" i="9" s="1"/>
  <c r="B235" i="9"/>
  <c r="F235" i="9" s="1"/>
  <c r="K234" i="9"/>
  <c r="M234" i="9" s="1"/>
  <c r="I234" i="9"/>
  <c r="G234" i="9"/>
  <c r="D234" i="9"/>
  <c r="E234" i="9" s="1"/>
  <c r="B234" i="9"/>
  <c r="F234" i="9" s="1"/>
  <c r="I233" i="9"/>
  <c r="G233" i="9"/>
  <c r="D233" i="9"/>
  <c r="E233" i="9" s="1"/>
  <c r="B233" i="9"/>
  <c r="F233" i="9" s="1"/>
  <c r="I232" i="9"/>
  <c r="G232" i="9"/>
  <c r="D232" i="9"/>
  <c r="E232" i="9" s="1"/>
  <c r="B232" i="9"/>
  <c r="F232" i="9" s="1"/>
  <c r="I231" i="9"/>
  <c r="G231" i="9"/>
  <c r="D231" i="9"/>
  <c r="E231" i="9" s="1"/>
  <c r="B231" i="9"/>
  <c r="F231" i="9" s="1"/>
  <c r="I230" i="9"/>
  <c r="G230" i="9"/>
  <c r="D230" i="9"/>
  <c r="E230" i="9" s="1"/>
  <c r="B230" i="9"/>
  <c r="F230" i="9" s="1"/>
  <c r="I229" i="9"/>
  <c r="G229" i="9"/>
  <c r="D229" i="9"/>
  <c r="E229" i="9" s="1"/>
  <c r="B229" i="9"/>
  <c r="F229" i="9" s="1"/>
  <c r="I228" i="9"/>
  <c r="G228" i="9"/>
  <c r="D228" i="9"/>
  <c r="E228" i="9" s="1"/>
  <c r="B228" i="9"/>
  <c r="F228" i="9" s="1"/>
  <c r="I227" i="9"/>
  <c r="G227" i="9"/>
  <c r="D227" i="9"/>
  <c r="E227" i="9" s="1"/>
  <c r="B227" i="9"/>
  <c r="F227" i="9" s="1"/>
  <c r="I226" i="9"/>
  <c r="G226" i="9"/>
  <c r="D226" i="9"/>
  <c r="E226" i="9" s="1"/>
  <c r="B226" i="9"/>
  <c r="F226" i="9" s="1"/>
  <c r="I225" i="9"/>
  <c r="G225" i="9"/>
  <c r="D225" i="9"/>
  <c r="E225" i="9" s="1"/>
  <c r="B225" i="9"/>
  <c r="F225" i="9" s="1"/>
  <c r="I224" i="9"/>
  <c r="G224" i="9"/>
  <c r="D224" i="9"/>
  <c r="E224" i="9" s="1"/>
  <c r="B224" i="9"/>
  <c r="F224" i="9" s="1"/>
  <c r="I223" i="9"/>
  <c r="G223" i="9"/>
  <c r="D223" i="9"/>
  <c r="E223" i="9" s="1"/>
  <c r="B223" i="9"/>
  <c r="F223" i="9" s="1"/>
  <c r="I222" i="9"/>
  <c r="G222" i="9"/>
  <c r="D222" i="9"/>
  <c r="E222" i="9" s="1"/>
  <c r="B222" i="9"/>
  <c r="F222" i="9" s="1"/>
  <c r="I221" i="9"/>
  <c r="G221" i="9"/>
  <c r="D221" i="9"/>
  <c r="E221" i="9" s="1"/>
  <c r="B221" i="9"/>
  <c r="F221" i="9" s="1"/>
  <c r="I220" i="9"/>
  <c r="G220" i="9"/>
  <c r="D220" i="9"/>
  <c r="E220" i="9" s="1"/>
  <c r="B220" i="9"/>
  <c r="F220" i="9" s="1"/>
  <c r="I219" i="9"/>
  <c r="G219" i="9"/>
  <c r="D219" i="9"/>
  <c r="E219" i="9" s="1"/>
  <c r="B219" i="9"/>
  <c r="F219" i="9" s="1"/>
  <c r="I218" i="9"/>
  <c r="G218" i="9"/>
  <c r="D218" i="9"/>
  <c r="E218" i="9" s="1"/>
  <c r="B218" i="9"/>
  <c r="F218" i="9" s="1"/>
  <c r="I217" i="9"/>
  <c r="G217" i="9"/>
  <c r="D217" i="9"/>
  <c r="E217" i="9" s="1"/>
  <c r="B217" i="9"/>
  <c r="F217" i="9" s="1"/>
  <c r="I216" i="9"/>
  <c r="G216" i="9"/>
  <c r="D216" i="9"/>
  <c r="E216" i="9" s="1"/>
  <c r="B216" i="9"/>
  <c r="F216" i="9" s="1"/>
  <c r="I215" i="9"/>
  <c r="G215" i="9"/>
  <c r="D215" i="9"/>
  <c r="E215" i="9" s="1"/>
  <c r="B215" i="9"/>
  <c r="F215" i="9" s="1"/>
  <c r="I214" i="9"/>
  <c r="G214" i="9"/>
  <c r="D214" i="9"/>
  <c r="E214" i="9" s="1"/>
  <c r="B214" i="9"/>
  <c r="F214" i="9" s="1"/>
  <c r="I213" i="9"/>
  <c r="G213" i="9"/>
  <c r="D213" i="9"/>
  <c r="E213" i="9" s="1"/>
  <c r="B213" i="9"/>
  <c r="F213" i="9" s="1"/>
  <c r="I212" i="9"/>
  <c r="G212" i="9"/>
  <c r="D212" i="9"/>
  <c r="E212" i="9" s="1"/>
  <c r="B212" i="9"/>
  <c r="F212" i="9" s="1"/>
  <c r="I211" i="9"/>
  <c r="G211" i="9"/>
  <c r="D211" i="9"/>
  <c r="E211" i="9" s="1"/>
  <c r="B211" i="9"/>
  <c r="F211" i="9" s="1"/>
  <c r="I210" i="9"/>
  <c r="G210" i="9"/>
  <c r="D210" i="9"/>
  <c r="E210" i="9" s="1"/>
  <c r="B210" i="9"/>
  <c r="F210" i="9" s="1"/>
  <c r="I209" i="9"/>
  <c r="G209" i="9"/>
  <c r="D209" i="9"/>
  <c r="E209" i="9" s="1"/>
  <c r="B209" i="9"/>
  <c r="F209" i="9" s="1"/>
  <c r="I208" i="9"/>
  <c r="G208" i="9"/>
  <c r="D208" i="9"/>
  <c r="E208" i="9" s="1"/>
  <c r="B208" i="9"/>
  <c r="F208" i="9" s="1"/>
  <c r="I207" i="9"/>
  <c r="G207" i="9"/>
  <c r="D207" i="9"/>
  <c r="E207" i="9" s="1"/>
  <c r="B207" i="9"/>
  <c r="F207" i="9" s="1"/>
  <c r="I206" i="9"/>
  <c r="G206" i="9"/>
  <c r="D206" i="9"/>
  <c r="E206" i="9" s="1"/>
  <c r="B206" i="9"/>
  <c r="F206" i="9" s="1"/>
  <c r="I205" i="9"/>
  <c r="G205" i="9"/>
  <c r="D205" i="9"/>
  <c r="E205" i="9" s="1"/>
  <c r="B205" i="9"/>
  <c r="F205" i="9" s="1"/>
  <c r="I204" i="9"/>
  <c r="G204" i="9"/>
  <c r="D204" i="9"/>
  <c r="E204" i="9" s="1"/>
  <c r="B204" i="9"/>
  <c r="F204" i="9" s="1"/>
  <c r="I203" i="9"/>
  <c r="G203" i="9"/>
  <c r="D203" i="9"/>
  <c r="E203" i="9" s="1"/>
  <c r="B203" i="9"/>
  <c r="F203" i="9" s="1"/>
  <c r="I202" i="9"/>
  <c r="G202" i="9"/>
  <c r="D202" i="9"/>
  <c r="E202" i="9" s="1"/>
  <c r="B202" i="9"/>
  <c r="F202" i="9" s="1"/>
  <c r="I201" i="9"/>
  <c r="G201" i="9"/>
  <c r="D201" i="9"/>
  <c r="E201" i="9" s="1"/>
  <c r="B201" i="9"/>
  <c r="F201" i="9" s="1"/>
  <c r="I200" i="9"/>
  <c r="G200" i="9"/>
  <c r="D200" i="9"/>
  <c r="E200" i="9" s="1"/>
  <c r="B200" i="9"/>
  <c r="F200" i="9" s="1"/>
  <c r="I199" i="9"/>
  <c r="G199" i="9"/>
  <c r="D199" i="9"/>
  <c r="E199" i="9" s="1"/>
  <c r="B199" i="9"/>
  <c r="F199" i="9" s="1"/>
  <c r="I198" i="9"/>
  <c r="G198" i="9"/>
  <c r="D198" i="9"/>
  <c r="E198" i="9" s="1"/>
  <c r="B198" i="9"/>
  <c r="F198" i="9" s="1"/>
  <c r="I197" i="9"/>
  <c r="G197" i="9"/>
  <c r="D197" i="9"/>
  <c r="E197" i="9" s="1"/>
  <c r="B197" i="9"/>
  <c r="F197" i="9" s="1"/>
  <c r="I196" i="9"/>
  <c r="G196" i="9"/>
  <c r="D196" i="9"/>
  <c r="E196" i="9" s="1"/>
  <c r="B196" i="9"/>
  <c r="F196" i="9" s="1"/>
  <c r="I195" i="9"/>
  <c r="G195" i="9"/>
  <c r="D195" i="9"/>
  <c r="E195" i="9" s="1"/>
  <c r="B195" i="9"/>
  <c r="F195" i="9" s="1"/>
  <c r="I194" i="9"/>
  <c r="G194" i="9"/>
  <c r="D194" i="9"/>
  <c r="E194" i="9" s="1"/>
  <c r="B194" i="9"/>
  <c r="F194" i="9" s="1"/>
  <c r="I193" i="9"/>
  <c r="G193" i="9"/>
  <c r="D193" i="9"/>
  <c r="E193" i="9" s="1"/>
  <c r="B193" i="9"/>
  <c r="F193" i="9" s="1"/>
  <c r="I192" i="9"/>
  <c r="G192" i="9"/>
  <c r="D192" i="9"/>
  <c r="E192" i="9" s="1"/>
  <c r="B192" i="9"/>
  <c r="F192" i="9" s="1"/>
  <c r="I191" i="9"/>
  <c r="G191" i="9"/>
  <c r="D191" i="9"/>
  <c r="E191" i="9" s="1"/>
  <c r="B191" i="9"/>
  <c r="F191" i="9" s="1"/>
  <c r="I190" i="9"/>
  <c r="G190" i="9"/>
  <c r="D190" i="9"/>
  <c r="E190" i="9" s="1"/>
  <c r="B190" i="9"/>
  <c r="F190" i="9" s="1"/>
  <c r="I189" i="9"/>
  <c r="G189" i="9"/>
  <c r="D189" i="9"/>
  <c r="E189" i="9" s="1"/>
  <c r="B189" i="9"/>
  <c r="F189" i="9" s="1"/>
  <c r="I188" i="9"/>
  <c r="G188" i="9"/>
  <c r="D188" i="9"/>
  <c r="E188" i="9" s="1"/>
  <c r="B188" i="9"/>
  <c r="F188" i="9" s="1"/>
  <c r="I187" i="9"/>
  <c r="G187" i="9"/>
  <c r="D187" i="9"/>
  <c r="E187" i="9" s="1"/>
  <c r="B187" i="9"/>
  <c r="F187" i="9" s="1"/>
  <c r="I186" i="9"/>
  <c r="G186" i="9"/>
  <c r="D186" i="9"/>
  <c r="E186" i="9" s="1"/>
  <c r="B186" i="9"/>
  <c r="F186" i="9" s="1"/>
  <c r="I185" i="9"/>
  <c r="G185" i="9"/>
  <c r="D185" i="9"/>
  <c r="E185" i="9" s="1"/>
  <c r="B185" i="9"/>
  <c r="F185" i="9" s="1"/>
  <c r="I184" i="9"/>
  <c r="G184" i="9"/>
  <c r="D184" i="9"/>
  <c r="E184" i="9" s="1"/>
  <c r="B184" i="9"/>
  <c r="F184" i="9" s="1"/>
  <c r="I183" i="9"/>
  <c r="G183" i="9"/>
  <c r="D183" i="9"/>
  <c r="E183" i="9" s="1"/>
  <c r="B183" i="9"/>
  <c r="F183" i="9" s="1"/>
  <c r="I182" i="9"/>
  <c r="G182" i="9"/>
  <c r="D182" i="9"/>
  <c r="E182" i="9" s="1"/>
  <c r="B182" i="9"/>
  <c r="F182" i="9" s="1"/>
  <c r="I181" i="9"/>
  <c r="G181" i="9"/>
  <c r="D181" i="9"/>
  <c r="E181" i="9" s="1"/>
  <c r="B181" i="9"/>
  <c r="F181" i="9" s="1"/>
  <c r="I180" i="9"/>
  <c r="G180" i="9"/>
  <c r="D180" i="9"/>
  <c r="E180" i="9" s="1"/>
  <c r="B180" i="9"/>
  <c r="F180" i="9" s="1"/>
  <c r="I179" i="9"/>
  <c r="G179" i="9"/>
  <c r="D179" i="9"/>
  <c r="E179" i="9" s="1"/>
  <c r="B179" i="9"/>
  <c r="F179" i="9" s="1"/>
  <c r="I178" i="9"/>
  <c r="G178" i="9"/>
  <c r="D178" i="9"/>
  <c r="E178" i="9" s="1"/>
  <c r="B178" i="9"/>
  <c r="F178" i="9" s="1"/>
  <c r="I177" i="9"/>
  <c r="G177" i="9"/>
  <c r="D177" i="9"/>
  <c r="E177" i="9" s="1"/>
  <c r="B177" i="9"/>
  <c r="F177" i="9" s="1"/>
  <c r="I176" i="9"/>
  <c r="G176" i="9"/>
  <c r="D176" i="9"/>
  <c r="E176" i="9" s="1"/>
  <c r="B176" i="9"/>
  <c r="F176" i="9" s="1"/>
  <c r="I175" i="9"/>
  <c r="G175" i="9"/>
  <c r="D175" i="9"/>
  <c r="E175" i="9" s="1"/>
  <c r="B175" i="9"/>
  <c r="F175" i="9" s="1"/>
  <c r="I174" i="9"/>
  <c r="G174" i="9"/>
  <c r="D174" i="9"/>
  <c r="E174" i="9" s="1"/>
  <c r="B174" i="9"/>
  <c r="F174" i="9" s="1"/>
  <c r="I173" i="9"/>
  <c r="G173" i="9"/>
  <c r="D173" i="9"/>
  <c r="E173" i="9" s="1"/>
  <c r="B173" i="9"/>
  <c r="F173" i="9" s="1"/>
  <c r="I172" i="9"/>
  <c r="G172" i="9"/>
  <c r="D172" i="9"/>
  <c r="E172" i="9" s="1"/>
  <c r="B172" i="9"/>
  <c r="F172" i="9" s="1"/>
  <c r="I171" i="9"/>
  <c r="G171" i="9"/>
  <c r="D171" i="9"/>
  <c r="E171" i="9" s="1"/>
  <c r="B171" i="9"/>
  <c r="F171" i="9" s="1"/>
  <c r="I170" i="9"/>
  <c r="G170" i="9"/>
  <c r="D170" i="9"/>
  <c r="E170" i="9" s="1"/>
  <c r="B170" i="9"/>
  <c r="F170" i="9" s="1"/>
  <c r="I169" i="9"/>
  <c r="G169" i="9"/>
  <c r="D169" i="9"/>
  <c r="E169" i="9" s="1"/>
  <c r="B169" i="9"/>
  <c r="F169" i="9" s="1"/>
  <c r="I168" i="9"/>
  <c r="G168" i="9"/>
  <c r="D168" i="9"/>
  <c r="E168" i="9" s="1"/>
  <c r="B168" i="9"/>
  <c r="F168" i="9" s="1"/>
  <c r="I167" i="9"/>
  <c r="G167" i="9"/>
  <c r="D167" i="9"/>
  <c r="E167" i="9" s="1"/>
  <c r="B167" i="9"/>
  <c r="F167" i="9" s="1"/>
  <c r="I166" i="9"/>
  <c r="G166" i="9"/>
  <c r="D166" i="9"/>
  <c r="E166" i="9" s="1"/>
  <c r="B166" i="9"/>
  <c r="F166" i="9" s="1"/>
  <c r="I165" i="9"/>
  <c r="G165" i="9"/>
  <c r="D165" i="9"/>
  <c r="E165" i="9" s="1"/>
  <c r="B165" i="9"/>
  <c r="F165" i="9" s="1"/>
  <c r="I164" i="9"/>
  <c r="G164" i="9"/>
  <c r="D164" i="9"/>
  <c r="E164" i="9" s="1"/>
  <c r="B164" i="9"/>
  <c r="F164" i="9" s="1"/>
  <c r="I163" i="9"/>
  <c r="G163" i="9"/>
  <c r="D163" i="9"/>
  <c r="E163" i="9" s="1"/>
  <c r="B163" i="9"/>
  <c r="F163" i="9" s="1"/>
  <c r="I162" i="9"/>
  <c r="G162" i="9"/>
  <c r="D162" i="9"/>
  <c r="E162" i="9" s="1"/>
  <c r="B162" i="9"/>
  <c r="F162" i="9" s="1"/>
  <c r="I161" i="9"/>
  <c r="G161" i="9"/>
  <c r="D161" i="9"/>
  <c r="E161" i="9" s="1"/>
  <c r="B161" i="9"/>
  <c r="F161" i="9" s="1"/>
  <c r="I160" i="9"/>
  <c r="G160" i="9"/>
  <c r="D160" i="9"/>
  <c r="E160" i="9" s="1"/>
  <c r="B160" i="9"/>
  <c r="F160" i="9" s="1"/>
  <c r="I159" i="9"/>
  <c r="G159" i="9"/>
  <c r="D159" i="9"/>
  <c r="E159" i="9" s="1"/>
  <c r="B159" i="9"/>
  <c r="F159" i="9" s="1"/>
  <c r="I158" i="9"/>
  <c r="G158" i="9"/>
  <c r="D158" i="9"/>
  <c r="E158" i="9" s="1"/>
  <c r="B158" i="9"/>
  <c r="F158" i="9" s="1"/>
  <c r="I157" i="9"/>
  <c r="G157" i="9"/>
  <c r="D157" i="9"/>
  <c r="E157" i="9" s="1"/>
  <c r="B157" i="9"/>
  <c r="F157" i="9" s="1"/>
  <c r="I156" i="9"/>
  <c r="G156" i="9"/>
  <c r="D156" i="9"/>
  <c r="E156" i="9" s="1"/>
  <c r="B156" i="9"/>
  <c r="F156" i="9" s="1"/>
  <c r="I155" i="9"/>
  <c r="G155" i="9"/>
  <c r="D155" i="9"/>
  <c r="E155" i="9" s="1"/>
  <c r="B155" i="9"/>
  <c r="F155" i="9" s="1"/>
  <c r="I154" i="9"/>
  <c r="G154" i="9"/>
  <c r="D154" i="9"/>
  <c r="E154" i="9" s="1"/>
  <c r="B154" i="9"/>
  <c r="F154" i="9" s="1"/>
  <c r="I153" i="9"/>
  <c r="G153" i="9"/>
  <c r="D153" i="9"/>
  <c r="E153" i="9" s="1"/>
  <c r="B153" i="9"/>
  <c r="F153" i="9" s="1"/>
  <c r="I152" i="9"/>
  <c r="G152" i="9"/>
  <c r="D152" i="9"/>
  <c r="E152" i="9" s="1"/>
  <c r="B152" i="9"/>
  <c r="F152" i="9" s="1"/>
  <c r="I151" i="9"/>
  <c r="G151" i="9"/>
  <c r="D151" i="9"/>
  <c r="E151" i="9" s="1"/>
  <c r="B151" i="9"/>
  <c r="F151" i="9" s="1"/>
  <c r="I150" i="9"/>
  <c r="G150" i="9"/>
  <c r="D150" i="9"/>
  <c r="E150" i="9" s="1"/>
  <c r="B150" i="9"/>
  <c r="F150" i="9" s="1"/>
  <c r="I149" i="9"/>
  <c r="G149" i="9"/>
  <c r="D149" i="9"/>
  <c r="E149" i="9" s="1"/>
  <c r="B149" i="9"/>
  <c r="F149" i="9" s="1"/>
  <c r="I148" i="9"/>
  <c r="G148" i="9"/>
  <c r="D148" i="9"/>
  <c r="E148" i="9" s="1"/>
  <c r="B148" i="9"/>
  <c r="F148" i="9" s="1"/>
  <c r="I147" i="9"/>
  <c r="G147" i="9"/>
  <c r="D147" i="9"/>
  <c r="E147" i="9" s="1"/>
  <c r="B147" i="9"/>
  <c r="F147" i="9" s="1"/>
  <c r="I146" i="9"/>
  <c r="G146" i="9"/>
  <c r="D146" i="9"/>
  <c r="E146" i="9" s="1"/>
  <c r="B146" i="9"/>
  <c r="F146" i="9" s="1"/>
  <c r="I145" i="9"/>
  <c r="G145" i="9"/>
  <c r="D145" i="9"/>
  <c r="E145" i="9" s="1"/>
  <c r="B145" i="9"/>
  <c r="F145" i="9" s="1"/>
  <c r="I144" i="9"/>
  <c r="G144" i="9"/>
  <c r="D144" i="9"/>
  <c r="E144" i="9" s="1"/>
  <c r="B144" i="9"/>
  <c r="F144" i="9" s="1"/>
  <c r="I143" i="9"/>
  <c r="G143" i="9"/>
  <c r="D143" i="9"/>
  <c r="E143" i="9" s="1"/>
  <c r="B143" i="9"/>
  <c r="F143" i="9" s="1"/>
  <c r="I142" i="9"/>
  <c r="G142" i="9"/>
  <c r="D142" i="9"/>
  <c r="E142" i="9" s="1"/>
  <c r="B142" i="9"/>
  <c r="F142" i="9" s="1"/>
  <c r="I141" i="9"/>
  <c r="G141" i="9"/>
  <c r="D141" i="9"/>
  <c r="E141" i="9" s="1"/>
  <c r="B141" i="9"/>
  <c r="F141" i="9" s="1"/>
  <c r="I140" i="9"/>
  <c r="G140" i="9"/>
  <c r="D140" i="9"/>
  <c r="E140" i="9" s="1"/>
  <c r="B140" i="9"/>
  <c r="F140" i="9" s="1"/>
  <c r="I139" i="9"/>
  <c r="G139" i="9"/>
  <c r="D139" i="9"/>
  <c r="E139" i="9" s="1"/>
  <c r="B139" i="9"/>
  <c r="F139" i="9" s="1"/>
  <c r="I138" i="9"/>
  <c r="G138" i="9"/>
  <c r="D138" i="9"/>
  <c r="E138" i="9" s="1"/>
  <c r="B138" i="9"/>
  <c r="F138" i="9" s="1"/>
  <c r="I137" i="9"/>
  <c r="G137" i="9"/>
  <c r="D137" i="9"/>
  <c r="E137" i="9" s="1"/>
  <c r="B137" i="9"/>
  <c r="F137" i="9" s="1"/>
  <c r="I136" i="9"/>
  <c r="G136" i="9"/>
  <c r="D136" i="9"/>
  <c r="E136" i="9" s="1"/>
  <c r="B136" i="9"/>
  <c r="F136" i="9" s="1"/>
  <c r="I135" i="9"/>
  <c r="G135" i="9"/>
  <c r="D135" i="9"/>
  <c r="E135" i="9" s="1"/>
  <c r="B135" i="9"/>
  <c r="F135" i="9" s="1"/>
  <c r="I134" i="9"/>
  <c r="G134" i="9"/>
  <c r="D134" i="9"/>
  <c r="E134" i="9" s="1"/>
  <c r="B134" i="9"/>
  <c r="F134" i="9" s="1"/>
  <c r="I133" i="9"/>
  <c r="G133" i="9"/>
  <c r="D133" i="9"/>
  <c r="E133" i="9" s="1"/>
  <c r="B133" i="9"/>
  <c r="F133" i="9" s="1"/>
  <c r="I132" i="9"/>
  <c r="G132" i="9"/>
  <c r="D132" i="9"/>
  <c r="E132" i="9" s="1"/>
  <c r="B132" i="9"/>
  <c r="F132" i="9" s="1"/>
  <c r="I131" i="9"/>
  <c r="G131" i="9"/>
  <c r="D131" i="9"/>
  <c r="E131" i="9" s="1"/>
  <c r="B131" i="9"/>
  <c r="F131" i="9" s="1"/>
  <c r="K130" i="9"/>
  <c r="M130" i="9" s="1"/>
  <c r="I130" i="9"/>
  <c r="G130" i="9"/>
  <c r="D130" i="9"/>
  <c r="E130" i="9" s="1"/>
  <c r="B130" i="9"/>
  <c r="F130" i="9" s="1"/>
  <c r="I129" i="9"/>
  <c r="G129" i="9"/>
  <c r="D129" i="9"/>
  <c r="E129" i="9" s="1"/>
  <c r="B129" i="9"/>
  <c r="F129" i="9" s="1"/>
  <c r="I128" i="9"/>
  <c r="G128" i="9"/>
  <c r="D128" i="9"/>
  <c r="E128" i="9" s="1"/>
  <c r="B128" i="9"/>
  <c r="F128" i="9" s="1"/>
  <c r="I127" i="9"/>
  <c r="G127" i="9"/>
  <c r="D127" i="9"/>
  <c r="E127" i="9" s="1"/>
  <c r="B127" i="9"/>
  <c r="F127" i="9" s="1"/>
  <c r="K126" i="9"/>
  <c r="M126" i="9" s="1"/>
  <c r="I126" i="9"/>
  <c r="G126" i="9"/>
  <c r="D126" i="9"/>
  <c r="E126" i="9" s="1"/>
  <c r="B126" i="9"/>
  <c r="F126" i="9" s="1"/>
  <c r="I125" i="9"/>
  <c r="G125" i="9"/>
  <c r="D125" i="9"/>
  <c r="E125" i="9" s="1"/>
  <c r="B125" i="9"/>
  <c r="F125" i="9" s="1"/>
  <c r="I124" i="9"/>
  <c r="G124" i="9"/>
  <c r="D124" i="9"/>
  <c r="E124" i="9" s="1"/>
  <c r="B124" i="9"/>
  <c r="F124" i="9" s="1"/>
  <c r="I123" i="9"/>
  <c r="G123" i="9"/>
  <c r="D123" i="9"/>
  <c r="E123" i="9" s="1"/>
  <c r="B123" i="9"/>
  <c r="F123" i="9" s="1"/>
  <c r="K122" i="9"/>
  <c r="M122" i="9" s="1"/>
  <c r="I122" i="9"/>
  <c r="G122" i="9"/>
  <c r="D122" i="9"/>
  <c r="E122" i="9" s="1"/>
  <c r="B122" i="9"/>
  <c r="F122" i="9" s="1"/>
  <c r="I121" i="9"/>
  <c r="G121" i="9"/>
  <c r="D121" i="9"/>
  <c r="E121" i="9" s="1"/>
  <c r="B121" i="9"/>
  <c r="F121" i="9" s="1"/>
  <c r="I120" i="9"/>
  <c r="G120" i="9"/>
  <c r="D120" i="9"/>
  <c r="E120" i="9" s="1"/>
  <c r="B120" i="9"/>
  <c r="F120" i="9" s="1"/>
  <c r="I119" i="9"/>
  <c r="G119" i="9"/>
  <c r="D119" i="9"/>
  <c r="E119" i="9" s="1"/>
  <c r="B119" i="9"/>
  <c r="F119" i="9" s="1"/>
  <c r="I118" i="9"/>
  <c r="G118" i="9"/>
  <c r="D118" i="9"/>
  <c r="E118" i="9" s="1"/>
  <c r="B118" i="9"/>
  <c r="F118" i="9" s="1"/>
  <c r="I117" i="9"/>
  <c r="G117" i="9"/>
  <c r="D117" i="9"/>
  <c r="E117" i="9" s="1"/>
  <c r="B117" i="9"/>
  <c r="F117" i="9" s="1"/>
  <c r="I116" i="9"/>
  <c r="G116" i="9"/>
  <c r="D116" i="9"/>
  <c r="E116" i="9" s="1"/>
  <c r="B116" i="9"/>
  <c r="F116" i="9" s="1"/>
  <c r="I115" i="9"/>
  <c r="G115" i="9"/>
  <c r="D115" i="9"/>
  <c r="E115" i="9" s="1"/>
  <c r="B115" i="9"/>
  <c r="F115" i="9" s="1"/>
  <c r="I114" i="9"/>
  <c r="G114" i="9"/>
  <c r="D114" i="9"/>
  <c r="E114" i="9" s="1"/>
  <c r="B114" i="9"/>
  <c r="F114" i="9" s="1"/>
  <c r="I113" i="9"/>
  <c r="G113" i="9"/>
  <c r="D113" i="9"/>
  <c r="E113" i="9" s="1"/>
  <c r="B113" i="9"/>
  <c r="F113" i="9" s="1"/>
  <c r="I112" i="9"/>
  <c r="G112" i="9"/>
  <c r="D112" i="9"/>
  <c r="E112" i="9" s="1"/>
  <c r="B112" i="9"/>
  <c r="F112" i="9" s="1"/>
  <c r="I111" i="9"/>
  <c r="G111" i="9"/>
  <c r="D111" i="9"/>
  <c r="E111" i="9" s="1"/>
  <c r="B111" i="9"/>
  <c r="F111" i="9" s="1"/>
  <c r="I110" i="9"/>
  <c r="G110" i="9"/>
  <c r="D110" i="9"/>
  <c r="E110" i="9" s="1"/>
  <c r="B110" i="9"/>
  <c r="F110" i="9" s="1"/>
  <c r="I109" i="9"/>
  <c r="G109" i="9"/>
  <c r="D109" i="9"/>
  <c r="E109" i="9" s="1"/>
  <c r="B109" i="9"/>
  <c r="F109" i="9" s="1"/>
  <c r="I108" i="9"/>
  <c r="G108" i="9"/>
  <c r="D108" i="9"/>
  <c r="E108" i="9" s="1"/>
  <c r="B108" i="9"/>
  <c r="F108" i="9" s="1"/>
  <c r="I107" i="9"/>
  <c r="G107" i="9"/>
  <c r="D107" i="9"/>
  <c r="E107" i="9" s="1"/>
  <c r="B107" i="9"/>
  <c r="F107" i="9" s="1"/>
  <c r="I106" i="9"/>
  <c r="G106" i="9"/>
  <c r="D106" i="9"/>
  <c r="E106" i="9" s="1"/>
  <c r="B106" i="9"/>
  <c r="F106" i="9" s="1"/>
  <c r="I105" i="9"/>
  <c r="G105" i="9"/>
  <c r="D105" i="9"/>
  <c r="E105" i="9" s="1"/>
  <c r="B105" i="9"/>
  <c r="F105" i="9" s="1"/>
  <c r="I104" i="9"/>
  <c r="G104" i="9"/>
  <c r="D104" i="9"/>
  <c r="E104" i="9" s="1"/>
  <c r="B104" i="9"/>
  <c r="F104" i="9" s="1"/>
  <c r="I103" i="9"/>
  <c r="G103" i="9"/>
  <c r="D103" i="9"/>
  <c r="E103" i="9" s="1"/>
  <c r="B103" i="9"/>
  <c r="F103" i="9" s="1"/>
  <c r="I102" i="9"/>
  <c r="G102" i="9"/>
  <c r="D102" i="9"/>
  <c r="E102" i="9" s="1"/>
  <c r="B102" i="9"/>
  <c r="F102" i="9" s="1"/>
  <c r="I101" i="9"/>
  <c r="G101" i="9"/>
  <c r="D101" i="9"/>
  <c r="E101" i="9" s="1"/>
  <c r="B101" i="9"/>
  <c r="F101" i="9" s="1"/>
  <c r="I100" i="9"/>
  <c r="G100" i="9"/>
  <c r="D100" i="9"/>
  <c r="E100" i="9" s="1"/>
  <c r="B100" i="9"/>
  <c r="F100" i="9" s="1"/>
  <c r="I99" i="9"/>
  <c r="G99" i="9"/>
  <c r="D99" i="9"/>
  <c r="E99" i="9" s="1"/>
  <c r="B99" i="9"/>
  <c r="F99" i="9" s="1"/>
  <c r="I98" i="9"/>
  <c r="G98" i="9"/>
  <c r="D98" i="9"/>
  <c r="E98" i="9" s="1"/>
  <c r="B98" i="9"/>
  <c r="F98" i="9" s="1"/>
  <c r="I97" i="9"/>
  <c r="G97" i="9"/>
  <c r="D97" i="9"/>
  <c r="E97" i="9" s="1"/>
  <c r="B97" i="9"/>
  <c r="F97" i="9" s="1"/>
  <c r="I96" i="9"/>
  <c r="G96" i="9"/>
  <c r="D96" i="9"/>
  <c r="E96" i="9" s="1"/>
  <c r="B96" i="9"/>
  <c r="F96" i="9" s="1"/>
  <c r="I95" i="9"/>
  <c r="G95" i="9"/>
  <c r="D95" i="9"/>
  <c r="E95" i="9" s="1"/>
  <c r="B95" i="9"/>
  <c r="F95" i="9" s="1"/>
  <c r="I94" i="9"/>
  <c r="G94" i="9"/>
  <c r="D94" i="9"/>
  <c r="E94" i="9" s="1"/>
  <c r="B94" i="9"/>
  <c r="F94" i="9" s="1"/>
  <c r="I93" i="9"/>
  <c r="G93" i="9"/>
  <c r="D93" i="9"/>
  <c r="E93" i="9" s="1"/>
  <c r="B93" i="9"/>
  <c r="F93" i="9" s="1"/>
  <c r="I92" i="9"/>
  <c r="G92" i="9"/>
  <c r="D92" i="9"/>
  <c r="E92" i="9" s="1"/>
  <c r="B92" i="9"/>
  <c r="F92" i="9" s="1"/>
  <c r="I91" i="9"/>
  <c r="G91" i="9"/>
  <c r="D91" i="9"/>
  <c r="E91" i="9" s="1"/>
  <c r="B91" i="9"/>
  <c r="F91" i="9" s="1"/>
  <c r="I90" i="9"/>
  <c r="G90" i="9"/>
  <c r="D90" i="9"/>
  <c r="E90" i="9" s="1"/>
  <c r="B90" i="9"/>
  <c r="F90" i="9" s="1"/>
  <c r="I89" i="9"/>
  <c r="G89" i="9"/>
  <c r="D89" i="9"/>
  <c r="E89" i="9" s="1"/>
  <c r="B89" i="9"/>
  <c r="F89" i="9" s="1"/>
  <c r="I88" i="9"/>
  <c r="G88" i="9"/>
  <c r="D88" i="9"/>
  <c r="E88" i="9" s="1"/>
  <c r="B88" i="9"/>
  <c r="F88" i="9" s="1"/>
  <c r="I87" i="9"/>
  <c r="G87" i="9"/>
  <c r="D87" i="9"/>
  <c r="E87" i="9" s="1"/>
  <c r="B87" i="9"/>
  <c r="F87" i="9" s="1"/>
  <c r="I86" i="9"/>
  <c r="G86" i="9"/>
  <c r="D86" i="9"/>
  <c r="E86" i="9" s="1"/>
  <c r="B86" i="9"/>
  <c r="F86" i="9" s="1"/>
  <c r="I85" i="9"/>
  <c r="G85" i="9"/>
  <c r="D85" i="9"/>
  <c r="E85" i="9" s="1"/>
  <c r="B85" i="9"/>
  <c r="F85" i="9" s="1"/>
  <c r="I84" i="9"/>
  <c r="G84" i="9"/>
  <c r="D84" i="9"/>
  <c r="E84" i="9" s="1"/>
  <c r="B84" i="9"/>
  <c r="F84" i="9" s="1"/>
  <c r="I83" i="9"/>
  <c r="G83" i="9"/>
  <c r="D83" i="9"/>
  <c r="E83" i="9" s="1"/>
  <c r="B83" i="9"/>
  <c r="F83" i="9" s="1"/>
  <c r="I82" i="9"/>
  <c r="G82" i="9"/>
  <c r="D82" i="9"/>
  <c r="E82" i="9" s="1"/>
  <c r="B82" i="9"/>
  <c r="F82" i="9" s="1"/>
  <c r="I81" i="9"/>
  <c r="G81" i="9"/>
  <c r="D81" i="9"/>
  <c r="E81" i="9" s="1"/>
  <c r="B81" i="9"/>
  <c r="F81" i="9" s="1"/>
  <c r="I80" i="9"/>
  <c r="G80" i="9"/>
  <c r="D80" i="9"/>
  <c r="E80" i="9" s="1"/>
  <c r="B80" i="9"/>
  <c r="F80" i="9" s="1"/>
  <c r="I79" i="9"/>
  <c r="G79" i="9"/>
  <c r="D79" i="9"/>
  <c r="E79" i="9" s="1"/>
  <c r="B79" i="9"/>
  <c r="F79" i="9" s="1"/>
  <c r="I78" i="9"/>
  <c r="G78" i="9"/>
  <c r="D78" i="9"/>
  <c r="E78" i="9" s="1"/>
  <c r="B78" i="9"/>
  <c r="F78" i="9" s="1"/>
  <c r="I77" i="9"/>
  <c r="G77" i="9"/>
  <c r="D77" i="9"/>
  <c r="E77" i="9" s="1"/>
  <c r="B77" i="9"/>
  <c r="F77" i="9" s="1"/>
  <c r="I76" i="9"/>
  <c r="G76" i="9"/>
  <c r="D76" i="9"/>
  <c r="E76" i="9" s="1"/>
  <c r="B76" i="9"/>
  <c r="F76" i="9" s="1"/>
  <c r="I75" i="9"/>
  <c r="G75" i="9"/>
  <c r="D75" i="9"/>
  <c r="E75" i="9" s="1"/>
  <c r="B75" i="9"/>
  <c r="F75" i="9" s="1"/>
  <c r="I74" i="9"/>
  <c r="G74" i="9"/>
  <c r="D74" i="9"/>
  <c r="E74" i="9" s="1"/>
  <c r="B74" i="9"/>
  <c r="F74" i="9" s="1"/>
  <c r="I73" i="9"/>
  <c r="G73" i="9"/>
  <c r="D73" i="9"/>
  <c r="E73" i="9" s="1"/>
  <c r="B73" i="9"/>
  <c r="F73" i="9" s="1"/>
  <c r="I72" i="9"/>
  <c r="G72" i="9"/>
  <c r="D72" i="9"/>
  <c r="E72" i="9" s="1"/>
  <c r="B72" i="9"/>
  <c r="F72" i="9" s="1"/>
  <c r="I71" i="9"/>
  <c r="G71" i="9"/>
  <c r="D71" i="9"/>
  <c r="E71" i="9" s="1"/>
  <c r="B71" i="9"/>
  <c r="F71" i="9" s="1"/>
  <c r="I70" i="9"/>
  <c r="G70" i="9"/>
  <c r="D70" i="9"/>
  <c r="E70" i="9" s="1"/>
  <c r="B70" i="9"/>
  <c r="F70" i="9" s="1"/>
  <c r="I69" i="9"/>
  <c r="G69" i="9"/>
  <c r="D69" i="9"/>
  <c r="E69" i="9" s="1"/>
  <c r="B69" i="9"/>
  <c r="F69" i="9" s="1"/>
  <c r="I68" i="9"/>
  <c r="G68" i="9"/>
  <c r="D68" i="9"/>
  <c r="E68" i="9" s="1"/>
  <c r="B68" i="9"/>
  <c r="F68" i="9" s="1"/>
  <c r="I67" i="9"/>
  <c r="G67" i="9"/>
  <c r="D67" i="9"/>
  <c r="E67" i="9" s="1"/>
  <c r="B67" i="9"/>
  <c r="F67" i="9" s="1"/>
  <c r="I66" i="9"/>
  <c r="G66" i="9"/>
  <c r="D66" i="9"/>
  <c r="E66" i="9" s="1"/>
  <c r="B66" i="9"/>
  <c r="F66" i="9" s="1"/>
  <c r="I65" i="9"/>
  <c r="G65" i="9"/>
  <c r="D65" i="9"/>
  <c r="E65" i="9" s="1"/>
  <c r="B65" i="9"/>
  <c r="F65" i="9" s="1"/>
  <c r="I64" i="9"/>
  <c r="G64" i="9"/>
  <c r="D64" i="9"/>
  <c r="E64" i="9" s="1"/>
  <c r="B64" i="9"/>
  <c r="F64" i="9" s="1"/>
  <c r="I63" i="9"/>
  <c r="G63" i="9"/>
  <c r="D63" i="9"/>
  <c r="E63" i="9" s="1"/>
  <c r="B63" i="9"/>
  <c r="F63" i="9" s="1"/>
  <c r="I62" i="9"/>
  <c r="G62" i="9"/>
  <c r="D62" i="9"/>
  <c r="E62" i="9" s="1"/>
  <c r="B62" i="9"/>
  <c r="F62" i="9" s="1"/>
  <c r="I61" i="9"/>
  <c r="G61" i="9"/>
  <c r="D61" i="9"/>
  <c r="E61" i="9" s="1"/>
  <c r="B61" i="9"/>
  <c r="F61" i="9" s="1"/>
  <c r="I60" i="9"/>
  <c r="G60" i="9"/>
  <c r="D60" i="9"/>
  <c r="E60" i="9" s="1"/>
  <c r="B60" i="9"/>
  <c r="F60" i="9" s="1"/>
  <c r="I59" i="9"/>
  <c r="G59" i="9"/>
  <c r="D59" i="9"/>
  <c r="E59" i="9" s="1"/>
  <c r="B59" i="9"/>
  <c r="F59" i="9" s="1"/>
  <c r="I58" i="9"/>
  <c r="G58" i="9"/>
  <c r="D58" i="9"/>
  <c r="E58" i="9" s="1"/>
  <c r="B58" i="9"/>
  <c r="F58" i="9" s="1"/>
  <c r="I57" i="9"/>
  <c r="G57" i="9"/>
  <c r="D57" i="9"/>
  <c r="E57" i="9" s="1"/>
  <c r="B57" i="9"/>
  <c r="F57" i="9" s="1"/>
  <c r="I56" i="9"/>
  <c r="G56" i="9"/>
  <c r="D56" i="9"/>
  <c r="E56" i="9" s="1"/>
  <c r="B56" i="9"/>
  <c r="F56" i="9" s="1"/>
  <c r="I55" i="9"/>
  <c r="G55" i="9"/>
  <c r="D55" i="9"/>
  <c r="E55" i="9" s="1"/>
  <c r="B55" i="9"/>
  <c r="F55" i="9" s="1"/>
  <c r="I54" i="9"/>
  <c r="G54" i="9"/>
  <c r="D54" i="9"/>
  <c r="E54" i="9" s="1"/>
  <c r="B54" i="9"/>
  <c r="F54" i="9" s="1"/>
  <c r="I53" i="9"/>
  <c r="G53" i="9"/>
  <c r="D53" i="9"/>
  <c r="E53" i="9" s="1"/>
  <c r="B53" i="9"/>
  <c r="F53" i="9" s="1"/>
  <c r="I52" i="9"/>
  <c r="G52" i="9"/>
  <c r="D52" i="9"/>
  <c r="E52" i="9" s="1"/>
  <c r="B52" i="9"/>
  <c r="F52" i="9" s="1"/>
  <c r="I51" i="9"/>
  <c r="G51" i="9"/>
  <c r="D51" i="9"/>
  <c r="E51" i="9" s="1"/>
  <c r="B51" i="9"/>
  <c r="F51" i="9" s="1"/>
  <c r="I50" i="9"/>
  <c r="G50" i="9"/>
  <c r="D50" i="9"/>
  <c r="E50" i="9" s="1"/>
  <c r="B50" i="9"/>
  <c r="F50" i="9" s="1"/>
  <c r="I49" i="9"/>
  <c r="G49" i="9"/>
  <c r="D49" i="9"/>
  <c r="E49" i="9" s="1"/>
  <c r="B49" i="9"/>
  <c r="F49" i="9" s="1"/>
  <c r="I48" i="9"/>
  <c r="G48" i="9"/>
  <c r="D48" i="9"/>
  <c r="E48" i="9" s="1"/>
  <c r="B48" i="9"/>
  <c r="F48" i="9" s="1"/>
  <c r="I47" i="9"/>
  <c r="G47" i="9"/>
  <c r="D47" i="9"/>
  <c r="E47" i="9" s="1"/>
  <c r="B47" i="9"/>
  <c r="F47" i="9" s="1"/>
  <c r="I46" i="9"/>
  <c r="G46" i="9"/>
  <c r="D46" i="9"/>
  <c r="E46" i="9" s="1"/>
  <c r="B46" i="9"/>
  <c r="F46" i="9" s="1"/>
  <c r="I45" i="9"/>
  <c r="G45" i="9"/>
  <c r="D45" i="9"/>
  <c r="E45" i="9" s="1"/>
  <c r="B45" i="9"/>
  <c r="F45" i="9" s="1"/>
  <c r="I44" i="9"/>
  <c r="G44" i="9"/>
  <c r="D44" i="9"/>
  <c r="E44" i="9" s="1"/>
  <c r="B44" i="9"/>
  <c r="F44" i="9" s="1"/>
  <c r="I43" i="9"/>
  <c r="G43" i="9"/>
  <c r="D43" i="9"/>
  <c r="E43" i="9" s="1"/>
  <c r="B43" i="9"/>
  <c r="F43" i="9" s="1"/>
  <c r="I42" i="9"/>
  <c r="G42" i="9"/>
  <c r="D42" i="9"/>
  <c r="E42" i="9" s="1"/>
  <c r="B42" i="9"/>
  <c r="F42" i="9" s="1"/>
  <c r="I41" i="9"/>
  <c r="G41" i="9"/>
  <c r="D41" i="9"/>
  <c r="E41" i="9" s="1"/>
  <c r="B41" i="9"/>
  <c r="F41" i="9" s="1"/>
  <c r="I40" i="9"/>
  <c r="G40" i="9"/>
  <c r="D40" i="9"/>
  <c r="E40" i="9" s="1"/>
  <c r="B40" i="9"/>
  <c r="F40" i="9" s="1"/>
  <c r="I39" i="9"/>
  <c r="G39" i="9"/>
  <c r="D39" i="9"/>
  <c r="E39" i="9" s="1"/>
  <c r="B39" i="9"/>
  <c r="F39" i="9" s="1"/>
  <c r="K38" i="9"/>
  <c r="M38" i="9" s="1"/>
  <c r="O38" i="9" s="1"/>
  <c r="I38" i="9"/>
  <c r="G38" i="9"/>
  <c r="D38" i="9"/>
  <c r="E38" i="9" s="1"/>
  <c r="B38" i="9"/>
  <c r="F38" i="9" s="1"/>
  <c r="I37" i="9"/>
  <c r="G37" i="9"/>
  <c r="D37" i="9"/>
  <c r="E37" i="9" s="1"/>
  <c r="B37" i="9"/>
  <c r="F37" i="9" s="1"/>
  <c r="I36" i="9"/>
  <c r="G36" i="9"/>
  <c r="D36" i="9"/>
  <c r="E36" i="9" s="1"/>
  <c r="B36" i="9"/>
  <c r="F36" i="9" s="1"/>
  <c r="I35" i="9"/>
  <c r="G35" i="9"/>
  <c r="D35" i="9"/>
  <c r="E35" i="9" s="1"/>
  <c r="B35" i="9"/>
  <c r="F35" i="9" s="1"/>
  <c r="I34" i="9"/>
  <c r="G34" i="9"/>
  <c r="D34" i="9"/>
  <c r="E34" i="9" s="1"/>
  <c r="B34" i="9"/>
  <c r="F34" i="9" s="1"/>
  <c r="I33" i="9"/>
  <c r="G33" i="9"/>
  <c r="D33" i="9"/>
  <c r="E33" i="9" s="1"/>
  <c r="B33" i="9"/>
  <c r="F33" i="9" s="1"/>
  <c r="I32" i="9"/>
  <c r="G32" i="9"/>
  <c r="D32" i="9"/>
  <c r="E32" i="9" s="1"/>
  <c r="B32" i="9"/>
  <c r="F32" i="9" s="1"/>
  <c r="I31" i="9"/>
  <c r="G31" i="9"/>
  <c r="D31" i="9"/>
  <c r="E31" i="9" s="1"/>
  <c r="B31" i="9"/>
  <c r="F31" i="9" s="1"/>
  <c r="I30" i="9"/>
  <c r="G30" i="9"/>
  <c r="D30" i="9"/>
  <c r="E30" i="9" s="1"/>
  <c r="B30" i="9"/>
  <c r="F30" i="9" s="1"/>
  <c r="I29" i="9"/>
  <c r="G29" i="9"/>
  <c r="D29" i="9"/>
  <c r="E29" i="9" s="1"/>
  <c r="B29" i="9"/>
  <c r="F29" i="9" s="1"/>
  <c r="I28" i="9"/>
  <c r="G28" i="9"/>
  <c r="D28" i="9"/>
  <c r="E28" i="9" s="1"/>
  <c r="B28" i="9"/>
  <c r="F28" i="9" s="1"/>
  <c r="I27" i="9"/>
  <c r="G27" i="9"/>
  <c r="D27" i="9"/>
  <c r="E27" i="9" s="1"/>
  <c r="B27" i="9"/>
  <c r="F27" i="9" s="1"/>
  <c r="I26" i="9"/>
  <c r="G26" i="9"/>
  <c r="D26" i="9"/>
  <c r="E26" i="9" s="1"/>
  <c r="B26" i="9"/>
  <c r="F26" i="9" s="1"/>
  <c r="I25" i="9"/>
  <c r="G25" i="9"/>
  <c r="D25" i="9"/>
  <c r="E25" i="9" s="1"/>
  <c r="B25" i="9"/>
  <c r="F25" i="9" s="1"/>
  <c r="I24" i="9"/>
  <c r="G24" i="9"/>
  <c r="D24" i="9"/>
  <c r="E24" i="9" s="1"/>
  <c r="B24" i="9"/>
  <c r="F24" i="9" s="1"/>
  <c r="I23" i="9"/>
  <c r="G23" i="9"/>
  <c r="D23" i="9"/>
  <c r="E23" i="9" s="1"/>
  <c r="B23" i="9"/>
  <c r="F23" i="9" s="1"/>
  <c r="I22" i="9"/>
  <c r="G22" i="9"/>
  <c r="D22" i="9"/>
  <c r="E22" i="9" s="1"/>
  <c r="B22" i="9"/>
  <c r="F22" i="9" s="1"/>
  <c r="I21" i="9"/>
  <c r="G21" i="9"/>
  <c r="D21" i="9"/>
  <c r="E21" i="9" s="1"/>
  <c r="B21" i="9"/>
  <c r="F21" i="9" s="1"/>
  <c r="I20" i="9"/>
  <c r="G20" i="9"/>
  <c r="D20" i="9"/>
  <c r="E20" i="9" s="1"/>
  <c r="B20" i="9"/>
  <c r="F20" i="9" s="1"/>
  <c r="I19" i="9"/>
  <c r="G19" i="9"/>
  <c r="D19" i="9"/>
  <c r="E19" i="9" s="1"/>
  <c r="B19" i="9"/>
  <c r="F19" i="9" s="1"/>
  <c r="I18" i="9"/>
  <c r="G18" i="9"/>
  <c r="D18" i="9"/>
  <c r="E18" i="9" s="1"/>
  <c r="B18" i="9"/>
  <c r="F18" i="9" s="1"/>
  <c r="I17" i="9"/>
  <c r="G17" i="9"/>
  <c r="D17" i="9"/>
  <c r="E17" i="9" s="1"/>
  <c r="B17" i="9"/>
  <c r="F17" i="9" s="1"/>
  <c r="I16" i="9"/>
  <c r="G16" i="9"/>
  <c r="D16" i="9"/>
  <c r="E16" i="9" s="1"/>
  <c r="B16" i="9"/>
  <c r="F16" i="9" s="1"/>
  <c r="I15" i="9"/>
  <c r="G15" i="9"/>
  <c r="D15" i="9"/>
  <c r="E15" i="9" s="1"/>
  <c r="B15" i="9"/>
  <c r="F15" i="9" s="1"/>
  <c r="I14" i="9"/>
  <c r="G14" i="9"/>
  <c r="D14" i="9"/>
  <c r="E14" i="9" s="1"/>
  <c r="B14" i="9"/>
  <c r="F14" i="9" s="1"/>
  <c r="I13" i="9"/>
  <c r="G13" i="9"/>
  <c r="D13" i="9"/>
  <c r="E13" i="9" s="1"/>
  <c r="B13" i="9"/>
  <c r="F13" i="9" s="1"/>
  <c r="I12" i="9"/>
  <c r="G12" i="9"/>
  <c r="D12" i="9"/>
  <c r="E12" i="9" s="1"/>
  <c r="B12" i="9"/>
  <c r="F12" i="9" s="1"/>
  <c r="I11" i="9"/>
  <c r="G11" i="9"/>
  <c r="D11" i="9"/>
  <c r="E11" i="9" s="1"/>
  <c r="B11" i="9"/>
  <c r="F11" i="9" s="1"/>
  <c r="I10" i="9"/>
  <c r="G10" i="9"/>
  <c r="D10" i="9"/>
  <c r="E10" i="9" s="1"/>
  <c r="B10" i="9"/>
  <c r="F10" i="9" s="1"/>
  <c r="I9" i="9"/>
  <c r="G9" i="9"/>
  <c r="D9" i="9"/>
  <c r="E9" i="9" s="1"/>
  <c r="B9" i="9"/>
  <c r="F9" i="9" s="1"/>
  <c r="I8" i="9"/>
  <c r="G8" i="9"/>
  <c r="D8" i="9"/>
  <c r="E8" i="9" s="1"/>
  <c r="B8" i="9"/>
  <c r="F8" i="9" s="1"/>
  <c r="I7" i="9"/>
  <c r="G7" i="9"/>
  <c r="D7" i="9"/>
  <c r="E7" i="9" s="1"/>
  <c r="B7" i="9"/>
  <c r="F7" i="9" s="1"/>
  <c r="I6" i="9"/>
  <c r="G6" i="9"/>
  <c r="D6" i="9"/>
  <c r="E6" i="9" s="1"/>
  <c r="B6" i="9"/>
  <c r="F6" i="9" s="1"/>
  <c r="I5" i="9"/>
  <c r="G5" i="9"/>
  <c r="D5" i="9"/>
  <c r="E5" i="9" s="1"/>
  <c r="B5" i="9"/>
  <c r="F5" i="9" s="1"/>
  <c r="I4" i="9"/>
  <c r="G4" i="9"/>
  <c r="D4" i="9"/>
  <c r="E4" i="9" s="1"/>
  <c r="B4" i="9"/>
  <c r="F4" i="9" s="1"/>
  <c r="I3" i="9"/>
  <c r="G3" i="9"/>
  <c r="D3" i="9"/>
  <c r="E3" i="9" s="1"/>
  <c r="B3" i="9"/>
  <c r="F3" i="9" s="1"/>
  <c r="I2" i="9"/>
  <c r="G2" i="9"/>
  <c r="D2" i="9"/>
  <c r="E2" i="9" s="1"/>
  <c r="B2" i="9"/>
  <c r="F2" i="9" s="1"/>
  <c r="D3" i="1"/>
  <c r="D4" i="1"/>
  <c r="D5" i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2" i="1"/>
  <c r="E2" i="1" s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" i="1"/>
  <c r="B4" i="1"/>
  <c r="B5" i="1"/>
  <c r="B6" i="1"/>
  <c r="B7" i="1"/>
  <c r="B8" i="1"/>
  <c r="B9" i="1"/>
  <c r="B2" i="1"/>
  <c r="E3" i="1"/>
  <c r="F3" i="1"/>
  <c r="G3" i="1"/>
  <c r="I3" i="1"/>
  <c r="J3" i="1"/>
  <c r="L3" i="1" s="1"/>
  <c r="E4" i="1"/>
  <c r="F4" i="1"/>
  <c r="G4" i="1"/>
  <c r="I4" i="1"/>
  <c r="J4" i="1"/>
  <c r="L4" i="1" s="1"/>
  <c r="E5" i="1"/>
  <c r="F5" i="1"/>
  <c r="G5" i="1"/>
  <c r="I5" i="1"/>
  <c r="J5" i="1"/>
  <c r="L5" i="1" s="1"/>
  <c r="F6" i="1"/>
  <c r="G6" i="1"/>
  <c r="I6" i="1"/>
  <c r="J6" i="1"/>
  <c r="L6" i="1" s="1"/>
  <c r="F7" i="1"/>
  <c r="G7" i="1"/>
  <c r="I7" i="1"/>
  <c r="J7" i="1"/>
  <c r="L7" i="1" s="1"/>
  <c r="F8" i="1"/>
  <c r="G8" i="1"/>
  <c r="I8" i="1"/>
  <c r="J8" i="1"/>
  <c r="L8" i="1" s="1"/>
  <c r="F9" i="1"/>
  <c r="G9" i="1"/>
  <c r="I9" i="1"/>
  <c r="J9" i="1"/>
  <c r="L9" i="1" s="1"/>
  <c r="F10" i="1"/>
  <c r="G10" i="1"/>
  <c r="I10" i="1"/>
  <c r="J10" i="1"/>
  <c r="L10" i="1" s="1"/>
  <c r="F11" i="1"/>
  <c r="G11" i="1"/>
  <c r="I11" i="1"/>
  <c r="J11" i="1"/>
  <c r="L11" i="1" s="1"/>
  <c r="K11" i="1" s="1"/>
  <c r="M11" i="1" s="1"/>
  <c r="F12" i="1"/>
  <c r="G12" i="1"/>
  <c r="I12" i="1"/>
  <c r="J12" i="1"/>
  <c r="L12" i="1" s="1"/>
  <c r="F13" i="1"/>
  <c r="G13" i="1"/>
  <c r="I13" i="1"/>
  <c r="J13" i="1"/>
  <c r="L13" i="1" s="1"/>
  <c r="K13" i="1" s="1"/>
  <c r="M13" i="1" s="1"/>
  <c r="F14" i="1"/>
  <c r="G14" i="1"/>
  <c r="I14" i="1"/>
  <c r="J14" i="1"/>
  <c r="L14" i="1" s="1"/>
  <c r="F15" i="1"/>
  <c r="G15" i="1"/>
  <c r="I15" i="1"/>
  <c r="J15" i="1"/>
  <c r="L15" i="1" s="1"/>
  <c r="F16" i="1"/>
  <c r="G16" i="1"/>
  <c r="I16" i="1"/>
  <c r="J16" i="1"/>
  <c r="L16" i="1" s="1"/>
  <c r="F17" i="1"/>
  <c r="G17" i="1"/>
  <c r="I17" i="1"/>
  <c r="J17" i="1"/>
  <c r="L17" i="1" s="1"/>
  <c r="K17" i="1" s="1"/>
  <c r="M17" i="1" s="1"/>
  <c r="F18" i="1"/>
  <c r="G18" i="1"/>
  <c r="I18" i="1"/>
  <c r="J18" i="1"/>
  <c r="L18" i="1" s="1"/>
  <c r="F19" i="1"/>
  <c r="G19" i="1"/>
  <c r="I19" i="1"/>
  <c r="J19" i="1"/>
  <c r="L19" i="1" s="1"/>
  <c r="K19" i="1" s="1"/>
  <c r="M19" i="1" s="1"/>
  <c r="F20" i="1"/>
  <c r="G20" i="1"/>
  <c r="I20" i="1"/>
  <c r="J20" i="1"/>
  <c r="L20" i="1" s="1"/>
  <c r="F21" i="1"/>
  <c r="G21" i="1"/>
  <c r="I21" i="1"/>
  <c r="J21" i="1"/>
  <c r="L21" i="1" s="1"/>
  <c r="K21" i="1" s="1"/>
  <c r="M21" i="1" s="1"/>
  <c r="F22" i="1"/>
  <c r="G22" i="1"/>
  <c r="I22" i="1"/>
  <c r="J22" i="1"/>
  <c r="L22" i="1" s="1"/>
  <c r="F23" i="1"/>
  <c r="G23" i="1"/>
  <c r="I23" i="1"/>
  <c r="J23" i="1"/>
  <c r="L23" i="1" s="1"/>
  <c r="F24" i="1"/>
  <c r="G24" i="1"/>
  <c r="I24" i="1"/>
  <c r="J24" i="1"/>
  <c r="L24" i="1" s="1"/>
  <c r="F25" i="1"/>
  <c r="G25" i="1"/>
  <c r="I25" i="1"/>
  <c r="J25" i="1"/>
  <c r="L25" i="1" s="1"/>
  <c r="F26" i="1"/>
  <c r="G26" i="1"/>
  <c r="I26" i="1"/>
  <c r="J26" i="1"/>
  <c r="L26" i="1" s="1"/>
  <c r="F27" i="1"/>
  <c r="G27" i="1"/>
  <c r="I27" i="1"/>
  <c r="J27" i="1"/>
  <c r="L27" i="1" s="1"/>
  <c r="F28" i="1"/>
  <c r="G28" i="1"/>
  <c r="I28" i="1"/>
  <c r="J28" i="1"/>
  <c r="L28" i="1" s="1"/>
  <c r="F29" i="1"/>
  <c r="G29" i="1"/>
  <c r="I29" i="1"/>
  <c r="J29" i="1"/>
  <c r="L29" i="1" s="1"/>
  <c r="F30" i="1"/>
  <c r="G30" i="1"/>
  <c r="I30" i="1"/>
  <c r="J30" i="1"/>
  <c r="L30" i="1" s="1"/>
  <c r="F31" i="1"/>
  <c r="G31" i="1"/>
  <c r="I31" i="1"/>
  <c r="J31" i="1"/>
  <c r="L31" i="1" s="1"/>
  <c r="K31" i="1" s="1"/>
  <c r="M31" i="1" s="1"/>
  <c r="F32" i="1"/>
  <c r="G32" i="1"/>
  <c r="I32" i="1"/>
  <c r="J32" i="1"/>
  <c r="L32" i="1" s="1"/>
  <c r="F33" i="1"/>
  <c r="G33" i="1"/>
  <c r="I33" i="1"/>
  <c r="J33" i="1"/>
  <c r="L33" i="1" s="1"/>
  <c r="K33" i="1" s="1"/>
  <c r="M33" i="1" s="1"/>
  <c r="F34" i="1"/>
  <c r="G34" i="1"/>
  <c r="I34" i="1"/>
  <c r="J34" i="1"/>
  <c r="L34" i="1" s="1"/>
  <c r="F35" i="1"/>
  <c r="G35" i="1"/>
  <c r="I35" i="1"/>
  <c r="J35" i="1"/>
  <c r="L35" i="1" s="1"/>
  <c r="F36" i="1"/>
  <c r="G36" i="1"/>
  <c r="I36" i="1"/>
  <c r="J36" i="1"/>
  <c r="L36" i="1" s="1"/>
  <c r="F37" i="1"/>
  <c r="G37" i="1"/>
  <c r="I37" i="1"/>
  <c r="J37" i="1"/>
  <c r="L37" i="1" s="1"/>
  <c r="K37" i="1" s="1"/>
  <c r="M37" i="1" s="1"/>
  <c r="F38" i="1"/>
  <c r="G38" i="1"/>
  <c r="I38" i="1"/>
  <c r="J38" i="1"/>
  <c r="L38" i="1" s="1"/>
  <c r="F39" i="1"/>
  <c r="G39" i="1"/>
  <c r="I39" i="1"/>
  <c r="J39" i="1"/>
  <c r="L39" i="1" s="1"/>
  <c r="K39" i="1" s="1"/>
  <c r="M39" i="1" s="1"/>
  <c r="F40" i="1"/>
  <c r="G40" i="1"/>
  <c r="I40" i="1"/>
  <c r="J40" i="1"/>
  <c r="L40" i="1" s="1"/>
  <c r="F41" i="1"/>
  <c r="G41" i="1"/>
  <c r="I41" i="1"/>
  <c r="J41" i="1"/>
  <c r="L41" i="1" s="1"/>
  <c r="K41" i="1" s="1"/>
  <c r="M41" i="1" s="1"/>
  <c r="F42" i="1"/>
  <c r="G42" i="1"/>
  <c r="I42" i="1"/>
  <c r="J42" i="1"/>
  <c r="L42" i="1" s="1"/>
  <c r="F43" i="1"/>
  <c r="G43" i="1"/>
  <c r="I43" i="1"/>
  <c r="J43" i="1"/>
  <c r="L43" i="1" s="1"/>
  <c r="F44" i="1"/>
  <c r="G44" i="1"/>
  <c r="I44" i="1"/>
  <c r="J44" i="1"/>
  <c r="L44" i="1" s="1"/>
  <c r="F45" i="1"/>
  <c r="G45" i="1"/>
  <c r="I45" i="1"/>
  <c r="J45" i="1"/>
  <c r="L45" i="1" s="1"/>
  <c r="F46" i="1"/>
  <c r="G46" i="1"/>
  <c r="I46" i="1"/>
  <c r="J46" i="1"/>
  <c r="L46" i="1" s="1"/>
  <c r="F47" i="1"/>
  <c r="G47" i="1"/>
  <c r="I47" i="1"/>
  <c r="J47" i="1"/>
  <c r="L47" i="1" s="1"/>
  <c r="K47" i="1" s="1"/>
  <c r="M47" i="1" s="1"/>
  <c r="F48" i="1"/>
  <c r="G48" i="1"/>
  <c r="I48" i="1"/>
  <c r="J48" i="1"/>
  <c r="L48" i="1" s="1"/>
  <c r="F49" i="1"/>
  <c r="G49" i="1"/>
  <c r="I49" i="1"/>
  <c r="J49" i="1"/>
  <c r="L49" i="1" s="1"/>
  <c r="K49" i="1" s="1"/>
  <c r="M49" i="1" s="1"/>
  <c r="F50" i="1"/>
  <c r="G50" i="1"/>
  <c r="I50" i="1"/>
  <c r="J50" i="1"/>
  <c r="L50" i="1" s="1"/>
  <c r="F51" i="1"/>
  <c r="G51" i="1"/>
  <c r="I51" i="1"/>
  <c r="J51" i="1"/>
  <c r="L51" i="1" s="1"/>
  <c r="F52" i="1"/>
  <c r="G52" i="1"/>
  <c r="I52" i="1"/>
  <c r="J52" i="1"/>
  <c r="L52" i="1" s="1"/>
  <c r="F53" i="1"/>
  <c r="G53" i="1"/>
  <c r="I53" i="1"/>
  <c r="J53" i="1"/>
  <c r="L53" i="1" s="1"/>
  <c r="K53" i="1" s="1"/>
  <c r="M53" i="1" s="1"/>
  <c r="F54" i="1"/>
  <c r="G54" i="1"/>
  <c r="I54" i="1"/>
  <c r="J54" i="1"/>
  <c r="L54" i="1" s="1"/>
  <c r="F55" i="1"/>
  <c r="G55" i="1"/>
  <c r="I55" i="1"/>
  <c r="J55" i="1"/>
  <c r="L55" i="1" s="1"/>
  <c r="F56" i="1"/>
  <c r="G56" i="1"/>
  <c r="I56" i="1"/>
  <c r="J56" i="1"/>
  <c r="L56" i="1" s="1"/>
  <c r="F57" i="1"/>
  <c r="G57" i="1"/>
  <c r="I57" i="1"/>
  <c r="J57" i="1"/>
  <c r="L57" i="1" s="1"/>
  <c r="K57" i="1" s="1"/>
  <c r="M57" i="1" s="1"/>
  <c r="F58" i="1"/>
  <c r="G58" i="1"/>
  <c r="I58" i="1"/>
  <c r="J58" i="1"/>
  <c r="L58" i="1" s="1"/>
  <c r="K58" i="1" s="1"/>
  <c r="M58" i="1" s="1"/>
  <c r="F59" i="1"/>
  <c r="G59" i="1"/>
  <c r="I59" i="1"/>
  <c r="J59" i="1"/>
  <c r="L59" i="1" s="1"/>
  <c r="K59" i="1" s="1"/>
  <c r="M59" i="1" s="1"/>
  <c r="F60" i="1"/>
  <c r="G60" i="1"/>
  <c r="I60" i="1"/>
  <c r="J60" i="1"/>
  <c r="L60" i="1" s="1"/>
  <c r="F61" i="1"/>
  <c r="G61" i="1"/>
  <c r="I61" i="1"/>
  <c r="J61" i="1"/>
  <c r="L61" i="1" s="1"/>
  <c r="K61" i="1" s="1"/>
  <c r="M61" i="1" s="1"/>
  <c r="F62" i="1"/>
  <c r="G62" i="1"/>
  <c r="I62" i="1"/>
  <c r="J62" i="1"/>
  <c r="L62" i="1" s="1"/>
  <c r="F63" i="1"/>
  <c r="G63" i="1"/>
  <c r="I63" i="1"/>
  <c r="J63" i="1"/>
  <c r="L63" i="1" s="1"/>
  <c r="K63" i="1" s="1"/>
  <c r="M63" i="1" s="1"/>
  <c r="F64" i="1"/>
  <c r="G64" i="1"/>
  <c r="I64" i="1"/>
  <c r="J64" i="1"/>
  <c r="L64" i="1" s="1"/>
  <c r="F65" i="1"/>
  <c r="G65" i="1"/>
  <c r="I65" i="1"/>
  <c r="J65" i="1"/>
  <c r="L65" i="1" s="1"/>
  <c r="K65" i="1" s="1"/>
  <c r="M65" i="1" s="1"/>
  <c r="F66" i="1"/>
  <c r="G66" i="1"/>
  <c r="I66" i="1"/>
  <c r="J66" i="1"/>
  <c r="L66" i="1" s="1"/>
  <c r="F67" i="1"/>
  <c r="G67" i="1"/>
  <c r="I67" i="1"/>
  <c r="J67" i="1"/>
  <c r="L67" i="1" s="1"/>
  <c r="K67" i="1" s="1"/>
  <c r="M67" i="1" s="1"/>
  <c r="F68" i="1"/>
  <c r="G68" i="1"/>
  <c r="I68" i="1"/>
  <c r="J68" i="1"/>
  <c r="L68" i="1" s="1"/>
  <c r="F69" i="1"/>
  <c r="G69" i="1"/>
  <c r="I69" i="1"/>
  <c r="J69" i="1"/>
  <c r="L69" i="1" s="1"/>
  <c r="K69" i="1" s="1"/>
  <c r="M69" i="1" s="1"/>
  <c r="F70" i="1"/>
  <c r="G70" i="1"/>
  <c r="I70" i="1"/>
  <c r="J70" i="1"/>
  <c r="L70" i="1" s="1"/>
  <c r="F71" i="1"/>
  <c r="G71" i="1"/>
  <c r="I71" i="1"/>
  <c r="J71" i="1"/>
  <c r="L71" i="1" s="1"/>
  <c r="K71" i="1" s="1"/>
  <c r="M71" i="1" s="1"/>
  <c r="F72" i="1"/>
  <c r="G72" i="1"/>
  <c r="I72" i="1"/>
  <c r="J72" i="1"/>
  <c r="L72" i="1" s="1"/>
  <c r="F73" i="1"/>
  <c r="G73" i="1"/>
  <c r="I73" i="1"/>
  <c r="J73" i="1"/>
  <c r="L73" i="1" s="1"/>
  <c r="K73" i="1" s="1"/>
  <c r="M73" i="1" s="1"/>
  <c r="F74" i="1"/>
  <c r="G74" i="1"/>
  <c r="I74" i="1"/>
  <c r="J74" i="1"/>
  <c r="L74" i="1" s="1"/>
  <c r="G75" i="1"/>
  <c r="I75" i="1"/>
  <c r="J75" i="1"/>
  <c r="L75" i="1" s="1"/>
  <c r="K75" i="1" s="1"/>
  <c r="M75" i="1" s="1"/>
  <c r="F76" i="1"/>
  <c r="G76" i="1"/>
  <c r="I76" i="1"/>
  <c r="J76" i="1"/>
  <c r="L76" i="1" s="1"/>
  <c r="F77" i="1"/>
  <c r="G77" i="1"/>
  <c r="I77" i="1"/>
  <c r="J77" i="1"/>
  <c r="L77" i="1" s="1"/>
  <c r="K77" i="1" s="1"/>
  <c r="M77" i="1" s="1"/>
  <c r="F78" i="1"/>
  <c r="G78" i="1"/>
  <c r="I78" i="1"/>
  <c r="J78" i="1"/>
  <c r="L78" i="1" s="1"/>
  <c r="F79" i="1"/>
  <c r="G79" i="1"/>
  <c r="I79" i="1"/>
  <c r="J79" i="1"/>
  <c r="L79" i="1" s="1"/>
  <c r="F80" i="1"/>
  <c r="G80" i="1"/>
  <c r="I80" i="1"/>
  <c r="J80" i="1"/>
  <c r="L80" i="1" s="1"/>
  <c r="F81" i="1"/>
  <c r="G81" i="1"/>
  <c r="I81" i="1"/>
  <c r="J81" i="1"/>
  <c r="L81" i="1" s="1"/>
  <c r="K81" i="1" s="1"/>
  <c r="M81" i="1" s="1"/>
  <c r="F82" i="1"/>
  <c r="G82" i="1"/>
  <c r="I82" i="1"/>
  <c r="J82" i="1"/>
  <c r="L82" i="1" s="1"/>
  <c r="F83" i="1"/>
  <c r="G83" i="1"/>
  <c r="I83" i="1"/>
  <c r="J83" i="1"/>
  <c r="L83" i="1" s="1"/>
  <c r="K83" i="1" s="1"/>
  <c r="M83" i="1" s="1"/>
  <c r="F84" i="1"/>
  <c r="G84" i="1"/>
  <c r="I84" i="1"/>
  <c r="J84" i="1"/>
  <c r="L84" i="1" s="1"/>
  <c r="F85" i="1"/>
  <c r="G85" i="1"/>
  <c r="I85" i="1"/>
  <c r="J85" i="1"/>
  <c r="L85" i="1" s="1"/>
  <c r="K85" i="1" s="1"/>
  <c r="M85" i="1" s="1"/>
  <c r="F86" i="1"/>
  <c r="G86" i="1"/>
  <c r="I86" i="1"/>
  <c r="J86" i="1"/>
  <c r="L86" i="1" s="1"/>
  <c r="F87" i="1"/>
  <c r="G87" i="1"/>
  <c r="I87" i="1"/>
  <c r="J87" i="1"/>
  <c r="L87" i="1" s="1"/>
  <c r="F88" i="1"/>
  <c r="G88" i="1"/>
  <c r="I88" i="1"/>
  <c r="J88" i="1"/>
  <c r="L88" i="1" s="1"/>
  <c r="F89" i="1"/>
  <c r="G89" i="1"/>
  <c r="I89" i="1"/>
  <c r="J89" i="1"/>
  <c r="L89" i="1" s="1"/>
  <c r="F90" i="1"/>
  <c r="G90" i="1"/>
  <c r="I90" i="1"/>
  <c r="J90" i="1"/>
  <c r="L90" i="1" s="1"/>
  <c r="F91" i="1"/>
  <c r="G91" i="1"/>
  <c r="I91" i="1"/>
  <c r="J91" i="1"/>
  <c r="L91" i="1" s="1"/>
  <c r="F92" i="1"/>
  <c r="G92" i="1"/>
  <c r="I92" i="1"/>
  <c r="J92" i="1"/>
  <c r="L92" i="1" s="1"/>
  <c r="F93" i="1"/>
  <c r="G93" i="1"/>
  <c r="I93" i="1"/>
  <c r="J93" i="1"/>
  <c r="L93" i="1" s="1"/>
  <c r="K93" i="1" s="1"/>
  <c r="M93" i="1" s="1"/>
  <c r="F94" i="1"/>
  <c r="G94" i="1"/>
  <c r="I94" i="1"/>
  <c r="J94" i="1"/>
  <c r="L94" i="1" s="1"/>
  <c r="F95" i="1"/>
  <c r="G95" i="1"/>
  <c r="I95" i="1"/>
  <c r="J95" i="1"/>
  <c r="L95" i="1" s="1"/>
  <c r="F96" i="1"/>
  <c r="G96" i="1"/>
  <c r="I96" i="1"/>
  <c r="J96" i="1"/>
  <c r="L96" i="1" s="1"/>
  <c r="F97" i="1"/>
  <c r="G97" i="1"/>
  <c r="I97" i="1"/>
  <c r="J97" i="1"/>
  <c r="L97" i="1" s="1"/>
  <c r="F98" i="1"/>
  <c r="G98" i="1"/>
  <c r="I98" i="1"/>
  <c r="J98" i="1"/>
  <c r="L98" i="1" s="1"/>
  <c r="F99" i="1"/>
  <c r="G99" i="1"/>
  <c r="I99" i="1"/>
  <c r="J99" i="1"/>
  <c r="L99" i="1" s="1"/>
  <c r="F100" i="1"/>
  <c r="G100" i="1"/>
  <c r="I100" i="1"/>
  <c r="J100" i="1"/>
  <c r="L100" i="1" s="1"/>
  <c r="F101" i="1"/>
  <c r="G101" i="1"/>
  <c r="I101" i="1"/>
  <c r="J101" i="1"/>
  <c r="L101" i="1" s="1"/>
  <c r="K101" i="1" s="1"/>
  <c r="M101" i="1" s="1"/>
  <c r="F102" i="1"/>
  <c r="G102" i="1"/>
  <c r="I102" i="1"/>
  <c r="J102" i="1"/>
  <c r="L102" i="1" s="1"/>
  <c r="F103" i="1"/>
  <c r="G103" i="1"/>
  <c r="I103" i="1"/>
  <c r="J103" i="1"/>
  <c r="L103" i="1" s="1"/>
  <c r="F104" i="1"/>
  <c r="G104" i="1"/>
  <c r="I104" i="1"/>
  <c r="J104" i="1"/>
  <c r="L104" i="1" s="1"/>
  <c r="F105" i="1"/>
  <c r="G105" i="1"/>
  <c r="I105" i="1"/>
  <c r="J105" i="1"/>
  <c r="L105" i="1" s="1"/>
  <c r="F106" i="1"/>
  <c r="G106" i="1"/>
  <c r="I106" i="1"/>
  <c r="J106" i="1"/>
  <c r="L106" i="1" s="1"/>
  <c r="K106" i="1" s="1"/>
  <c r="M106" i="1" s="1"/>
  <c r="F107" i="1"/>
  <c r="G107" i="1"/>
  <c r="I107" i="1"/>
  <c r="J107" i="1"/>
  <c r="L107" i="1" s="1"/>
  <c r="F108" i="1"/>
  <c r="G108" i="1"/>
  <c r="I108" i="1"/>
  <c r="J108" i="1"/>
  <c r="L108" i="1" s="1"/>
  <c r="F109" i="1"/>
  <c r="G109" i="1"/>
  <c r="I109" i="1"/>
  <c r="J109" i="1"/>
  <c r="L109" i="1" s="1"/>
  <c r="K109" i="1" s="1"/>
  <c r="M109" i="1" s="1"/>
  <c r="F110" i="1"/>
  <c r="G110" i="1"/>
  <c r="I110" i="1"/>
  <c r="J110" i="1"/>
  <c r="L110" i="1" s="1"/>
  <c r="F111" i="1"/>
  <c r="G111" i="1"/>
  <c r="I111" i="1"/>
  <c r="J111" i="1"/>
  <c r="L111" i="1" s="1"/>
  <c r="K111" i="1" s="1"/>
  <c r="M111" i="1" s="1"/>
  <c r="F112" i="1"/>
  <c r="G112" i="1"/>
  <c r="I112" i="1"/>
  <c r="J112" i="1"/>
  <c r="L112" i="1" s="1"/>
  <c r="F113" i="1"/>
  <c r="G113" i="1"/>
  <c r="I113" i="1"/>
  <c r="J113" i="1"/>
  <c r="L113" i="1" s="1"/>
  <c r="K113" i="1" s="1"/>
  <c r="M113" i="1" s="1"/>
  <c r="F114" i="1"/>
  <c r="G114" i="1"/>
  <c r="I114" i="1"/>
  <c r="J114" i="1"/>
  <c r="L114" i="1" s="1"/>
  <c r="K114" i="1" s="1"/>
  <c r="M114" i="1" s="1"/>
  <c r="F115" i="1"/>
  <c r="G115" i="1"/>
  <c r="I115" i="1"/>
  <c r="J115" i="1"/>
  <c r="L115" i="1" s="1"/>
  <c r="F116" i="1"/>
  <c r="G116" i="1"/>
  <c r="I116" i="1"/>
  <c r="J116" i="1"/>
  <c r="L116" i="1" s="1"/>
  <c r="G117" i="1"/>
  <c r="I117" i="1"/>
  <c r="J117" i="1"/>
  <c r="L117" i="1" s="1"/>
  <c r="K117" i="1" s="1"/>
  <c r="M117" i="1" s="1"/>
  <c r="F118" i="1"/>
  <c r="G118" i="1"/>
  <c r="I118" i="1"/>
  <c r="J118" i="1"/>
  <c r="L118" i="1" s="1"/>
  <c r="F119" i="1"/>
  <c r="G119" i="1"/>
  <c r="I119" i="1"/>
  <c r="J119" i="1"/>
  <c r="L119" i="1" s="1"/>
  <c r="K119" i="1" s="1"/>
  <c r="M119" i="1" s="1"/>
  <c r="F120" i="1"/>
  <c r="G120" i="1"/>
  <c r="I120" i="1"/>
  <c r="J120" i="1"/>
  <c r="L120" i="1" s="1"/>
  <c r="F121" i="1"/>
  <c r="G121" i="1"/>
  <c r="I121" i="1"/>
  <c r="J121" i="1"/>
  <c r="L121" i="1" s="1"/>
  <c r="K121" i="1" s="1"/>
  <c r="M121" i="1" s="1"/>
  <c r="F122" i="1"/>
  <c r="G122" i="1"/>
  <c r="I122" i="1"/>
  <c r="J122" i="1"/>
  <c r="L122" i="1" s="1"/>
  <c r="K122" i="1" s="1"/>
  <c r="M122" i="1" s="1"/>
  <c r="F123" i="1"/>
  <c r="G123" i="1"/>
  <c r="I123" i="1"/>
  <c r="J123" i="1"/>
  <c r="L123" i="1" s="1"/>
  <c r="F124" i="1"/>
  <c r="G124" i="1"/>
  <c r="I124" i="1"/>
  <c r="J124" i="1"/>
  <c r="L124" i="1" s="1"/>
  <c r="F125" i="1"/>
  <c r="G125" i="1"/>
  <c r="I125" i="1"/>
  <c r="J125" i="1"/>
  <c r="L125" i="1" s="1"/>
  <c r="K125" i="1" s="1"/>
  <c r="M125" i="1" s="1"/>
  <c r="F126" i="1"/>
  <c r="G126" i="1"/>
  <c r="I126" i="1"/>
  <c r="J126" i="1"/>
  <c r="L126" i="1" s="1"/>
  <c r="F127" i="1"/>
  <c r="G127" i="1"/>
  <c r="I127" i="1"/>
  <c r="J127" i="1"/>
  <c r="L127" i="1" s="1"/>
  <c r="K127" i="1" s="1"/>
  <c r="M127" i="1" s="1"/>
  <c r="F128" i="1"/>
  <c r="G128" i="1"/>
  <c r="I128" i="1"/>
  <c r="J128" i="1"/>
  <c r="L128" i="1" s="1"/>
  <c r="F129" i="1"/>
  <c r="G129" i="1"/>
  <c r="I129" i="1"/>
  <c r="J129" i="1"/>
  <c r="L129" i="1" s="1"/>
  <c r="K129" i="1" s="1"/>
  <c r="M129" i="1" s="1"/>
  <c r="F130" i="1"/>
  <c r="G130" i="1"/>
  <c r="I130" i="1"/>
  <c r="J130" i="1"/>
  <c r="L130" i="1" s="1"/>
  <c r="K130" i="1" s="1"/>
  <c r="M130" i="1" s="1"/>
  <c r="F131" i="1"/>
  <c r="G131" i="1"/>
  <c r="I131" i="1"/>
  <c r="J131" i="1"/>
  <c r="L131" i="1" s="1"/>
  <c r="F132" i="1"/>
  <c r="G132" i="1"/>
  <c r="I132" i="1"/>
  <c r="J132" i="1"/>
  <c r="L132" i="1" s="1"/>
  <c r="F133" i="1"/>
  <c r="G133" i="1"/>
  <c r="I133" i="1"/>
  <c r="J133" i="1"/>
  <c r="L133" i="1" s="1"/>
  <c r="K133" i="1" s="1"/>
  <c r="M133" i="1" s="1"/>
  <c r="F134" i="1"/>
  <c r="G134" i="1"/>
  <c r="I134" i="1"/>
  <c r="J134" i="1"/>
  <c r="L134" i="1" s="1"/>
  <c r="F135" i="1"/>
  <c r="G135" i="1"/>
  <c r="I135" i="1"/>
  <c r="J135" i="1"/>
  <c r="L135" i="1" s="1"/>
  <c r="K135" i="1" s="1"/>
  <c r="M135" i="1" s="1"/>
  <c r="F136" i="1"/>
  <c r="G136" i="1"/>
  <c r="I136" i="1"/>
  <c r="J136" i="1"/>
  <c r="L136" i="1" s="1"/>
  <c r="F137" i="1"/>
  <c r="G137" i="1"/>
  <c r="I137" i="1"/>
  <c r="J137" i="1"/>
  <c r="L137" i="1" s="1"/>
  <c r="K137" i="1" s="1"/>
  <c r="M137" i="1" s="1"/>
  <c r="F138" i="1"/>
  <c r="G138" i="1"/>
  <c r="I138" i="1"/>
  <c r="J138" i="1"/>
  <c r="L138" i="1" s="1"/>
  <c r="F139" i="1"/>
  <c r="G139" i="1"/>
  <c r="I139" i="1"/>
  <c r="J139" i="1"/>
  <c r="L139" i="1" s="1"/>
  <c r="F140" i="1"/>
  <c r="G140" i="1"/>
  <c r="I140" i="1"/>
  <c r="J140" i="1"/>
  <c r="L140" i="1" s="1"/>
  <c r="F141" i="1"/>
  <c r="G141" i="1"/>
  <c r="I141" i="1"/>
  <c r="J141" i="1"/>
  <c r="L141" i="1" s="1"/>
  <c r="F142" i="1"/>
  <c r="G142" i="1"/>
  <c r="I142" i="1"/>
  <c r="J142" i="1"/>
  <c r="L142" i="1" s="1"/>
  <c r="K142" i="1" s="1"/>
  <c r="M142" i="1" s="1"/>
  <c r="F143" i="1"/>
  <c r="G143" i="1"/>
  <c r="I143" i="1"/>
  <c r="J143" i="1"/>
  <c r="L143" i="1" s="1"/>
  <c r="F144" i="1"/>
  <c r="G144" i="1"/>
  <c r="I144" i="1"/>
  <c r="J144" i="1"/>
  <c r="L144" i="1" s="1"/>
  <c r="F145" i="1"/>
  <c r="G145" i="1"/>
  <c r="I145" i="1"/>
  <c r="J145" i="1"/>
  <c r="L145" i="1" s="1"/>
  <c r="F146" i="1"/>
  <c r="G146" i="1"/>
  <c r="I146" i="1"/>
  <c r="J146" i="1"/>
  <c r="L146" i="1" s="1"/>
  <c r="F147" i="1"/>
  <c r="G147" i="1"/>
  <c r="I147" i="1"/>
  <c r="J147" i="1"/>
  <c r="L147" i="1" s="1"/>
  <c r="K147" i="1" s="1"/>
  <c r="M147" i="1" s="1"/>
  <c r="F148" i="1"/>
  <c r="G148" i="1"/>
  <c r="I148" i="1"/>
  <c r="J148" i="1"/>
  <c r="L148" i="1" s="1"/>
  <c r="F149" i="1"/>
  <c r="G149" i="1"/>
  <c r="I149" i="1"/>
  <c r="J149" i="1"/>
  <c r="L149" i="1" s="1"/>
  <c r="F150" i="1"/>
  <c r="G150" i="1"/>
  <c r="I150" i="1"/>
  <c r="J150" i="1"/>
  <c r="L150" i="1" s="1"/>
  <c r="F151" i="1"/>
  <c r="G151" i="1"/>
  <c r="I151" i="1"/>
  <c r="J151" i="1"/>
  <c r="L151" i="1" s="1"/>
  <c r="F152" i="1"/>
  <c r="G152" i="1"/>
  <c r="I152" i="1"/>
  <c r="J152" i="1"/>
  <c r="L152" i="1" s="1"/>
  <c r="F153" i="1"/>
  <c r="G153" i="1"/>
  <c r="I153" i="1"/>
  <c r="J153" i="1"/>
  <c r="L153" i="1" s="1"/>
  <c r="F154" i="1"/>
  <c r="G154" i="1"/>
  <c r="I154" i="1"/>
  <c r="J154" i="1"/>
  <c r="L154" i="1" s="1"/>
  <c r="F155" i="1"/>
  <c r="G155" i="1"/>
  <c r="I155" i="1"/>
  <c r="J155" i="1"/>
  <c r="L155" i="1" s="1"/>
  <c r="F156" i="1"/>
  <c r="G156" i="1"/>
  <c r="I156" i="1"/>
  <c r="J156" i="1"/>
  <c r="L156" i="1" s="1"/>
  <c r="F157" i="1"/>
  <c r="G157" i="1"/>
  <c r="I157" i="1"/>
  <c r="J157" i="1"/>
  <c r="L157" i="1" s="1"/>
  <c r="F158" i="1"/>
  <c r="G158" i="1"/>
  <c r="I158" i="1"/>
  <c r="J158" i="1"/>
  <c r="L158" i="1" s="1"/>
  <c r="F159" i="1"/>
  <c r="G159" i="1"/>
  <c r="I159" i="1"/>
  <c r="J159" i="1"/>
  <c r="L159" i="1" s="1"/>
  <c r="F160" i="1"/>
  <c r="G160" i="1"/>
  <c r="I160" i="1"/>
  <c r="J160" i="1"/>
  <c r="L160" i="1" s="1"/>
  <c r="F161" i="1"/>
  <c r="G161" i="1"/>
  <c r="I161" i="1"/>
  <c r="J161" i="1"/>
  <c r="L161" i="1" s="1"/>
  <c r="F162" i="1"/>
  <c r="G162" i="1"/>
  <c r="I162" i="1"/>
  <c r="J162" i="1"/>
  <c r="L162" i="1" s="1"/>
  <c r="F163" i="1"/>
  <c r="G163" i="1"/>
  <c r="I163" i="1"/>
  <c r="J163" i="1"/>
  <c r="L163" i="1" s="1"/>
  <c r="F164" i="1"/>
  <c r="G164" i="1"/>
  <c r="I164" i="1"/>
  <c r="J164" i="1"/>
  <c r="L164" i="1" s="1"/>
  <c r="F165" i="1"/>
  <c r="G165" i="1"/>
  <c r="I165" i="1"/>
  <c r="J165" i="1"/>
  <c r="L165" i="1" s="1"/>
  <c r="K165" i="1" s="1"/>
  <c r="M165" i="1" s="1"/>
  <c r="F166" i="1"/>
  <c r="G166" i="1"/>
  <c r="I166" i="1"/>
  <c r="J166" i="1"/>
  <c r="L166" i="1" s="1"/>
  <c r="F167" i="1"/>
  <c r="G167" i="1"/>
  <c r="I167" i="1"/>
  <c r="J167" i="1"/>
  <c r="L167" i="1" s="1"/>
  <c r="F168" i="1"/>
  <c r="G168" i="1"/>
  <c r="I168" i="1"/>
  <c r="J168" i="1"/>
  <c r="L168" i="1" s="1"/>
  <c r="F169" i="1"/>
  <c r="G169" i="1"/>
  <c r="I169" i="1"/>
  <c r="J169" i="1"/>
  <c r="L169" i="1" s="1"/>
  <c r="F170" i="1"/>
  <c r="G170" i="1"/>
  <c r="I170" i="1"/>
  <c r="J170" i="1"/>
  <c r="L170" i="1" s="1"/>
  <c r="F171" i="1"/>
  <c r="G171" i="1"/>
  <c r="I171" i="1"/>
  <c r="J171" i="1"/>
  <c r="L171" i="1" s="1"/>
  <c r="F172" i="1"/>
  <c r="G172" i="1"/>
  <c r="I172" i="1"/>
  <c r="J172" i="1"/>
  <c r="L172" i="1" s="1"/>
  <c r="F173" i="1"/>
  <c r="G173" i="1"/>
  <c r="I173" i="1"/>
  <c r="J173" i="1"/>
  <c r="L173" i="1" s="1"/>
  <c r="F174" i="1"/>
  <c r="G174" i="1"/>
  <c r="I174" i="1"/>
  <c r="J174" i="1"/>
  <c r="L174" i="1" s="1"/>
  <c r="F175" i="1"/>
  <c r="G175" i="1"/>
  <c r="I175" i="1"/>
  <c r="J175" i="1"/>
  <c r="L175" i="1" s="1"/>
  <c r="K175" i="1" s="1"/>
  <c r="M175" i="1" s="1"/>
  <c r="F176" i="1"/>
  <c r="G176" i="1"/>
  <c r="I176" i="1"/>
  <c r="J176" i="1"/>
  <c r="L176" i="1" s="1"/>
  <c r="F177" i="1"/>
  <c r="G177" i="1"/>
  <c r="I177" i="1"/>
  <c r="J177" i="1"/>
  <c r="L177" i="1" s="1"/>
  <c r="F178" i="1"/>
  <c r="G178" i="1"/>
  <c r="I178" i="1"/>
  <c r="J178" i="1"/>
  <c r="L178" i="1" s="1"/>
  <c r="F179" i="1"/>
  <c r="G179" i="1"/>
  <c r="I179" i="1"/>
  <c r="J179" i="1"/>
  <c r="L179" i="1" s="1"/>
  <c r="F180" i="1"/>
  <c r="G180" i="1"/>
  <c r="I180" i="1"/>
  <c r="J180" i="1"/>
  <c r="L180" i="1" s="1"/>
  <c r="F181" i="1"/>
  <c r="G181" i="1"/>
  <c r="I181" i="1"/>
  <c r="J181" i="1"/>
  <c r="L181" i="1" s="1"/>
  <c r="F182" i="1"/>
  <c r="G182" i="1"/>
  <c r="I182" i="1"/>
  <c r="J182" i="1"/>
  <c r="L182" i="1" s="1"/>
  <c r="F183" i="1"/>
  <c r="G183" i="1"/>
  <c r="I183" i="1"/>
  <c r="J183" i="1"/>
  <c r="L183" i="1" s="1"/>
  <c r="G184" i="1"/>
  <c r="I184" i="1"/>
  <c r="J184" i="1"/>
  <c r="L184" i="1" s="1"/>
  <c r="F185" i="1"/>
  <c r="G185" i="1"/>
  <c r="I185" i="1"/>
  <c r="J185" i="1"/>
  <c r="L185" i="1" s="1"/>
  <c r="F186" i="1"/>
  <c r="G186" i="1"/>
  <c r="I186" i="1"/>
  <c r="J186" i="1"/>
  <c r="L186" i="1" s="1"/>
  <c r="K186" i="1" s="1"/>
  <c r="M186" i="1" s="1"/>
  <c r="F187" i="1"/>
  <c r="G187" i="1"/>
  <c r="I187" i="1"/>
  <c r="J187" i="1"/>
  <c r="L187" i="1" s="1"/>
  <c r="F188" i="1"/>
  <c r="G188" i="1"/>
  <c r="I188" i="1"/>
  <c r="J188" i="1"/>
  <c r="L188" i="1" s="1"/>
  <c r="F189" i="1"/>
  <c r="G189" i="1"/>
  <c r="I189" i="1"/>
  <c r="J189" i="1"/>
  <c r="L189" i="1" s="1"/>
  <c r="F190" i="1"/>
  <c r="G190" i="1"/>
  <c r="I190" i="1"/>
  <c r="J190" i="1"/>
  <c r="L190" i="1" s="1"/>
  <c r="K190" i="1" s="1"/>
  <c r="M190" i="1" s="1"/>
  <c r="F191" i="1"/>
  <c r="G191" i="1"/>
  <c r="I191" i="1"/>
  <c r="J191" i="1"/>
  <c r="L191" i="1" s="1"/>
  <c r="F192" i="1"/>
  <c r="G192" i="1"/>
  <c r="I192" i="1"/>
  <c r="J192" i="1"/>
  <c r="L192" i="1" s="1"/>
  <c r="F193" i="1"/>
  <c r="G193" i="1"/>
  <c r="I193" i="1"/>
  <c r="J193" i="1"/>
  <c r="L193" i="1" s="1"/>
  <c r="F194" i="1"/>
  <c r="G194" i="1"/>
  <c r="I194" i="1"/>
  <c r="J194" i="1"/>
  <c r="L194" i="1" s="1"/>
  <c r="K194" i="1" s="1"/>
  <c r="M194" i="1" s="1"/>
  <c r="F195" i="1"/>
  <c r="G195" i="1"/>
  <c r="I195" i="1"/>
  <c r="J195" i="1"/>
  <c r="L195" i="1" s="1"/>
  <c r="F196" i="1"/>
  <c r="G196" i="1"/>
  <c r="I196" i="1"/>
  <c r="J196" i="1"/>
  <c r="L196" i="1" s="1"/>
  <c r="F197" i="1"/>
  <c r="G197" i="1"/>
  <c r="I197" i="1"/>
  <c r="J197" i="1"/>
  <c r="L197" i="1" s="1"/>
  <c r="F198" i="1"/>
  <c r="G198" i="1"/>
  <c r="I198" i="1"/>
  <c r="J198" i="1"/>
  <c r="L198" i="1" s="1"/>
  <c r="K198" i="1" s="1"/>
  <c r="M198" i="1" s="1"/>
  <c r="F199" i="1"/>
  <c r="G199" i="1"/>
  <c r="I199" i="1"/>
  <c r="J199" i="1"/>
  <c r="L199" i="1" s="1"/>
  <c r="F200" i="1"/>
  <c r="G200" i="1"/>
  <c r="I200" i="1"/>
  <c r="J200" i="1"/>
  <c r="L200" i="1" s="1"/>
  <c r="F201" i="1"/>
  <c r="G201" i="1"/>
  <c r="I201" i="1"/>
  <c r="J201" i="1"/>
  <c r="L201" i="1" s="1"/>
  <c r="F202" i="1"/>
  <c r="G202" i="1"/>
  <c r="I202" i="1"/>
  <c r="J202" i="1"/>
  <c r="L202" i="1" s="1"/>
  <c r="K202" i="1" s="1"/>
  <c r="M202" i="1" s="1"/>
  <c r="F203" i="1"/>
  <c r="G203" i="1"/>
  <c r="I203" i="1"/>
  <c r="J203" i="1"/>
  <c r="L203" i="1" s="1"/>
  <c r="F204" i="1"/>
  <c r="G204" i="1"/>
  <c r="I204" i="1"/>
  <c r="J204" i="1"/>
  <c r="L204" i="1" s="1"/>
  <c r="F205" i="1"/>
  <c r="G205" i="1"/>
  <c r="I205" i="1"/>
  <c r="J205" i="1"/>
  <c r="L205" i="1" s="1"/>
  <c r="G206" i="1"/>
  <c r="I206" i="1"/>
  <c r="J206" i="1"/>
  <c r="L206" i="1" s="1"/>
  <c r="K206" i="1" s="1"/>
  <c r="M206" i="1" s="1"/>
  <c r="F207" i="1"/>
  <c r="G207" i="1"/>
  <c r="I207" i="1"/>
  <c r="J207" i="1"/>
  <c r="L207" i="1" s="1"/>
  <c r="F208" i="1"/>
  <c r="G208" i="1"/>
  <c r="I208" i="1"/>
  <c r="J208" i="1"/>
  <c r="L208" i="1" s="1"/>
  <c r="F209" i="1"/>
  <c r="G209" i="1"/>
  <c r="I209" i="1"/>
  <c r="J209" i="1"/>
  <c r="L209" i="1" s="1"/>
  <c r="F210" i="1"/>
  <c r="G210" i="1"/>
  <c r="I210" i="1"/>
  <c r="J210" i="1"/>
  <c r="L210" i="1" s="1"/>
  <c r="K210" i="1" s="1"/>
  <c r="M210" i="1" s="1"/>
  <c r="F211" i="1"/>
  <c r="G211" i="1"/>
  <c r="I211" i="1"/>
  <c r="J211" i="1"/>
  <c r="L211" i="1" s="1"/>
  <c r="F212" i="1"/>
  <c r="G212" i="1"/>
  <c r="I212" i="1"/>
  <c r="J212" i="1"/>
  <c r="L212" i="1" s="1"/>
  <c r="F213" i="1"/>
  <c r="G213" i="1"/>
  <c r="I213" i="1"/>
  <c r="J213" i="1"/>
  <c r="L213" i="1" s="1"/>
  <c r="F214" i="1"/>
  <c r="G214" i="1"/>
  <c r="I214" i="1"/>
  <c r="J214" i="1"/>
  <c r="L214" i="1" s="1"/>
  <c r="K214" i="1" s="1"/>
  <c r="M214" i="1" s="1"/>
  <c r="F215" i="1"/>
  <c r="G215" i="1"/>
  <c r="I215" i="1"/>
  <c r="J215" i="1"/>
  <c r="L215" i="1" s="1"/>
  <c r="F216" i="1"/>
  <c r="G216" i="1"/>
  <c r="I216" i="1"/>
  <c r="J216" i="1"/>
  <c r="L216" i="1" s="1"/>
  <c r="F217" i="1"/>
  <c r="G217" i="1"/>
  <c r="I217" i="1"/>
  <c r="J217" i="1"/>
  <c r="L217" i="1" s="1"/>
  <c r="F218" i="1"/>
  <c r="G218" i="1"/>
  <c r="I218" i="1"/>
  <c r="J218" i="1"/>
  <c r="L218" i="1" s="1"/>
  <c r="K218" i="1" s="1"/>
  <c r="M218" i="1" s="1"/>
  <c r="F219" i="1"/>
  <c r="G219" i="1"/>
  <c r="I219" i="1"/>
  <c r="J219" i="1"/>
  <c r="L219" i="1" s="1"/>
  <c r="F220" i="1"/>
  <c r="G220" i="1"/>
  <c r="I220" i="1"/>
  <c r="J220" i="1"/>
  <c r="L220" i="1" s="1"/>
  <c r="F221" i="1"/>
  <c r="G221" i="1"/>
  <c r="I221" i="1"/>
  <c r="J221" i="1"/>
  <c r="L221" i="1" s="1"/>
  <c r="F222" i="1"/>
  <c r="G222" i="1"/>
  <c r="I222" i="1"/>
  <c r="J222" i="1"/>
  <c r="L222" i="1" s="1"/>
  <c r="K222" i="1" s="1"/>
  <c r="M222" i="1" s="1"/>
  <c r="F223" i="1"/>
  <c r="G223" i="1"/>
  <c r="I223" i="1"/>
  <c r="J223" i="1"/>
  <c r="L223" i="1" s="1"/>
  <c r="F224" i="1"/>
  <c r="G224" i="1"/>
  <c r="I224" i="1"/>
  <c r="J224" i="1"/>
  <c r="L224" i="1" s="1"/>
  <c r="F225" i="1"/>
  <c r="G225" i="1"/>
  <c r="I225" i="1"/>
  <c r="J225" i="1"/>
  <c r="L225" i="1" s="1"/>
  <c r="F226" i="1"/>
  <c r="G226" i="1"/>
  <c r="I226" i="1"/>
  <c r="J226" i="1"/>
  <c r="L226" i="1" s="1"/>
  <c r="K226" i="1" s="1"/>
  <c r="M226" i="1" s="1"/>
  <c r="F227" i="1"/>
  <c r="G227" i="1"/>
  <c r="I227" i="1"/>
  <c r="J227" i="1"/>
  <c r="L227" i="1" s="1"/>
  <c r="K227" i="1" s="1"/>
  <c r="M227" i="1" s="1"/>
  <c r="F228" i="1"/>
  <c r="G228" i="1"/>
  <c r="I228" i="1"/>
  <c r="J228" i="1"/>
  <c r="L228" i="1" s="1"/>
  <c r="F229" i="1"/>
  <c r="G229" i="1"/>
  <c r="I229" i="1"/>
  <c r="J229" i="1"/>
  <c r="L229" i="1" s="1"/>
  <c r="K229" i="1" s="1"/>
  <c r="M229" i="1" s="1"/>
  <c r="F230" i="1"/>
  <c r="G230" i="1"/>
  <c r="I230" i="1"/>
  <c r="J230" i="1"/>
  <c r="L230" i="1" s="1"/>
  <c r="K230" i="1" s="1"/>
  <c r="M230" i="1" s="1"/>
  <c r="F231" i="1"/>
  <c r="G231" i="1"/>
  <c r="I231" i="1"/>
  <c r="J231" i="1"/>
  <c r="L231" i="1" s="1"/>
  <c r="F232" i="1"/>
  <c r="G232" i="1"/>
  <c r="I232" i="1"/>
  <c r="J232" i="1"/>
  <c r="L232" i="1" s="1"/>
  <c r="F233" i="1"/>
  <c r="G233" i="1"/>
  <c r="I233" i="1"/>
  <c r="J233" i="1"/>
  <c r="L233" i="1" s="1"/>
  <c r="K233" i="1" s="1"/>
  <c r="M233" i="1" s="1"/>
  <c r="F234" i="1"/>
  <c r="G234" i="1"/>
  <c r="I234" i="1"/>
  <c r="J234" i="1"/>
  <c r="L234" i="1" s="1"/>
  <c r="K234" i="1" s="1"/>
  <c r="M234" i="1" s="1"/>
  <c r="F235" i="1"/>
  <c r="G235" i="1"/>
  <c r="I235" i="1"/>
  <c r="J235" i="1"/>
  <c r="L235" i="1" s="1"/>
  <c r="K235" i="1" s="1"/>
  <c r="M235" i="1" s="1"/>
  <c r="F236" i="1"/>
  <c r="G236" i="1"/>
  <c r="I236" i="1"/>
  <c r="J236" i="1"/>
  <c r="L236" i="1" s="1"/>
  <c r="F237" i="1"/>
  <c r="G237" i="1"/>
  <c r="I237" i="1"/>
  <c r="J237" i="1"/>
  <c r="L237" i="1" s="1"/>
  <c r="K237" i="1" s="1"/>
  <c r="M237" i="1" s="1"/>
  <c r="F238" i="1"/>
  <c r="G238" i="1"/>
  <c r="I238" i="1"/>
  <c r="J238" i="1"/>
  <c r="L238" i="1" s="1"/>
  <c r="K238" i="1" s="1"/>
  <c r="M238" i="1" s="1"/>
  <c r="F239" i="1"/>
  <c r="G239" i="1"/>
  <c r="I239" i="1"/>
  <c r="J239" i="1"/>
  <c r="L239" i="1" s="1"/>
  <c r="F240" i="1"/>
  <c r="G240" i="1"/>
  <c r="I240" i="1"/>
  <c r="J240" i="1"/>
  <c r="L240" i="1" s="1"/>
  <c r="F241" i="1"/>
  <c r="G241" i="1"/>
  <c r="I241" i="1"/>
  <c r="J241" i="1"/>
  <c r="L241" i="1" s="1"/>
  <c r="K241" i="1" s="1"/>
  <c r="M241" i="1" s="1"/>
  <c r="F242" i="1"/>
  <c r="G242" i="1"/>
  <c r="I242" i="1"/>
  <c r="J242" i="1"/>
  <c r="L242" i="1" s="1"/>
  <c r="K242" i="1" s="1"/>
  <c r="M242" i="1" s="1"/>
  <c r="F243" i="1"/>
  <c r="G243" i="1"/>
  <c r="I243" i="1"/>
  <c r="J243" i="1"/>
  <c r="L243" i="1" s="1"/>
  <c r="K243" i="1" s="1"/>
  <c r="M243" i="1" s="1"/>
  <c r="F244" i="1"/>
  <c r="G244" i="1"/>
  <c r="I244" i="1"/>
  <c r="J244" i="1"/>
  <c r="L244" i="1" s="1"/>
  <c r="F245" i="1"/>
  <c r="G245" i="1"/>
  <c r="I245" i="1"/>
  <c r="J245" i="1"/>
  <c r="L245" i="1" s="1"/>
  <c r="K245" i="1" s="1"/>
  <c r="M245" i="1" s="1"/>
  <c r="G246" i="1"/>
  <c r="I246" i="1"/>
  <c r="J246" i="1"/>
  <c r="L246" i="1" s="1"/>
  <c r="K246" i="1" s="1"/>
  <c r="M246" i="1" s="1"/>
  <c r="F247" i="1"/>
  <c r="G247" i="1"/>
  <c r="I247" i="1"/>
  <c r="J247" i="1"/>
  <c r="L247" i="1" s="1"/>
  <c r="F248" i="1"/>
  <c r="G248" i="1"/>
  <c r="I248" i="1"/>
  <c r="J248" i="1"/>
  <c r="L248" i="1" s="1"/>
  <c r="F249" i="1"/>
  <c r="G249" i="1"/>
  <c r="I249" i="1"/>
  <c r="J249" i="1"/>
  <c r="L249" i="1" s="1"/>
  <c r="K249" i="1" s="1"/>
  <c r="M249" i="1" s="1"/>
  <c r="F250" i="1"/>
  <c r="G250" i="1"/>
  <c r="I250" i="1"/>
  <c r="J250" i="1"/>
  <c r="L250" i="1" s="1"/>
  <c r="K250" i="1" s="1"/>
  <c r="M250" i="1" s="1"/>
  <c r="F251" i="1"/>
  <c r="G251" i="1"/>
  <c r="I251" i="1"/>
  <c r="J251" i="1"/>
  <c r="L251" i="1" s="1"/>
  <c r="K251" i="1" s="1"/>
  <c r="M251" i="1" s="1"/>
  <c r="F252" i="1"/>
  <c r="G252" i="1"/>
  <c r="I252" i="1"/>
  <c r="J252" i="1"/>
  <c r="L252" i="1" s="1"/>
  <c r="F253" i="1"/>
  <c r="G253" i="1"/>
  <c r="I253" i="1"/>
  <c r="J253" i="1"/>
  <c r="L253" i="1" s="1"/>
  <c r="K253" i="1" s="1"/>
  <c r="M253" i="1" s="1"/>
  <c r="F254" i="1"/>
  <c r="G254" i="1"/>
  <c r="I254" i="1"/>
  <c r="J254" i="1"/>
  <c r="L254" i="1" s="1"/>
  <c r="K254" i="1" s="1"/>
  <c r="M254" i="1" s="1"/>
  <c r="F255" i="1"/>
  <c r="G255" i="1"/>
  <c r="I255" i="1"/>
  <c r="J255" i="1"/>
  <c r="L255" i="1" s="1"/>
  <c r="F256" i="1"/>
  <c r="G256" i="1"/>
  <c r="I256" i="1"/>
  <c r="J256" i="1"/>
  <c r="L256" i="1" s="1"/>
  <c r="F257" i="1"/>
  <c r="G257" i="1"/>
  <c r="I257" i="1"/>
  <c r="J257" i="1"/>
  <c r="L257" i="1" s="1"/>
  <c r="K257" i="1" s="1"/>
  <c r="M257" i="1" s="1"/>
  <c r="F258" i="1"/>
  <c r="G258" i="1"/>
  <c r="I258" i="1"/>
  <c r="J258" i="1"/>
  <c r="L258" i="1" s="1"/>
  <c r="K258" i="1" s="1"/>
  <c r="M258" i="1" s="1"/>
  <c r="F259" i="1"/>
  <c r="G259" i="1"/>
  <c r="I259" i="1"/>
  <c r="J259" i="1"/>
  <c r="L259" i="1" s="1"/>
  <c r="K259" i="1" s="1"/>
  <c r="M259" i="1" s="1"/>
  <c r="F260" i="1"/>
  <c r="G260" i="1"/>
  <c r="I260" i="1"/>
  <c r="J260" i="1"/>
  <c r="L260" i="1" s="1"/>
  <c r="F261" i="1"/>
  <c r="G261" i="1"/>
  <c r="I261" i="1"/>
  <c r="J261" i="1"/>
  <c r="L261" i="1" s="1"/>
  <c r="K261" i="1" s="1"/>
  <c r="M261" i="1" s="1"/>
  <c r="F262" i="1"/>
  <c r="G262" i="1"/>
  <c r="I262" i="1"/>
  <c r="J262" i="1"/>
  <c r="L262" i="1" s="1"/>
  <c r="F263" i="1"/>
  <c r="G263" i="1"/>
  <c r="I263" i="1"/>
  <c r="J263" i="1"/>
  <c r="L263" i="1" s="1"/>
  <c r="F264" i="1"/>
  <c r="G264" i="1"/>
  <c r="I264" i="1"/>
  <c r="J264" i="1"/>
  <c r="L264" i="1" s="1"/>
  <c r="F265" i="1"/>
  <c r="G265" i="1"/>
  <c r="I265" i="1"/>
  <c r="J265" i="1"/>
  <c r="L265" i="1" s="1"/>
  <c r="F266" i="1"/>
  <c r="G266" i="1"/>
  <c r="I266" i="1"/>
  <c r="J266" i="1"/>
  <c r="L266" i="1" s="1"/>
  <c r="K266" i="1" s="1"/>
  <c r="M266" i="1" s="1"/>
  <c r="F267" i="1"/>
  <c r="G267" i="1"/>
  <c r="I267" i="1"/>
  <c r="J267" i="1"/>
  <c r="L267" i="1" s="1"/>
  <c r="K267" i="1" s="1"/>
  <c r="M267" i="1" s="1"/>
  <c r="F268" i="1"/>
  <c r="G268" i="1"/>
  <c r="I268" i="1"/>
  <c r="J268" i="1"/>
  <c r="L268" i="1" s="1"/>
  <c r="F269" i="1"/>
  <c r="G269" i="1"/>
  <c r="I269" i="1"/>
  <c r="J269" i="1"/>
  <c r="L269" i="1" s="1"/>
  <c r="F270" i="1"/>
  <c r="G270" i="1"/>
  <c r="I270" i="1"/>
  <c r="J270" i="1"/>
  <c r="L270" i="1" s="1"/>
  <c r="F271" i="1"/>
  <c r="G271" i="1"/>
  <c r="I271" i="1"/>
  <c r="J271" i="1"/>
  <c r="L271" i="1" s="1"/>
  <c r="F272" i="1"/>
  <c r="G272" i="1"/>
  <c r="I272" i="1"/>
  <c r="J272" i="1"/>
  <c r="L272" i="1" s="1"/>
  <c r="F273" i="1"/>
  <c r="G273" i="1"/>
  <c r="I273" i="1"/>
  <c r="J273" i="1"/>
  <c r="L273" i="1" s="1"/>
  <c r="F274" i="1"/>
  <c r="G274" i="1"/>
  <c r="I274" i="1"/>
  <c r="J274" i="1"/>
  <c r="L274" i="1" s="1"/>
  <c r="K274" i="1" s="1"/>
  <c r="M274" i="1" s="1"/>
  <c r="F275" i="1"/>
  <c r="G275" i="1"/>
  <c r="I275" i="1"/>
  <c r="J275" i="1"/>
  <c r="L275" i="1" s="1"/>
  <c r="F276" i="1"/>
  <c r="G276" i="1"/>
  <c r="I276" i="1"/>
  <c r="J276" i="1"/>
  <c r="L276" i="1" s="1"/>
  <c r="F277" i="1"/>
  <c r="G277" i="1"/>
  <c r="I277" i="1"/>
  <c r="J277" i="1"/>
  <c r="L277" i="1" s="1"/>
  <c r="F278" i="1"/>
  <c r="G278" i="1"/>
  <c r="I278" i="1"/>
  <c r="J278" i="1"/>
  <c r="L278" i="1" s="1"/>
  <c r="F279" i="1"/>
  <c r="G279" i="1"/>
  <c r="I279" i="1"/>
  <c r="J279" i="1"/>
  <c r="L279" i="1" s="1"/>
  <c r="F280" i="1"/>
  <c r="G280" i="1"/>
  <c r="I280" i="1"/>
  <c r="J280" i="1"/>
  <c r="L280" i="1" s="1"/>
  <c r="F281" i="1"/>
  <c r="G281" i="1"/>
  <c r="I281" i="1"/>
  <c r="J281" i="1"/>
  <c r="L281" i="1" s="1"/>
  <c r="F282" i="1"/>
  <c r="G282" i="1"/>
  <c r="I282" i="1"/>
  <c r="J282" i="1"/>
  <c r="L282" i="1" s="1"/>
  <c r="K282" i="1" s="1"/>
  <c r="M282" i="1" s="1"/>
  <c r="F283" i="1"/>
  <c r="G283" i="1"/>
  <c r="I283" i="1"/>
  <c r="J283" i="1"/>
  <c r="L283" i="1" s="1"/>
  <c r="F284" i="1"/>
  <c r="G284" i="1"/>
  <c r="I284" i="1"/>
  <c r="J284" i="1"/>
  <c r="L284" i="1" s="1"/>
  <c r="F285" i="1"/>
  <c r="G285" i="1"/>
  <c r="I285" i="1"/>
  <c r="J285" i="1"/>
  <c r="L285" i="1" s="1"/>
  <c r="F286" i="1"/>
  <c r="G286" i="1"/>
  <c r="I286" i="1"/>
  <c r="J286" i="1"/>
  <c r="L286" i="1" s="1"/>
  <c r="F287" i="1"/>
  <c r="G287" i="1"/>
  <c r="I287" i="1"/>
  <c r="J287" i="1"/>
  <c r="L287" i="1" s="1"/>
  <c r="F288" i="1"/>
  <c r="G288" i="1"/>
  <c r="I288" i="1"/>
  <c r="J288" i="1"/>
  <c r="L288" i="1" s="1"/>
  <c r="F289" i="1"/>
  <c r="G289" i="1"/>
  <c r="I289" i="1"/>
  <c r="J289" i="1"/>
  <c r="L289" i="1" s="1"/>
  <c r="F290" i="1"/>
  <c r="G290" i="1"/>
  <c r="I290" i="1"/>
  <c r="J290" i="1"/>
  <c r="L290" i="1" s="1"/>
  <c r="K290" i="1" s="1"/>
  <c r="M290" i="1" s="1"/>
  <c r="F291" i="1"/>
  <c r="G291" i="1"/>
  <c r="I291" i="1"/>
  <c r="J291" i="1"/>
  <c r="L291" i="1" s="1"/>
  <c r="F292" i="1"/>
  <c r="G292" i="1"/>
  <c r="I292" i="1"/>
  <c r="J292" i="1"/>
  <c r="L292" i="1" s="1"/>
  <c r="F293" i="1"/>
  <c r="G293" i="1"/>
  <c r="I293" i="1"/>
  <c r="J293" i="1"/>
  <c r="L293" i="1" s="1"/>
  <c r="K293" i="1" s="1"/>
  <c r="M293" i="1" s="1"/>
  <c r="F294" i="1"/>
  <c r="G294" i="1"/>
  <c r="I294" i="1"/>
  <c r="J294" i="1"/>
  <c r="L294" i="1" s="1"/>
  <c r="F295" i="1"/>
  <c r="G295" i="1"/>
  <c r="I295" i="1"/>
  <c r="J295" i="1"/>
  <c r="L295" i="1" s="1"/>
  <c r="K295" i="1" s="1"/>
  <c r="M295" i="1" s="1"/>
  <c r="F296" i="1"/>
  <c r="G296" i="1"/>
  <c r="I296" i="1"/>
  <c r="J296" i="1"/>
  <c r="L296" i="1" s="1"/>
  <c r="F297" i="1"/>
  <c r="G297" i="1"/>
  <c r="I297" i="1"/>
  <c r="J297" i="1"/>
  <c r="L297" i="1" s="1"/>
  <c r="F298" i="1"/>
  <c r="G298" i="1"/>
  <c r="I298" i="1"/>
  <c r="J298" i="1"/>
  <c r="L298" i="1" s="1"/>
  <c r="F299" i="1"/>
  <c r="G299" i="1"/>
  <c r="I299" i="1"/>
  <c r="J299" i="1"/>
  <c r="L299" i="1" s="1"/>
  <c r="F300" i="1"/>
  <c r="G300" i="1"/>
  <c r="I300" i="1"/>
  <c r="J300" i="1"/>
  <c r="L300" i="1" s="1"/>
  <c r="F301" i="1"/>
  <c r="G301" i="1"/>
  <c r="I301" i="1"/>
  <c r="J301" i="1"/>
  <c r="L301" i="1" s="1"/>
  <c r="K301" i="1" s="1"/>
  <c r="M301" i="1" s="1"/>
  <c r="F302" i="1"/>
  <c r="G302" i="1"/>
  <c r="I302" i="1"/>
  <c r="J302" i="1"/>
  <c r="L302" i="1" s="1"/>
  <c r="F303" i="1"/>
  <c r="G303" i="1"/>
  <c r="I303" i="1"/>
  <c r="J303" i="1"/>
  <c r="L303" i="1" s="1"/>
  <c r="K303" i="1" s="1"/>
  <c r="M303" i="1" s="1"/>
  <c r="F304" i="1"/>
  <c r="G304" i="1"/>
  <c r="I304" i="1"/>
  <c r="J304" i="1"/>
  <c r="L304" i="1" s="1"/>
  <c r="F305" i="1"/>
  <c r="G305" i="1"/>
  <c r="I305" i="1"/>
  <c r="J305" i="1"/>
  <c r="L305" i="1" s="1"/>
  <c r="F306" i="1"/>
  <c r="G306" i="1"/>
  <c r="I306" i="1"/>
  <c r="J306" i="1"/>
  <c r="L306" i="1" s="1"/>
  <c r="F307" i="1"/>
  <c r="G307" i="1"/>
  <c r="I307" i="1"/>
  <c r="J307" i="1"/>
  <c r="L307" i="1" s="1"/>
  <c r="F308" i="1"/>
  <c r="G308" i="1"/>
  <c r="I308" i="1"/>
  <c r="J308" i="1"/>
  <c r="L308" i="1" s="1"/>
  <c r="F309" i="1"/>
  <c r="G309" i="1"/>
  <c r="I309" i="1"/>
  <c r="J309" i="1"/>
  <c r="L309" i="1" s="1"/>
  <c r="K309" i="1" s="1"/>
  <c r="M309" i="1" s="1"/>
  <c r="F310" i="1"/>
  <c r="G310" i="1"/>
  <c r="I310" i="1"/>
  <c r="J310" i="1"/>
  <c r="L310" i="1" s="1"/>
  <c r="F311" i="1"/>
  <c r="G311" i="1"/>
  <c r="I311" i="1"/>
  <c r="J311" i="1"/>
  <c r="L311" i="1" s="1"/>
  <c r="K311" i="1" s="1"/>
  <c r="M311" i="1" s="1"/>
  <c r="F312" i="1"/>
  <c r="G312" i="1"/>
  <c r="I312" i="1"/>
  <c r="J312" i="1"/>
  <c r="L312" i="1" s="1"/>
  <c r="F313" i="1"/>
  <c r="G313" i="1"/>
  <c r="I313" i="1"/>
  <c r="J313" i="1"/>
  <c r="L313" i="1" s="1"/>
  <c r="F314" i="1"/>
  <c r="G314" i="1"/>
  <c r="I314" i="1"/>
  <c r="J314" i="1"/>
  <c r="L314" i="1" s="1"/>
  <c r="F315" i="1"/>
  <c r="G315" i="1"/>
  <c r="I315" i="1"/>
  <c r="J315" i="1"/>
  <c r="L315" i="1" s="1"/>
  <c r="F316" i="1"/>
  <c r="G316" i="1"/>
  <c r="I316" i="1"/>
  <c r="J316" i="1"/>
  <c r="L316" i="1" s="1"/>
  <c r="F317" i="1"/>
  <c r="G317" i="1"/>
  <c r="I317" i="1"/>
  <c r="J317" i="1"/>
  <c r="L317" i="1" s="1"/>
  <c r="K317" i="1" s="1"/>
  <c r="M317" i="1" s="1"/>
  <c r="F318" i="1"/>
  <c r="G318" i="1"/>
  <c r="I318" i="1"/>
  <c r="J318" i="1"/>
  <c r="L318" i="1" s="1"/>
  <c r="F319" i="1"/>
  <c r="G319" i="1"/>
  <c r="I319" i="1"/>
  <c r="J319" i="1"/>
  <c r="L319" i="1" s="1"/>
  <c r="K319" i="1" s="1"/>
  <c r="M319" i="1" s="1"/>
  <c r="F320" i="1"/>
  <c r="G320" i="1"/>
  <c r="I320" i="1"/>
  <c r="J320" i="1"/>
  <c r="L320" i="1" s="1"/>
  <c r="F321" i="1"/>
  <c r="G321" i="1"/>
  <c r="I321" i="1"/>
  <c r="J321" i="1"/>
  <c r="L321" i="1" s="1"/>
  <c r="F322" i="1"/>
  <c r="G322" i="1"/>
  <c r="I322" i="1"/>
  <c r="J322" i="1"/>
  <c r="L322" i="1" s="1"/>
  <c r="F323" i="1"/>
  <c r="G323" i="1"/>
  <c r="I323" i="1"/>
  <c r="J323" i="1"/>
  <c r="L323" i="1" s="1"/>
  <c r="F324" i="1"/>
  <c r="G324" i="1"/>
  <c r="I324" i="1"/>
  <c r="J324" i="1"/>
  <c r="L324" i="1" s="1"/>
  <c r="F325" i="1"/>
  <c r="G325" i="1"/>
  <c r="I325" i="1"/>
  <c r="J325" i="1"/>
  <c r="L325" i="1" s="1"/>
  <c r="K325" i="1" s="1"/>
  <c r="M325" i="1" s="1"/>
  <c r="F326" i="1"/>
  <c r="G326" i="1"/>
  <c r="I326" i="1"/>
  <c r="J326" i="1"/>
  <c r="L326" i="1" s="1"/>
  <c r="F327" i="1"/>
  <c r="G327" i="1"/>
  <c r="I327" i="1"/>
  <c r="J327" i="1"/>
  <c r="L327" i="1" s="1"/>
  <c r="K327" i="1" s="1"/>
  <c r="M327" i="1" s="1"/>
  <c r="F328" i="1"/>
  <c r="G328" i="1"/>
  <c r="I328" i="1"/>
  <c r="J328" i="1"/>
  <c r="L328" i="1" s="1"/>
  <c r="F329" i="1"/>
  <c r="G329" i="1"/>
  <c r="I329" i="1"/>
  <c r="J329" i="1"/>
  <c r="L329" i="1" s="1"/>
  <c r="F330" i="1"/>
  <c r="G330" i="1"/>
  <c r="I330" i="1"/>
  <c r="J330" i="1"/>
  <c r="L330" i="1" s="1"/>
  <c r="F331" i="1"/>
  <c r="G331" i="1"/>
  <c r="I331" i="1"/>
  <c r="J331" i="1"/>
  <c r="L331" i="1" s="1"/>
  <c r="F332" i="1"/>
  <c r="G332" i="1"/>
  <c r="I332" i="1"/>
  <c r="J332" i="1"/>
  <c r="L332" i="1" s="1"/>
  <c r="F333" i="1"/>
  <c r="G333" i="1"/>
  <c r="I333" i="1"/>
  <c r="J333" i="1"/>
  <c r="L333" i="1" s="1"/>
  <c r="K333" i="1" s="1"/>
  <c r="M333" i="1" s="1"/>
  <c r="O333" i="1" s="1"/>
  <c r="J2" i="1"/>
  <c r="L2" i="1" s="1"/>
  <c r="G2" i="1"/>
  <c r="I2" i="1"/>
  <c r="F2" i="1"/>
  <c r="H92" i="9" l="1"/>
  <c r="N92" i="9" s="1"/>
  <c r="H175" i="9"/>
  <c r="H250" i="9"/>
  <c r="H234" i="9"/>
  <c r="N234" i="9" s="1"/>
  <c r="H130" i="9"/>
  <c r="N130" i="9" s="1"/>
  <c r="H126" i="9"/>
  <c r="H122" i="9"/>
  <c r="N122" i="9" s="1"/>
  <c r="H38" i="9"/>
  <c r="H297" i="9"/>
  <c r="H265" i="9"/>
  <c r="N265" i="9" s="1"/>
  <c r="H245" i="9"/>
  <c r="N245" i="9" s="1"/>
  <c r="H221" i="9"/>
  <c r="N221" i="9" s="1"/>
  <c r="H213" i="9"/>
  <c r="H296" i="9"/>
  <c r="N296" i="9" s="1"/>
  <c r="H272" i="9"/>
  <c r="N272" i="9" s="1"/>
  <c r="H268" i="9"/>
  <c r="N268" i="9" s="1"/>
  <c r="H256" i="9"/>
  <c r="H252" i="9"/>
  <c r="N252" i="9" s="1"/>
  <c r="H248" i="9"/>
  <c r="H204" i="9"/>
  <c r="N204" i="9" s="1"/>
  <c r="H200" i="9"/>
  <c r="H88" i="9"/>
  <c r="N88" i="9" s="1"/>
  <c r="H295" i="9"/>
  <c r="N295" i="9" s="1"/>
  <c r="H287" i="9"/>
  <c r="N287" i="9" s="1"/>
  <c r="H279" i="9"/>
  <c r="H275" i="9"/>
  <c r="N275" i="9" s="1"/>
  <c r="H203" i="9"/>
  <c r="N203" i="9" s="1"/>
  <c r="H171" i="9"/>
  <c r="N171" i="9" s="1"/>
  <c r="H163" i="9"/>
  <c r="N163" i="9" s="1"/>
  <c r="H95" i="9"/>
  <c r="N95" i="9" s="1"/>
  <c r="H91" i="9"/>
  <c r="N91" i="9" s="1"/>
  <c r="H23" i="9"/>
  <c r="N23" i="9" s="1"/>
  <c r="H19" i="9"/>
  <c r="N19" i="9" s="1"/>
  <c r="H15" i="9"/>
  <c r="N15" i="9" s="1"/>
  <c r="H11" i="9"/>
  <c r="H7" i="9"/>
  <c r="N7" i="9" s="1"/>
  <c r="H3" i="9"/>
  <c r="H294" i="9"/>
  <c r="N294" i="9" s="1"/>
  <c r="H278" i="9"/>
  <c r="N278" i="9" s="1"/>
  <c r="H242" i="9"/>
  <c r="N242" i="9" s="1"/>
  <c r="H218" i="9"/>
  <c r="H210" i="9"/>
  <c r="N210" i="9" s="1"/>
  <c r="N38" i="9"/>
  <c r="N248" i="9"/>
  <c r="N11" i="9"/>
  <c r="N3" i="9"/>
  <c r="N126" i="9"/>
  <c r="K99" i="9"/>
  <c r="M99" i="9" s="1"/>
  <c r="O99" i="9" s="1"/>
  <c r="K291" i="9"/>
  <c r="M291" i="9" s="1"/>
  <c r="H291" i="9" s="1"/>
  <c r="C6" i="9" a="1"/>
  <c r="C6" i="9" s="1"/>
  <c r="C14" i="9" a="1"/>
  <c r="C14" i="9" s="1"/>
  <c r="O126" i="9"/>
  <c r="C18" i="9" a="1"/>
  <c r="C18" i="9" s="1"/>
  <c r="C2" i="9" a="1"/>
  <c r="C2" i="9" s="1"/>
  <c r="O234" i="9"/>
  <c r="K261" i="9"/>
  <c r="M261" i="9" s="1"/>
  <c r="H261" i="9" s="1"/>
  <c r="O204" i="9"/>
  <c r="K198" i="9"/>
  <c r="M198" i="9" s="1"/>
  <c r="O198" i="9" s="1"/>
  <c r="K207" i="9"/>
  <c r="M207" i="9" s="1"/>
  <c r="H207" i="9" s="1"/>
  <c r="K160" i="9"/>
  <c r="M160" i="9" s="1"/>
  <c r="H160" i="9" s="1"/>
  <c r="C10" i="9" a="1"/>
  <c r="C10" i="9" s="1"/>
  <c r="C25" i="9" a="1"/>
  <c r="C25" i="9" s="1"/>
  <c r="K42" i="9"/>
  <c r="M42" i="9" s="1"/>
  <c r="H42" i="9" s="1"/>
  <c r="O95" i="9"/>
  <c r="K103" i="9"/>
  <c r="M103" i="9" s="1"/>
  <c r="H103" i="9" s="1"/>
  <c r="O130" i="9"/>
  <c r="K138" i="9"/>
  <c r="M138" i="9" s="1"/>
  <c r="H138" i="9" s="1"/>
  <c r="K257" i="9"/>
  <c r="M257" i="9" s="1"/>
  <c r="H257" i="9" s="1"/>
  <c r="K142" i="9"/>
  <c r="M142" i="9" s="1"/>
  <c r="H142" i="9" s="1"/>
  <c r="K237" i="9"/>
  <c r="M237" i="9" s="1"/>
  <c r="O237" i="9" s="1"/>
  <c r="K115" i="9"/>
  <c r="M115" i="9" s="1"/>
  <c r="H115" i="9" s="1"/>
  <c r="K150" i="9"/>
  <c r="M150" i="9" s="1"/>
  <c r="H150" i="9" s="1"/>
  <c r="K156" i="9"/>
  <c r="M156" i="9" s="1"/>
  <c r="H156" i="9" s="1"/>
  <c r="K194" i="9"/>
  <c r="M194" i="9" s="1"/>
  <c r="H194" i="9" s="1"/>
  <c r="K283" i="9"/>
  <c r="M283" i="9" s="1"/>
  <c r="H283" i="9" s="1"/>
  <c r="O91" i="9"/>
  <c r="K111" i="9"/>
  <c r="M111" i="9" s="1"/>
  <c r="H111" i="9" s="1"/>
  <c r="K146" i="9"/>
  <c r="M146" i="9" s="1"/>
  <c r="H146" i="9" s="1"/>
  <c r="K155" i="9"/>
  <c r="M155" i="9" s="1"/>
  <c r="H155" i="9" s="1"/>
  <c r="K164" i="9"/>
  <c r="M164" i="9" s="1"/>
  <c r="H164" i="9" s="1"/>
  <c r="K214" i="9"/>
  <c r="M214" i="9" s="1"/>
  <c r="H214" i="9" s="1"/>
  <c r="K226" i="9"/>
  <c r="M226" i="9" s="1"/>
  <c r="H226" i="9" s="1"/>
  <c r="O265" i="9"/>
  <c r="K301" i="9"/>
  <c r="M301" i="9" s="1"/>
  <c r="H301" i="9" s="1"/>
  <c r="O122" i="9"/>
  <c r="K282" i="9"/>
  <c r="M282" i="9" s="1"/>
  <c r="H282" i="9" s="1"/>
  <c r="O210" i="9"/>
  <c r="K229" i="9"/>
  <c r="M229" i="9" s="1"/>
  <c r="H229" i="9" s="1"/>
  <c r="K20" i="9"/>
  <c r="M20" i="9" s="1"/>
  <c r="O20" i="9" s="1"/>
  <c r="K26" i="9"/>
  <c r="M26" i="9" s="1"/>
  <c r="H26" i="9" s="1"/>
  <c r="K30" i="9"/>
  <c r="M30" i="9" s="1"/>
  <c r="O30" i="9" s="1"/>
  <c r="C33" i="9" a="1"/>
  <c r="C33" i="9" s="1"/>
  <c r="C41" i="9" a="1"/>
  <c r="C41" i="9" s="1"/>
  <c r="K43" i="9"/>
  <c r="M43" i="9" s="1"/>
  <c r="H43" i="9" s="1"/>
  <c r="K49" i="9"/>
  <c r="M49" i="9" s="1"/>
  <c r="H49" i="9" s="1"/>
  <c r="C52" i="9" a="1"/>
  <c r="C52" i="9" s="1"/>
  <c r="K58" i="9"/>
  <c r="M58" i="9" s="1"/>
  <c r="H58" i="9" s="1"/>
  <c r="K65" i="9"/>
  <c r="M65" i="9" s="1"/>
  <c r="H65" i="9" s="1"/>
  <c r="K70" i="9"/>
  <c r="M70" i="9" s="1"/>
  <c r="O70" i="9" s="1"/>
  <c r="K84" i="9"/>
  <c r="M84" i="9" s="1"/>
  <c r="H84" i="9" s="1"/>
  <c r="K12" i="9"/>
  <c r="M12" i="9" s="1"/>
  <c r="H12" i="9" s="1"/>
  <c r="C20" i="9" a="1"/>
  <c r="C20" i="9" s="1"/>
  <c r="K22" i="9"/>
  <c r="M22" i="9" s="1"/>
  <c r="O22" i="9" s="1"/>
  <c r="K35" i="9"/>
  <c r="M35" i="9" s="1"/>
  <c r="H35" i="9" s="1"/>
  <c r="C44" i="9" a="1"/>
  <c r="C44" i="9" s="1"/>
  <c r="K57" i="9"/>
  <c r="M57" i="9" s="1"/>
  <c r="H57" i="9" s="1"/>
  <c r="K62" i="9"/>
  <c r="M62" i="9" s="1"/>
  <c r="O62" i="9" s="1"/>
  <c r="K74" i="9"/>
  <c r="M74" i="9" s="1"/>
  <c r="H74" i="9" s="1"/>
  <c r="C79" i="9" a="1"/>
  <c r="C79" i="9" s="1"/>
  <c r="K2" i="9"/>
  <c r="M2" i="9" s="1"/>
  <c r="H2" i="9" s="1"/>
  <c r="C153" i="9" a="1"/>
  <c r="C153" i="9" s="1"/>
  <c r="C145" i="9" a="1"/>
  <c r="C145" i="9" s="1"/>
  <c r="C141" i="9" a="1"/>
  <c r="C141" i="9" s="1"/>
  <c r="C125" i="9" a="1"/>
  <c r="C125" i="9" s="1"/>
  <c r="C114" i="9" a="1"/>
  <c r="C114" i="9" s="1"/>
  <c r="C98" i="9" a="1"/>
  <c r="C98" i="9" s="1"/>
  <c r="C94" i="9" a="1"/>
  <c r="C94" i="9" s="1"/>
  <c r="C91" i="9" a="1"/>
  <c r="C91" i="9" s="1"/>
  <c r="C84" i="9" a="1"/>
  <c r="C84" i="9" s="1"/>
  <c r="C80" i="9" a="1"/>
  <c r="C80" i="9" s="1"/>
  <c r="C73" i="9" a="1"/>
  <c r="C73" i="9" s="1"/>
  <c r="C61" i="9" a="1"/>
  <c r="C61" i="9" s="1"/>
  <c r="C5" i="9" a="1"/>
  <c r="C5" i="9" s="1"/>
  <c r="C163" i="9" a="1"/>
  <c r="C163" i="9" s="1"/>
  <c r="C155" i="9" a="1"/>
  <c r="C155" i="9" s="1"/>
  <c r="C149" i="9" a="1"/>
  <c r="C149" i="9" s="1"/>
  <c r="C88" i="9" a="1"/>
  <c r="C88" i="9" s="1"/>
  <c r="C76" i="9" a="1"/>
  <c r="C76" i="9" s="1"/>
  <c r="C69" i="9" a="1"/>
  <c r="C69" i="9" s="1"/>
  <c r="C65" i="9" a="1"/>
  <c r="C65" i="9" s="1"/>
  <c r="C57" i="9" a="1"/>
  <c r="C57" i="9" s="1"/>
  <c r="K6" i="9"/>
  <c r="M6" i="9" s="1"/>
  <c r="H6" i="9" s="1"/>
  <c r="C9" i="9" a="1"/>
  <c r="C9" i="9" s="1"/>
  <c r="K10" i="9"/>
  <c r="M10" i="9" s="1"/>
  <c r="H10" i="9" s="1"/>
  <c r="C13" i="9" a="1"/>
  <c r="C13" i="9" s="1"/>
  <c r="K14" i="9"/>
  <c r="M14" i="9" s="1"/>
  <c r="H14" i="9" s="1"/>
  <c r="C17" i="9" a="1"/>
  <c r="C17" i="9" s="1"/>
  <c r="K18" i="9"/>
  <c r="M18" i="9" s="1"/>
  <c r="H18" i="9" s="1"/>
  <c r="C26" i="9" a="1"/>
  <c r="C26" i="9" s="1"/>
  <c r="K27" i="9"/>
  <c r="M27" i="9" s="1"/>
  <c r="H27" i="9" s="1"/>
  <c r="C30" i="9" a="1"/>
  <c r="C30" i="9" s="1"/>
  <c r="K31" i="9"/>
  <c r="M31" i="9" s="1"/>
  <c r="H31" i="9" s="1"/>
  <c r="C34" i="9" a="1"/>
  <c r="C34" i="9" s="1"/>
  <c r="K37" i="9"/>
  <c r="M37" i="9" s="1"/>
  <c r="H37" i="9" s="1"/>
  <c r="C40" i="9" a="1"/>
  <c r="C40" i="9" s="1"/>
  <c r="K41" i="9"/>
  <c r="M41" i="9" s="1"/>
  <c r="H41" i="9" s="1"/>
  <c r="K46" i="9"/>
  <c r="M46" i="9" s="1"/>
  <c r="H46" i="9" s="1"/>
  <c r="C49" i="9" a="1"/>
  <c r="C49" i="9" s="1"/>
  <c r="K50" i="9"/>
  <c r="M50" i="9" s="1"/>
  <c r="O50" i="9" s="1"/>
  <c r="C53" i="9" a="1"/>
  <c r="C53" i="9" s="1"/>
  <c r="K61" i="9"/>
  <c r="M61" i="9" s="1"/>
  <c r="H61" i="9" s="1"/>
  <c r="C64" i="9" a="1"/>
  <c r="C64" i="9" s="1"/>
  <c r="K73" i="9"/>
  <c r="M73" i="9" s="1"/>
  <c r="H73" i="9" s="1"/>
  <c r="K76" i="9"/>
  <c r="M76" i="9" s="1"/>
  <c r="H76" i="9" s="1"/>
  <c r="K81" i="9"/>
  <c r="M81" i="9" s="1"/>
  <c r="H81" i="9" s="1"/>
  <c r="C83" i="9" a="1"/>
  <c r="C83" i="9" s="1"/>
  <c r="C29" i="9" a="1"/>
  <c r="C29" i="9" s="1"/>
  <c r="K34" i="9"/>
  <c r="M34" i="9" s="1"/>
  <c r="H34" i="9" s="1"/>
  <c r="C37" i="9" a="1"/>
  <c r="C37" i="9" s="1"/>
  <c r="C48" i="9" a="1"/>
  <c r="C48" i="9" s="1"/>
  <c r="K53" i="9"/>
  <c r="M53" i="9" s="1"/>
  <c r="H53" i="9" s="1"/>
  <c r="C60" i="9" a="1"/>
  <c r="C60" i="9" s="1"/>
  <c r="C72" i="9" a="1"/>
  <c r="C72" i="9" s="1"/>
  <c r="K4" i="9"/>
  <c r="M4" i="9" s="1"/>
  <c r="H4" i="9" s="1"/>
  <c r="K8" i="9"/>
  <c r="M8" i="9" s="1"/>
  <c r="O8" i="9" s="1"/>
  <c r="K16" i="9"/>
  <c r="M16" i="9" s="1"/>
  <c r="H16" i="9" s="1"/>
  <c r="C21" i="9" a="1"/>
  <c r="C21" i="9" s="1"/>
  <c r="K39" i="9"/>
  <c r="M39" i="9" s="1"/>
  <c r="O39" i="9" s="1"/>
  <c r="K45" i="9"/>
  <c r="M45" i="9" s="1"/>
  <c r="H45" i="9" s="1"/>
  <c r="K69" i="9"/>
  <c r="M69" i="9" s="1"/>
  <c r="H69" i="9" s="1"/>
  <c r="K77" i="9"/>
  <c r="M77" i="9" s="1"/>
  <c r="H77" i="9" s="1"/>
  <c r="C133" i="9" a="1"/>
  <c r="C133" i="9" s="1"/>
  <c r="C22" i="9" a="1"/>
  <c r="C22" i="9" s="1"/>
  <c r="O23" i="9"/>
  <c r="K24" i="9"/>
  <c r="M24" i="9" s="1"/>
  <c r="H24" i="9" s="1"/>
  <c r="K28" i="9"/>
  <c r="M28" i="9" s="1"/>
  <c r="H28" i="9" s="1"/>
  <c r="K32" i="9"/>
  <c r="M32" i="9" s="1"/>
  <c r="H32" i="9" s="1"/>
  <c r="C36" i="9" a="1"/>
  <c r="C36" i="9" s="1"/>
  <c r="C45" i="9" a="1"/>
  <c r="C45" i="9" s="1"/>
  <c r="K47" i="9"/>
  <c r="M47" i="9" s="1"/>
  <c r="H47" i="9" s="1"/>
  <c r="K51" i="9"/>
  <c r="M51" i="9" s="1"/>
  <c r="H51" i="9" s="1"/>
  <c r="K54" i="9"/>
  <c r="M54" i="9" s="1"/>
  <c r="O54" i="9" s="1"/>
  <c r="C56" i="9" a="1"/>
  <c r="C56" i="9" s="1"/>
  <c r="K66" i="9"/>
  <c r="M66" i="9" s="1"/>
  <c r="H66" i="9" s="1"/>
  <c r="C68" i="9" a="1"/>
  <c r="C68" i="9" s="1"/>
  <c r="K80" i="9"/>
  <c r="M80" i="9" s="1"/>
  <c r="H80" i="9" s="1"/>
  <c r="K85" i="9"/>
  <c r="M85" i="9" s="1"/>
  <c r="H85" i="9" s="1"/>
  <c r="C87" i="9" a="1"/>
  <c r="C87" i="9" s="1"/>
  <c r="K90" i="9"/>
  <c r="M90" i="9" s="1"/>
  <c r="H90" i="9" s="1"/>
  <c r="C104" i="9" a="1"/>
  <c r="C104" i="9" s="1"/>
  <c r="C105" i="9" a="1"/>
  <c r="C105" i="9" s="1"/>
  <c r="C132" i="9" a="1"/>
  <c r="C132" i="9" s="1"/>
  <c r="K182" i="9"/>
  <c r="M182" i="9" s="1"/>
  <c r="H182" i="9" s="1"/>
  <c r="O92" i="9"/>
  <c r="K96" i="9"/>
  <c r="M96" i="9" s="1"/>
  <c r="H96" i="9" s="1"/>
  <c r="C100" i="9" a="1"/>
  <c r="C100" i="9" s="1"/>
  <c r="C101" i="9" a="1"/>
  <c r="C101" i="9" s="1"/>
  <c r="K102" i="9"/>
  <c r="M102" i="9" s="1"/>
  <c r="H102" i="9" s="1"/>
  <c r="K107" i="9"/>
  <c r="M107" i="9" s="1"/>
  <c r="H107" i="9" s="1"/>
  <c r="C110" i="9" a="1"/>
  <c r="C110" i="9" s="1"/>
  <c r="K112" i="9"/>
  <c r="M112" i="9" s="1"/>
  <c r="H112" i="9" s="1"/>
  <c r="K116" i="9"/>
  <c r="M116" i="9" s="1"/>
  <c r="H116" i="9" s="1"/>
  <c r="K118" i="9"/>
  <c r="M118" i="9" s="1"/>
  <c r="H118" i="9" s="1"/>
  <c r="C121" i="9" a="1"/>
  <c r="C121" i="9" s="1"/>
  <c r="K123" i="9"/>
  <c r="M123" i="9" s="1"/>
  <c r="H123" i="9" s="1"/>
  <c r="C127" i="9" a="1"/>
  <c r="C127" i="9" s="1"/>
  <c r="C128" i="9" a="1"/>
  <c r="C128" i="9" s="1"/>
  <c r="K129" i="9"/>
  <c r="M129" i="9" s="1"/>
  <c r="H129" i="9" s="1"/>
  <c r="K134" i="9"/>
  <c r="M134" i="9" s="1"/>
  <c r="H134" i="9" s="1"/>
  <c r="C137" i="9" a="1"/>
  <c r="C137" i="9" s="1"/>
  <c r="K139" i="9"/>
  <c r="M139" i="9" s="1"/>
  <c r="H139" i="9" s="1"/>
  <c r="K143" i="9"/>
  <c r="M143" i="9" s="1"/>
  <c r="H143" i="9" s="1"/>
  <c r="K147" i="9"/>
  <c r="M147" i="9" s="1"/>
  <c r="H147" i="9" s="1"/>
  <c r="K151" i="9"/>
  <c r="M151" i="9" s="1"/>
  <c r="H151" i="9" s="1"/>
  <c r="C158" i="9" a="1"/>
  <c r="C158" i="9" s="1"/>
  <c r="C166" i="9" a="1"/>
  <c r="C166" i="9" s="1"/>
  <c r="C174" i="9" a="1"/>
  <c r="C174" i="9" s="1"/>
  <c r="C180" i="9" a="1"/>
  <c r="C180" i="9" s="1"/>
  <c r="C181" i="9" a="1"/>
  <c r="C181" i="9" s="1"/>
  <c r="C220" i="9" a="1"/>
  <c r="C220" i="9" s="1"/>
  <c r="C221" i="9" a="1"/>
  <c r="C221" i="9" s="1"/>
  <c r="K100" i="9"/>
  <c r="M100" i="9" s="1"/>
  <c r="H100" i="9" s="1"/>
  <c r="K106" i="9"/>
  <c r="M106" i="9" s="1"/>
  <c r="H106" i="9" s="1"/>
  <c r="K127" i="9"/>
  <c r="M127" i="9" s="1"/>
  <c r="H127" i="9" s="1"/>
  <c r="C131" i="9" a="1"/>
  <c r="C131" i="9" s="1"/>
  <c r="K133" i="9"/>
  <c r="M133" i="9" s="1"/>
  <c r="H133" i="9" s="1"/>
  <c r="C162" i="9" a="1"/>
  <c r="C162" i="9" s="1"/>
  <c r="K190" i="9"/>
  <c r="M190" i="9" s="1"/>
  <c r="H190" i="9" s="1"/>
  <c r="C4" i="9" a="1"/>
  <c r="C4" i="9" s="1"/>
  <c r="K5" i="9"/>
  <c r="M5" i="9" s="1"/>
  <c r="H5" i="9" s="1"/>
  <c r="C8" i="9" a="1"/>
  <c r="C8" i="9" s="1"/>
  <c r="K9" i="9"/>
  <c r="M9" i="9" s="1"/>
  <c r="H9" i="9" s="1"/>
  <c r="C12" i="9" a="1"/>
  <c r="C12" i="9" s="1"/>
  <c r="K13" i="9"/>
  <c r="M13" i="9" s="1"/>
  <c r="H13" i="9" s="1"/>
  <c r="C16" i="9" a="1"/>
  <c r="C16" i="9" s="1"/>
  <c r="K17" i="9"/>
  <c r="M17" i="9" s="1"/>
  <c r="H17" i="9" s="1"/>
  <c r="K21" i="9"/>
  <c r="M21" i="9" s="1"/>
  <c r="H21" i="9" s="1"/>
  <c r="C24" i="9" a="1"/>
  <c r="C24" i="9" s="1"/>
  <c r="K25" i="9"/>
  <c r="M25" i="9" s="1"/>
  <c r="H25" i="9" s="1"/>
  <c r="C28" i="9" a="1"/>
  <c r="C28" i="9" s="1"/>
  <c r="K29" i="9"/>
  <c r="M29" i="9" s="1"/>
  <c r="H29" i="9" s="1"/>
  <c r="C32" i="9" a="1"/>
  <c r="C32" i="9" s="1"/>
  <c r="K33" i="9"/>
  <c r="M33" i="9" s="1"/>
  <c r="H33" i="9" s="1"/>
  <c r="K36" i="9"/>
  <c r="M36" i="9" s="1"/>
  <c r="H36" i="9" s="1"/>
  <c r="C39" i="9" a="1"/>
  <c r="C39" i="9" s="1"/>
  <c r="K40" i="9"/>
  <c r="M40" i="9" s="1"/>
  <c r="H40" i="9" s="1"/>
  <c r="C43" i="9" a="1"/>
  <c r="C43" i="9" s="1"/>
  <c r="K44" i="9"/>
  <c r="M44" i="9" s="1"/>
  <c r="H44" i="9" s="1"/>
  <c r="C47" i="9" a="1"/>
  <c r="C47" i="9" s="1"/>
  <c r="K48" i="9"/>
  <c r="M48" i="9" s="1"/>
  <c r="H48" i="9" s="1"/>
  <c r="C51" i="9" a="1"/>
  <c r="C51" i="9" s="1"/>
  <c r="K52" i="9"/>
  <c r="M52" i="9" s="1"/>
  <c r="H52" i="9" s="1"/>
  <c r="C55" i="9" a="1"/>
  <c r="C55" i="9" s="1"/>
  <c r="K56" i="9"/>
  <c r="M56" i="9" s="1"/>
  <c r="H56" i="9" s="1"/>
  <c r="C59" i="9" a="1"/>
  <c r="C59" i="9" s="1"/>
  <c r="K60" i="9"/>
  <c r="M60" i="9" s="1"/>
  <c r="H60" i="9" s="1"/>
  <c r="C63" i="9" a="1"/>
  <c r="C63" i="9" s="1"/>
  <c r="K64" i="9"/>
  <c r="M64" i="9" s="1"/>
  <c r="H64" i="9" s="1"/>
  <c r="C67" i="9" a="1"/>
  <c r="C67" i="9" s="1"/>
  <c r="K68" i="9"/>
  <c r="M68" i="9" s="1"/>
  <c r="H68" i="9" s="1"/>
  <c r="C71" i="9" a="1"/>
  <c r="C71" i="9" s="1"/>
  <c r="K72" i="9"/>
  <c r="M72" i="9" s="1"/>
  <c r="H72" i="9" s="1"/>
  <c r="C75" i="9" a="1"/>
  <c r="C75" i="9" s="1"/>
  <c r="K75" i="9"/>
  <c r="M75" i="9" s="1"/>
  <c r="H75" i="9" s="1"/>
  <c r="C78" i="9" a="1"/>
  <c r="C78" i="9" s="1"/>
  <c r="K79" i="9"/>
  <c r="M79" i="9" s="1"/>
  <c r="H79" i="9" s="1"/>
  <c r="C82" i="9" a="1"/>
  <c r="C82" i="9" s="1"/>
  <c r="K83" i="9"/>
  <c r="M83" i="9" s="1"/>
  <c r="H83" i="9" s="1"/>
  <c r="C86" i="9" a="1"/>
  <c r="C86" i="9" s="1"/>
  <c r="K87" i="9"/>
  <c r="M87" i="9" s="1"/>
  <c r="H87" i="9" s="1"/>
  <c r="C90" i="9" a="1"/>
  <c r="C90" i="9" s="1"/>
  <c r="C93" i="9" a="1"/>
  <c r="C93" i="9" s="1"/>
  <c r="K94" i="9"/>
  <c r="M94" i="9" s="1"/>
  <c r="O94" i="9" s="1"/>
  <c r="C97" i="9" a="1"/>
  <c r="C97" i="9" s="1"/>
  <c r="K98" i="9"/>
  <c r="M98" i="9" s="1"/>
  <c r="H98" i="9" s="1"/>
  <c r="C106" i="9" a="1"/>
  <c r="C106" i="9" s="1"/>
  <c r="K108" i="9"/>
  <c r="M108" i="9" s="1"/>
  <c r="H108" i="9" s="1"/>
  <c r="C112" i="9" a="1"/>
  <c r="C112" i="9" s="1"/>
  <c r="C113" i="9" a="1"/>
  <c r="C113" i="9" s="1"/>
  <c r="K114" i="9"/>
  <c r="M114" i="9" s="1"/>
  <c r="H114" i="9" s="1"/>
  <c r="C117" i="9" a="1"/>
  <c r="C117" i="9" s="1"/>
  <c r="K119" i="9"/>
  <c r="M119" i="9" s="1"/>
  <c r="H119" i="9" s="1"/>
  <c r="C123" i="9" a="1"/>
  <c r="C123" i="9" s="1"/>
  <c r="C124" i="9" a="1"/>
  <c r="C124" i="9" s="1"/>
  <c r="K125" i="9"/>
  <c r="M125" i="9" s="1"/>
  <c r="H125" i="9" s="1"/>
  <c r="K135" i="9"/>
  <c r="M135" i="9" s="1"/>
  <c r="H135" i="9" s="1"/>
  <c r="C140" i="9" a="1"/>
  <c r="C140" i="9" s="1"/>
  <c r="K141" i="9"/>
  <c r="M141" i="9" s="1"/>
  <c r="H141" i="9" s="1"/>
  <c r="C144" i="9" a="1"/>
  <c r="C144" i="9" s="1"/>
  <c r="K145" i="9"/>
  <c r="M145" i="9" s="1"/>
  <c r="H145" i="9" s="1"/>
  <c r="C148" i="9" a="1"/>
  <c r="C148" i="9" s="1"/>
  <c r="K149" i="9"/>
  <c r="M149" i="9" s="1"/>
  <c r="H149" i="9" s="1"/>
  <c r="C152" i="9" a="1"/>
  <c r="C152" i="9" s="1"/>
  <c r="K153" i="9"/>
  <c r="M153" i="9" s="1"/>
  <c r="H153" i="9" s="1"/>
  <c r="K154" i="9"/>
  <c r="M154" i="9" s="1"/>
  <c r="H154" i="9" s="1"/>
  <c r="K159" i="9"/>
  <c r="M159" i="9" s="1"/>
  <c r="H159" i="9" s="1"/>
  <c r="K162" i="9"/>
  <c r="M162" i="9" s="1"/>
  <c r="H162" i="9" s="1"/>
  <c r="K167" i="9"/>
  <c r="M167" i="9" s="1"/>
  <c r="H167" i="9" s="1"/>
  <c r="K176" i="9"/>
  <c r="M176" i="9" s="1"/>
  <c r="H176" i="9" s="1"/>
  <c r="K183" i="9"/>
  <c r="M183" i="9" s="1"/>
  <c r="H183" i="9" s="1"/>
  <c r="K189" i="9"/>
  <c r="M189" i="9" s="1"/>
  <c r="H189" i="9" s="1"/>
  <c r="K227" i="9"/>
  <c r="M227" i="9" s="1"/>
  <c r="O227" i="9" s="1"/>
  <c r="C232" i="9" a="1"/>
  <c r="C232" i="9" s="1"/>
  <c r="C328" i="9" a="1"/>
  <c r="C328" i="9" s="1"/>
  <c r="C324" i="9" a="1"/>
  <c r="C324" i="9" s="1"/>
  <c r="C320" i="9" a="1"/>
  <c r="C320" i="9" s="1"/>
  <c r="C316" i="9" a="1"/>
  <c r="C316" i="9" s="1"/>
  <c r="C312" i="9" a="1"/>
  <c r="C312" i="9" s="1"/>
  <c r="C333" i="9" a="1"/>
  <c r="C333" i="9" s="1"/>
  <c r="C329" i="9" a="1"/>
  <c r="C329" i="9" s="1"/>
  <c r="C325" i="9" a="1"/>
  <c r="C325" i="9" s="1"/>
  <c r="C321" i="9" a="1"/>
  <c r="C321" i="9" s="1"/>
  <c r="C317" i="9" a="1"/>
  <c r="C317" i="9" s="1"/>
  <c r="C313" i="9" a="1"/>
  <c r="C313" i="9" s="1"/>
  <c r="C331" i="9" a="1"/>
  <c r="C331" i="9" s="1"/>
  <c r="C327" i="9" a="1"/>
  <c r="C327" i="9" s="1"/>
  <c r="C323" i="9" a="1"/>
  <c r="C323" i="9" s="1"/>
  <c r="C319" i="9" a="1"/>
  <c r="C319" i="9" s="1"/>
  <c r="C315" i="9" a="1"/>
  <c r="C315" i="9" s="1"/>
  <c r="C311" i="9" a="1"/>
  <c r="C311" i="9" s="1"/>
  <c r="C295" i="9" a="1"/>
  <c r="C295" i="9" s="1"/>
  <c r="C291" i="9" a="1"/>
  <c r="C291" i="9" s="1"/>
  <c r="C287" i="9" a="1"/>
  <c r="C287" i="9" s="1"/>
  <c r="C283" i="9" a="1"/>
  <c r="C283" i="9" s="1"/>
  <c r="C279" i="9" a="1"/>
  <c r="C279" i="9" s="1"/>
  <c r="C275" i="9" a="1"/>
  <c r="C275" i="9" s="1"/>
  <c r="C304" i="9" a="1"/>
  <c r="C304" i="9" s="1"/>
  <c r="C289" i="9" a="1"/>
  <c r="C289" i="9" s="1"/>
  <c r="C282" i="9" a="1"/>
  <c r="C282" i="9" s="1"/>
  <c r="C269" i="9" a="1"/>
  <c r="C269" i="9" s="1"/>
  <c r="C265" i="9" a="1"/>
  <c r="C265" i="9" s="1"/>
  <c r="C261" i="9" a="1"/>
  <c r="C261" i="9" s="1"/>
  <c r="C257" i="9" a="1"/>
  <c r="C257" i="9" s="1"/>
  <c r="C253" i="9" a="1"/>
  <c r="C253" i="9" s="1"/>
  <c r="C300" i="9" a="1"/>
  <c r="C300" i="9" s="1"/>
  <c r="C286" i="9" a="1"/>
  <c r="C286" i="9" s="1"/>
  <c r="C294" i="9" a="1"/>
  <c r="C294" i="9" s="1"/>
  <c r="C278" i="9" a="1"/>
  <c r="C278" i="9" s="1"/>
  <c r="C263" i="9" a="1"/>
  <c r="C263" i="9" s="1"/>
  <c r="C256" i="9" a="1"/>
  <c r="C256" i="9" s="1"/>
  <c r="C252" i="9" a="1"/>
  <c r="C252" i="9" s="1"/>
  <c r="C251" i="9" a="1"/>
  <c r="C251" i="9" s="1"/>
  <c r="C245" i="9" a="1"/>
  <c r="C245" i="9" s="1"/>
  <c r="C308" i="9" a="1"/>
  <c r="C308" i="9" s="1"/>
  <c r="C290" i="9" a="1"/>
  <c r="C290" i="9" s="1"/>
  <c r="C260" i="9" a="1"/>
  <c r="C260" i="9" s="1"/>
  <c r="C226" i="9" a="1"/>
  <c r="C226" i="9" s="1"/>
  <c r="C222" i="9" a="1"/>
  <c r="C222" i="9" s="1"/>
  <c r="C218" i="9" a="1"/>
  <c r="C218" i="9" s="1"/>
  <c r="C214" i="9" a="1"/>
  <c r="C214" i="9" s="1"/>
  <c r="C211" i="9" a="1"/>
  <c r="C211" i="9" s="1"/>
  <c r="C285" i="9" a="1"/>
  <c r="C285" i="9" s="1"/>
  <c r="C264" i="9" a="1"/>
  <c r="C264" i="9" s="1"/>
  <c r="C249" i="9" a="1"/>
  <c r="C249" i="9" s="1"/>
  <c r="C281" i="9" a="1"/>
  <c r="C281" i="9" s="1"/>
  <c r="C248" i="9" a="1"/>
  <c r="C248" i="9" s="1"/>
  <c r="C247" i="9" a="1"/>
  <c r="C247" i="9" s="1"/>
  <c r="C246" i="9" a="1"/>
  <c r="C246" i="9" s="1"/>
  <c r="C244" i="9" a="1"/>
  <c r="C244" i="9" s="1"/>
  <c r="C241" i="9" a="1"/>
  <c r="C241" i="9" s="1"/>
  <c r="C236" i="9" a="1"/>
  <c r="C236" i="9" s="1"/>
  <c r="C233" i="9" a="1"/>
  <c r="C233" i="9" s="1"/>
  <c r="C228" i="9" a="1"/>
  <c r="C228" i="9" s="1"/>
  <c r="C225" i="9" a="1"/>
  <c r="C225" i="9" s="1"/>
  <c r="C213" i="9" a="1"/>
  <c r="C213" i="9" s="1"/>
  <c r="C209" i="9" a="1"/>
  <c r="C209" i="9" s="1"/>
  <c r="C198" i="9" a="1"/>
  <c r="C198" i="9" s="1"/>
  <c r="C194" i="9" a="1"/>
  <c r="C194" i="9" s="1"/>
  <c r="C190" i="9" a="1"/>
  <c r="C190" i="9" s="1"/>
  <c r="C186" i="9" a="1"/>
  <c r="C186" i="9" s="1"/>
  <c r="C183" i="9" a="1"/>
  <c r="C183" i="9" s="1"/>
  <c r="C179" i="9" a="1"/>
  <c r="C179" i="9" s="1"/>
  <c r="C175" i="9" a="1"/>
  <c r="C175" i="9" s="1"/>
  <c r="C171" i="9" a="1"/>
  <c r="C171" i="9" s="1"/>
  <c r="C259" i="9" a="1"/>
  <c r="C259" i="9" s="1"/>
  <c r="C217" i="9" a="1"/>
  <c r="C217" i="9" s="1"/>
  <c r="C199" i="9" a="1"/>
  <c r="C199" i="9" s="1"/>
  <c r="C191" i="9" a="1"/>
  <c r="C191" i="9" s="1"/>
  <c r="C164" i="9" a="1"/>
  <c r="C164" i="9" s="1"/>
  <c r="C160" i="9" a="1"/>
  <c r="C160" i="9" s="1"/>
  <c r="C268" i="9" a="1"/>
  <c r="C268" i="9" s="1"/>
  <c r="C237" i="9" a="1"/>
  <c r="C237" i="9" s="1"/>
  <c r="C229" i="9" a="1"/>
  <c r="C229" i="9" s="1"/>
  <c r="C210" i="9" a="1"/>
  <c r="C210" i="9" s="1"/>
  <c r="C185" i="9" a="1"/>
  <c r="C185" i="9" s="1"/>
  <c r="C178" i="9" a="1"/>
  <c r="C178" i="9" s="1"/>
  <c r="C150" i="9" a="1"/>
  <c r="C150" i="9" s="1"/>
  <c r="C146" i="9" a="1"/>
  <c r="C146" i="9" s="1"/>
  <c r="C142" i="9" a="1"/>
  <c r="C142" i="9" s="1"/>
  <c r="C138" i="9" a="1"/>
  <c r="C138" i="9" s="1"/>
  <c r="C134" i="9" a="1"/>
  <c r="C134" i="9" s="1"/>
  <c r="C130" i="9" a="1"/>
  <c r="C130" i="9" s="1"/>
  <c r="C126" i="9" a="1"/>
  <c r="C126" i="9" s="1"/>
  <c r="C122" i="9" a="1"/>
  <c r="C122" i="9" s="1"/>
  <c r="C118" i="9" a="1"/>
  <c r="C118" i="9" s="1"/>
  <c r="C115" i="9" a="1"/>
  <c r="C115" i="9" s="1"/>
  <c r="C111" i="9" a="1"/>
  <c r="C111" i="9" s="1"/>
  <c r="C107" i="9" a="1"/>
  <c r="C107" i="9" s="1"/>
  <c r="C103" i="9" a="1"/>
  <c r="C103" i="9" s="1"/>
  <c r="C99" i="9" a="1"/>
  <c r="C99" i="9" s="1"/>
  <c r="C95" i="9" a="1"/>
  <c r="C95" i="9" s="1"/>
  <c r="C189" i="9" a="1"/>
  <c r="C189" i="9" s="1"/>
  <c r="C182" i="9" a="1"/>
  <c r="C182" i="9" s="1"/>
  <c r="C167" i="9" a="1"/>
  <c r="C167" i="9" s="1"/>
  <c r="C159" i="9" a="1"/>
  <c r="C159" i="9" s="1"/>
  <c r="C154" i="9" a="1"/>
  <c r="C154" i="9" s="1"/>
  <c r="C151" i="9" a="1"/>
  <c r="C151" i="9" s="1"/>
  <c r="C147" i="9" a="1"/>
  <c r="C147" i="9" s="1"/>
  <c r="C143" i="9" a="1"/>
  <c r="C143" i="9" s="1"/>
  <c r="C139" i="9" a="1"/>
  <c r="C139" i="9" s="1"/>
  <c r="C135" i="9" a="1"/>
  <c r="C135" i="9" s="1"/>
  <c r="C119" i="9" a="1"/>
  <c r="C119" i="9" s="1"/>
  <c r="C116" i="9" a="1"/>
  <c r="C116" i="9" s="1"/>
  <c r="C96" i="9" a="1"/>
  <c r="C96" i="9" s="1"/>
  <c r="C92" i="9" a="1"/>
  <c r="C92" i="9" s="1"/>
  <c r="C303" i="9" a="1"/>
  <c r="C303" i="9" s="1"/>
  <c r="C216" i="9" a="1"/>
  <c r="C216" i="9" s="1"/>
  <c r="C206" i="9" a="1"/>
  <c r="C206" i="9" s="1"/>
  <c r="C193" i="9" a="1"/>
  <c r="C193" i="9" s="1"/>
  <c r="C170" i="9" a="1"/>
  <c r="C170" i="9" s="1"/>
  <c r="C3" i="9" a="1"/>
  <c r="C3" i="9" s="1"/>
  <c r="C7" i="9" a="1"/>
  <c r="C7" i="9" s="1"/>
  <c r="C11" i="9" a="1"/>
  <c r="C11" i="9" s="1"/>
  <c r="C15" i="9" a="1"/>
  <c r="C15" i="9" s="1"/>
  <c r="C19" i="9" a="1"/>
  <c r="C19" i="9" s="1"/>
  <c r="C23" i="9" a="1"/>
  <c r="C23" i="9" s="1"/>
  <c r="C27" i="9" a="1"/>
  <c r="C27" i="9" s="1"/>
  <c r="C31" i="9" a="1"/>
  <c r="C31" i="9" s="1"/>
  <c r="C35" i="9" a="1"/>
  <c r="C35" i="9" s="1"/>
  <c r="C38" i="9" a="1"/>
  <c r="C38" i="9" s="1"/>
  <c r="C42" i="9" a="1"/>
  <c r="C42" i="9" s="1"/>
  <c r="C46" i="9" a="1"/>
  <c r="C46" i="9" s="1"/>
  <c r="C50" i="9" a="1"/>
  <c r="C50" i="9" s="1"/>
  <c r="C54" i="9" a="1"/>
  <c r="C54" i="9" s="1"/>
  <c r="K55" i="9"/>
  <c r="M55" i="9" s="1"/>
  <c r="H55" i="9" s="1"/>
  <c r="C58" i="9" a="1"/>
  <c r="C58" i="9" s="1"/>
  <c r="K59" i="9"/>
  <c r="M59" i="9" s="1"/>
  <c r="C62" i="9" a="1"/>
  <c r="C62" i="9" s="1"/>
  <c r="K63" i="9"/>
  <c r="M63" i="9" s="1"/>
  <c r="H63" i="9" s="1"/>
  <c r="C66" i="9" a="1"/>
  <c r="C66" i="9" s="1"/>
  <c r="K67" i="9"/>
  <c r="M67" i="9" s="1"/>
  <c r="H67" i="9" s="1"/>
  <c r="C70" i="9" a="1"/>
  <c r="C70" i="9" s="1"/>
  <c r="K71" i="9"/>
  <c r="M71" i="9" s="1"/>
  <c r="H71" i="9" s="1"/>
  <c r="C74" i="9" a="1"/>
  <c r="C74" i="9" s="1"/>
  <c r="C77" i="9" a="1"/>
  <c r="C77" i="9" s="1"/>
  <c r="K78" i="9"/>
  <c r="M78" i="9" s="1"/>
  <c r="H78" i="9" s="1"/>
  <c r="C81" i="9" a="1"/>
  <c r="C81" i="9" s="1"/>
  <c r="K82" i="9"/>
  <c r="M82" i="9" s="1"/>
  <c r="H82" i="9" s="1"/>
  <c r="C85" i="9" a="1"/>
  <c r="C85" i="9" s="1"/>
  <c r="K86" i="9"/>
  <c r="M86" i="9" s="1"/>
  <c r="H86" i="9" s="1"/>
  <c r="C89" i="9" a="1"/>
  <c r="C89" i="9" s="1"/>
  <c r="K89" i="9"/>
  <c r="M89" i="9" s="1"/>
  <c r="H89" i="9" s="1"/>
  <c r="C102" i="9" a="1"/>
  <c r="C102" i="9" s="1"/>
  <c r="K104" i="9"/>
  <c r="M104" i="9" s="1"/>
  <c r="H104" i="9" s="1"/>
  <c r="C108" i="9" a="1"/>
  <c r="C108" i="9" s="1"/>
  <c r="C109" i="9" a="1"/>
  <c r="C109" i="9" s="1"/>
  <c r="K110" i="9"/>
  <c r="M110" i="9" s="1"/>
  <c r="H110" i="9" s="1"/>
  <c r="K117" i="9"/>
  <c r="M117" i="9" s="1"/>
  <c r="H117" i="9" s="1"/>
  <c r="C120" i="9" a="1"/>
  <c r="C120" i="9" s="1"/>
  <c r="K121" i="9"/>
  <c r="M121" i="9" s="1"/>
  <c r="H121" i="9" s="1"/>
  <c r="C129" i="9" a="1"/>
  <c r="C129" i="9" s="1"/>
  <c r="K131" i="9"/>
  <c r="M131" i="9" s="1"/>
  <c r="H131" i="9" s="1"/>
  <c r="C136" i="9" a="1"/>
  <c r="C136" i="9" s="1"/>
  <c r="K137" i="9"/>
  <c r="M137" i="9" s="1"/>
  <c r="H137" i="9" s="1"/>
  <c r="C187" i="9" a="1"/>
  <c r="C187" i="9" s="1"/>
  <c r="C188" i="9" a="1"/>
  <c r="C188" i="9" s="1"/>
  <c r="C197" i="9" a="1"/>
  <c r="C197" i="9" s="1"/>
  <c r="C202" i="9" a="1"/>
  <c r="C202" i="9" s="1"/>
  <c r="C203" i="9" a="1"/>
  <c r="C203" i="9" s="1"/>
  <c r="K222" i="9"/>
  <c r="M222" i="9" s="1"/>
  <c r="H222" i="9" s="1"/>
  <c r="K243" i="9"/>
  <c r="M243" i="9" s="1"/>
  <c r="H243" i="9" s="1"/>
  <c r="C157" i="9" a="1"/>
  <c r="C157" i="9" s="1"/>
  <c r="K157" i="9"/>
  <c r="M157" i="9" s="1"/>
  <c r="H157" i="9" s="1"/>
  <c r="C165" i="9" a="1"/>
  <c r="C165" i="9" s="1"/>
  <c r="K165" i="9"/>
  <c r="M165" i="9" s="1"/>
  <c r="H165" i="9" s="1"/>
  <c r="K172" i="9"/>
  <c r="M172" i="9" s="1"/>
  <c r="O172" i="9" s="1"/>
  <c r="C176" i="9" a="1"/>
  <c r="C176" i="9" s="1"/>
  <c r="C177" i="9" a="1"/>
  <c r="C177" i="9" s="1"/>
  <c r="K178" i="9"/>
  <c r="M178" i="9" s="1"/>
  <c r="H178" i="9" s="1"/>
  <c r="K185" i="9"/>
  <c r="M185" i="9" s="1"/>
  <c r="H185" i="9" s="1"/>
  <c r="K195" i="9"/>
  <c r="M195" i="9" s="1"/>
  <c r="H195" i="9" s="1"/>
  <c r="C208" i="9" a="1"/>
  <c r="C208" i="9" s="1"/>
  <c r="C224" i="9" a="1"/>
  <c r="C224" i="9" s="1"/>
  <c r="C235" i="9" a="1"/>
  <c r="C235" i="9" s="1"/>
  <c r="O242" i="9"/>
  <c r="K273" i="9"/>
  <c r="M273" i="9" s="1"/>
  <c r="H273" i="9" s="1"/>
  <c r="K277" i="9"/>
  <c r="M277" i="9" s="1"/>
  <c r="H277" i="9" s="1"/>
  <c r="C284" i="9" a="1"/>
  <c r="C284" i="9" s="1"/>
  <c r="C302" i="9" a="1"/>
  <c r="C302" i="9" s="1"/>
  <c r="K304" i="9"/>
  <c r="M304" i="9" s="1"/>
  <c r="H304" i="9" s="1"/>
  <c r="K93" i="9"/>
  <c r="M93" i="9" s="1"/>
  <c r="H93" i="9" s="1"/>
  <c r="K97" i="9"/>
  <c r="M97" i="9" s="1"/>
  <c r="H97" i="9" s="1"/>
  <c r="K101" i="9"/>
  <c r="M101" i="9" s="1"/>
  <c r="H101" i="9" s="1"/>
  <c r="K105" i="9"/>
  <c r="M105" i="9" s="1"/>
  <c r="H105" i="9" s="1"/>
  <c r="K109" i="9"/>
  <c r="M109" i="9" s="1"/>
  <c r="H109" i="9" s="1"/>
  <c r="K113" i="9"/>
  <c r="M113" i="9" s="1"/>
  <c r="H113" i="9" s="1"/>
  <c r="K120" i="9"/>
  <c r="M120" i="9" s="1"/>
  <c r="H120" i="9" s="1"/>
  <c r="K124" i="9"/>
  <c r="M124" i="9" s="1"/>
  <c r="H124" i="9" s="1"/>
  <c r="K128" i="9"/>
  <c r="M128" i="9" s="1"/>
  <c r="H128" i="9" s="1"/>
  <c r="K132" i="9"/>
  <c r="M132" i="9" s="1"/>
  <c r="H132" i="9" s="1"/>
  <c r="K136" i="9"/>
  <c r="M136" i="9" s="1"/>
  <c r="H136" i="9" s="1"/>
  <c r="K140" i="9"/>
  <c r="M140" i="9" s="1"/>
  <c r="H140" i="9" s="1"/>
  <c r="K144" i="9"/>
  <c r="M144" i="9" s="1"/>
  <c r="H144" i="9" s="1"/>
  <c r="K148" i="9"/>
  <c r="M148" i="9" s="1"/>
  <c r="H148" i="9" s="1"/>
  <c r="K152" i="9"/>
  <c r="M152" i="9" s="1"/>
  <c r="H152" i="9" s="1"/>
  <c r="C156" i="9" a="1"/>
  <c r="C156" i="9" s="1"/>
  <c r="K158" i="9"/>
  <c r="M158" i="9" s="1"/>
  <c r="H158" i="9" s="1"/>
  <c r="K166" i="9"/>
  <c r="M166" i="9" s="1"/>
  <c r="H166" i="9" s="1"/>
  <c r="K168" i="9"/>
  <c r="M168" i="9" s="1"/>
  <c r="H168" i="9" s="1"/>
  <c r="C172" i="9" a="1"/>
  <c r="C172" i="9" s="1"/>
  <c r="C173" i="9" a="1"/>
  <c r="C173" i="9" s="1"/>
  <c r="K174" i="9"/>
  <c r="M174" i="9" s="1"/>
  <c r="H174" i="9" s="1"/>
  <c r="N175" i="9"/>
  <c r="K179" i="9"/>
  <c r="M179" i="9" s="1"/>
  <c r="H179" i="9" s="1"/>
  <c r="K186" i="9"/>
  <c r="M186" i="9" s="1"/>
  <c r="H186" i="9" s="1"/>
  <c r="K191" i="9"/>
  <c r="M191" i="9" s="1"/>
  <c r="H191" i="9" s="1"/>
  <c r="C195" i="9" a="1"/>
  <c r="C195" i="9" s="1"/>
  <c r="C196" i="9" a="1"/>
  <c r="C196" i="9" s="1"/>
  <c r="K197" i="9"/>
  <c r="M197" i="9" s="1"/>
  <c r="H197" i="9" s="1"/>
  <c r="K199" i="9"/>
  <c r="M199" i="9" s="1"/>
  <c r="O200" i="9"/>
  <c r="K202" i="9"/>
  <c r="M202" i="9" s="1"/>
  <c r="H202" i="9" s="1"/>
  <c r="C212" i="9" a="1"/>
  <c r="C212" i="9" s="1"/>
  <c r="K217" i="9"/>
  <c r="M217" i="9" s="1"/>
  <c r="H217" i="9" s="1"/>
  <c r="O218" i="9"/>
  <c r="K220" i="9"/>
  <c r="M220" i="9" s="1"/>
  <c r="H220" i="9" s="1"/>
  <c r="O221" i="9"/>
  <c r="C227" i="9" a="1"/>
  <c r="C227" i="9" s="1"/>
  <c r="K238" i="9"/>
  <c r="M238" i="9" s="1"/>
  <c r="H238" i="9" s="1"/>
  <c r="C243" i="9" a="1"/>
  <c r="C243" i="9" s="1"/>
  <c r="C161" i="9" a="1"/>
  <c r="C161" i="9" s="1"/>
  <c r="K161" i="9"/>
  <c r="M161" i="9" s="1"/>
  <c r="H161" i="9" s="1"/>
  <c r="C168" i="9" a="1"/>
  <c r="C168" i="9" s="1"/>
  <c r="C169" i="9" a="1"/>
  <c r="C169" i="9" s="1"/>
  <c r="K170" i="9"/>
  <c r="M170" i="9" s="1"/>
  <c r="H170" i="9" s="1"/>
  <c r="K180" i="9"/>
  <c r="M180" i="9" s="1"/>
  <c r="H180" i="9" s="1"/>
  <c r="C184" i="9" a="1"/>
  <c r="C184" i="9" s="1"/>
  <c r="K187" i="9"/>
  <c r="M187" i="9" s="1"/>
  <c r="H187" i="9" s="1"/>
  <c r="C192" i="9" a="1"/>
  <c r="C192" i="9" s="1"/>
  <c r="K193" i="9"/>
  <c r="M193" i="9" s="1"/>
  <c r="H193" i="9" s="1"/>
  <c r="C200" i="9" a="1"/>
  <c r="C200" i="9" s="1"/>
  <c r="K208" i="9"/>
  <c r="M208" i="9" s="1"/>
  <c r="H208" i="9" s="1"/>
  <c r="K230" i="9"/>
  <c r="M230" i="9" s="1"/>
  <c r="H230" i="9" s="1"/>
  <c r="K235" i="9"/>
  <c r="M235" i="9" s="1"/>
  <c r="H235" i="9" s="1"/>
  <c r="C240" i="9" a="1"/>
  <c r="C240" i="9" s="1"/>
  <c r="K249" i="9"/>
  <c r="M249" i="9" s="1"/>
  <c r="H249" i="9" s="1"/>
  <c r="K290" i="9"/>
  <c r="M290" i="9" s="1"/>
  <c r="H290" i="9" s="1"/>
  <c r="C205" i="9" a="1"/>
  <c r="C205" i="9" s="1"/>
  <c r="K205" i="9"/>
  <c r="M205" i="9" s="1"/>
  <c r="H205" i="9" s="1"/>
  <c r="C207" i="9" a="1"/>
  <c r="C207" i="9" s="1"/>
  <c r="K209" i="9"/>
  <c r="M209" i="9" s="1"/>
  <c r="H209" i="9" s="1"/>
  <c r="C215" i="9" a="1"/>
  <c r="C215" i="9" s="1"/>
  <c r="K215" i="9"/>
  <c r="M215" i="9" s="1"/>
  <c r="H215" i="9" s="1"/>
  <c r="K228" i="9"/>
  <c r="M228" i="9" s="1"/>
  <c r="H228" i="9" s="1"/>
  <c r="C234" i="9" a="1"/>
  <c r="C234" i="9" s="1"/>
  <c r="K236" i="9"/>
  <c r="M236" i="9" s="1"/>
  <c r="H236" i="9" s="1"/>
  <c r="C242" i="9" a="1"/>
  <c r="C242" i="9" s="1"/>
  <c r="K246" i="9"/>
  <c r="M246" i="9" s="1"/>
  <c r="H246" i="9" s="1"/>
  <c r="K247" i="9"/>
  <c r="M247" i="9" s="1"/>
  <c r="H247" i="9" s="1"/>
  <c r="K262" i="9"/>
  <c r="M262" i="9" s="1"/>
  <c r="H262" i="9" s="1"/>
  <c r="C267" i="9" a="1"/>
  <c r="C267" i="9" s="1"/>
  <c r="K269" i="9"/>
  <c r="M269" i="9" s="1"/>
  <c r="H269" i="9" s="1"/>
  <c r="C273" i="9" a="1"/>
  <c r="C273" i="9" s="1"/>
  <c r="C274" i="9" a="1"/>
  <c r="C274" i="9" s="1"/>
  <c r="K289" i="9"/>
  <c r="M289" i="9" s="1"/>
  <c r="H289" i="9" s="1"/>
  <c r="K293" i="9"/>
  <c r="M293" i="9" s="1"/>
  <c r="H293" i="9" s="1"/>
  <c r="K169" i="9"/>
  <c r="M169" i="9" s="1"/>
  <c r="H169" i="9" s="1"/>
  <c r="K173" i="9"/>
  <c r="M173" i="9" s="1"/>
  <c r="H173" i="9" s="1"/>
  <c r="K177" i="9"/>
  <c r="M177" i="9" s="1"/>
  <c r="H177" i="9" s="1"/>
  <c r="K181" i="9"/>
  <c r="M181" i="9" s="1"/>
  <c r="H181" i="9" s="1"/>
  <c r="K184" i="9"/>
  <c r="M184" i="9" s="1"/>
  <c r="H184" i="9" s="1"/>
  <c r="K188" i="9"/>
  <c r="M188" i="9" s="1"/>
  <c r="H188" i="9" s="1"/>
  <c r="K192" i="9"/>
  <c r="M192" i="9" s="1"/>
  <c r="H192" i="9" s="1"/>
  <c r="K196" i="9"/>
  <c r="M196" i="9" s="1"/>
  <c r="H196" i="9" s="1"/>
  <c r="C204" i="9" a="1"/>
  <c r="C204" i="9" s="1"/>
  <c r="K206" i="9"/>
  <c r="M206" i="9" s="1"/>
  <c r="H206" i="9" s="1"/>
  <c r="K211" i="9"/>
  <c r="M211" i="9" s="1"/>
  <c r="H211" i="9" s="1"/>
  <c r="N213" i="9"/>
  <c r="K216" i="9"/>
  <c r="M216" i="9" s="1"/>
  <c r="H216" i="9" s="1"/>
  <c r="C223" i="9" a="1"/>
  <c r="C223" i="9" s="1"/>
  <c r="K223" i="9"/>
  <c r="M223" i="9" s="1"/>
  <c r="H223" i="9" s="1"/>
  <c r="K225" i="9"/>
  <c r="M225" i="9" s="1"/>
  <c r="H225" i="9" s="1"/>
  <c r="C231" i="9" a="1"/>
  <c r="C231" i="9" s="1"/>
  <c r="K231" i="9"/>
  <c r="M231" i="9" s="1"/>
  <c r="H231" i="9" s="1"/>
  <c r="K233" i="9"/>
  <c r="M233" i="9" s="1"/>
  <c r="H233" i="9" s="1"/>
  <c r="C239" i="9" a="1"/>
  <c r="C239" i="9" s="1"/>
  <c r="K239" i="9"/>
  <c r="M239" i="9" s="1"/>
  <c r="H239" i="9" s="1"/>
  <c r="K241" i="9"/>
  <c r="M241" i="9" s="1"/>
  <c r="H241" i="9" s="1"/>
  <c r="K253" i="9"/>
  <c r="M253" i="9" s="1"/>
  <c r="H253" i="9" s="1"/>
  <c r="C271" i="9" a="1"/>
  <c r="C271" i="9" s="1"/>
  <c r="K288" i="9"/>
  <c r="M288" i="9" s="1"/>
  <c r="H288" i="9" s="1"/>
  <c r="C299" i="9" a="1"/>
  <c r="C299" i="9" s="1"/>
  <c r="K307" i="9"/>
  <c r="M307" i="9" s="1"/>
  <c r="H307" i="9" s="1"/>
  <c r="N200" i="9"/>
  <c r="C201" i="9" a="1"/>
  <c r="C201" i="9" s="1"/>
  <c r="K201" i="9"/>
  <c r="M201" i="9" s="1"/>
  <c r="H201" i="9" s="1"/>
  <c r="K212" i="9"/>
  <c r="M212" i="9" s="1"/>
  <c r="H212" i="9" s="1"/>
  <c r="N218" i="9"/>
  <c r="C219" i="9" a="1"/>
  <c r="C219" i="9" s="1"/>
  <c r="K219" i="9"/>
  <c r="M219" i="9" s="1"/>
  <c r="H219" i="9" s="1"/>
  <c r="K224" i="9"/>
  <c r="M224" i="9" s="1"/>
  <c r="H224" i="9" s="1"/>
  <c r="C230" i="9" a="1"/>
  <c r="C230" i="9" s="1"/>
  <c r="K232" i="9"/>
  <c r="M232" i="9" s="1"/>
  <c r="H232" i="9" s="1"/>
  <c r="C238" i="9" a="1"/>
  <c r="C238" i="9" s="1"/>
  <c r="K240" i="9"/>
  <c r="M240" i="9" s="1"/>
  <c r="H240" i="9" s="1"/>
  <c r="C255" i="9" a="1"/>
  <c r="C255" i="9" s="1"/>
  <c r="C262" i="9" a="1"/>
  <c r="C262" i="9" s="1"/>
  <c r="K264" i="9"/>
  <c r="M264" i="9" s="1"/>
  <c r="H264" i="9" s="1"/>
  <c r="K267" i="9"/>
  <c r="M267" i="9" s="1"/>
  <c r="H267" i="9" s="1"/>
  <c r="O268" i="9"/>
  <c r="K274" i="9"/>
  <c r="M274" i="9" s="1"/>
  <c r="H274" i="9" s="1"/>
  <c r="K315" i="9"/>
  <c r="M315" i="9" s="1"/>
  <c r="H315" i="9" s="1"/>
  <c r="C250" i="9" a="1"/>
  <c r="C250" i="9" s="1"/>
  <c r="N250" i="9"/>
  <c r="O250" i="9"/>
  <c r="C258" i="9" a="1"/>
  <c r="C258" i="9" s="1"/>
  <c r="K258" i="9"/>
  <c r="M258" i="9" s="1"/>
  <c r="H258" i="9" s="1"/>
  <c r="K263" i="9"/>
  <c r="M263" i="9" s="1"/>
  <c r="H263" i="9" s="1"/>
  <c r="C288" i="9" a="1"/>
  <c r="C288" i="9" s="1"/>
  <c r="K305" i="9"/>
  <c r="M305" i="9" s="1"/>
  <c r="H305" i="9" s="1"/>
  <c r="C309" i="9" a="1"/>
  <c r="C309" i="9" s="1"/>
  <c r="C310" i="9" a="1"/>
  <c r="C310" i="9" s="1"/>
  <c r="K313" i="9"/>
  <c r="M313" i="9" s="1"/>
  <c r="H313" i="9" s="1"/>
  <c r="K329" i="9"/>
  <c r="M329" i="9" s="1"/>
  <c r="H329" i="9" s="1"/>
  <c r="O245" i="9"/>
  <c r="O252" i="9"/>
  <c r="C254" i="9" a="1"/>
  <c r="C254" i="9" s="1"/>
  <c r="K254" i="9"/>
  <c r="M254" i="9" s="1"/>
  <c r="H254" i="9" s="1"/>
  <c r="N256" i="9"/>
  <c r="K259" i="9"/>
  <c r="M259" i="9" s="1"/>
  <c r="H259" i="9" s="1"/>
  <c r="K260" i="9"/>
  <c r="M260" i="9" s="1"/>
  <c r="H260" i="9" s="1"/>
  <c r="C270" i="9" a="1"/>
  <c r="C270" i="9" s="1"/>
  <c r="K270" i="9"/>
  <c r="M270" i="9" s="1"/>
  <c r="H270" i="9" s="1"/>
  <c r="C277" i="9" a="1"/>
  <c r="C277" i="9" s="1"/>
  <c r="O278" i="9"/>
  <c r="N279" i="9"/>
  <c r="O279" i="9"/>
  <c r="C293" i="9" a="1"/>
  <c r="C293" i="9" s="1"/>
  <c r="O294" i="9"/>
  <c r="O295" i="9"/>
  <c r="C297" i="9" a="1"/>
  <c r="C297" i="9" s="1"/>
  <c r="C314" i="9" a="1"/>
  <c r="C314" i="9" s="1"/>
  <c r="K244" i="9"/>
  <c r="M244" i="9" s="1"/>
  <c r="H244" i="9" s="1"/>
  <c r="O248" i="9"/>
  <c r="K251" i="9"/>
  <c r="M251" i="9" s="1"/>
  <c r="H251" i="9" s="1"/>
  <c r="K255" i="9"/>
  <c r="M255" i="9" s="1"/>
  <c r="H255" i="9" s="1"/>
  <c r="C266" i="9" a="1"/>
  <c r="C266" i="9" s="1"/>
  <c r="K266" i="9"/>
  <c r="M266" i="9" s="1"/>
  <c r="H266" i="9" s="1"/>
  <c r="K271" i="9"/>
  <c r="M271" i="9" s="1"/>
  <c r="H271" i="9" s="1"/>
  <c r="O272" i="9"/>
  <c r="O275" i="9"/>
  <c r="K284" i="9"/>
  <c r="M284" i="9" s="1"/>
  <c r="H284" i="9" s="1"/>
  <c r="K286" i="9"/>
  <c r="M286" i="9" s="1"/>
  <c r="H286" i="9" s="1"/>
  <c r="O287" i="9"/>
  <c r="C326" i="9" a="1"/>
  <c r="C326" i="9" s="1"/>
  <c r="K317" i="9"/>
  <c r="M317" i="9" s="1"/>
  <c r="H317" i="9" s="1"/>
  <c r="K319" i="9"/>
  <c r="M319" i="9" s="1"/>
  <c r="H319" i="9" s="1"/>
  <c r="C330" i="9" a="1"/>
  <c r="C330" i="9" s="1"/>
  <c r="C280" i="9" a="1"/>
  <c r="C280" i="9" s="1"/>
  <c r="K280" i="9"/>
  <c r="M280" i="9" s="1"/>
  <c r="H280" i="9" s="1"/>
  <c r="K285" i="9"/>
  <c r="M285" i="9" s="1"/>
  <c r="H285" i="9" s="1"/>
  <c r="C296" i="9" a="1"/>
  <c r="C296" i="9" s="1"/>
  <c r="O297" i="9"/>
  <c r="K302" i="9"/>
  <c r="M302" i="9" s="1"/>
  <c r="H302" i="9" s="1"/>
  <c r="C318" i="9" a="1"/>
  <c r="C318" i="9" s="1"/>
  <c r="K321" i="9"/>
  <c r="M321" i="9" s="1"/>
  <c r="H321" i="9" s="1"/>
  <c r="K323" i="9"/>
  <c r="M323" i="9" s="1"/>
  <c r="H323" i="9" s="1"/>
  <c r="C272" i="9" a="1"/>
  <c r="C272" i="9" s="1"/>
  <c r="C276" i="9" a="1"/>
  <c r="C276" i="9" s="1"/>
  <c r="K276" i="9"/>
  <c r="M276" i="9" s="1"/>
  <c r="H276" i="9" s="1"/>
  <c r="K281" i="9"/>
  <c r="M281" i="9" s="1"/>
  <c r="H281" i="9" s="1"/>
  <c r="C292" i="9" a="1"/>
  <c r="C292" i="9" s="1"/>
  <c r="K292" i="9"/>
  <c r="M292" i="9" s="1"/>
  <c r="H292" i="9" s="1"/>
  <c r="O296" i="9"/>
  <c r="K299" i="9"/>
  <c r="M299" i="9" s="1"/>
  <c r="H299" i="9" s="1"/>
  <c r="C305" i="9" a="1"/>
  <c r="C305" i="9" s="1"/>
  <c r="C307" i="9" a="1"/>
  <c r="C307" i="9" s="1"/>
  <c r="K309" i="9"/>
  <c r="M309" i="9" s="1"/>
  <c r="H309" i="9" s="1"/>
  <c r="K311" i="9"/>
  <c r="M311" i="9" s="1"/>
  <c r="H311" i="9" s="1"/>
  <c r="C322" i="9" a="1"/>
  <c r="C322" i="9" s="1"/>
  <c r="K325" i="9"/>
  <c r="M325" i="9" s="1"/>
  <c r="H325" i="9" s="1"/>
  <c r="K327" i="9"/>
  <c r="M327" i="9" s="1"/>
  <c r="H327" i="9" s="1"/>
  <c r="K331" i="9"/>
  <c r="M331" i="9" s="1"/>
  <c r="H331" i="9" s="1"/>
  <c r="K332" i="9"/>
  <c r="M332" i="9" s="1"/>
  <c r="H332" i="9" s="1"/>
  <c r="C301" i="9" a="1"/>
  <c r="C301" i="9" s="1"/>
  <c r="K303" i="9"/>
  <c r="M303" i="9" s="1"/>
  <c r="H303" i="9" s="1"/>
  <c r="C332" i="9" a="1"/>
  <c r="C332" i="9" s="1"/>
  <c r="N297" i="9"/>
  <c r="C298" i="9" a="1"/>
  <c r="C298" i="9" s="1"/>
  <c r="K298" i="9"/>
  <c r="M298" i="9" s="1"/>
  <c r="H298" i="9" s="1"/>
  <c r="K300" i="9"/>
  <c r="M300" i="9" s="1"/>
  <c r="H300" i="9" s="1"/>
  <c r="C306" i="9" a="1"/>
  <c r="C306" i="9" s="1"/>
  <c r="K306" i="9"/>
  <c r="M306" i="9" s="1"/>
  <c r="H306" i="9" s="1"/>
  <c r="K308" i="9"/>
  <c r="M308" i="9" s="1"/>
  <c r="H308" i="9" s="1"/>
  <c r="K312" i="9"/>
  <c r="M312" i="9" s="1"/>
  <c r="H312" i="9" s="1"/>
  <c r="K316" i="9"/>
  <c r="M316" i="9" s="1"/>
  <c r="H316" i="9" s="1"/>
  <c r="K320" i="9"/>
  <c r="M320" i="9" s="1"/>
  <c r="H320" i="9" s="1"/>
  <c r="K324" i="9"/>
  <c r="M324" i="9" s="1"/>
  <c r="H324" i="9" s="1"/>
  <c r="K328" i="9"/>
  <c r="M328" i="9" s="1"/>
  <c r="H328" i="9" s="1"/>
  <c r="K333" i="9"/>
  <c r="M333" i="9" s="1"/>
  <c r="H333" i="9" s="1"/>
  <c r="K310" i="9"/>
  <c r="M310" i="9" s="1"/>
  <c r="H310" i="9" s="1"/>
  <c r="K314" i="9"/>
  <c r="M314" i="9" s="1"/>
  <c r="H314" i="9" s="1"/>
  <c r="K318" i="9"/>
  <c r="M318" i="9" s="1"/>
  <c r="H318" i="9" s="1"/>
  <c r="K322" i="9"/>
  <c r="M322" i="9" s="1"/>
  <c r="H322" i="9" s="1"/>
  <c r="K326" i="9"/>
  <c r="M326" i="9" s="1"/>
  <c r="H326" i="9" s="1"/>
  <c r="K330" i="9"/>
  <c r="M330" i="9" s="1"/>
  <c r="H330" i="9" s="1"/>
  <c r="N36" i="1"/>
  <c r="N211" i="1"/>
  <c r="C301" i="1" a="1"/>
  <c r="C301" i="1" s="1"/>
  <c r="C34" i="1" a="1"/>
  <c r="C34" i="1" s="1"/>
  <c r="O237" i="1"/>
  <c r="O77" i="1"/>
  <c r="O137" i="1"/>
  <c r="O61" i="1"/>
  <c r="O301" i="1"/>
  <c r="O121" i="1"/>
  <c r="O41" i="1"/>
  <c r="O253" i="1"/>
  <c r="O101" i="1"/>
  <c r="O325" i="1"/>
  <c r="O293" i="1"/>
  <c r="O249" i="1"/>
  <c r="O233" i="1"/>
  <c r="O133" i="1"/>
  <c r="O117" i="1"/>
  <c r="O93" i="1"/>
  <c r="O73" i="1"/>
  <c r="O57" i="1"/>
  <c r="O37" i="1"/>
  <c r="O317" i="1"/>
  <c r="O261" i="1"/>
  <c r="O245" i="1"/>
  <c r="O229" i="1"/>
  <c r="O129" i="1"/>
  <c r="O113" i="1"/>
  <c r="O85" i="1"/>
  <c r="O69" i="1"/>
  <c r="O53" i="1"/>
  <c r="O33" i="1"/>
  <c r="O309" i="1"/>
  <c r="O257" i="1"/>
  <c r="O241" i="1"/>
  <c r="O165" i="1"/>
  <c r="O125" i="1"/>
  <c r="O109" i="1"/>
  <c r="O81" i="1"/>
  <c r="O65" i="1"/>
  <c r="O49" i="1"/>
  <c r="O21" i="1"/>
  <c r="K260" i="1"/>
  <c r="M260" i="1" s="1"/>
  <c r="O260" i="1" s="1"/>
  <c r="K252" i="1"/>
  <c r="M252" i="1" s="1"/>
  <c r="O252" i="1" s="1"/>
  <c r="K240" i="1"/>
  <c r="M240" i="1" s="1"/>
  <c r="O240" i="1" s="1"/>
  <c r="K232" i="1"/>
  <c r="M232" i="1" s="1"/>
  <c r="O232" i="1" s="1"/>
  <c r="K224" i="1"/>
  <c r="M224" i="1" s="1"/>
  <c r="O224" i="1" s="1"/>
  <c r="K216" i="1"/>
  <c r="M216" i="1" s="1"/>
  <c r="O216" i="1" s="1"/>
  <c r="K156" i="1"/>
  <c r="M156" i="1" s="1"/>
  <c r="O156" i="1" s="1"/>
  <c r="K136" i="1"/>
  <c r="M136" i="1" s="1"/>
  <c r="O136" i="1" s="1"/>
  <c r="K124" i="1"/>
  <c r="M124" i="1" s="1"/>
  <c r="O124" i="1" s="1"/>
  <c r="K116" i="1"/>
  <c r="M116" i="1" s="1"/>
  <c r="O116" i="1" s="1"/>
  <c r="K108" i="1"/>
  <c r="M108" i="1" s="1"/>
  <c r="O108" i="1" s="1"/>
  <c r="K92" i="1"/>
  <c r="M92" i="1" s="1"/>
  <c r="O92" i="1" s="1"/>
  <c r="K256" i="1"/>
  <c r="M256" i="1" s="1"/>
  <c r="O256" i="1" s="1"/>
  <c r="K244" i="1"/>
  <c r="M244" i="1" s="1"/>
  <c r="O244" i="1" s="1"/>
  <c r="K236" i="1"/>
  <c r="M236" i="1" s="1"/>
  <c r="O236" i="1" s="1"/>
  <c r="K220" i="1"/>
  <c r="M220" i="1" s="1"/>
  <c r="O220" i="1" s="1"/>
  <c r="K212" i="1"/>
  <c r="M212" i="1" s="1"/>
  <c r="O212" i="1" s="1"/>
  <c r="K200" i="1"/>
  <c r="M200" i="1" s="1"/>
  <c r="O200" i="1" s="1"/>
  <c r="K172" i="1"/>
  <c r="M172" i="1" s="1"/>
  <c r="O172" i="1" s="1"/>
  <c r="K128" i="1"/>
  <c r="M128" i="1" s="1"/>
  <c r="O128" i="1" s="1"/>
  <c r="K120" i="1"/>
  <c r="M120" i="1" s="1"/>
  <c r="O120" i="1" s="1"/>
  <c r="K248" i="1"/>
  <c r="M248" i="1" s="1"/>
  <c r="O248" i="1" s="1"/>
  <c r="K228" i="1"/>
  <c r="M228" i="1" s="1"/>
  <c r="O228" i="1" s="1"/>
  <c r="K180" i="1"/>
  <c r="M180" i="1" s="1"/>
  <c r="O180" i="1" s="1"/>
  <c r="K164" i="1"/>
  <c r="M164" i="1" s="1"/>
  <c r="O164" i="1" s="1"/>
  <c r="K132" i="1"/>
  <c r="M132" i="1" s="1"/>
  <c r="O132" i="1" s="1"/>
  <c r="K112" i="1"/>
  <c r="M112" i="1" s="1"/>
  <c r="O112" i="1" s="1"/>
  <c r="O17" i="1"/>
  <c r="O327" i="1"/>
  <c r="O319" i="1"/>
  <c r="O311" i="1"/>
  <c r="O303" i="1"/>
  <c r="O295" i="1"/>
  <c r="O267" i="1"/>
  <c r="O259" i="1"/>
  <c r="O251" i="1"/>
  <c r="O243" i="1"/>
  <c r="O235" i="1"/>
  <c r="O227" i="1"/>
  <c r="O175" i="1"/>
  <c r="O147" i="1"/>
  <c r="O135" i="1"/>
  <c r="O127" i="1"/>
  <c r="O119" i="1"/>
  <c r="O111" i="1"/>
  <c r="O83" i="1"/>
  <c r="O75" i="1"/>
  <c r="O71" i="1"/>
  <c r="O67" i="1"/>
  <c r="O63" i="1"/>
  <c r="O59" i="1"/>
  <c r="O47" i="1"/>
  <c r="O39" i="1"/>
  <c r="O31" i="1"/>
  <c r="O19" i="1"/>
  <c r="O13" i="1"/>
  <c r="O290" i="1"/>
  <c r="O282" i="1"/>
  <c r="O274" i="1"/>
  <c r="O266" i="1"/>
  <c r="O258" i="1"/>
  <c r="O254" i="1"/>
  <c r="O250" i="1"/>
  <c r="O246" i="1"/>
  <c r="O242" i="1"/>
  <c r="O238" i="1"/>
  <c r="O234" i="1"/>
  <c r="O230" i="1"/>
  <c r="O226" i="1"/>
  <c r="O222" i="1"/>
  <c r="O218" i="1"/>
  <c r="O214" i="1"/>
  <c r="O210" i="1"/>
  <c r="O206" i="1"/>
  <c r="O202" i="1"/>
  <c r="O198" i="1"/>
  <c r="O194" i="1"/>
  <c r="O190" i="1"/>
  <c r="O186" i="1"/>
  <c r="O142" i="1"/>
  <c r="O130" i="1"/>
  <c r="O122" i="1"/>
  <c r="O114" i="1"/>
  <c r="O106" i="1"/>
  <c r="O58" i="1"/>
  <c r="O11" i="1"/>
  <c r="C99" i="1" a="1"/>
  <c r="C99" i="1" s="1"/>
  <c r="K5" i="1"/>
  <c r="M5" i="1" s="1"/>
  <c r="H5" i="1" s="1"/>
  <c r="N5" i="1" s="1"/>
  <c r="C9" i="1" a="1"/>
  <c r="C9" i="1" s="1"/>
  <c r="C163" i="1" a="1"/>
  <c r="C163" i="1" s="1"/>
  <c r="C131" i="1" a="1"/>
  <c r="C131" i="1" s="1"/>
  <c r="C110" i="1" a="1"/>
  <c r="C110" i="1" s="1"/>
  <c r="C174" i="1" a="1"/>
  <c r="C174" i="1" s="1"/>
  <c r="C142" i="1" a="1"/>
  <c r="C142" i="1" s="1"/>
  <c r="C328" i="1" a="1"/>
  <c r="C328" i="1" s="1"/>
  <c r="C316" i="1" a="1"/>
  <c r="C316" i="1" s="1"/>
  <c r="C304" i="1" a="1"/>
  <c r="C304" i="1" s="1"/>
  <c r="C296" i="1" a="1"/>
  <c r="C296" i="1" s="1"/>
  <c r="C284" i="1" a="1"/>
  <c r="C284" i="1" s="1"/>
  <c r="C272" i="1" a="1"/>
  <c r="C272" i="1" s="1"/>
  <c r="C264" i="1" a="1"/>
  <c r="C264" i="1" s="1"/>
  <c r="C256" i="1" a="1"/>
  <c r="C256" i="1" s="1"/>
  <c r="C248" i="1" a="1"/>
  <c r="C248" i="1" s="1"/>
  <c r="C240" i="1" a="1"/>
  <c r="C240" i="1" s="1"/>
  <c r="C232" i="1" a="1"/>
  <c r="C232" i="1" s="1"/>
  <c r="C224" i="1" a="1"/>
  <c r="C224" i="1" s="1"/>
  <c r="C216" i="1" a="1"/>
  <c r="C216" i="1" s="1"/>
  <c r="C208" i="1" a="1"/>
  <c r="C208" i="1" s="1"/>
  <c r="C200" i="1" a="1"/>
  <c r="C200" i="1" s="1"/>
  <c r="C196" i="1" a="1"/>
  <c r="C196" i="1" s="1"/>
  <c r="C192" i="1" a="1"/>
  <c r="C192" i="1" s="1"/>
  <c r="C188" i="1" a="1"/>
  <c r="C188" i="1" s="1"/>
  <c r="C184" i="1" a="1"/>
  <c r="C184" i="1" s="1"/>
  <c r="C180" i="1" a="1"/>
  <c r="C180" i="1" s="1"/>
  <c r="C176" i="1" a="1"/>
  <c r="C176" i="1" s="1"/>
  <c r="C172" i="1" a="1"/>
  <c r="C172" i="1" s="1"/>
  <c r="C168" i="1" a="1"/>
  <c r="C168" i="1" s="1"/>
  <c r="C164" i="1" a="1"/>
  <c r="C164" i="1" s="1"/>
  <c r="C160" i="1" a="1"/>
  <c r="C160" i="1" s="1"/>
  <c r="C156" i="1" a="1"/>
  <c r="C156" i="1" s="1"/>
  <c r="C152" i="1" a="1"/>
  <c r="C152" i="1" s="1"/>
  <c r="C148" i="1" a="1"/>
  <c r="C148" i="1" s="1"/>
  <c r="C144" i="1" a="1"/>
  <c r="C144" i="1" s="1"/>
  <c r="C140" i="1" a="1"/>
  <c r="C140" i="1" s="1"/>
  <c r="C132" i="1" a="1"/>
  <c r="C132" i="1" s="1"/>
  <c r="C124" i="1" a="1"/>
  <c r="C124" i="1" s="1"/>
  <c r="C120" i="1" a="1"/>
  <c r="C120" i="1" s="1"/>
  <c r="C8" i="1" a="1"/>
  <c r="C8" i="1" s="1"/>
  <c r="C4" i="1" a="1"/>
  <c r="C4" i="1" s="1"/>
  <c r="C331" i="1" a="1"/>
  <c r="C331" i="1" s="1"/>
  <c r="C327" i="1" a="1"/>
  <c r="C327" i="1" s="1"/>
  <c r="C323" i="1" a="1"/>
  <c r="C323" i="1" s="1"/>
  <c r="C319" i="1" a="1"/>
  <c r="C319" i="1" s="1"/>
  <c r="C315" i="1" a="1"/>
  <c r="C315" i="1" s="1"/>
  <c r="C311" i="1" a="1"/>
  <c r="C311" i="1" s="1"/>
  <c r="C307" i="1" a="1"/>
  <c r="C307" i="1" s="1"/>
  <c r="C303" i="1" a="1"/>
  <c r="C303" i="1" s="1"/>
  <c r="C299" i="1" a="1"/>
  <c r="C299" i="1" s="1"/>
  <c r="C295" i="1" a="1"/>
  <c r="C295" i="1" s="1"/>
  <c r="C291" i="1" a="1"/>
  <c r="C291" i="1" s="1"/>
  <c r="C287" i="1" a="1"/>
  <c r="C287" i="1" s="1"/>
  <c r="C283" i="1" a="1"/>
  <c r="C283" i="1" s="1"/>
  <c r="C279" i="1" a="1"/>
  <c r="C279" i="1" s="1"/>
  <c r="C275" i="1" a="1"/>
  <c r="C275" i="1" s="1"/>
  <c r="C271" i="1" a="1"/>
  <c r="C271" i="1" s="1"/>
  <c r="C267" i="1" a="1"/>
  <c r="C267" i="1" s="1"/>
  <c r="C263" i="1" a="1"/>
  <c r="C263" i="1" s="1"/>
  <c r="C259" i="1" a="1"/>
  <c r="C259" i="1" s="1"/>
  <c r="C255" i="1" a="1"/>
  <c r="C255" i="1" s="1"/>
  <c r="C251" i="1" a="1"/>
  <c r="C251" i="1" s="1"/>
  <c r="C247" i="1" a="1"/>
  <c r="C247" i="1" s="1"/>
  <c r="C243" i="1" a="1"/>
  <c r="C243" i="1" s="1"/>
  <c r="C239" i="1" a="1"/>
  <c r="C239" i="1" s="1"/>
  <c r="C235" i="1" a="1"/>
  <c r="C235" i="1" s="1"/>
  <c r="C231" i="1" a="1"/>
  <c r="C231" i="1" s="1"/>
  <c r="C227" i="1" a="1"/>
  <c r="C227" i="1" s="1"/>
  <c r="C223" i="1" a="1"/>
  <c r="C223" i="1" s="1"/>
  <c r="C219" i="1" a="1"/>
  <c r="C219" i="1" s="1"/>
  <c r="C215" i="1" a="1"/>
  <c r="C215" i="1" s="1"/>
  <c r="C211" i="1" a="1"/>
  <c r="C211" i="1" s="1"/>
  <c r="C207" i="1" a="1"/>
  <c r="C207" i="1" s="1"/>
  <c r="C203" i="1" a="1"/>
  <c r="C203" i="1" s="1"/>
  <c r="C199" i="1" a="1"/>
  <c r="C199" i="1" s="1"/>
  <c r="C195" i="1" a="1"/>
  <c r="C195" i="1" s="1"/>
  <c r="C191" i="1" a="1"/>
  <c r="C191" i="1" s="1"/>
  <c r="C187" i="1" a="1"/>
  <c r="C187" i="1" s="1"/>
  <c r="C183" i="1" a="1"/>
  <c r="C183" i="1" s="1"/>
  <c r="C179" i="1" a="1"/>
  <c r="C179" i="1" s="1"/>
  <c r="C175" i="1" a="1"/>
  <c r="C175" i="1" s="1"/>
  <c r="C171" i="1" a="1"/>
  <c r="C171" i="1" s="1"/>
  <c r="C167" i="1" a="1"/>
  <c r="C167" i="1" s="1"/>
  <c r="C159" i="1" a="1"/>
  <c r="C159" i="1" s="1"/>
  <c r="C155" i="1" a="1"/>
  <c r="C155" i="1" s="1"/>
  <c r="C151" i="1" a="1"/>
  <c r="C151" i="1" s="1"/>
  <c r="C147" i="1" a="1"/>
  <c r="C147" i="1" s="1"/>
  <c r="C143" i="1" a="1"/>
  <c r="C143" i="1" s="1"/>
  <c r="C139" i="1" a="1"/>
  <c r="C139" i="1" s="1"/>
  <c r="C135" i="1" a="1"/>
  <c r="C135" i="1" s="1"/>
  <c r="C127" i="1" a="1"/>
  <c r="C127" i="1" s="1"/>
  <c r="C123" i="1" a="1"/>
  <c r="C123" i="1" s="1"/>
  <c r="C119" i="1" a="1"/>
  <c r="C119" i="1" s="1"/>
  <c r="C115" i="1" a="1"/>
  <c r="C115" i="1" s="1"/>
  <c r="C107" i="1" a="1"/>
  <c r="C107" i="1" s="1"/>
  <c r="C5" i="1" a="1"/>
  <c r="C5" i="1" s="1"/>
  <c r="C324" i="1" a="1"/>
  <c r="C324" i="1" s="1"/>
  <c r="C312" i="1" a="1"/>
  <c r="C312" i="1" s="1"/>
  <c r="C292" i="1" a="1"/>
  <c r="C292" i="1" s="1"/>
  <c r="C280" i="1" a="1"/>
  <c r="C280" i="1" s="1"/>
  <c r="C260" i="1" a="1"/>
  <c r="C260" i="1" s="1"/>
  <c r="C136" i="1" a="1"/>
  <c r="C136" i="1" s="1"/>
  <c r="C7" i="1" a="1"/>
  <c r="C7" i="1" s="1"/>
  <c r="C3" i="1" a="1"/>
  <c r="C3" i="1" s="1"/>
  <c r="C330" i="1" a="1"/>
  <c r="C330" i="1" s="1"/>
  <c r="C326" i="1" a="1"/>
  <c r="C326" i="1" s="1"/>
  <c r="C322" i="1" a="1"/>
  <c r="C322" i="1" s="1"/>
  <c r="C318" i="1" a="1"/>
  <c r="C318" i="1" s="1"/>
  <c r="C314" i="1" a="1"/>
  <c r="C314" i="1" s="1"/>
  <c r="C310" i="1" a="1"/>
  <c r="C310" i="1" s="1"/>
  <c r="C306" i="1" a="1"/>
  <c r="C306" i="1" s="1"/>
  <c r="C302" i="1" a="1"/>
  <c r="C302" i="1" s="1"/>
  <c r="C298" i="1" a="1"/>
  <c r="C298" i="1" s="1"/>
  <c r="C294" i="1" a="1"/>
  <c r="C294" i="1" s="1"/>
  <c r="C290" i="1" a="1"/>
  <c r="C290" i="1" s="1"/>
  <c r="C286" i="1" a="1"/>
  <c r="C286" i="1" s="1"/>
  <c r="C282" i="1" a="1"/>
  <c r="C282" i="1" s="1"/>
  <c r="C278" i="1" a="1"/>
  <c r="C278" i="1" s="1"/>
  <c r="C274" i="1" a="1"/>
  <c r="C274" i="1" s="1"/>
  <c r="C270" i="1" a="1"/>
  <c r="C270" i="1" s="1"/>
  <c r="C266" i="1" a="1"/>
  <c r="C266" i="1" s="1"/>
  <c r="C262" i="1" a="1"/>
  <c r="C262" i="1" s="1"/>
  <c r="C258" i="1" a="1"/>
  <c r="C258" i="1" s="1"/>
  <c r="C254" i="1" a="1"/>
  <c r="C254" i="1" s="1"/>
  <c r="C250" i="1" a="1"/>
  <c r="C250" i="1" s="1"/>
  <c r="C246" i="1" a="1"/>
  <c r="C246" i="1" s="1"/>
  <c r="C242" i="1" a="1"/>
  <c r="C242" i="1" s="1"/>
  <c r="C238" i="1" a="1"/>
  <c r="C238" i="1" s="1"/>
  <c r="C234" i="1" a="1"/>
  <c r="C234" i="1" s="1"/>
  <c r="C230" i="1" a="1"/>
  <c r="C230" i="1" s="1"/>
  <c r="C226" i="1" a="1"/>
  <c r="C226" i="1" s="1"/>
  <c r="C222" i="1" a="1"/>
  <c r="C222" i="1" s="1"/>
  <c r="C218" i="1" a="1"/>
  <c r="C218" i="1" s="1"/>
  <c r="C214" i="1" a="1"/>
  <c r="C214" i="1" s="1"/>
  <c r="C210" i="1" a="1"/>
  <c r="C210" i="1" s="1"/>
  <c r="C206" i="1" a="1"/>
  <c r="C206" i="1" s="1"/>
  <c r="C202" i="1" a="1"/>
  <c r="C202" i="1" s="1"/>
  <c r="C198" i="1" a="1"/>
  <c r="C198" i="1" s="1"/>
  <c r="C194" i="1" a="1"/>
  <c r="C194" i="1" s="1"/>
  <c r="C190" i="1" a="1"/>
  <c r="C190" i="1" s="1"/>
  <c r="C186" i="1" a="1"/>
  <c r="C186" i="1" s="1"/>
  <c r="C182" i="1" a="1"/>
  <c r="C182" i="1" s="1"/>
  <c r="C178" i="1" a="1"/>
  <c r="C178" i="1" s="1"/>
  <c r="C170" i="1" a="1"/>
  <c r="C170" i="1" s="1"/>
  <c r="C166" i="1" a="1"/>
  <c r="C166" i="1" s="1"/>
  <c r="C162" i="1" a="1"/>
  <c r="C162" i="1" s="1"/>
  <c r="C158" i="1" a="1"/>
  <c r="C158" i="1" s="1"/>
  <c r="C154" i="1" a="1"/>
  <c r="C154" i="1" s="1"/>
  <c r="C150" i="1" a="1"/>
  <c r="C150" i="1" s="1"/>
  <c r="C146" i="1" a="1"/>
  <c r="C146" i="1" s="1"/>
  <c r="C138" i="1" a="1"/>
  <c r="C138" i="1" s="1"/>
  <c r="C134" i="1" a="1"/>
  <c r="C134" i="1" s="1"/>
  <c r="C126" i="1" a="1"/>
  <c r="C126" i="1" s="1"/>
  <c r="C118" i="1" a="1"/>
  <c r="C118" i="1" s="1"/>
  <c r="C102" i="1" a="1"/>
  <c r="C102" i="1" s="1"/>
  <c r="C94" i="1" a="1"/>
  <c r="C94" i="1" s="1"/>
  <c r="C90" i="1" a="1"/>
  <c r="C90" i="1" s="1"/>
  <c r="C332" i="1" a="1"/>
  <c r="C332" i="1" s="1"/>
  <c r="C320" i="1" a="1"/>
  <c r="C320" i="1" s="1"/>
  <c r="C308" i="1" a="1"/>
  <c r="C308" i="1" s="1"/>
  <c r="C300" i="1" a="1"/>
  <c r="C300" i="1" s="1"/>
  <c r="C288" i="1" a="1"/>
  <c r="C288" i="1" s="1"/>
  <c r="C276" i="1" a="1"/>
  <c r="C276" i="1" s="1"/>
  <c r="C268" i="1" a="1"/>
  <c r="C268" i="1" s="1"/>
  <c r="C252" i="1" a="1"/>
  <c r="C252" i="1" s="1"/>
  <c r="C244" i="1" a="1"/>
  <c r="C244" i="1" s="1"/>
  <c r="C236" i="1" a="1"/>
  <c r="C236" i="1" s="1"/>
  <c r="C228" i="1" a="1"/>
  <c r="C228" i="1" s="1"/>
  <c r="C220" i="1" a="1"/>
  <c r="C220" i="1" s="1"/>
  <c r="C212" i="1" a="1"/>
  <c r="C212" i="1" s="1"/>
  <c r="C204" i="1" a="1"/>
  <c r="C204" i="1" s="1"/>
  <c r="C128" i="1" a="1"/>
  <c r="C128" i="1" s="1"/>
  <c r="C2" i="1" a="1"/>
  <c r="C2" i="1" s="1"/>
  <c r="C6" i="1" a="1"/>
  <c r="C6" i="1" s="1"/>
  <c r="C333" i="1" a="1"/>
  <c r="C333" i="1" s="1"/>
  <c r="C329" i="1" a="1"/>
  <c r="C329" i="1" s="1"/>
  <c r="C325" i="1" a="1"/>
  <c r="C325" i="1" s="1"/>
  <c r="C321" i="1" a="1"/>
  <c r="C321" i="1" s="1"/>
  <c r="C317" i="1" a="1"/>
  <c r="C317" i="1" s="1"/>
  <c r="C313" i="1" a="1"/>
  <c r="C313" i="1" s="1"/>
  <c r="C309" i="1" a="1"/>
  <c r="C309" i="1" s="1"/>
  <c r="C305" i="1" a="1"/>
  <c r="C305" i="1" s="1"/>
  <c r="C297" i="1" a="1"/>
  <c r="C297" i="1" s="1"/>
  <c r="C293" i="1" a="1"/>
  <c r="C293" i="1" s="1"/>
  <c r="C289" i="1" a="1"/>
  <c r="C289" i="1" s="1"/>
  <c r="C285" i="1" a="1"/>
  <c r="C285" i="1" s="1"/>
  <c r="C281" i="1" a="1"/>
  <c r="C281" i="1" s="1"/>
  <c r="C277" i="1" a="1"/>
  <c r="C277" i="1" s="1"/>
  <c r="C273" i="1" a="1"/>
  <c r="C273" i="1" s="1"/>
  <c r="C269" i="1" a="1"/>
  <c r="C269" i="1" s="1"/>
  <c r="C265" i="1" a="1"/>
  <c r="C265" i="1" s="1"/>
  <c r="C261" i="1" a="1"/>
  <c r="C261" i="1" s="1"/>
  <c r="C257" i="1" a="1"/>
  <c r="C257" i="1" s="1"/>
  <c r="C253" i="1" a="1"/>
  <c r="C253" i="1" s="1"/>
  <c r="C249" i="1" a="1"/>
  <c r="C249" i="1" s="1"/>
  <c r="C245" i="1" a="1"/>
  <c r="C245" i="1" s="1"/>
  <c r="C241" i="1" a="1"/>
  <c r="C241" i="1" s="1"/>
  <c r="C237" i="1" a="1"/>
  <c r="C237" i="1" s="1"/>
  <c r="C233" i="1" a="1"/>
  <c r="C233" i="1" s="1"/>
  <c r="C229" i="1" a="1"/>
  <c r="C229" i="1" s="1"/>
  <c r="C225" i="1" a="1"/>
  <c r="C225" i="1" s="1"/>
  <c r="C221" i="1" a="1"/>
  <c r="C221" i="1" s="1"/>
  <c r="C217" i="1" a="1"/>
  <c r="C217" i="1" s="1"/>
  <c r="C213" i="1" a="1"/>
  <c r="C213" i="1" s="1"/>
  <c r="C209" i="1" a="1"/>
  <c r="C209" i="1" s="1"/>
  <c r="C205" i="1" a="1"/>
  <c r="C205" i="1" s="1"/>
  <c r="C201" i="1" a="1"/>
  <c r="C201" i="1" s="1"/>
  <c r="C197" i="1" a="1"/>
  <c r="C197" i="1" s="1"/>
  <c r="C193" i="1" a="1"/>
  <c r="C193" i="1" s="1"/>
  <c r="C189" i="1" a="1"/>
  <c r="C189" i="1" s="1"/>
  <c r="C185" i="1" a="1"/>
  <c r="C185" i="1" s="1"/>
  <c r="C181" i="1" a="1"/>
  <c r="C181" i="1" s="1"/>
  <c r="C177" i="1" a="1"/>
  <c r="C177" i="1" s="1"/>
  <c r="C173" i="1" a="1"/>
  <c r="C173" i="1" s="1"/>
  <c r="C169" i="1" a="1"/>
  <c r="C169" i="1" s="1"/>
  <c r="C165" i="1" a="1"/>
  <c r="C165" i="1" s="1"/>
  <c r="C161" i="1" a="1"/>
  <c r="C161" i="1" s="1"/>
  <c r="C157" i="1" a="1"/>
  <c r="C157" i="1" s="1"/>
  <c r="C153" i="1" a="1"/>
  <c r="C153" i="1" s="1"/>
  <c r="C149" i="1" a="1"/>
  <c r="C149" i="1" s="1"/>
  <c r="C145" i="1" a="1"/>
  <c r="C145" i="1" s="1"/>
  <c r="C141" i="1" a="1"/>
  <c r="C141" i="1" s="1"/>
  <c r="C137" i="1" a="1"/>
  <c r="C137" i="1" s="1"/>
  <c r="C133" i="1" a="1"/>
  <c r="C133" i="1" s="1"/>
  <c r="C129" i="1" a="1"/>
  <c r="C129" i="1" s="1"/>
  <c r="C125" i="1" a="1"/>
  <c r="C125" i="1" s="1"/>
  <c r="C121" i="1" a="1"/>
  <c r="C121" i="1" s="1"/>
  <c r="C117" i="1" a="1"/>
  <c r="C117" i="1" s="1"/>
  <c r="C113" i="1" a="1"/>
  <c r="C113" i="1" s="1"/>
  <c r="C109" i="1" a="1"/>
  <c r="C109" i="1" s="1"/>
  <c r="C105" i="1" a="1"/>
  <c r="C105" i="1" s="1"/>
  <c r="C101" i="1" a="1"/>
  <c r="C101" i="1" s="1"/>
  <c r="C97" i="1" a="1"/>
  <c r="C97" i="1" s="1"/>
  <c r="C93" i="1" a="1"/>
  <c r="C93" i="1" s="1"/>
  <c r="C89" i="1" a="1"/>
  <c r="C89" i="1" s="1"/>
  <c r="C85" i="1" a="1"/>
  <c r="C85" i="1" s="1"/>
  <c r="C81" i="1" a="1"/>
  <c r="C81" i="1" s="1"/>
  <c r="C77" i="1" a="1"/>
  <c r="C77" i="1" s="1"/>
  <c r="C73" i="1" a="1"/>
  <c r="C73" i="1" s="1"/>
  <c r="C69" i="1" a="1"/>
  <c r="C69" i="1" s="1"/>
  <c r="C65" i="1" a="1"/>
  <c r="C65" i="1" s="1"/>
  <c r="C61" i="1" a="1"/>
  <c r="C61" i="1" s="1"/>
  <c r="C57" i="1" a="1"/>
  <c r="C57" i="1" s="1"/>
  <c r="C53" i="1" a="1"/>
  <c r="C53" i="1" s="1"/>
  <c r="C49" i="1" a="1"/>
  <c r="C49" i="1" s="1"/>
  <c r="C45" i="1" a="1"/>
  <c r="C45" i="1" s="1"/>
  <c r="C41" i="1" a="1"/>
  <c r="C41" i="1" s="1"/>
  <c r="C37" i="1" a="1"/>
  <c r="C37" i="1" s="1"/>
  <c r="C33" i="1" a="1"/>
  <c r="C33" i="1" s="1"/>
  <c r="C29" i="1" a="1"/>
  <c r="C29" i="1" s="1"/>
  <c r="C25" i="1" a="1"/>
  <c r="C25" i="1" s="1"/>
  <c r="C21" i="1" a="1"/>
  <c r="C21" i="1" s="1"/>
  <c r="C17" i="1" a="1"/>
  <c r="C17" i="1" s="1"/>
  <c r="C13" i="1" a="1"/>
  <c r="C13" i="1" s="1"/>
  <c r="C116" i="1" a="1"/>
  <c r="C116" i="1" s="1"/>
  <c r="C112" i="1" a="1"/>
  <c r="C112" i="1" s="1"/>
  <c r="C108" i="1" a="1"/>
  <c r="C108" i="1" s="1"/>
  <c r="C104" i="1" a="1"/>
  <c r="C104" i="1" s="1"/>
  <c r="C100" i="1" a="1"/>
  <c r="C100" i="1" s="1"/>
  <c r="C96" i="1" a="1"/>
  <c r="C96" i="1" s="1"/>
  <c r="C92" i="1" a="1"/>
  <c r="C92" i="1" s="1"/>
  <c r="C88" i="1" a="1"/>
  <c r="C88" i="1" s="1"/>
  <c r="C84" i="1" a="1"/>
  <c r="C84" i="1" s="1"/>
  <c r="C80" i="1" a="1"/>
  <c r="C80" i="1" s="1"/>
  <c r="C76" i="1" a="1"/>
  <c r="C76" i="1" s="1"/>
  <c r="C72" i="1" a="1"/>
  <c r="C72" i="1" s="1"/>
  <c r="C68" i="1" a="1"/>
  <c r="C68" i="1" s="1"/>
  <c r="C64" i="1" a="1"/>
  <c r="C64" i="1" s="1"/>
  <c r="C60" i="1" a="1"/>
  <c r="C60" i="1" s="1"/>
  <c r="C56" i="1" a="1"/>
  <c r="C56" i="1" s="1"/>
  <c r="C52" i="1" a="1"/>
  <c r="C52" i="1" s="1"/>
  <c r="C48" i="1" a="1"/>
  <c r="C48" i="1" s="1"/>
  <c r="C44" i="1" a="1"/>
  <c r="C44" i="1" s="1"/>
  <c r="C40" i="1" a="1"/>
  <c r="C40" i="1" s="1"/>
  <c r="C36" i="1" a="1"/>
  <c r="C36" i="1" s="1"/>
  <c r="C32" i="1" a="1"/>
  <c r="C32" i="1" s="1"/>
  <c r="C28" i="1" a="1"/>
  <c r="C28" i="1" s="1"/>
  <c r="C24" i="1" a="1"/>
  <c r="C24" i="1" s="1"/>
  <c r="C20" i="1" a="1"/>
  <c r="C20" i="1" s="1"/>
  <c r="C16" i="1" a="1"/>
  <c r="C16" i="1" s="1"/>
  <c r="C12" i="1" a="1"/>
  <c r="C12" i="1" s="1"/>
  <c r="C111" i="1" a="1"/>
  <c r="C111" i="1" s="1"/>
  <c r="C103" i="1" a="1"/>
  <c r="C103" i="1" s="1"/>
  <c r="C95" i="1" a="1"/>
  <c r="C95" i="1" s="1"/>
  <c r="C91" i="1" a="1"/>
  <c r="C91" i="1" s="1"/>
  <c r="C87" i="1" a="1"/>
  <c r="C87" i="1" s="1"/>
  <c r="C83" i="1" a="1"/>
  <c r="C83" i="1" s="1"/>
  <c r="C79" i="1" a="1"/>
  <c r="C79" i="1" s="1"/>
  <c r="C75" i="1" a="1"/>
  <c r="C75" i="1" s="1"/>
  <c r="C71" i="1" a="1"/>
  <c r="C71" i="1" s="1"/>
  <c r="C67" i="1" a="1"/>
  <c r="C67" i="1" s="1"/>
  <c r="C63" i="1" a="1"/>
  <c r="C63" i="1" s="1"/>
  <c r="C59" i="1" a="1"/>
  <c r="C59" i="1" s="1"/>
  <c r="C55" i="1" a="1"/>
  <c r="C55" i="1" s="1"/>
  <c r="C51" i="1" a="1"/>
  <c r="C51" i="1" s="1"/>
  <c r="C47" i="1" a="1"/>
  <c r="C47" i="1" s="1"/>
  <c r="C43" i="1" a="1"/>
  <c r="C43" i="1" s="1"/>
  <c r="C39" i="1" a="1"/>
  <c r="C39" i="1" s="1"/>
  <c r="C35" i="1" a="1"/>
  <c r="C35" i="1" s="1"/>
  <c r="C31" i="1" a="1"/>
  <c r="C31" i="1" s="1"/>
  <c r="C27" i="1" a="1"/>
  <c r="C27" i="1" s="1"/>
  <c r="C23" i="1" a="1"/>
  <c r="C23" i="1" s="1"/>
  <c r="C19" i="1" a="1"/>
  <c r="C19" i="1" s="1"/>
  <c r="C15" i="1" a="1"/>
  <c r="C15" i="1" s="1"/>
  <c r="C11" i="1" a="1"/>
  <c r="C11" i="1" s="1"/>
  <c r="C130" i="1" a="1"/>
  <c r="C130" i="1" s="1"/>
  <c r="C122" i="1" a="1"/>
  <c r="C122" i="1" s="1"/>
  <c r="C114" i="1" a="1"/>
  <c r="C114" i="1" s="1"/>
  <c r="C106" i="1" a="1"/>
  <c r="C106" i="1" s="1"/>
  <c r="C98" i="1" a="1"/>
  <c r="C98" i="1" s="1"/>
  <c r="C86" i="1" a="1"/>
  <c r="C86" i="1" s="1"/>
  <c r="C82" i="1" a="1"/>
  <c r="C82" i="1" s="1"/>
  <c r="C78" i="1" a="1"/>
  <c r="C78" i="1" s="1"/>
  <c r="C74" i="1" a="1"/>
  <c r="C74" i="1" s="1"/>
  <c r="C70" i="1" a="1"/>
  <c r="C70" i="1" s="1"/>
  <c r="C66" i="1" a="1"/>
  <c r="C66" i="1" s="1"/>
  <c r="C62" i="1" a="1"/>
  <c r="C62" i="1" s="1"/>
  <c r="C58" i="1" a="1"/>
  <c r="C58" i="1" s="1"/>
  <c r="C54" i="1" a="1"/>
  <c r="C54" i="1" s="1"/>
  <c r="C50" i="1" a="1"/>
  <c r="C50" i="1" s="1"/>
  <c r="C46" i="1" a="1"/>
  <c r="C46" i="1" s="1"/>
  <c r="C42" i="1" a="1"/>
  <c r="C42" i="1" s="1"/>
  <c r="C38" i="1" a="1"/>
  <c r="C38" i="1" s="1"/>
  <c r="C30" i="1" a="1"/>
  <c r="C30" i="1" s="1"/>
  <c r="C26" i="1" a="1"/>
  <c r="C26" i="1" s="1"/>
  <c r="C22" i="1" a="1"/>
  <c r="C22" i="1" s="1"/>
  <c r="C14" i="1" a="1"/>
  <c r="C14" i="1" s="1"/>
  <c r="C10" i="1" a="1"/>
  <c r="C10" i="1" s="1"/>
  <c r="C18" i="1" a="1"/>
  <c r="C18" i="1" s="1"/>
  <c r="H132" i="1"/>
  <c r="N132" i="1" s="1"/>
  <c r="H17" i="1"/>
  <c r="N17" i="1" s="1"/>
  <c r="H137" i="1"/>
  <c r="N137" i="1" s="1"/>
  <c r="H58" i="1"/>
  <c r="N58" i="1" s="1"/>
  <c r="H116" i="1"/>
  <c r="N116" i="1" s="1"/>
  <c r="K87" i="1"/>
  <c r="M87" i="1" s="1"/>
  <c r="H87" i="1" s="1"/>
  <c r="N87" i="1" s="1"/>
  <c r="K331" i="1"/>
  <c r="M331" i="1" s="1"/>
  <c r="H331" i="1" s="1"/>
  <c r="N331" i="1" s="1"/>
  <c r="K323" i="1"/>
  <c r="M323" i="1" s="1"/>
  <c r="H323" i="1" s="1"/>
  <c r="N323" i="1" s="1"/>
  <c r="K329" i="1"/>
  <c r="M329" i="1" s="1"/>
  <c r="K321" i="1"/>
  <c r="M321" i="1" s="1"/>
  <c r="H319" i="1"/>
  <c r="N319" i="1" s="1"/>
  <c r="K307" i="1"/>
  <c r="M307" i="1" s="1"/>
  <c r="H307" i="1" s="1"/>
  <c r="N307" i="1" s="1"/>
  <c r="K305" i="1"/>
  <c r="M305" i="1" s="1"/>
  <c r="H303" i="1"/>
  <c r="N303" i="1" s="1"/>
  <c r="K291" i="1"/>
  <c r="M291" i="1" s="1"/>
  <c r="H291" i="1" s="1"/>
  <c r="N291" i="1" s="1"/>
  <c r="K208" i="1"/>
  <c r="M208" i="1" s="1"/>
  <c r="H208" i="1" s="1"/>
  <c r="N208" i="1" s="1"/>
  <c r="K157" i="1"/>
  <c r="M157" i="1" s="1"/>
  <c r="K79" i="1"/>
  <c r="M79" i="1" s="1"/>
  <c r="H79" i="1" s="1"/>
  <c r="N79" i="1" s="1"/>
  <c r="K29" i="1"/>
  <c r="M29" i="1" s="1"/>
  <c r="K283" i="1"/>
  <c r="M283" i="1" s="1"/>
  <c r="H283" i="1" s="1"/>
  <c r="N283" i="1" s="1"/>
  <c r="K204" i="1"/>
  <c r="M204" i="1" s="1"/>
  <c r="H204" i="1" s="1"/>
  <c r="N204" i="1" s="1"/>
  <c r="K196" i="1"/>
  <c r="M196" i="1" s="1"/>
  <c r="H196" i="1" s="1"/>
  <c r="N196" i="1" s="1"/>
  <c r="K173" i="1"/>
  <c r="M173" i="1" s="1"/>
  <c r="K167" i="1"/>
  <c r="M167" i="1" s="1"/>
  <c r="H167" i="1" s="1"/>
  <c r="N167" i="1" s="1"/>
  <c r="K159" i="1"/>
  <c r="M159" i="1" s="1"/>
  <c r="H159" i="1" s="1"/>
  <c r="N159" i="1" s="1"/>
  <c r="K99" i="1"/>
  <c r="M99" i="1" s="1"/>
  <c r="H99" i="1" s="1"/>
  <c r="N99" i="1" s="1"/>
  <c r="K51" i="1"/>
  <c r="M51" i="1" s="1"/>
  <c r="H51" i="1" s="1"/>
  <c r="N51" i="1" s="1"/>
  <c r="K43" i="1"/>
  <c r="M43" i="1" s="1"/>
  <c r="H43" i="1" s="1"/>
  <c r="N43" i="1" s="1"/>
  <c r="K35" i="1"/>
  <c r="M35" i="1" s="1"/>
  <c r="H35" i="1" s="1"/>
  <c r="N35" i="1" s="1"/>
  <c r="K25" i="1"/>
  <c r="M25" i="1" s="1"/>
  <c r="H327" i="1"/>
  <c r="N327" i="1" s="1"/>
  <c r="K315" i="1"/>
  <c r="M315" i="1" s="1"/>
  <c r="H315" i="1" s="1"/>
  <c r="N315" i="1" s="1"/>
  <c r="K313" i="1"/>
  <c r="M313" i="1" s="1"/>
  <c r="H311" i="1"/>
  <c r="N311" i="1" s="1"/>
  <c r="K299" i="1"/>
  <c r="M299" i="1" s="1"/>
  <c r="H299" i="1" s="1"/>
  <c r="N299" i="1" s="1"/>
  <c r="K297" i="1"/>
  <c r="M297" i="1" s="1"/>
  <c r="H295" i="1"/>
  <c r="N295" i="1" s="1"/>
  <c r="K275" i="1"/>
  <c r="M275" i="1" s="1"/>
  <c r="H275" i="1" s="1"/>
  <c r="N275" i="1" s="1"/>
  <c r="K192" i="1"/>
  <c r="M192" i="1" s="1"/>
  <c r="H192" i="1" s="1"/>
  <c r="N192" i="1" s="1"/>
  <c r="K181" i="1"/>
  <c r="M181" i="1" s="1"/>
  <c r="H165" i="1"/>
  <c r="N165" i="1" s="1"/>
  <c r="K45" i="1"/>
  <c r="M45" i="1" s="1"/>
  <c r="K7" i="1"/>
  <c r="M7" i="1" s="1"/>
  <c r="H7" i="1" s="1"/>
  <c r="N7" i="1" s="1"/>
  <c r="K188" i="1"/>
  <c r="M188" i="1" s="1"/>
  <c r="H188" i="1" s="1"/>
  <c r="N188" i="1" s="1"/>
  <c r="K183" i="1"/>
  <c r="M183" i="1" s="1"/>
  <c r="H183" i="1" s="1"/>
  <c r="N183" i="1" s="1"/>
  <c r="K139" i="1"/>
  <c r="M139" i="1" s="1"/>
  <c r="H139" i="1" s="1"/>
  <c r="N139" i="1" s="1"/>
  <c r="K98" i="1"/>
  <c r="M98" i="1" s="1"/>
  <c r="H98" i="1" s="1"/>
  <c r="N98" i="1" s="1"/>
  <c r="K89" i="1"/>
  <c r="M89" i="1" s="1"/>
  <c r="K27" i="1"/>
  <c r="M27" i="1" s="1"/>
  <c r="H27" i="1" s="1"/>
  <c r="N27" i="1" s="1"/>
  <c r="K23" i="1"/>
  <c r="M23" i="1" s="1"/>
  <c r="H23" i="1" s="1"/>
  <c r="N23" i="1" s="1"/>
  <c r="K9" i="1"/>
  <c r="M9" i="1" s="1"/>
  <c r="H9" i="1" s="1"/>
  <c r="N9" i="1" s="1"/>
  <c r="H267" i="1"/>
  <c r="N267" i="1" s="1"/>
  <c r="H175" i="1"/>
  <c r="N175" i="1" s="1"/>
  <c r="H101" i="1"/>
  <c r="N101" i="1" s="1"/>
  <c r="H93" i="1"/>
  <c r="N93" i="1" s="1"/>
  <c r="H53" i="1"/>
  <c r="N53" i="1" s="1"/>
  <c r="H37" i="1"/>
  <c r="N37" i="1" s="1"/>
  <c r="K328" i="1"/>
  <c r="M328" i="1" s="1"/>
  <c r="H328" i="1" s="1"/>
  <c r="N328" i="1" s="1"/>
  <c r="K320" i="1"/>
  <c r="M320" i="1" s="1"/>
  <c r="H320" i="1" s="1"/>
  <c r="N320" i="1" s="1"/>
  <c r="K312" i="1"/>
  <c r="M312" i="1" s="1"/>
  <c r="H312" i="1" s="1"/>
  <c r="N312" i="1" s="1"/>
  <c r="K304" i="1"/>
  <c r="M304" i="1" s="1"/>
  <c r="H304" i="1" s="1"/>
  <c r="N304" i="1" s="1"/>
  <c r="K296" i="1"/>
  <c r="M296" i="1" s="1"/>
  <c r="H296" i="1" s="1"/>
  <c r="N296" i="1" s="1"/>
  <c r="K287" i="1"/>
  <c r="M287" i="1" s="1"/>
  <c r="H287" i="1" s="1"/>
  <c r="N287" i="1" s="1"/>
  <c r="K284" i="1"/>
  <c r="M284" i="1" s="1"/>
  <c r="H284" i="1" s="1"/>
  <c r="N284" i="1" s="1"/>
  <c r="K280" i="1"/>
  <c r="M280" i="1" s="1"/>
  <c r="H280" i="1" s="1"/>
  <c r="N280" i="1" s="1"/>
  <c r="K277" i="1"/>
  <c r="M277" i="1" s="1"/>
  <c r="K262" i="1"/>
  <c r="M262" i="1" s="1"/>
  <c r="H262" i="1" s="1"/>
  <c r="N262" i="1" s="1"/>
  <c r="K326" i="1"/>
  <c r="M326" i="1" s="1"/>
  <c r="H326" i="1" s="1"/>
  <c r="N326" i="1" s="1"/>
  <c r="K318" i="1"/>
  <c r="M318" i="1" s="1"/>
  <c r="H318" i="1" s="1"/>
  <c r="N318" i="1" s="1"/>
  <c r="K310" i="1"/>
  <c r="M310" i="1" s="1"/>
  <c r="H310" i="1" s="1"/>
  <c r="N310" i="1" s="1"/>
  <c r="K302" i="1"/>
  <c r="M302" i="1" s="1"/>
  <c r="H302" i="1" s="1"/>
  <c r="N302" i="1" s="1"/>
  <c r="K294" i="1"/>
  <c r="M294" i="1" s="1"/>
  <c r="H294" i="1" s="1"/>
  <c r="N294" i="1" s="1"/>
  <c r="K286" i="1"/>
  <c r="M286" i="1" s="1"/>
  <c r="H286" i="1" s="1"/>
  <c r="N286" i="1" s="1"/>
  <c r="K279" i="1"/>
  <c r="M279" i="1" s="1"/>
  <c r="H279" i="1" s="1"/>
  <c r="N279" i="1" s="1"/>
  <c r="K276" i="1"/>
  <c r="M276" i="1" s="1"/>
  <c r="H276" i="1" s="1"/>
  <c r="N276" i="1" s="1"/>
  <c r="K272" i="1"/>
  <c r="M272" i="1" s="1"/>
  <c r="H272" i="1" s="1"/>
  <c r="N272" i="1" s="1"/>
  <c r="K269" i="1"/>
  <c r="M269" i="1" s="1"/>
  <c r="K332" i="1"/>
  <c r="M332" i="1" s="1"/>
  <c r="H332" i="1" s="1"/>
  <c r="N332" i="1" s="1"/>
  <c r="K324" i="1"/>
  <c r="M324" i="1" s="1"/>
  <c r="H324" i="1" s="1"/>
  <c r="N324" i="1" s="1"/>
  <c r="K316" i="1"/>
  <c r="M316" i="1" s="1"/>
  <c r="H316" i="1" s="1"/>
  <c r="N316" i="1" s="1"/>
  <c r="K308" i="1"/>
  <c r="M308" i="1" s="1"/>
  <c r="H308" i="1" s="1"/>
  <c r="N308" i="1" s="1"/>
  <c r="K300" i="1"/>
  <c r="M300" i="1" s="1"/>
  <c r="H300" i="1" s="1"/>
  <c r="N300" i="1" s="1"/>
  <c r="K292" i="1"/>
  <c r="M292" i="1" s="1"/>
  <c r="H292" i="1" s="1"/>
  <c r="N292" i="1" s="1"/>
  <c r="K278" i="1"/>
  <c r="M278" i="1" s="1"/>
  <c r="H278" i="1" s="1"/>
  <c r="N278" i="1" s="1"/>
  <c r="K271" i="1"/>
  <c r="M271" i="1" s="1"/>
  <c r="H271" i="1" s="1"/>
  <c r="N271" i="1" s="1"/>
  <c r="K268" i="1"/>
  <c r="M268" i="1" s="1"/>
  <c r="H268" i="1" s="1"/>
  <c r="N268" i="1" s="1"/>
  <c r="K264" i="1"/>
  <c r="M264" i="1" s="1"/>
  <c r="H264" i="1" s="1"/>
  <c r="N264" i="1" s="1"/>
  <c r="H333" i="1"/>
  <c r="N333" i="1" s="1"/>
  <c r="K330" i="1"/>
  <c r="M330" i="1" s="1"/>
  <c r="H330" i="1" s="1"/>
  <c r="N330" i="1" s="1"/>
  <c r="H325" i="1"/>
  <c r="N325" i="1" s="1"/>
  <c r="K322" i="1"/>
  <c r="M322" i="1" s="1"/>
  <c r="H322" i="1" s="1"/>
  <c r="N322" i="1" s="1"/>
  <c r="H317" i="1"/>
  <c r="N317" i="1" s="1"/>
  <c r="K314" i="1"/>
  <c r="M314" i="1" s="1"/>
  <c r="H314" i="1" s="1"/>
  <c r="N314" i="1" s="1"/>
  <c r="H309" i="1"/>
  <c r="N309" i="1" s="1"/>
  <c r="K306" i="1"/>
  <c r="M306" i="1" s="1"/>
  <c r="H306" i="1" s="1"/>
  <c r="N306" i="1" s="1"/>
  <c r="H301" i="1"/>
  <c r="N301" i="1" s="1"/>
  <c r="K298" i="1"/>
  <c r="M298" i="1" s="1"/>
  <c r="H298" i="1" s="1"/>
  <c r="N298" i="1" s="1"/>
  <c r="H293" i="1"/>
  <c r="N293" i="1" s="1"/>
  <c r="K288" i="1"/>
  <c r="M288" i="1" s="1"/>
  <c r="H288" i="1" s="1"/>
  <c r="N288" i="1" s="1"/>
  <c r="K285" i="1"/>
  <c r="M285" i="1" s="1"/>
  <c r="K270" i="1"/>
  <c r="M270" i="1" s="1"/>
  <c r="H270" i="1" s="1"/>
  <c r="N270" i="1" s="1"/>
  <c r="K263" i="1"/>
  <c r="M263" i="1" s="1"/>
  <c r="H263" i="1" s="1"/>
  <c r="N263" i="1" s="1"/>
  <c r="K289" i="1"/>
  <c r="M289" i="1" s="1"/>
  <c r="K281" i="1"/>
  <c r="M281" i="1" s="1"/>
  <c r="K273" i="1"/>
  <c r="M273" i="1" s="1"/>
  <c r="K265" i="1"/>
  <c r="M265" i="1" s="1"/>
  <c r="H257" i="1"/>
  <c r="N257" i="1" s="1"/>
  <c r="H254" i="1"/>
  <c r="N254" i="1" s="1"/>
  <c r="H249" i="1"/>
  <c r="N249" i="1" s="1"/>
  <c r="H246" i="1"/>
  <c r="N246" i="1" s="1"/>
  <c r="H241" i="1"/>
  <c r="N241" i="1" s="1"/>
  <c r="H238" i="1"/>
  <c r="N238" i="1" s="1"/>
  <c r="H233" i="1"/>
  <c r="N233" i="1" s="1"/>
  <c r="H230" i="1"/>
  <c r="N230" i="1" s="1"/>
  <c r="H206" i="1"/>
  <c r="N206" i="1" s="1"/>
  <c r="K205" i="1"/>
  <c r="M205" i="1" s="1"/>
  <c r="H198" i="1"/>
  <c r="N198" i="1" s="1"/>
  <c r="K197" i="1"/>
  <c r="M197" i="1" s="1"/>
  <c r="H190" i="1"/>
  <c r="N190" i="1" s="1"/>
  <c r="K189" i="1"/>
  <c r="M189" i="1" s="1"/>
  <c r="K182" i="1"/>
  <c r="M182" i="1" s="1"/>
  <c r="H182" i="1" s="1"/>
  <c r="N182" i="1" s="1"/>
  <c r="K177" i="1"/>
  <c r="M177" i="1" s="1"/>
  <c r="K170" i="1"/>
  <c r="M170" i="1" s="1"/>
  <c r="H170" i="1" s="1"/>
  <c r="N170" i="1" s="1"/>
  <c r="K166" i="1"/>
  <c r="M166" i="1" s="1"/>
  <c r="H166" i="1" s="1"/>
  <c r="N166" i="1" s="1"/>
  <c r="K161" i="1"/>
  <c r="M161" i="1" s="1"/>
  <c r="K154" i="1"/>
  <c r="M154" i="1" s="1"/>
  <c r="H154" i="1" s="1"/>
  <c r="N154" i="1" s="1"/>
  <c r="K144" i="1"/>
  <c r="M144" i="1" s="1"/>
  <c r="H144" i="1" s="1"/>
  <c r="N144" i="1" s="1"/>
  <c r="K207" i="1"/>
  <c r="M207" i="1" s="1"/>
  <c r="H207" i="1" s="1"/>
  <c r="N207" i="1" s="1"/>
  <c r="K199" i="1"/>
  <c r="M199" i="1" s="1"/>
  <c r="H199" i="1" s="1"/>
  <c r="N199" i="1" s="1"/>
  <c r="K191" i="1"/>
  <c r="M191" i="1" s="1"/>
  <c r="H191" i="1" s="1"/>
  <c r="N191" i="1" s="1"/>
  <c r="K184" i="1"/>
  <c r="M184" i="1" s="1"/>
  <c r="H184" i="1" s="1"/>
  <c r="N184" i="1" s="1"/>
  <c r="K171" i="1"/>
  <c r="M171" i="1" s="1"/>
  <c r="H171" i="1" s="1"/>
  <c r="N171" i="1" s="1"/>
  <c r="K168" i="1"/>
  <c r="M168" i="1" s="1"/>
  <c r="H168" i="1" s="1"/>
  <c r="N168" i="1" s="1"/>
  <c r="K155" i="1"/>
  <c r="M155" i="1" s="1"/>
  <c r="H155" i="1" s="1"/>
  <c r="N155" i="1" s="1"/>
  <c r="K152" i="1"/>
  <c r="M152" i="1" s="1"/>
  <c r="H152" i="1" s="1"/>
  <c r="N152" i="1" s="1"/>
  <c r="K148" i="1"/>
  <c r="M148" i="1" s="1"/>
  <c r="H148" i="1" s="1"/>
  <c r="N148" i="1" s="1"/>
  <c r="H259" i="1"/>
  <c r="N259" i="1" s="1"/>
  <c r="H251" i="1"/>
  <c r="N251" i="1" s="1"/>
  <c r="H243" i="1"/>
  <c r="N243" i="1" s="1"/>
  <c r="H235" i="1"/>
  <c r="N235" i="1" s="1"/>
  <c r="H227" i="1"/>
  <c r="N227" i="1" s="1"/>
  <c r="K203" i="1"/>
  <c r="M203" i="1" s="1"/>
  <c r="H203" i="1" s="1"/>
  <c r="N203" i="1" s="1"/>
  <c r="K195" i="1"/>
  <c r="M195" i="1" s="1"/>
  <c r="H195" i="1" s="1"/>
  <c r="N195" i="1" s="1"/>
  <c r="K187" i="1"/>
  <c r="M187" i="1" s="1"/>
  <c r="H187" i="1" s="1"/>
  <c r="N187" i="1" s="1"/>
  <c r="K179" i="1"/>
  <c r="M179" i="1" s="1"/>
  <c r="H179" i="1" s="1"/>
  <c r="N179" i="1" s="1"/>
  <c r="K176" i="1"/>
  <c r="M176" i="1" s="1"/>
  <c r="H176" i="1" s="1"/>
  <c r="N176" i="1" s="1"/>
  <c r="K163" i="1"/>
  <c r="M163" i="1" s="1"/>
  <c r="H163" i="1" s="1"/>
  <c r="N163" i="1" s="1"/>
  <c r="K160" i="1"/>
  <c r="M160" i="1" s="1"/>
  <c r="H160" i="1" s="1"/>
  <c r="N160" i="1" s="1"/>
  <c r="K151" i="1"/>
  <c r="M151" i="1" s="1"/>
  <c r="H151" i="1" s="1"/>
  <c r="N151" i="1" s="1"/>
  <c r="K149" i="1"/>
  <c r="M149" i="1" s="1"/>
  <c r="K126" i="1"/>
  <c r="M126" i="1" s="1"/>
  <c r="H126" i="1" s="1"/>
  <c r="N126" i="1" s="1"/>
  <c r="K123" i="1"/>
  <c r="M123" i="1" s="1"/>
  <c r="H123" i="1" s="1"/>
  <c r="N123" i="1" s="1"/>
  <c r="H290" i="1"/>
  <c r="N290" i="1" s="1"/>
  <c r="H282" i="1"/>
  <c r="N282" i="1" s="1"/>
  <c r="H274" i="1"/>
  <c r="N274" i="1" s="1"/>
  <c r="H266" i="1"/>
  <c r="N266" i="1" s="1"/>
  <c r="H261" i="1"/>
  <c r="N261" i="1" s="1"/>
  <c r="H258" i="1"/>
  <c r="N258" i="1" s="1"/>
  <c r="K255" i="1"/>
  <c r="M255" i="1" s="1"/>
  <c r="H255" i="1" s="1"/>
  <c r="N255" i="1" s="1"/>
  <c r="H253" i="1"/>
  <c r="N253" i="1" s="1"/>
  <c r="H250" i="1"/>
  <c r="N250" i="1" s="1"/>
  <c r="K247" i="1"/>
  <c r="M247" i="1" s="1"/>
  <c r="H247" i="1" s="1"/>
  <c r="N247" i="1" s="1"/>
  <c r="H245" i="1"/>
  <c r="N245" i="1" s="1"/>
  <c r="H242" i="1"/>
  <c r="N242" i="1" s="1"/>
  <c r="K239" i="1"/>
  <c r="M239" i="1" s="1"/>
  <c r="H239" i="1" s="1"/>
  <c r="N239" i="1" s="1"/>
  <c r="H237" i="1"/>
  <c r="N237" i="1" s="1"/>
  <c r="H234" i="1"/>
  <c r="N234" i="1" s="1"/>
  <c r="K231" i="1"/>
  <c r="M231" i="1" s="1"/>
  <c r="H231" i="1" s="1"/>
  <c r="N231" i="1" s="1"/>
  <c r="H229" i="1"/>
  <c r="N229" i="1" s="1"/>
  <c r="H226" i="1"/>
  <c r="N226" i="1" s="1"/>
  <c r="K225" i="1"/>
  <c r="M225" i="1" s="1"/>
  <c r="K223" i="1"/>
  <c r="M223" i="1" s="1"/>
  <c r="H223" i="1" s="1"/>
  <c r="N223" i="1" s="1"/>
  <c r="H222" i="1"/>
  <c r="N222" i="1" s="1"/>
  <c r="K221" i="1"/>
  <c r="M221" i="1" s="1"/>
  <c r="K219" i="1"/>
  <c r="M219" i="1" s="1"/>
  <c r="H219" i="1" s="1"/>
  <c r="N219" i="1" s="1"/>
  <c r="H218" i="1"/>
  <c r="N218" i="1" s="1"/>
  <c r="K217" i="1"/>
  <c r="M217" i="1" s="1"/>
  <c r="K215" i="1"/>
  <c r="M215" i="1" s="1"/>
  <c r="H215" i="1" s="1"/>
  <c r="N215" i="1" s="1"/>
  <c r="H214" i="1"/>
  <c r="N214" i="1" s="1"/>
  <c r="K213" i="1"/>
  <c r="M213" i="1" s="1"/>
  <c r="K211" i="1"/>
  <c r="M211" i="1" s="1"/>
  <c r="H210" i="1"/>
  <c r="N210" i="1" s="1"/>
  <c r="K209" i="1"/>
  <c r="M209" i="1" s="1"/>
  <c r="H202" i="1"/>
  <c r="N202" i="1" s="1"/>
  <c r="K201" i="1"/>
  <c r="M201" i="1" s="1"/>
  <c r="H194" i="1"/>
  <c r="N194" i="1" s="1"/>
  <c r="K193" i="1"/>
  <c r="M193" i="1" s="1"/>
  <c r="H186" i="1"/>
  <c r="N186" i="1" s="1"/>
  <c r="K185" i="1"/>
  <c r="M185" i="1" s="1"/>
  <c r="K178" i="1"/>
  <c r="M178" i="1" s="1"/>
  <c r="H178" i="1" s="1"/>
  <c r="N178" i="1" s="1"/>
  <c r="K174" i="1"/>
  <c r="M174" i="1" s="1"/>
  <c r="H174" i="1" s="1"/>
  <c r="N174" i="1" s="1"/>
  <c r="K169" i="1"/>
  <c r="M169" i="1" s="1"/>
  <c r="K162" i="1"/>
  <c r="M162" i="1" s="1"/>
  <c r="H162" i="1" s="1"/>
  <c r="N162" i="1" s="1"/>
  <c r="K158" i="1"/>
  <c r="M158" i="1" s="1"/>
  <c r="H158" i="1" s="1"/>
  <c r="N158" i="1" s="1"/>
  <c r="K153" i="1"/>
  <c r="M153" i="1" s="1"/>
  <c r="K145" i="1"/>
  <c r="M145" i="1" s="1"/>
  <c r="K150" i="1"/>
  <c r="M150" i="1" s="1"/>
  <c r="H150" i="1" s="1"/>
  <c r="N150" i="1" s="1"/>
  <c r="K146" i="1"/>
  <c r="M146" i="1" s="1"/>
  <c r="H146" i="1" s="1"/>
  <c r="N146" i="1" s="1"/>
  <c r="K134" i="1"/>
  <c r="M134" i="1" s="1"/>
  <c r="H134" i="1" s="1"/>
  <c r="N134" i="1" s="1"/>
  <c r="K131" i="1"/>
  <c r="M131" i="1" s="1"/>
  <c r="H131" i="1" s="1"/>
  <c r="N131" i="1" s="1"/>
  <c r="H147" i="1"/>
  <c r="N147" i="1" s="1"/>
  <c r="K143" i="1"/>
  <c r="M143" i="1" s="1"/>
  <c r="H143" i="1" s="1"/>
  <c r="N143" i="1" s="1"/>
  <c r="K141" i="1"/>
  <c r="M141" i="1" s="1"/>
  <c r="K110" i="1"/>
  <c r="M110" i="1" s="1"/>
  <c r="H110" i="1" s="1"/>
  <c r="N110" i="1" s="1"/>
  <c r="K107" i="1"/>
  <c r="M107" i="1" s="1"/>
  <c r="H107" i="1" s="1"/>
  <c r="N107" i="1" s="1"/>
  <c r="K140" i="1"/>
  <c r="M140" i="1" s="1"/>
  <c r="H140" i="1" s="1"/>
  <c r="N140" i="1" s="1"/>
  <c r="K138" i="1"/>
  <c r="M138" i="1" s="1"/>
  <c r="H138" i="1" s="1"/>
  <c r="N138" i="1" s="1"/>
  <c r="K118" i="1"/>
  <c r="M118" i="1" s="1"/>
  <c r="H118" i="1" s="1"/>
  <c r="N118" i="1" s="1"/>
  <c r="K115" i="1"/>
  <c r="M115" i="1" s="1"/>
  <c r="H115" i="1" s="1"/>
  <c r="N115" i="1" s="1"/>
  <c r="H142" i="1"/>
  <c r="N142" i="1" s="1"/>
  <c r="H133" i="1"/>
  <c r="N133" i="1" s="1"/>
  <c r="H130" i="1"/>
  <c r="N130" i="1" s="1"/>
  <c r="H125" i="1"/>
  <c r="N125" i="1" s="1"/>
  <c r="H122" i="1"/>
  <c r="N122" i="1" s="1"/>
  <c r="H117" i="1"/>
  <c r="N117" i="1" s="1"/>
  <c r="H114" i="1"/>
  <c r="N114" i="1" s="1"/>
  <c r="H109" i="1"/>
  <c r="N109" i="1" s="1"/>
  <c r="H106" i="1"/>
  <c r="N106" i="1" s="1"/>
  <c r="K103" i="1"/>
  <c r="M103" i="1" s="1"/>
  <c r="H103" i="1" s="1"/>
  <c r="N103" i="1" s="1"/>
  <c r="K95" i="1"/>
  <c r="M95" i="1" s="1"/>
  <c r="H95" i="1" s="1"/>
  <c r="N95" i="1" s="1"/>
  <c r="H135" i="1"/>
  <c r="N135" i="1" s="1"/>
  <c r="H127" i="1"/>
  <c r="N127" i="1" s="1"/>
  <c r="H119" i="1"/>
  <c r="N119" i="1" s="1"/>
  <c r="H111" i="1"/>
  <c r="N111" i="1" s="1"/>
  <c r="K105" i="1"/>
  <c r="M105" i="1" s="1"/>
  <c r="K102" i="1"/>
  <c r="M102" i="1" s="1"/>
  <c r="H102" i="1" s="1"/>
  <c r="N102" i="1" s="1"/>
  <c r="K100" i="1"/>
  <c r="M100" i="1" s="1"/>
  <c r="H100" i="1" s="1"/>
  <c r="N100" i="1" s="1"/>
  <c r="K97" i="1"/>
  <c r="M97" i="1" s="1"/>
  <c r="K94" i="1"/>
  <c r="M94" i="1" s="1"/>
  <c r="H94" i="1" s="1"/>
  <c r="N94" i="1" s="1"/>
  <c r="H129" i="1"/>
  <c r="N129" i="1" s="1"/>
  <c r="H121" i="1"/>
  <c r="N121" i="1" s="1"/>
  <c r="H113" i="1"/>
  <c r="N113" i="1" s="1"/>
  <c r="K104" i="1"/>
  <c r="M104" i="1" s="1"/>
  <c r="H104" i="1" s="1"/>
  <c r="N104" i="1" s="1"/>
  <c r="K96" i="1"/>
  <c r="M96" i="1" s="1"/>
  <c r="H96" i="1" s="1"/>
  <c r="N96" i="1" s="1"/>
  <c r="K91" i="1"/>
  <c r="M91" i="1" s="1"/>
  <c r="H91" i="1" s="1"/>
  <c r="N91" i="1" s="1"/>
  <c r="K90" i="1"/>
  <c r="M90" i="1" s="1"/>
  <c r="H90" i="1" s="1"/>
  <c r="N90" i="1" s="1"/>
  <c r="H85" i="1"/>
  <c r="N85" i="1" s="1"/>
  <c r="K84" i="1"/>
  <c r="M84" i="1" s="1"/>
  <c r="H84" i="1" s="1"/>
  <c r="N84" i="1" s="1"/>
  <c r="H77" i="1"/>
  <c r="N77" i="1" s="1"/>
  <c r="K76" i="1"/>
  <c r="M76" i="1" s="1"/>
  <c r="H76" i="1" s="1"/>
  <c r="N76" i="1" s="1"/>
  <c r="K55" i="1"/>
  <c r="M55" i="1" s="1"/>
  <c r="H55" i="1" s="1"/>
  <c r="N55" i="1" s="1"/>
  <c r="H83" i="1"/>
  <c r="N83" i="1" s="1"/>
  <c r="K82" i="1"/>
  <c r="M82" i="1" s="1"/>
  <c r="H82" i="1" s="1"/>
  <c r="N82" i="1" s="1"/>
  <c r="H75" i="1"/>
  <c r="N75" i="1" s="1"/>
  <c r="K74" i="1"/>
  <c r="M74" i="1" s="1"/>
  <c r="H74" i="1" s="1"/>
  <c r="N74" i="1" s="1"/>
  <c r="K72" i="1"/>
  <c r="M72" i="1" s="1"/>
  <c r="H72" i="1" s="1"/>
  <c r="N72" i="1" s="1"/>
  <c r="K70" i="1"/>
  <c r="M70" i="1" s="1"/>
  <c r="H70" i="1" s="1"/>
  <c r="N70" i="1" s="1"/>
  <c r="K68" i="1"/>
  <c r="M68" i="1" s="1"/>
  <c r="H68" i="1" s="1"/>
  <c r="N68" i="1" s="1"/>
  <c r="K66" i="1"/>
  <c r="M66" i="1" s="1"/>
  <c r="H66" i="1" s="1"/>
  <c r="N66" i="1" s="1"/>
  <c r="K64" i="1"/>
  <c r="M64" i="1" s="1"/>
  <c r="H64" i="1" s="1"/>
  <c r="N64" i="1" s="1"/>
  <c r="K62" i="1"/>
  <c r="M62" i="1" s="1"/>
  <c r="H62" i="1" s="1"/>
  <c r="N62" i="1" s="1"/>
  <c r="K60" i="1"/>
  <c r="M60" i="1" s="1"/>
  <c r="H60" i="1" s="1"/>
  <c r="N60" i="1" s="1"/>
  <c r="K54" i="1"/>
  <c r="M54" i="1" s="1"/>
  <c r="H54" i="1" s="1"/>
  <c r="N54" i="1" s="1"/>
  <c r="K88" i="1"/>
  <c r="M88" i="1" s="1"/>
  <c r="H88" i="1" s="1"/>
  <c r="N88" i="1" s="1"/>
  <c r="H81" i="1"/>
  <c r="N81" i="1" s="1"/>
  <c r="K80" i="1"/>
  <c r="M80" i="1" s="1"/>
  <c r="H80" i="1" s="1"/>
  <c r="N80" i="1" s="1"/>
  <c r="K56" i="1"/>
  <c r="M56" i="1" s="1"/>
  <c r="H56" i="1" s="1"/>
  <c r="N56" i="1" s="1"/>
  <c r="K86" i="1"/>
  <c r="M86" i="1" s="1"/>
  <c r="H86" i="1" s="1"/>
  <c r="N86" i="1" s="1"/>
  <c r="K78" i="1"/>
  <c r="M78" i="1" s="1"/>
  <c r="H78" i="1" s="1"/>
  <c r="N78" i="1" s="1"/>
  <c r="H73" i="1"/>
  <c r="N73" i="1" s="1"/>
  <c r="H71" i="1"/>
  <c r="N71" i="1" s="1"/>
  <c r="H69" i="1"/>
  <c r="N69" i="1" s="1"/>
  <c r="H67" i="1"/>
  <c r="N67" i="1" s="1"/>
  <c r="H65" i="1"/>
  <c r="N65" i="1" s="1"/>
  <c r="H63" i="1"/>
  <c r="N63" i="1" s="1"/>
  <c r="H61" i="1"/>
  <c r="N61" i="1" s="1"/>
  <c r="H59" i="1"/>
  <c r="N59" i="1" s="1"/>
  <c r="K52" i="1"/>
  <c r="M52" i="1" s="1"/>
  <c r="H52" i="1" s="1"/>
  <c r="N52" i="1" s="1"/>
  <c r="H47" i="1"/>
  <c r="N47" i="1" s="1"/>
  <c r="K44" i="1"/>
  <c r="M44" i="1" s="1"/>
  <c r="H44" i="1" s="1"/>
  <c r="N44" i="1" s="1"/>
  <c r="H39" i="1"/>
  <c r="N39" i="1" s="1"/>
  <c r="K36" i="1"/>
  <c r="M36" i="1" s="1"/>
  <c r="H31" i="1"/>
  <c r="N31" i="1" s="1"/>
  <c r="K28" i="1"/>
  <c r="M28" i="1" s="1"/>
  <c r="H28" i="1" s="1"/>
  <c r="N28" i="1" s="1"/>
  <c r="K24" i="1"/>
  <c r="M24" i="1" s="1"/>
  <c r="H24" i="1" s="1"/>
  <c r="N24" i="1" s="1"/>
  <c r="K16" i="1"/>
  <c r="M16" i="1" s="1"/>
  <c r="K14" i="1"/>
  <c r="M14" i="1" s="1"/>
  <c r="H14" i="1" s="1"/>
  <c r="N14" i="1" s="1"/>
  <c r="K6" i="1"/>
  <c r="M6" i="1" s="1"/>
  <c r="H57" i="1"/>
  <c r="N57" i="1" s="1"/>
  <c r="H49" i="1"/>
  <c r="N49" i="1" s="1"/>
  <c r="K46" i="1"/>
  <c r="M46" i="1" s="1"/>
  <c r="H46" i="1" s="1"/>
  <c r="N46" i="1" s="1"/>
  <c r="H41" i="1"/>
  <c r="N41" i="1" s="1"/>
  <c r="K38" i="1"/>
  <c r="M38" i="1" s="1"/>
  <c r="H38" i="1" s="1"/>
  <c r="N38" i="1" s="1"/>
  <c r="H33" i="1"/>
  <c r="N33" i="1" s="1"/>
  <c r="K30" i="1"/>
  <c r="M30" i="1" s="1"/>
  <c r="H30" i="1" s="1"/>
  <c r="N30" i="1" s="1"/>
  <c r="K22" i="1"/>
  <c r="M22" i="1" s="1"/>
  <c r="H22" i="1" s="1"/>
  <c r="N22" i="1" s="1"/>
  <c r="K12" i="1"/>
  <c r="M12" i="1" s="1"/>
  <c r="K4" i="1"/>
  <c r="M4" i="1" s="1"/>
  <c r="H4" i="1" s="1"/>
  <c r="N4" i="1" s="1"/>
  <c r="K48" i="1"/>
  <c r="M48" i="1" s="1"/>
  <c r="H48" i="1" s="1"/>
  <c r="N48" i="1" s="1"/>
  <c r="K40" i="1"/>
  <c r="M40" i="1" s="1"/>
  <c r="H40" i="1" s="1"/>
  <c r="N40" i="1" s="1"/>
  <c r="K32" i="1"/>
  <c r="M32" i="1" s="1"/>
  <c r="H32" i="1" s="1"/>
  <c r="N32" i="1" s="1"/>
  <c r="H21" i="1"/>
  <c r="N21" i="1" s="1"/>
  <c r="K20" i="1"/>
  <c r="M20" i="1" s="1"/>
  <c r="H20" i="1" s="1"/>
  <c r="N20" i="1" s="1"/>
  <c r="K15" i="1"/>
  <c r="M15" i="1" s="1"/>
  <c r="H15" i="1" s="1"/>
  <c r="N15" i="1" s="1"/>
  <c r="H13" i="1"/>
  <c r="N13" i="1" s="1"/>
  <c r="K10" i="1"/>
  <c r="M10" i="1" s="1"/>
  <c r="H10" i="1" s="1"/>
  <c r="N10" i="1" s="1"/>
  <c r="K50" i="1"/>
  <c r="M50" i="1" s="1"/>
  <c r="H50" i="1" s="1"/>
  <c r="N50" i="1" s="1"/>
  <c r="K42" i="1"/>
  <c r="M42" i="1" s="1"/>
  <c r="H42" i="1" s="1"/>
  <c r="N42" i="1" s="1"/>
  <c r="K34" i="1"/>
  <c r="M34" i="1" s="1"/>
  <c r="H34" i="1" s="1"/>
  <c r="N34" i="1" s="1"/>
  <c r="K26" i="1"/>
  <c r="M26" i="1" s="1"/>
  <c r="H26" i="1" s="1"/>
  <c r="N26" i="1" s="1"/>
  <c r="H19" i="1"/>
  <c r="N19" i="1" s="1"/>
  <c r="K18" i="1"/>
  <c r="M18" i="1" s="1"/>
  <c r="H18" i="1" s="1"/>
  <c r="N18" i="1" s="1"/>
  <c r="H11" i="1"/>
  <c r="N11" i="1" s="1"/>
  <c r="K8" i="1"/>
  <c r="M8" i="1" s="1"/>
  <c r="H8" i="1" s="1"/>
  <c r="N8" i="1" s="1"/>
  <c r="K3" i="1"/>
  <c r="M3" i="1" s="1"/>
  <c r="H3" i="1" s="1"/>
  <c r="N3" i="1" s="1"/>
  <c r="K2" i="1"/>
  <c r="M2" i="1" s="1"/>
  <c r="H2" i="1" s="1"/>
  <c r="N2" i="1" s="1"/>
  <c r="H62" i="9" l="1"/>
  <c r="H8" i="9"/>
  <c r="H94" i="9"/>
  <c r="H237" i="9"/>
  <c r="N237" i="9" s="1"/>
  <c r="O199" i="9"/>
  <c r="H199" i="9"/>
  <c r="O59" i="9"/>
  <c r="H59" i="9"/>
  <c r="N59" i="9" s="1"/>
  <c r="H30" i="9"/>
  <c r="H50" i="9"/>
  <c r="H54" i="9"/>
  <c r="H70" i="9"/>
  <c r="N70" i="9" s="1"/>
  <c r="H39" i="9"/>
  <c r="H22" i="9"/>
  <c r="H198" i="9"/>
  <c r="H99" i="9"/>
  <c r="N99" i="9" s="1"/>
  <c r="H227" i="9"/>
  <c r="H20" i="9"/>
  <c r="H172" i="9"/>
  <c r="O37" i="9"/>
  <c r="O27" i="9"/>
  <c r="N27" i="9"/>
  <c r="O14" i="9"/>
  <c r="O229" i="9"/>
  <c r="N229" i="9"/>
  <c r="O111" i="9"/>
  <c r="O142" i="9"/>
  <c r="N142" i="9"/>
  <c r="O103" i="9"/>
  <c r="N103" i="9"/>
  <c r="O63" i="9"/>
  <c r="N63" i="9"/>
  <c r="O55" i="9"/>
  <c r="N55" i="9"/>
  <c r="O107" i="9"/>
  <c r="N107" i="9"/>
  <c r="N199" i="9"/>
  <c r="N20" i="9"/>
  <c r="N54" i="9"/>
  <c r="N39" i="9"/>
  <c r="N22" i="9"/>
  <c r="N198" i="9"/>
  <c r="N227" i="9"/>
  <c r="N14" i="9"/>
  <c r="N172" i="9"/>
  <c r="N30" i="9"/>
  <c r="N291" i="9"/>
  <c r="O291" i="9"/>
  <c r="O127" i="9"/>
  <c r="O16" i="9"/>
  <c r="O76" i="9"/>
  <c r="O31" i="9"/>
  <c r="O43" i="9"/>
  <c r="O155" i="9"/>
  <c r="N155" i="9"/>
  <c r="O115" i="9"/>
  <c r="N207" i="9"/>
  <c r="O36" i="9"/>
  <c r="N214" i="9"/>
  <c r="N111" i="9"/>
  <c r="N156" i="9"/>
  <c r="N326" i="9"/>
  <c r="N306" i="9"/>
  <c r="N321" i="9"/>
  <c r="O225" i="9"/>
  <c r="N173" i="9"/>
  <c r="N236" i="9"/>
  <c r="O205" i="9"/>
  <c r="O197" i="9"/>
  <c r="O186" i="9"/>
  <c r="N148" i="9"/>
  <c r="N132" i="9"/>
  <c r="N113" i="9"/>
  <c r="N97" i="9"/>
  <c r="O195" i="9"/>
  <c r="O157" i="9"/>
  <c r="N157" i="9"/>
  <c r="N222" i="9"/>
  <c r="N121" i="9"/>
  <c r="N271" i="9"/>
  <c r="N187" i="9"/>
  <c r="N322" i="9"/>
  <c r="N333" i="9"/>
  <c r="O316" i="9"/>
  <c r="N316" i="9"/>
  <c r="N332" i="9"/>
  <c r="N281" i="9"/>
  <c r="O285" i="9"/>
  <c r="O284" i="9"/>
  <c r="N255" i="9"/>
  <c r="N244" i="9"/>
  <c r="N254" i="9"/>
  <c r="O263" i="9"/>
  <c r="N263" i="9"/>
  <c r="O232" i="9"/>
  <c r="N219" i="9"/>
  <c r="N307" i="9"/>
  <c r="N253" i="9"/>
  <c r="O233" i="9"/>
  <c r="N223" i="9"/>
  <c r="O211" i="9"/>
  <c r="N211" i="9"/>
  <c r="N184" i="9"/>
  <c r="N169" i="9"/>
  <c r="O247" i="9"/>
  <c r="N235" i="9"/>
  <c r="O220" i="9"/>
  <c r="N220" i="9"/>
  <c r="O202" i="9"/>
  <c r="N202" i="9"/>
  <c r="O86" i="9"/>
  <c r="N86" i="9"/>
  <c r="N78" i="9"/>
  <c r="N325" i="9"/>
  <c r="N270" i="9"/>
  <c r="N313" i="9"/>
  <c r="O274" i="9"/>
  <c r="N188" i="9"/>
  <c r="O262" i="9"/>
  <c r="O170" i="9"/>
  <c r="N170" i="9"/>
  <c r="N318" i="9"/>
  <c r="O328" i="9"/>
  <c r="N328" i="9"/>
  <c r="O312" i="9"/>
  <c r="N312" i="9"/>
  <c r="O300" i="9"/>
  <c r="N300" i="9"/>
  <c r="O331" i="9"/>
  <c r="O311" i="9"/>
  <c r="N299" i="9"/>
  <c r="N292" i="9"/>
  <c r="N302" i="9"/>
  <c r="N319" i="9"/>
  <c r="N266" i="9"/>
  <c r="N251" i="9"/>
  <c r="O260" i="9"/>
  <c r="N260" i="9"/>
  <c r="O258" i="9"/>
  <c r="N258" i="9"/>
  <c r="O267" i="9"/>
  <c r="N267" i="9"/>
  <c r="O240" i="9"/>
  <c r="N240" i="9"/>
  <c r="N201" i="9"/>
  <c r="O241" i="9"/>
  <c r="N241" i="9"/>
  <c r="N231" i="9"/>
  <c r="N196" i="9"/>
  <c r="N181" i="9"/>
  <c r="N293" i="9"/>
  <c r="N269" i="9"/>
  <c r="N246" i="9"/>
  <c r="O228" i="9"/>
  <c r="N228" i="9"/>
  <c r="N209" i="9"/>
  <c r="N290" i="9"/>
  <c r="N230" i="9"/>
  <c r="N193" i="9"/>
  <c r="N180" i="9"/>
  <c r="N238" i="9"/>
  <c r="N168" i="9"/>
  <c r="N140" i="9"/>
  <c r="N124" i="9"/>
  <c r="N105" i="9"/>
  <c r="O304" i="9"/>
  <c r="N304" i="9"/>
  <c r="O273" i="9"/>
  <c r="O178" i="9"/>
  <c r="N178" i="9"/>
  <c r="O165" i="9"/>
  <c r="N117" i="9"/>
  <c r="N310" i="9"/>
  <c r="O320" i="9"/>
  <c r="O286" i="9"/>
  <c r="N286" i="9"/>
  <c r="O212" i="9"/>
  <c r="N330" i="9"/>
  <c r="N314" i="9"/>
  <c r="O324" i="9"/>
  <c r="O308" i="9"/>
  <c r="N308" i="9"/>
  <c r="N298" i="9"/>
  <c r="N303" i="9"/>
  <c r="N327" i="9"/>
  <c r="N309" i="9"/>
  <c r="N276" i="9"/>
  <c r="O323" i="9"/>
  <c r="N323" i="9"/>
  <c r="N280" i="9"/>
  <c r="N317" i="9"/>
  <c r="O259" i="9"/>
  <c r="N259" i="9"/>
  <c r="N329" i="9"/>
  <c r="N305" i="9"/>
  <c r="O315" i="9"/>
  <c r="N264" i="9"/>
  <c r="O224" i="9"/>
  <c r="N288" i="9"/>
  <c r="N239" i="9"/>
  <c r="O216" i="9"/>
  <c r="O206" i="9"/>
  <c r="N206" i="9"/>
  <c r="N192" i="9"/>
  <c r="N177" i="9"/>
  <c r="N289" i="9"/>
  <c r="N215" i="9"/>
  <c r="N249" i="9"/>
  <c r="O208" i="9"/>
  <c r="N208" i="9"/>
  <c r="N161" i="9"/>
  <c r="O110" i="9"/>
  <c r="N110" i="9"/>
  <c r="N89" i="9"/>
  <c r="O82" i="9"/>
  <c r="N82" i="9"/>
  <c r="O185" i="9"/>
  <c r="O154" i="9"/>
  <c r="N154" i="9"/>
  <c r="N114" i="9"/>
  <c r="N17" i="9"/>
  <c r="N9" i="9"/>
  <c r="O81" i="9"/>
  <c r="O58" i="9"/>
  <c r="N58" i="9"/>
  <c r="O138" i="9"/>
  <c r="N138" i="9"/>
  <c r="O42" i="9"/>
  <c r="N42" i="9"/>
  <c r="N179" i="9"/>
  <c r="N47" i="9"/>
  <c r="N75" i="9"/>
  <c r="N115" i="9"/>
  <c r="N283" i="9"/>
  <c r="N12" i="9"/>
  <c r="N44" i="9"/>
  <c r="N60" i="9"/>
  <c r="N76" i="9"/>
  <c r="N128" i="9"/>
  <c r="N144" i="9"/>
  <c r="N176" i="9"/>
  <c r="N37" i="9"/>
  <c r="N69" i="9"/>
  <c r="N158" i="9"/>
  <c r="N190" i="9"/>
  <c r="O153" i="9"/>
  <c r="N145" i="9"/>
  <c r="O98" i="9"/>
  <c r="N98" i="9"/>
  <c r="N33" i="9"/>
  <c r="N25" i="9"/>
  <c r="N106" i="9"/>
  <c r="N143" i="9"/>
  <c r="N112" i="9"/>
  <c r="N28" i="9"/>
  <c r="N34" i="9"/>
  <c r="N74" i="9"/>
  <c r="N35" i="9"/>
  <c r="N226" i="9"/>
  <c r="N146" i="9"/>
  <c r="O194" i="9"/>
  <c r="N194" i="9"/>
  <c r="N43" i="9"/>
  <c r="N147" i="9"/>
  <c r="N83" i="9"/>
  <c r="N123" i="9"/>
  <c r="N16" i="9"/>
  <c r="N32" i="9"/>
  <c r="N80" i="9"/>
  <c r="N116" i="9"/>
  <c r="N45" i="9"/>
  <c r="N109" i="9"/>
  <c r="N94" i="9"/>
  <c r="N134" i="9"/>
  <c r="O217" i="9"/>
  <c r="N217" i="9"/>
  <c r="N166" i="9"/>
  <c r="N101" i="9"/>
  <c r="N243" i="9"/>
  <c r="N137" i="9"/>
  <c r="N67" i="9"/>
  <c r="N162" i="9"/>
  <c r="N79" i="9"/>
  <c r="N64" i="9"/>
  <c r="N48" i="9"/>
  <c r="N13" i="9"/>
  <c r="N5" i="9"/>
  <c r="N133" i="9"/>
  <c r="N100" i="9"/>
  <c r="N139" i="9"/>
  <c r="N129" i="9"/>
  <c r="N90" i="9"/>
  <c r="O41" i="9"/>
  <c r="N41" i="9"/>
  <c r="N49" i="9"/>
  <c r="N51" i="9"/>
  <c r="N87" i="9"/>
  <c r="N119" i="9"/>
  <c r="N31" i="9"/>
  <c r="N131" i="9"/>
  <c r="N36" i="9"/>
  <c r="N52" i="9"/>
  <c r="N68" i="9"/>
  <c r="N84" i="9"/>
  <c r="N104" i="9"/>
  <c r="N120" i="9"/>
  <c r="N136" i="9"/>
  <c r="N152" i="9"/>
  <c r="N53" i="9"/>
  <c r="N85" i="9"/>
  <c r="N102" i="9"/>
  <c r="N174" i="9"/>
  <c r="N183" i="9"/>
  <c r="N159" i="9"/>
  <c r="N149" i="9"/>
  <c r="N141" i="9"/>
  <c r="N21" i="9"/>
  <c r="N151" i="9"/>
  <c r="N118" i="9"/>
  <c r="N96" i="9"/>
  <c r="O66" i="9"/>
  <c r="N66" i="9"/>
  <c r="N77" i="9"/>
  <c r="N4" i="9"/>
  <c r="O73" i="9"/>
  <c r="N73" i="9"/>
  <c r="N50" i="9"/>
  <c r="O18" i="9"/>
  <c r="N18" i="9"/>
  <c r="N10" i="9"/>
  <c r="O57" i="9"/>
  <c r="N65" i="9"/>
  <c r="N26" i="9"/>
  <c r="O282" i="9"/>
  <c r="N282" i="9"/>
  <c r="N301" i="9"/>
  <c r="N164" i="9"/>
  <c r="N257" i="9"/>
  <c r="N160" i="9"/>
  <c r="N261" i="9"/>
  <c r="N127" i="9"/>
  <c r="N71" i="9"/>
  <c r="N135" i="9"/>
  <c r="N167" i="9"/>
  <c r="N191" i="9"/>
  <c r="N8" i="9"/>
  <c r="N24" i="9"/>
  <c r="N40" i="9"/>
  <c r="N56" i="9"/>
  <c r="N72" i="9"/>
  <c r="N108" i="9"/>
  <c r="N29" i="9"/>
  <c r="N61" i="9"/>
  <c r="N93" i="9"/>
  <c r="N125" i="9"/>
  <c r="N189" i="9"/>
  <c r="N277" i="9"/>
  <c r="N6" i="9"/>
  <c r="N46" i="9"/>
  <c r="N150" i="9"/>
  <c r="N182" i="9"/>
  <c r="O74" i="9"/>
  <c r="O257" i="9"/>
  <c r="N2" i="9"/>
  <c r="O238" i="9"/>
  <c r="O85" i="9"/>
  <c r="N262" i="9"/>
  <c r="N273" i="9"/>
  <c r="O201" i="9"/>
  <c r="O307" i="9"/>
  <c r="O150" i="9"/>
  <c r="O158" i="9"/>
  <c r="O134" i="9"/>
  <c r="N165" i="9"/>
  <c r="O321" i="9"/>
  <c r="N216" i="9"/>
  <c r="N185" i="9"/>
  <c r="O283" i="9"/>
  <c r="O214" i="9"/>
  <c r="N315" i="9"/>
  <c r="O176" i="9"/>
  <c r="O159" i="9"/>
  <c r="N57" i="9"/>
  <c r="N285" i="9"/>
  <c r="O169" i="9"/>
  <c r="O144" i="9"/>
  <c r="O302" i="9"/>
  <c r="N205" i="9"/>
  <c r="O246" i="9"/>
  <c r="O243" i="9"/>
  <c r="N81" i="9"/>
  <c r="O146" i="9"/>
  <c r="O156" i="9"/>
  <c r="O109" i="9"/>
  <c r="O35" i="9"/>
  <c r="O226" i="9"/>
  <c r="O327" i="9"/>
  <c r="N212" i="9"/>
  <c r="O253" i="9"/>
  <c r="O249" i="9"/>
  <c r="O188" i="9"/>
  <c r="O174" i="9"/>
  <c r="O132" i="9"/>
  <c r="O67" i="9"/>
  <c r="O261" i="9"/>
  <c r="O60" i="9"/>
  <c r="O9" i="9"/>
  <c r="N324" i="9"/>
  <c r="O303" i="9"/>
  <c r="O271" i="9"/>
  <c r="O266" i="9"/>
  <c r="O289" i="9"/>
  <c r="O235" i="9"/>
  <c r="O161" i="9"/>
  <c r="O192" i="9"/>
  <c r="O177" i="9"/>
  <c r="O135" i="9"/>
  <c r="O190" i="9"/>
  <c r="O148" i="9"/>
  <c r="O71" i="9"/>
  <c r="O52" i="9"/>
  <c r="O29" i="9"/>
  <c r="O301" i="9"/>
  <c r="O330" i="9"/>
  <c r="O292" i="9"/>
  <c r="O251" i="9"/>
  <c r="O244" i="9"/>
  <c r="N274" i="9"/>
  <c r="N224" i="9"/>
  <c r="O269" i="9"/>
  <c r="O230" i="9"/>
  <c r="O187" i="9"/>
  <c r="N197" i="9"/>
  <c r="O168" i="9"/>
  <c r="O173" i="9"/>
  <c r="O222" i="9"/>
  <c r="O131" i="9"/>
  <c r="O108" i="9"/>
  <c r="O47" i="9"/>
  <c r="O24" i="9"/>
  <c r="O64" i="9"/>
  <c r="O10" i="9"/>
  <c r="O6" i="9"/>
  <c r="O2" i="9"/>
  <c r="O207" i="9"/>
  <c r="N284" i="9"/>
  <c r="N247" i="9"/>
  <c r="O152" i="9"/>
  <c r="O113" i="9"/>
  <c r="O75" i="9"/>
  <c r="O46" i="9"/>
  <c r="O44" i="9"/>
  <c r="O21" i="9"/>
  <c r="O164" i="9"/>
  <c r="O160" i="9"/>
  <c r="O140" i="9"/>
  <c r="O78" i="9"/>
  <c r="O325" i="9"/>
  <c r="O281" i="9"/>
  <c r="O276" i="9"/>
  <c r="O329" i="9"/>
  <c r="O313" i="9"/>
  <c r="O293" i="9"/>
  <c r="O183" i="9"/>
  <c r="O162" i="9"/>
  <c r="O136" i="9"/>
  <c r="O119" i="9"/>
  <c r="O114" i="9"/>
  <c r="O133" i="9"/>
  <c r="O106" i="9"/>
  <c r="O100" i="9"/>
  <c r="O123" i="9"/>
  <c r="O96" i="9"/>
  <c r="O182" i="9"/>
  <c r="O48" i="9"/>
  <c r="O25" i="9"/>
  <c r="O40" i="9"/>
  <c r="O4" i="9"/>
  <c r="O53" i="9"/>
  <c r="O34" i="9"/>
  <c r="O87" i="9"/>
  <c r="O56" i="9"/>
  <c r="O12" i="9"/>
  <c r="O84" i="9"/>
  <c r="O322" i="9"/>
  <c r="O319" i="9"/>
  <c r="O255" i="9"/>
  <c r="O239" i="9"/>
  <c r="O215" i="9"/>
  <c r="O209" i="9"/>
  <c r="O180" i="9"/>
  <c r="O298" i="9"/>
  <c r="N320" i="9"/>
  <c r="O332" i="9"/>
  <c r="N331" i="9"/>
  <c r="O326" i="9"/>
  <c r="N311" i="9"/>
  <c r="O309" i="9"/>
  <c r="O299" i="9"/>
  <c r="O317" i="9"/>
  <c r="O254" i="9"/>
  <c r="O314" i="9"/>
  <c r="O305" i="9"/>
  <c r="O264" i="9"/>
  <c r="N232" i="9"/>
  <c r="O231" i="9"/>
  <c r="O236" i="9"/>
  <c r="N225" i="9"/>
  <c r="O290" i="9"/>
  <c r="O193" i="9"/>
  <c r="O181" i="9"/>
  <c r="O179" i="9"/>
  <c r="N195" i="9"/>
  <c r="O166" i="9"/>
  <c r="O277" i="9"/>
  <c r="O137" i="9"/>
  <c r="O121" i="9"/>
  <c r="O117" i="9"/>
  <c r="O104" i="9"/>
  <c r="O189" i="9"/>
  <c r="O167" i="9"/>
  <c r="N153" i="9"/>
  <c r="O149" i="9"/>
  <c r="O145" i="9"/>
  <c r="O141" i="9"/>
  <c r="O125" i="9"/>
  <c r="O120" i="9"/>
  <c r="O118" i="9"/>
  <c r="O129" i="9"/>
  <c r="O124" i="9"/>
  <c r="O102" i="9"/>
  <c r="O97" i="9"/>
  <c r="O93" i="9"/>
  <c r="O128" i="9"/>
  <c r="O90" i="9"/>
  <c r="O80" i="9"/>
  <c r="O32" i="9"/>
  <c r="O83" i="9"/>
  <c r="O77" i="9"/>
  <c r="O69" i="9"/>
  <c r="O45" i="9"/>
  <c r="O68" i="9"/>
  <c r="O61" i="9"/>
  <c r="N62" i="9"/>
  <c r="O65" i="9"/>
  <c r="O49" i="9"/>
  <c r="O26" i="9"/>
  <c r="O333" i="9"/>
  <c r="O306" i="9"/>
  <c r="O288" i="9"/>
  <c r="N233" i="9"/>
  <c r="N186" i="9"/>
  <c r="O89" i="9"/>
  <c r="O310" i="9"/>
  <c r="O280" i="9"/>
  <c r="O318" i="9"/>
  <c r="O270" i="9"/>
  <c r="O219" i="9"/>
  <c r="O223" i="9"/>
  <c r="O191" i="9"/>
  <c r="O196" i="9"/>
  <c r="O105" i="9"/>
  <c r="O101" i="9"/>
  <c r="O151" i="9"/>
  <c r="O147" i="9"/>
  <c r="O143" i="9"/>
  <c r="O139" i="9"/>
  <c r="O116" i="9"/>
  <c r="O112" i="9"/>
  <c r="O184" i="9"/>
  <c r="O72" i="9"/>
  <c r="O51" i="9"/>
  <c r="O33" i="9"/>
  <c r="O28" i="9"/>
  <c r="O17" i="9"/>
  <c r="O5" i="9"/>
  <c r="O79" i="9"/>
  <c r="O13" i="9"/>
  <c r="H216" i="1"/>
  <c r="N216" i="1" s="1"/>
  <c r="H252" i="1"/>
  <c r="N252" i="1" s="1"/>
  <c r="H156" i="1"/>
  <c r="N156" i="1" s="1"/>
  <c r="H236" i="1"/>
  <c r="N236" i="1" s="1"/>
  <c r="H120" i="1"/>
  <c r="N120" i="1" s="1"/>
  <c r="H232" i="1"/>
  <c r="N232" i="1" s="1"/>
  <c r="H128" i="1"/>
  <c r="N128" i="1" s="1"/>
  <c r="H220" i="1"/>
  <c r="N220" i="1" s="1"/>
  <c r="H136" i="1"/>
  <c r="N136" i="1" s="1"/>
  <c r="H256" i="1"/>
  <c r="N256" i="1" s="1"/>
  <c r="O171" i="1"/>
  <c r="H212" i="1"/>
  <c r="N212" i="1" s="1"/>
  <c r="H228" i="1"/>
  <c r="N228" i="1" s="1"/>
  <c r="O34" i="1"/>
  <c r="O294" i="1"/>
  <c r="O331" i="1"/>
  <c r="H200" i="1"/>
  <c r="N200" i="1" s="1"/>
  <c r="H244" i="1"/>
  <c r="N244" i="1" s="1"/>
  <c r="O284" i="1"/>
  <c r="H224" i="1"/>
  <c r="N224" i="1" s="1"/>
  <c r="H248" i="1"/>
  <c r="N248" i="1" s="1"/>
  <c r="O50" i="1"/>
  <c r="O310" i="1"/>
  <c r="O43" i="1"/>
  <c r="O191" i="1"/>
  <c r="O76" i="1"/>
  <c r="O20" i="1"/>
  <c r="O296" i="1"/>
  <c r="H260" i="1"/>
  <c r="N260" i="1" s="1"/>
  <c r="H164" i="1"/>
  <c r="N164" i="1" s="1"/>
  <c r="O102" i="1"/>
  <c r="O326" i="1"/>
  <c r="O131" i="1"/>
  <c r="O207" i="1"/>
  <c r="O140" i="1"/>
  <c r="O84" i="1"/>
  <c r="H92" i="1"/>
  <c r="N92" i="1" s="1"/>
  <c r="H240" i="1"/>
  <c r="N240" i="1" s="1"/>
  <c r="O154" i="1"/>
  <c r="O68" i="1"/>
  <c r="O155" i="1"/>
  <c r="O279" i="1"/>
  <c r="H153" i="1"/>
  <c r="N153" i="1" s="1"/>
  <c r="O153" i="1"/>
  <c r="H193" i="1"/>
  <c r="N193" i="1" s="1"/>
  <c r="O193" i="1"/>
  <c r="H221" i="1"/>
  <c r="N221" i="1" s="1"/>
  <c r="O221" i="1"/>
  <c r="O18" i="1"/>
  <c r="O70" i="1"/>
  <c r="O86" i="1"/>
  <c r="O134" i="1"/>
  <c r="O170" i="1"/>
  <c r="O262" i="1"/>
  <c r="O280" i="1"/>
  <c r="O324" i="1"/>
  <c r="O87" i="1"/>
  <c r="O103" i="1"/>
  <c r="O223" i="1"/>
  <c r="O255" i="1"/>
  <c r="O299" i="1"/>
  <c r="O40" i="1"/>
  <c r="O192" i="1"/>
  <c r="H149" i="1"/>
  <c r="N149" i="1" s="1"/>
  <c r="O149" i="1"/>
  <c r="H177" i="1"/>
  <c r="N177" i="1" s="1"/>
  <c r="O177" i="1"/>
  <c r="H197" i="1"/>
  <c r="N197" i="1" s="1"/>
  <c r="O197" i="1"/>
  <c r="H265" i="1"/>
  <c r="N265" i="1" s="1"/>
  <c r="O265" i="1"/>
  <c r="H277" i="1"/>
  <c r="N277" i="1" s="1"/>
  <c r="O277" i="1"/>
  <c r="H45" i="1"/>
  <c r="N45" i="1" s="1"/>
  <c r="O45" i="1"/>
  <c r="H25" i="1"/>
  <c r="N25" i="1" s="1"/>
  <c r="O25" i="1"/>
  <c r="H29" i="1"/>
  <c r="N29" i="1" s="1"/>
  <c r="O29" i="1"/>
  <c r="H124" i="1"/>
  <c r="N124" i="1" s="1"/>
  <c r="H112" i="1"/>
  <c r="N112" i="1" s="1"/>
  <c r="O10" i="1"/>
  <c r="O22" i="1"/>
  <c r="O38" i="1"/>
  <c r="O54" i="1"/>
  <c r="O74" i="1"/>
  <c r="O90" i="1"/>
  <c r="O110" i="1"/>
  <c r="O138" i="1"/>
  <c r="O158" i="1"/>
  <c r="O174" i="1"/>
  <c r="O270" i="1"/>
  <c r="O298" i="1"/>
  <c r="O314" i="1"/>
  <c r="O330" i="1"/>
  <c r="O80" i="1"/>
  <c r="O196" i="1"/>
  <c r="O292" i="1"/>
  <c r="O23" i="1"/>
  <c r="O51" i="1"/>
  <c r="O91" i="1"/>
  <c r="O107" i="1"/>
  <c r="O139" i="1"/>
  <c r="O159" i="1"/>
  <c r="O179" i="1"/>
  <c r="O195" i="1"/>
  <c r="O211" i="1"/>
  <c r="O231" i="1"/>
  <c r="O263" i="1"/>
  <c r="O283" i="1"/>
  <c r="O307" i="1"/>
  <c r="O36" i="1"/>
  <c r="O88" i="1"/>
  <c r="O152" i="1"/>
  <c r="O188" i="1"/>
  <c r="O300" i="1"/>
  <c r="O24" i="1"/>
  <c r="O48" i="1"/>
  <c r="O204" i="1"/>
  <c r="O308" i="1"/>
  <c r="H209" i="1"/>
  <c r="N209" i="1" s="1"/>
  <c r="O209" i="1"/>
  <c r="H217" i="1"/>
  <c r="N217" i="1" s="1"/>
  <c r="O217" i="1"/>
  <c r="H289" i="1"/>
  <c r="N289" i="1" s="1"/>
  <c r="O289" i="1"/>
  <c r="H105" i="1"/>
  <c r="N105" i="1" s="1"/>
  <c r="O105" i="1"/>
  <c r="H185" i="1"/>
  <c r="N185" i="1" s="1"/>
  <c r="O185" i="1"/>
  <c r="H273" i="1"/>
  <c r="N273" i="1" s="1"/>
  <c r="O273" i="1"/>
  <c r="H269" i="1"/>
  <c r="N269" i="1" s="1"/>
  <c r="O269" i="1"/>
  <c r="H313" i="1"/>
  <c r="N313" i="1" s="1"/>
  <c r="O313" i="1"/>
  <c r="O26" i="1"/>
  <c r="O42" i="1"/>
  <c r="O62" i="1"/>
  <c r="O78" i="1"/>
  <c r="O94" i="1"/>
  <c r="O118" i="1"/>
  <c r="O146" i="1"/>
  <c r="O162" i="1"/>
  <c r="O178" i="1"/>
  <c r="O278" i="1"/>
  <c r="O302" i="1"/>
  <c r="O318" i="1"/>
  <c r="O44" i="1"/>
  <c r="O100" i="1"/>
  <c r="O176" i="1"/>
  <c r="O208" i="1"/>
  <c r="O304" i="1"/>
  <c r="O27" i="1"/>
  <c r="O55" i="1"/>
  <c r="O95" i="1"/>
  <c r="O115" i="1"/>
  <c r="O143" i="1"/>
  <c r="O163" i="1"/>
  <c r="O183" i="1"/>
  <c r="O199" i="1"/>
  <c r="O215" i="1"/>
  <c r="O239" i="1"/>
  <c r="O271" i="1"/>
  <c r="O287" i="1"/>
  <c r="O315" i="1"/>
  <c r="O56" i="1"/>
  <c r="O96" i="1"/>
  <c r="O160" i="1"/>
  <c r="O264" i="1"/>
  <c r="O316" i="1"/>
  <c r="O28" i="1"/>
  <c r="O60" i="1"/>
  <c r="O168" i="1"/>
  <c r="O272" i="1"/>
  <c r="O320" i="1"/>
  <c r="H141" i="1"/>
  <c r="N141" i="1" s="1"/>
  <c r="O141" i="1"/>
  <c r="H213" i="1"/>
  <c r="N213" i="1" s="1"/>
  <c r="O213" i="1"/>
  <c r="H225" i="1"/>
  <c r="N225" i="1" s="1"/>
  <c r="O225" i="1"/>
  <c r="H173" i="1"/>
  <c r="N173" i="1" s="1"/>
  <c r="O173" i="1"/>
  <c r="H201" i="1"/>
  <c r="N201" i="1" s="1"/>
  <c r="O201" i="1"/>
  <c r="H161" i="1"/>
  <c r="N161" i="1" s="1"/>
  <c r="O161" i="1"/>
  <c r="H321" i="1"/>
  <c r="N321" i="1" s="1"/>
  <c r="O321" i="1"/>
  <c r="H97" i="1"/>
  <c r="N97" i="1" s="1"/>
  <c r="O97" i="1"/>
  <c r="H145" i="1"/>
  <c r="N145" i="1" s="1"/>
  <c r="O145" i="1"/>
  <c r="H169" i="1"/>
  <c r="N169" i="1" s="1"/>
  <c r="O169" i="1"/>
  <c r="H189" i="1"/>
  <c r="N189" i="1" s="1"/>
  <c r="O189" i="1"/>
  <c r="H205" i="1"/>
  <c r="N205" i="1" s="1"/>
  <c r="O205" i="1"/>
  <c r="H281" i="1"/>
  <c r="N281" i="1" s="1"/>
  <c r="O281" i="1"/>
  <c r="H285" i="1"/>
  <c r="N285" i="1" s="1"/>
  <c r="O285" i="1"/>
  <c r="H89" i="1"/>
  <c r="N89" i="1" s="1"/>
  <c r="O89" i="1"/>
  <c r="H181" i="1"/>
  <c r="N181" i="1" s="1"/>
  <c r="O181" i="1"/>
  <c r="H297" i="1"/>
  <c r="N297" i="1" s="1"/>
  <c r="O297" i="1"/>
  <c r="H157" i="1"/>
  <c r="N157" i="1" s="1"/>
  <c r="O157" i="1"/>
  <c r="H305" i="1"/>
  <c r="N305" i="1" s="1"/>
  <c r="O305" i="1"/>
  <c r="H329" i="1"/>
  <c r="N329" i="1" s="1"/>
  <c r="O329" i="1"/>
  <c r="H172" i="1"/>
  <c r="N172" i="1" s="1"/>
  <c r="H180" i="1"/>
  <c r="N180" i="1" s="1"/>
  <c r="H108" i="1"/>
  <c r="N108" i="1" s="1"/>
  <c r="O30" i="1"/>
  <c r="O46" i="1"/>
  <c r="O66" i="1"/>
  <c r="O82" i="1"/>
  <c r="O98" i="1"/>
  <c r="O126" i="1"/>
  <c r="O150" i="1"/>
  <c r="O166" i="1"/>
  <c r="O182" i="1"/>
  <c r="O286" i="1"/>
  <c r="O306" i="1"/>
  <c r="O322" i="1"/>
  <c r="O52" i="1"/>
  <c r="O148" i="1"/>
  <c r="O268" i="1"/>
  <c r="O312" i="1"/>
  <c r="O35" i="1"/>
  <c r="O79" i="1"/>
  <c r="O99" i="1"/>
  <c r="O123" i="1"/>
  <c r="O151" i="1"/>
  <c r="O167" i="1"/>
  <c r="O187" i="1"/>
  <c r="O203" i="1"/>
  <c r="O219" i="1"/>
  <c r="O247" i="1"/>
  <c r="O275" i="1"/>
  <c r="O291" i="1"/>
  <c r="O323" i="1"/>
  <c r="O64" i="1"/>
  <c r="O104" i="1"/>
  <c r="O276" i="1"/>
  <c r="O328" i="1"/>
  <c r="O32" i="1"/>
  <c r="O72" i="1"/>
  <c r="O144" i="1"/>
  <c r="O184" i="1"/>
  <c r="O288" i="1"/>
  <c r="O332" i="1"/>
  <c r="O14" i="1"/>
  <c r="H16" i="1"/>
  <c r="N16" i="1" s="1"/>
  <c r="O16" i="1"/>
  <c r="H12" i="1"/>
  <c r="N12" i="1" s="1"/>
  <c r="O12" i="1"/>
  <c r="O15" i="1"/>
  <c r="O4" i="1"/>
  <c r="O8" i="1"/>
  <c r="O3" i="1"/>
  <c r="O5" i="1"/>
  <c r="H6" i="1"/>
  <c r="N6" i="1" s="1"/>
  <c r="O6" i="1"/>
  <c r="O7" i="1"/>
  <c r="O9" i="1"/>
  <c r="O2" i="1"/>
  <c r="M9" i="8" l="1"/>
  <c r="M8" i="8"/>
  <c r="M10" i="8" s="1"/>
  <c r="M6" i="8"/>
  <c r="M7" i="8"/>
  <c r="J22" i="8"/>
  <c r="J8" i="8"/>
  <c r="J9" i="8"/>
  <c r="J6" i="8"/>
  <c r="J7" i="8"/>
  <c r="J10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A9E164-621A-4A87-91DB-BDBA7F4DB50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<sst xmlns="http://schemas.openxmlformats.org/spreadsheetml/2006/main" count="740" uniqueCount="53">
  <si>
    <t xml:space="preserve">Taxes </t>
  </si>
  <si>
    <t>Shipping/frieght</t>
  </si>
  <si>
    <t>Expedite fees</t>
  </si>
  <si>
    <t>PO Total Cost</t>
  </si>
  <si>
    <t>Need by</t>
  </si>
  <si>
    <t>PO Date</t>
  </si>
  <si>
    <t>Requisition Date</t>
  </si>
  <si>
    <t>Standard delivery date</t>
  </si>
  <si>
    <t>Supplier</t>
  </si>
  <si>
    <t>UNILEVER ASCC</t>
  </si>
  <si>
    <t>CENTRAL STICKS S R O</t>
  </si>
  <si>
    <t>H&amp;R SOUTH AFRICA (PTY) LTD</t>
  </si>
  <si>
    <t>UNILEVER ASIA PRIVATE LIMITED</t>
  </si>
  <si>
    <t>POSIMAT S.A.</t>
  </si>
  <si>
    <t>CENTRAL STICKS S.R.O.</t>
  </si>
  <si>
    <t>SOMIC VERPACKUNGSMASCHINEN</t>
  </si>
  <si>
    <t>TAVIL INDEBE S A U</t>
  </si>
  <si>
    <t>Suppliers</t>
  </si>
  <si>
    <t>expedite</t>
  </si>
  <si>
    <t>Column1</t>
  </si>
  <si>
    <t>Column2</t>
  </si>
  <si>
    <t>Column Labels</t>
  </si>
  <si>
    <t>Grand Total</t>
  </si>
  <si>
    <t>Row Labels</t>
  </si>
  <si>
    <t>Distance</t>
  </si>
  <si>
    <t>Expedite</t>
  </si>
  <si>
    <t>Standard</t>
  </si>
  <si>
    <t>FALSE</t>
  </si>
  <si>
    <t>(blank)</t>
  </si>
  <si>
    <t>Sum of Shipping/frieght</t>
  </si>
  <si>
    <t>Total Shipping fees</t>
  </si>
  <si>
    <t>Mean</t>
  </si>
  <si>
    <t>Median</t>
  </si>
  <si>
    <r>
      <t>1</t>
    </r>
    <r>
      <rPr>
        <vertAlign val="superscript"/>
        <sz val="10"/>
        <color theme="1"/>
        <rFont val="Liberation Sans"/>
        <family val="2"/>
      </rPr>
      <t>st</t>
    </r>
    <r>
      <rPr>
        <sz val="11"/>
        <color theme="1"/>
        <rFont val="Calibri"/>
        <family val="2"/>
        <scheme val="minor"/>
      </rPr>
      <t xml:space="preserve"> quartile</t>
    </r>
  </si>
  <si>
    <r>
      <t>3</t>
    </r>
    <r>
      <rPr>
        <vertAlign val="superscript"/>
        <sz val="10"/>
        <color theme="1"/>
        <rFont val="Liberation Sans"/>
        <family val="2"/>
      </rPr>
      <t>rd</t>
    </r>
    <r>
      <rPr>
        <sz val="11"/>
        <color theme="1"/>
        <rFont val="Calibri"/>
        <family val="2"/>
        <scheme val="minor"/>
      </rPr>
      <t xml:space="preserve"> quartile</t>
    </r>
  </si>
  <si>
    <t>Interquartile range</t>
  </si>
  <si>
    <t>Independent T test</t>
  </si>
  <si>
    <t>Hypothesis</t>
  </si>
  <si>
    <t>H0</t>
  </si>
  <si>
    <t>1=2</t>
  </si>
  <si>
    <t>H1</t>
  </si>
  <si>
    <t>p</t>
  </si>
  <si>
    <t>98% Probability that they have a relative amount of Nouns</t>
  </si>
  <si>
    <t>α</t>
  </si>
  <si>
    <t>Within a 5% error margin</t>
  </si>
  <si>
    <r>
      <t>p&gt;</t>
    </r>
    <r>
      <rPr>
        <sz val="10"/>
        <color theme="1"/>
        <rFont val="Liberation Serif"/>
        <family val="1"/>
      </rPr>
      <t>α</t>
    </r>
  </si>
  <si>
    <t>Accept the null Hypothesis</t>
  </si>
  <si>
    <t>1 = 2021</t>
  </si>
  <si>
    <t>2 = 2021</t>
  </si>
  <si>
    <t>There is no difference in Transportation fees between 2021 and 2022</t>
  </si>
  <si>
    <t>Transportation fees made a significant change for the better!</t>
  </si>
  <si>
    <r>
      <t>1</t>
    </r>
    <r>
      <rPr>
        <sz val="11"/>
        <color theme="1"/>
        <rFont val="Calibri"/>
        <family val="2"/>
      </rPr>
      <t>≥</t>
    </r>
    <r>
      <rPr>
        <sz val="10"/>
        <color theme="1"/>
        <rFont val="Calibri"/>
        <family val="2"/>
      </rPr>
      <t>2</t>
    </r>
  </si>
  <si>
    <r>
      <t>1</t>
    </r>
    <r>
      <rPr>
        <sz val="11"/>
        <color theme="1"/>
        <rFont val="Calibri"/>
        <family val="2"/>
      </rPr>
      <t>≠</t>
    </r>
    <r>
      <rPr>
        <sz val="10"/>
        <color theme="1"/>
        <rFont val="Calibri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</si>
</sst>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0"/>
      <color theme="1"/>
      <name val="Liberation Sans"/>
      <family val="2"/>
    </font>
    <font>
      <sz val="10"/>
      <color theme="1"/>
      <name val="Calibri"/>
      <family val="2"/>
    </font>
    <font>
      <sz val="10"/>
      <color theme="1"/>
      <name val="Liberation Serif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4" fontId="0" fillId="0" borderId="0" xfId="0" applyNumberFormat="1"/>
    <xf numFmtId="2" fontId="0" fillId="0" borderId="0" xfId="1" applyNumberFormat="1" applyFont="1"/>
    <xf numFmtId="2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/>
  </cellXfs>
  <cellStyles count="2">
    <cellStyle name="Currency" xfId="1" builtinId="4"/>
    <cellStyle name="Normal" xfId="0" builtinId="0"/>
  </cellStyles>
  <dxfs count="1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numFmt numFmtId="19" formatCode="m/d/yyyy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[Logistics Data Excel.xlsx]Sheet6!PivotTable3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Expedite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CENTRAL STICKS S R O</c:v>
                </c:pt>
                <c:pt idx="1">
                  <c:v>CENTRAL STICKS S.R.O.</c:v>
                </c:pt>
                <c:pt idx="2">
                  <c:v>H&amp;R SOUTH AFRICA (PTY) LTD</c:v>
                </c:pt>
                <c:pt idx="3">
                  <c:v>POSIMAT S.A.</c:v>
                </c:pt>
                <c:pt idx="4">
                  <c:v>SOMIC VERPACKUNGSMASCHINEN</c:v>
                </c:pt>
                <c:pt idx="5">
                  <c:v>TAVIL INDEBE S A U</c:v>
                </c:pt>
                <c:pt idx="6">
                  <c:v>UNILEVER ASCC</c:v>
                </c:pt>
                <c:pt idx="7">
                  <c:v>UNILEVER ASIA PRIVATE LIMITED</c:v>
                </c:pt>
                <c:pt idx="8">
                  <c:v>(blank)</c:v>
                </c:pt>
              </c:strCache>
            </c:strRef>
          </c:cat>
          <c:val>
            <c:numRef>
              <c:f>Sheet6!$B$5:$B$14</c:f>
              <c:numCache>
                <c:formatCode>General</c:formatCode>
                <c:ptCount val="9"/>
                <c:pt idx="0">
                  <c:v>2778.5193532295939</c:v>
                </c:pt>
                <c:pt idx="1">
                  <c:v>2413.1185843600365</c:v>
                </c:pt>
                <c:pt idx="2">
                  <c:v>2787.0083268127605</c:v>
                </c:pt>
                <c:pt idx="3">
                  <c:v>2489.9315127792006</c:v>
                </c:pt>
                <c:pt idx="4">
                  <c:v>2051.3800804167859</c:v>
                </c:pt>
                <c:pt idx="5">
                  <c:v>1925.9106245909045</c:v>
                </c:pt>
                <c:pt idx="6">
                  <c:v>1896.3530966718213</c:v>
                </c:pt>
                <c:pt idx="7">
                  <c:v>2638.455404478053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FA4-4FFA-9B6D-59B82A7C22E0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CENTRAL STICKS S R O</c:v>
                </c:pt>
                <c:pt idx="1">
                  <c:v>CENTRAL STICKS S.R.O.</c:v>
                </c:pt>
                <c:pt idx="2">
                  <c:v>H&amp;R SOUTH AFRICA (PTY) LTD</c:v>
                </c:pt>
                <c:pt idx="3">
                  <c:v>POSIMAT S.A.</c:v>
                </c:pt>
                <c:pt idx="4">
                  <c:v>SOMIC VERPACKUNGSMASCHINEN</c:v>
                </c:pt>
                <c:pt idx="5">
                  <c:v>TAVIL INDEBE S A U</c:v>
                </c:pt>
                <c:pt idx="6">
                  <c:v>UNILEVER ASCC</c:v>
                </c:pt>
                <c:pt idx="7">
                  <c:v>UNILEVER ASIA PRIVATE LIMITED</c:v>
                </c:pt>
                <c:pt idx="8">
                  <c:v>(blank)</c:v>
                </c:pt>
              </c:strCache>
            </c:strRef>
          </c:cat>
          <c:val>
            <c:numRef>
              <c:f>Sheet6!$C$5:$C$14</c:f>
              <c:numCache>
                <c:formatCode>General</c:formatCode>
                <c:ptCount val="9"/>
                <c:pt idx="0">
                  <c:v>2218.6507727070184</c:v>
                </c:pt>
                <c:pt idx="1">
                  <c:v>2376.5500492958577</c:v>
                </c:pt>
                <c:pt idx="2">
                  <c:v>1932.2316634839735</c:v>
                </c:pt>
                <c:pt idx="3">
                  <c:v>2901.2111422412017</c:v>
                </c:pt>
                <c:pt idx="4">
                  <c:v>2748.3378448298172</c:v>
                </c:pt>
                <c:pt idx="5">
                  <c:v>3177.8530551325898</c:v>
                </c:pt>
                <c:pt idx="6">
                  <c:v>2951.3337233144357</c:v>
                </c:pt>
                <c:pt idx="7">
                  <c:v>2167.3505481966658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FA4-4FFA-9B6D-59B82A7C22E0}"/>
            </c:ext>
          </c:extLst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CENTRAL STICKS S R O</c:v>
                </c:pt>
                <c:pt idx="1">
                  <c:v>CENTRAL STICKS S.R.O.</c:v>
                </c:pt>
                <c:pt idx="2">
                  <c:v>H&amp;R SOUTH AFRICA (PTY) LTD</c:v>
                </c:pt>
                <c:pt idx="3">
                  <c:v>POSIMAT S.A.</c:v>
                </c:pt>
                <c:pt idx="4">
                  <c:v>SOMIC VERPACKUNGSMASCHINEN</c:v>
                </c:pt>
                <c:pt idx="5">
                  <c:v>TAVIL INDEBE S A U</c:v>
                </c:pt>
                <c:pt idx="6">
                  <c:v>UNILEVER ASCC</c:v>
                </c:pt>
                <c:pt idx="7">
                  <c:v>UNILEVER ASIA PRIVATE LIMITED</c:v>
                </c:pt>
                <c:pt idx="8">
                  <c:v>(blank)</c:v>
                </c:pt>
              </c:strCache>
            </c:strRef>
          </c:cat>
          <c:val>
            <c:numRef>
              <c:f>Sheet6!$D$5:$D$14</c:f>
              <c:numCache>
                <c:formatCode>General</c:formatCode>
                <c:ptCount val="9"/>
                <c:pt idx="1">
                  <c:v>114.44829682712042</c:v>
                </c:pt>
                <c:pt idx="2">
                  <c:v>367.00822748043265</c:v>
                </c:pt>
                <c:pt idx="4">
                  <c:v>121.67650734958886</c:v>
                </c:pt>
                <c:pt idx="6">
                  <c:v>119.26753940938829</c:v>
                </c:pt>
                <c:pt idx="7">
                  <c:v>122.39988341711243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FA4-4FFA-9B6D-59B82A7C22E0}"/>
            </c:ext>
          </c:extLst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CENTRAL STICKS S R O</c:v>
                </c:pt>
                <c:pt idx="1">
                  <c:v>CENTRAL STICKS S.R.O.</c:v>
                </c:pt>
                <c:pt idx="2">
                  <c:v>H&amp;R SOUTH AFRICA (PTY) LTD</c:v>
                </c:pt>
                <c:pt idx="3">
                  <c:v>POSIMAT S.A.</c:v>
                </c:pt>
                <c:pt idx="4">
                  <c:v>SOMIC VERPACKUNGSMASCHINEN</c:v>
                </c:pt>
                <c:pt idx="5">
                  <c:v>TAVIL INDEBE S A U</c:v>
                </c:pt>
                <c:pt idx="6">
                  <c:v>UNILEVER ASCC</c:v>
                </c:pt>
                <c:pt idx="7">
                  <c:v>UNILEVER ASIA PRIVATE LIMITED</c:v>
                </c:pt>
                <c:pt idx="8">
                  <c:v>(blank)</c:v>
                </c:pt>
              </c:strCache>
            </c:strRef>
          </c:cat>
          <c:val>
            <c:numRef>
              <c:f>Sheet6!$E$5:$E$14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E-2FA4-4FFA-9B6D-59B82A7C2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968175"/>
        <c:axId val="660355631"/>
      </c:barChart>
      <c:catAx>
        <c:axId val="35996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55631"/>
        <c:crosses val="autoZero"/>
        <c:auto val="1"/>
        <c:lblAlgn val="ctr"/>
        <c:lblOffset val="100"/>
        <c:noMultiLvlLbl val="0"/>
      </c:catAx>
      <c:valAx>
        <c:axId val="66035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96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[Logistics Data Excel.xlsx]Sheet6!PivotTable3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Expedite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CENTRAL STICKS S R O</c:v>
                </c:pt>
                <c:pt idx="1">
                  <c:v>CENTRAL STICKS S.R.O.</c:v>
                </c:pt>
                <c:pt idx="2">
                  <c:v>H&amp;R SOUTH AFRICA (PTY) LTD</c:v>
                </c:pt>
                <c:pt idx="3">
                  <c:v>POSIMAT S.A.</c:v>
                </c:pt>
                <c:pt idx="4">
                  <c:v>SOMIC VERPACKUNGSMASCHINEN</c:v>
                </c:pt>
                <c:pt idx="5">
                  <c:v>TAVIL INDEBE S A U</c:v>
                </c:pt>
                <c:pt idx="6">
                  <c:v>UNILEVER ASCC</c:v>
                </c:pt>
                <c:pt idx="7">
                  <c:v>UNILEVER ASIA PRIVATE LIMITED</c:v>
                </c:pt>
                <c:pt idx="8">
                  <c:v>(blank)</c:v>
                </c:pt>
              </c:strCache>
            </c:strRef>
          </c:cat>
          <c:val>
            <c:numRef>
              <c:f>Sheet6!$B$5:$B$14</c:f>
              <c:numCache>
                <c:formatCode>General</c:formatCode>
                <c:ptCount val="9"/>
                <c:pt idx="0">
                  <c:v>2778.5193532295939</c:v>
                </c:pt>
                <c:pt idx="1">
                  <c:v>2413.1185843600365</c:v>
                </c:pt>
                <c:pt idx="2">
                  <c:v>2787.0083268127605</c:v>
                </c:pt>
                <c:pt idx="3">
                  <c:v>2489.9315127792006</c:v>
                </c:pt>
                <c:pt idx="4">
                  <c:v>2051.3800804167859</c:v>
                </c:pt>
                <c:pt idx="5">
                  <c:v>1925.9106245909045</c:v>
                </c:pt>
                <c:pt idx="6">
                  <c:v>1896.3530966718213</c:v>
                </c:pt>
                <c:pt idx="7">
                  <c:v>2638.455404478053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AA-4588-8AD0-ED42A8EF1B25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CENTRAL STICKS S R O</c:v>
                </c:pt>
                <c:pt idx="1">
                  <c:v>CENTRAL STICKS S.R.O.</c:v>
                </c:pt>
                <c:pt idx="2">
                  <c:v>H&amp;R SOUTH AFRICA (PTY) LTD</c:v>
                </c:pt>
                <c:pt idx="3">
                  <c:v>POSIMAT S.A.</c:v>
                </c:pt>
                <c:pt idx="4">
                  <c:v>SOMIC VERPACKUNGSMASCHINEN</c:v>
                </c:pt>
                <c:pt idx="5">
                  <c:v>TAVIL INDEBE S A U</c:v>
                </c:pt>
                <c:pt idx="6">
                  <c:v>UNILEVER ASCC</c:v>
                </c:pt>
                <c:pt idx="7">
                  <c:v>UNILEVER ASIA PRIVATE LIMITED</c:v>
                </c:pt>
                <c:pt idx="8">
                  <c:v>(blank)</c:v>
                </c:pt>
              </c:strCache>
            </c:strRef>
          </c:cat>
          <c:val>
            <c:numRef>
              <c:f>Sheet6!$C$5:$C$14</c:f>
              <c:numCache>
                <c:formatCode>General</c:formatCode>
                <c:ptCount val="9"/>
                <c:pt idx="0">
                  <c:v>2218.6507727070184</c:v>
                </c:pt>
                <c:pt idx="1">
                  <c:v>2376.5500492958577</c:v>
                </c:pt>
                <c:pt idx="2">
                  <c:v>1932.2316634839735</c:v>
                </c:pt>
                <c:pt idx="3">
                  <c:v>2901.2111422412017</c:v>
                </c:pt>
                <c:pt idx="4">
                  <c:v>2748.3378448298172</c:v>
                </c:pt>
                <c:pt idx="5">
                  <c:v>3177.8530551325898</c:v>
                </c:pt>
                <c:pt idx="6">
                  <c:v>2951.3337233144357</c:v>
                </c:pt>
                <c:pt idx="7">
                  <c:v>2167.3505481966658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AA-4588-8AD0-ED42A8EF1B25}"/>
            </c:ext>
          </c:extLst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CENTRAL STICKS S R O</c:v>
                </c:pt>
                <c:pt idx="1">
                  <c:v>CENTRAL STICKS S.R.O.</c:v>
                </c:pt>
                <c:pt idx="2">
                  <c:v>H&amp;R SOUTH AFRICA (PTY) LTD</c:v>
                </c:pt>
                <c:pt idx="3">
                  <c:v>POSIMAT S.A.</c:v>
                </c:pt>
                <c:pt idx="4">
                  <c:v>SOMIC VERPACKUNGSMASCHINEN</c:v>
                </c:pt>
                <c:pt idx="5">
                  <c:v>TAVIL INDEBE S A U</c:v>
                </c:pt>
                <c:pt idx="6">
                  <c:v>UNILEVER ASCC</c:v>
                </c:pt>
                <c:pt idx="7">
                  <c:v>UNILEVER ASIA PRIVATE LIMITED</c:v>
                </c:pt>
                <c:pt idx="8">
                  <c:v>(blank)</c:v>
                </c:pt>
              </c:strCache>
            </c:strRef>
          </c:cat>
          <c:val>
            <c:numRef>
              <c:f>Sheet6!$D$5:$D$14</c:f>
              <c:numCache>
                <c:formatCode>General</c:formatCode>
                <c:ptCount val="9"/>
                <c:pt idx="1">
                  <c:v>114.44829682712042</c:v>
                </c:pt>
                <c:pt idx="2">
                  <c:v>367.00822748043265</c:v>
                </c:pt>
                <c:pt idx="4">
                  <c:v>121.67650734958886</c:v>
                </c:pt>
                <c:pt idx="6">
                  <c:v>119.26753940938829</c:v>
                </c:pt>
                <c:pt idx="7">
                  <c:v>122.39988341711243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AA-4588-8AD0-ED42A8EF1B25}"/>
            </c:ext>
          </c:extLst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CENTRAL STICKS S R O</c:v>
                </c:pt>
                <c:pt idx="1">
                  <c:v>CENTRAL STICKS S.R.O.</c:v>
                </c:pt>
                <c:pt idx="2">
                  <c:v>H&amp;R SOUTH AFRICA (PTY) LTD</c:v>
                </c:pt>
                <c:pt idx="3">
                  <c:v>POSIMAT S.A.</c:v>
                </c:pt>
                <c:pt idx="4">
                  <c:v>SOMIC VERPACKUNGSMASCHINEN</c:v>
                </c:pt>
                <c:pt idx="5">
                  <c:v>TAVIL INDEBE S A U</c:v>
                </c:pt>
                <c:pt idx="6">
                  <c:v>UNILEVER ASCC</c:v>
                </c:pt>
                <c:pt idx="7">
                  <c:v>UNILEVER ASIA PRIVATE LIMITED</c:v>
                </c:pt>
                <c:pt idx="8">
                  <c:v>(blank)</c:v>
                </c:pt>
              </c:strCache>
            </c:strRef>
          </c:cat>
          <c:val>
            <c:numRef>
              <c:f>Sheet6!$E$5:$E$14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3-78AA-4588-8AD0-ED42A8EF1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968175"/>
        <c:axId val="660355631"/>
      </c:barChart>
      <c:catAx>
        <c:axId val="35996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55631"/>
        <c:crosses val="autoZero"/>
        <c:auto val="1"/>
        <c:lblAlgn val="ctr"/>
        <c:lblOffset val="100"/>
        <c:noMultiLvlLbl val="0"/>
      </c:catAx>
      <c:valAx>
        <c:axId val="66035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96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Shipping fees by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Shipping fees by Distance</a:t>
          </a:r>
        </a:p>
      </cx:txPr>
    </cx:title>
    <cx:plotArea>
      <cx:plotAreaRegion>
        <cx:series layoutId="boxWhisker" uniqueId="{88E50AC3-1C90-4353-A537-F9E3E1C7A91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Shipping fees by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Shipping fees by Distance</a:t>
          </a:r>
        </a:p>
      </cx:txPr>
    </cx:title>
    <cx:plotArea>
      <cx:plotAreaRegion>
        <cx:series layoutId="boxWhisker" uniqueId="{3F9F514C-CF10-42A3-9DAE-EF64AD2606D0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20782</xdr:colOff>
      <xdr:row>2</xdr:row>
      <xdr:rowOff>0</xdr:rowOff>
    </xdr:from>
    <xdr:to>
      <xdr:col>14</xdr:col>
      <xdr:colOff>153785</xdr:colOff>
      <xdr:row>17</xdr:row>
      <xdr:rowOff>-1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FB0344-B5D2-3FFB-FC6C-1F55FDADE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91440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AB55476-C302-4268-814D-D16BFA0CB8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17</xdr:row>
      <xdr:rowOff>0</xdr:rowOff>
    </xdr:from>
    <xdr:to>
      <xdr:col>7</xdr:col>
      <xdr:colOff>93604</xdr:colOff>
      <xdr:row>31</xdr:row>
      <xdr:rowOff>117980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DDEE54-0044-4635-82CE-99DD666269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91439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2ED838C-C4BD-48BB-9B1E-D3C5B3AE7E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71788" y="183173"/>
              <a:ext cx="4553536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scha Hermes" refreshedDate="44866.932974305557" createdVersion="8" refreshedVersion="8" minRefreshableVersion="3" recordCount="333" xr:uid="{1E22AA43-89A7-4192-A754-9E02D9A8FEE0}">
  <cacheSource type="worksheet">
    <worksheetSource ref="A1:O1048576" sheet="Sheet1"/>
  </cacheSource>
  <cacheFields count="14">
    <cacheField name="Suppliers" numFmtId="0">
      <sharedItems containsBlank="1" count="9">
        <s v="UNILEVER ASCC"/>
        <s v="CENTRAL STICKS S R O"/>
        <s v="H&amp;R SOUTH AFRICA (PTY) LTD"/>
        <s v="UNILEVER ASIA PRIVATE LIMITED"/>
        <s v="POSIMAT S.A."/>
        <s v="CENTRAL STICKS S.R.O."/>
        <s v="TAVIL INDEBE S A U"/>
        <s v="SOMIC VERPACKUNGSMASCHINEN"/>
        <m/>
      </sharedItems>
    </cacheField>
    <cacheField name="Column1" numFmtId="0">
      <sharedItems containsString="0" containsBlank="1" containsNumber="1" minValue="6.4340232884224635E-3" maxValue="0.99946377531965869"/>
    </cacheField>
    <cacheField name="Supplier" numFmtId="0">
      <sharedItems containsBlank="1" count="10">
        <s v="UNILEVER ASCC"/>
        <s v="TAVIL INDEBE S A U"/>
        <s v="UNILEVER ASIA PRIVATE LIMITED"/>
        <s v="POSIMAT S.A."/>
        <s v="H&amp;R SOUTH AFRICA (PTY) LTD"/>
        <s v="SOMIC VERPACKUNGSMASCHINEN"/>
        <s v="CENTRAL STICKS S.R.O."/>
        <s v="CENTRAL STICKS S R O"/>
        <s v="Suppliers"/>
        <m/>
      </sharedItems>
    </cacheField>
    <cacheField name="PO Total Cost" numFmtId="44">
      <sharedItems containsString="0" containsBlank="1" containsNumber="1" minValue="128.40650993234169" maxValue="19906.220728251257" count="333">
        <n v="19018.576947293801"/>
        <n v="18748.228897776084"/>
        <n v="9970.9553269803509"/>
        <n v="8831.9945508094879"/>
        <n v="8317.6065083949543"/>
        <n v="16246.537401612735"/>
        <n v="10859.973884091914"/>
        <n v="1307.8576392296748"/>
        <n v="11458.977994794086"/>
        <n v="11435.594728652781"/>
        <n v="18109.411563320351"/>
        <n v="6354.3484506605628"/>
        <n v="4884.6014188388363"/>
        <n v="5658.4348943345094"/>
        <n v="10475.584799954035"/>
        <n v="7388.0210575325282"/>
        <n v="12206.672840118044"/>
        <n v="6467.015179045854"/>
        <n v="9716.6263426814312"/>
        <n v="11197.814121237188"/>
        <n v="16986.026299864065"/>
        <n v="18363.097927986968"/>
        <n v="17356.262259869411"/>
        <n v="13456.048977488363"/>
        <n v="711.64532795143566"/>
        <n v="17675.483993548347"/>
        <n v="1763.7391558368254"/>
        <n v="11786.8807396967"/>
        <n v="16620.654191561996"/>
        <n v="4014.932029969993"/>
        <n v="10724.922287719679"/>
        <n v="10022.061061244169"/>
        <n v="1108.6868100583124"/>
        <n v="10794.516482150519"/>
        <n v="5657.7619113148221"/>
        <n v="2608.4271715621021"/>
        <n v="6020.6547353010583"/>
        <n v="13353.933431576861"/>
        <n v="8017.3993036269867"/>
        <n v="3075.1843781072807"/>
        <n v="6401.0258939599507"/>
        <n v="7319.9141050357293"/>
        <n v="9715.4609410893117"/>
        <n v="8471.2405115409802"/>
        <n v="5756.4258022104405"/>
        <n v="11613.615651783643"/>
        <n v="11103.209801243713"/>
        <n v="8991.1936045500934"/>
        <n v="11555.066233556036"/>
        <n v="2283.5502986292622"/>
        <n v="7846.6842691322163"/>
        <n v="5533.5090657976862"/>
        <n v="10168.914737699548"/>
        <n v="14786.227828494682"/>
        <n v="19717.352672364683"/>
        <n v="5376.0495027189181"/>
        <n v="14597.796084401345"/>
        <n v="16751.141658064644"/>
        <n v="16988.658730387961"/>
        <n v="18537.416472333924"/>
        <n v="18200.307233445135"/>
        <n v="3610.931824981285"/>
        <n v="7795.4646989555722"/>
        <n v="5736.1909207173348"/>
        <n v="14899.151940675574"/>
        <n v="3003.9956801001576"/>
        <n v="1569.7041576172044"/>
        <n v="19634.122055498741"/>
        <n v="19137.717145094615"/>
        <n v="16668.705361504512"/>
        <n v="17404.718937176352"/>
        <n v="1683.5740108439245"/>
        <n v="7389.2896141130213"/>
        <n v="2404.6204278950722"/>
        <n v="14488.515316144392"/>
        <n v="17516.544903624497"/>
        <n v="16519.61429325931"/>
        <n v="11716.958269904962"/>
        <n v="5669.4204646013177"/>
        <n v="8537.689364349817"/>
        <n v="11482.762821949113"/>
        <n v="11597.306958580664"/>
        <n v="702.04993404634047"/>
        <n v="13994.868718706477"/>
        <n v="4483.4707193910472"/>
        <n v="10342.91010503556"/>
        <n v="11755.486378585671"/>
        <n v="12300.860307625857"/>
        <n v="11065.644904193447"/>
        <n v="916.28090044607814"/>
        <n v="3264.4022551759354"/>
        <n v="5791.698610292633"/>
        <n v="19899.158671858957"/>
        <n v="14109.398117641023"/>
        <n v="6131.1085101586868"/>
        <n v="13315.427880607931"/>
        <n v="16557.534940757836"/>
        <n v="1808.7418584353343"/>
        <n v="1641.0129962664444"/>
        <n v="3265.4058998797141"/>
        <n v="13305.26941918746"/>
        <n v="5106.0719426262003"/>
        <n v="19623.702801798183"/>
        <n v="10627.677991516777"/>
        <n v="13336.66500243999"/>
        <n v="7835.2005884264518"/>
        <n v="11104.275049010928"/>
        <n v="7378.1003889556087"/>
        <n v="3741.7117454155014"/>
        <n v="7991.8602313548299"/>
        <n v="18008.050331318274"/>
        <n v="3504.7307970869701"/>
        <n v="16657.782781084643"/>
        <n v="15021.062623404419"/>
        <n v="702.7446913197366"/>
        <n v="16960.4607970867"/>
        <n v="16188.227397588613"/>
        <n v="19013.123857985749"/>
        <n v="6784.9976947456826"/>
        <n v="4857.3206574046999"/>
        <n v="10682.499710362676"/>
        <n v="9073.3695436909275"/>
        <n v="5408.6352119263338"/>
        <n v="3461.9178807597596"/>
        <n v="9887.6220974424486"/>
        <n v="514.98236664335946"/>
        <n v="11325.569505159188"/>
        <n v="2194.6429901984411"/>
        <n v="12199.332444577189"/>
        <n v="17192.644939591119"/>
        <n v="8101.3862789956329"/>
        <n v="2085.286929448946"/>
        <n v="15483.293496756449"/>
        <n v="2712.4821821337287"/>
        <n v="18836.708370383654"/>
        <n v="6016.4659899963908"/>
        <n v="8690.0584181861377"/>
        <n v="11580.170087377108"/>
        <n v="1214.8700227499144"/>
        <n v="2390.19215081117"/>
        <n v="12888.488611262004"/>
        <n v="4490.3924027535249"/>
        <n v="5060.6527570216394"/>
        <n v="12551.102587162681"/>
        <n v="2461.2365116151036"/>
        <n v="11489.651910279954"/>
        <n v="19738.886933634953"/>
        <n v="13693.260830772493"/>
        <n v="1838.7424414152642"/>
        <n v="1587.0509744168703"/>
        <n v="12816.474480285277"/>
        <n v="9175.8070116490435"/>
        <n v="6793.0011344683571"/>
        <n v="15996.379000515268"/>
        <n v="9712.6596149238212"/>
        <n v="930.21047030025454"/>
        <n v="6721.9319408162946"/>
        <n v="15336.168802187562"/>
        <n v="14779.694156546937"/>
        <n v="7335.1256765431035"/>
        <n v="18702.634227406263"/>
        <n v="10422.386774815579"/>
        <n v="10665.362617731731"/>
        <n v="13862.040025629238"/>
        <n v="14611.017973731279"/>
        <n v="6377.0811862448236"/>
        <n v="4573.1950679935699"/>
        <n v="6833.1698360567825"/>
        <n v="9735.4642519779663"/>
        <n v="13770.490865824891"/>
        <n v="11649.862543999778"/>
        <n v="901.23470052742687"/>
        <n v="13496.623396052748"/>
        <n v="2399.3773328227985"/>
        <n v="2702.6737217120676"/>
        <n v="16893.848776279316"/>
        <n v="6607.0661575337854"/>
        <n v="12283.201710913969"/>
        <n v="5098.0296961120366"/>
        <n v="6938.1848538230643"/>
        <n v="1724.3078197436823"/>
        <n v="13301.603376751686"/>
        <n v="9508.7476981675572"/>
        <n v="7547.2717561409545"/>
        <n v="1239.3805692559279"/>
        <n v="7829.8385347971134"/>
        <n v="19310.216534153489"/>
        <n v="387.24118600631965"/>
        <n v="2736.7515567156374"/>
        <n v="16146.558295176394"/>
        <n v="12518.790549300376"/>
        <n v="2039.6301575012599"/>
        <n v="5775.3053490124321"/>
        <n v="1475.5361901727592"/>
        <n v="10730.5902306434"/>
        <n v="3900.2972352795327"/>
        <n v="3899.9436280451528"/>
        <n v="13145.060868360435"/>
        <n v="6348.5554253384362"/>
        <n v="10039.819169580465"/>
        <n v="8329.944425724696"/>
        <n v="15606.188548587372"/>
        <n v="4864.1873935951071"/>
        <n v="17174.629604950274"/>
        <n v="17436.673359541626"/>
        <n v="15631.882533887732"/>
        <n v="13930.419878306458"/>
        <n v="16781.958685925096"/>
        <n v="12222.998268198471"/>
        <n v="3643.5175321849811"/>
        <n v="7379.8256800087429"/>
        <n v="2474.3405506024296"/>
        <n v="16298.545124397413"/>
        <n v="13654.833282522475"/>
        <n v="12351.649167177597"/>
        <n v="12053.2364291336"/>
        <n v="5322.2241826348136"/>
        <n v="16322.215903097334"/>
        <n v="15033.176334808573"/>
        <n v="13887.499821313542"/>
        <n v="1035.8821412478969"/>
        <n v="9370.7372117136838"/>
        <n v="2218.4845412941768"/>
        <n v="12457.874156789494"/>
        <n v="19485.615445127103"/>
        <n v="8368.5442665624869"/>
        <n v="5437.3256805903502"/>
        <n v="1959.6376117298053"/>
        <n v="324.48828748959488"/>
        <n v="18720.40009920275"/>
        <n v="1350.7385289363438"/>
        <n v="15675.787301466178"/>
        <n v="14983.645722413661"/>
        <n v="5660.0746933513537"/>
        <n v="17849.277220177893"/>
        <n v="2840.2655280452095"/>
        <n v="19192.868756829896"/>
        <n v="19482.845344638743"/>
        <n v="3144.4088977322049"/>
        <n v="8862.1611335100442"/>
        <n v="10489.346871909904"/>
        <n v="128.40650993234169"/>
        <n v="17811.908944138311"/>
        <n v="8886.1349321308353"/>
        <n v="9493.8279377709932"/>
        <n v="9651.1060537258491"/>
        <n v="760.15085852959135"/>
        <n v="11692.121775148116"/>
        <n v="8172.2790594125927"/>
        <n v="1294.682895141186"/>
        <n v="12639.093956802704"/>
        <n v="6689.7009362946756"/>
        <n v="5913.2922111783273"/>
        <n v="8295.3584557048325"/>
        <n v="1963.3839328684521"/>
        <n v="11854.742880433058"/>
        <n v="7701.3363198363268"/>
        <n v="17977.39034892587"/>
        <n v="4994.5007285762476"/>
        <n v="8602.9297307731595"/>
        <n v="3374.727996731086"/>
        <n v="9675.4019093280276"/>
        <n v="15769.162396377302"/>
        <n v="449.24402627101847"/>
        <n v="7583.4105013919743"/>
        <n v="13919.986492258698"/>
        <n v="19906.220728251257"/>
        <n v="4745.1235131041503"/>
        <n v="159.87421600980989"/>
        <n v="14903.853437854565"/>
        <n v="14556.405909111889"/>
        <n v="14631.709436514153"/>
        <n v="12528.143419007007"/>
        <n v="1830.1937636386101"/>
        <n v="9446.9438497245701"/>
        <n v="867.54912323783401"/>
        <n v="12567.543519173514"/>
        <n v="7496.8269146127532"/>
        <n v="11933.852603289317"/>
        <n v="12092.019000596847"/>
        <n v="13933.574835792975"/>
        <n v="15681.293052314935"/>
        <n v="13226.764327739749"/>
        <n v="15041.413018890918"/>
        <n v="14744.907707786599"/>
        <n v="12844.699834815467"/>
        <n v="14262.433144228344"/>
        <n v="1031.1752726041279"/>
        <n v="2996.2719747268497"/>
        <n v="16296.843676227681"/>
        <n v="14410.259926745824"/>
        <n v="19889.343328310773"/>
        <n v="533.64788067640006"/>
        <n v="11193.971046705719"/>
        <n v="517.68471830694102"/>
        <n v="7912.0635871568102"/>
        <n v="7349.1666552144497"/>
        <n v="11157.242650796803"/>
        <n v="6636.3064060563092"/>
        <n v="8813.5169532883065"/>
        <n v="18490.096973862161"/>
        <n v="8770.4808061772183"/>
        <n v="11952.685416144666"/>
        <n v="5909.983905484617"/>
        <n v="16249.255996243221"/>
        <n v="10551.270194876346"/>
        <n v="6426.4726568613842"/>
        <n v="12082.748534164324"/>
        <n v="11344.53428137622"/>
        <n v="8891.5078347765066"/>
        <n v="14669.736393734447"/>
        <n v="4741.5227193393457"/>
        <n v="1203.1797618933626"/>
        <n v="3684.2083952835146"/>
        <n v="17522.675039809586"/>
        <n v="1041.1691797120893"/>
        <n v="10038.765377257028"/>
        <n v="7438.8474022115615"/>
        <n v="18282.180308769792"/>
        <n v="4698.4746790883846"/>
        <n v="18183.164178615531"/>
        <n v="17999.521688092052"/>
        <n v="17821.169059207725"/>
        <n v="2952.7286482846525"/>
        <n v="7843.5102650489898"/>
        <n v="8755.4228652200127"/>
        <n v="4376.2324206477588"/>
        <n v="15617.816782437583"/>
        <n v="319.70374615036155"/>
        <n v="10998.514780471442"/>
        <n v="500.09892971904611"/>
        <n v="16351.966589097969"/>
        <m/>
      </sharedItems>
    </cacheField>
    <cacheField name="Taxes " numFmtId="0">
      <sharedItems containsString="0" containsBlank="1" containsNumber="1" minValue="10.13127363366176" maxValue="1570.6008154590243"/>
    </cacheField>
    <cacheField name="Shipping/frieght" numFmtId="0">
      <sharedItems containsString="0" containsBlank="1" containsNumber="1" minValue="20" maxValue="320" count="332">
        <n v="117.24005851203938"/>
        <n v="118.04482882848653"/>
        <n v="122.2980380122727"/>
        <n v="111.68741069376613"/>
        <n v="112.13065854900211"/>
        <n v="124.03364499295893"/>
        <n v="111.52702989239077"/>
        <n v="119.51237450590743"/>
        <n v="110.44257301998775"/>
        <n v="115.08456923520384"/>
        <n v="113.04810318652342"/>
        <n v="122.49847040991841"/>
        <n v="119.59819203203344"/>
        <n v="114.44829682712042"/>
        <n v="106.16925951016033"/>
        <n v="124.84167647163447"/>
        <n v="105.00713718662749"/>
        <n v="123.72690458745227"/>
        <n v="121.02521165237069"/>
        <n v="119.93909423571981"/>
        <n v="117.39698648961654"/>
        <n v="126.29569867127094"/>
        <n v="126.97395574266518"/>
        <n v="127.03818769363018"/>
        <n v="123.26823093567526"/>
        <n v="119.1714238053919"/>
        <n v="122.61930843101918"/>
        <n v="115.18199615964168"/>
        <n v="118.90891048091748"/>
        <n v="121.57100144496422"/>
        <n v="114.81282840327549"/>
        <n v="112.72839097959513"/>
        <n v="111.93849388411466"/>
        <n v="126.49147717691312"/>
        <n v="117.79785306697475"/>
        <n v="128.67010796268332"/>
        <n v="121.23435362752585"/>
        <n v="118.84489575638825"/>
        <n v="124.04443151682464"/>
        <n v="121.22318748263437"/>
        <n v="111.44687799842427"/>
        <n v="121.46981276844397"/>
        <n v="122.53082864437833"/>
        <n v="121.40555967033802"/>
        <n v="125.77937440155478"/>
        <n v="114.81912145073299"/>
        <n v="125.57683842474394"/>
        <n v="123.09921548985491"/>
        <n v="122.8908258257965"/>
        <n v="121.29391876216354"/>
        <n v="119.27294093466426"/>
        <n v="111.5740402668029"/>
        <n v="120.68389986650115"/>
        <n v="115.91209020452935"/>
        <n v="119.01263635520499"/>
        <n v="122.07682756288138"/>
        <n v="116.71235168329763"/>
        <n v="117.23884782078957"/>
        <n v="127.95780076567468"/>
        <n v="121.6544302665873"/>
        <n v="117.16685150562628"/>
        <n v="122.85730647585697"/>
        <n v="118.17854484094011"/>
        <n v="121.57239422979943"/>
        <n v="112.77064844242007"/>
        <n v="122.987007260948"/>
        <n v="119.00898655361067"/>
        <n v="113.57565907898393"/>
        <n v="123.90705628829062"/>
        <n v="121.55850395775016"/>
        <n v="115.64396587458572"/>
        <n v="120.46867156209585"/>
        <n v="105.97788714553468"/>
        <n v="50"/>
        <n v="122.42370079020033"/>
        <n v="120.52635664139251"/>
        <n v="119.49362969179808"/>
        <n v="118.48450889747956"/>
        <n v="124.92937716378056"/>
        <n v="124.27893236811568"/>
        <n v="123.20547814201522"/>
        <n v="115.0484020143041"/>
        <n v="111.91784931853059"/>
        <n v="114.6588896411464"/>
        <n v="119.32901724246639"/>
        <n v="115.62266610352394"/>
        <n v="123.73243921575916"/>
        <n v="125.43593632398141"/>
        <n v="115.74670328832913"/>
        <n v="127.76358754551187"/>
        <n v="117.69981034894781"/>
        <n v="114.12400999295075"/>
        <n v="128.60695828522145"/>
        <n v="126.11550725858594"/>
        <n v="123.98338730242929"/>
        <n v="120.26387973410701"/>
        <n v="119.26753940938829"/>
        <n v="118.00297701628976"/>
        <n v="115.77005867030658"/>
        <n v="115.13462975875056"/>
        <n v="124.66803640112578"/>
        <n v="111.44273178893923"/>
        <n v="120.94268258914543"/>
        <n v="128.70041536506318"/>
        <n v="116.38186360728791"/>
        <n v="118.36453613181754"/>
        <n v="129.37971269906816"/>
        <n v="118.15749875813962"/>
        <n v="129.36129974193966"/>
        <n v="120.4730252956377"/>
        <n v="115.5333909427348"/>
        <n v="126.00313188492503"/>
        <n v="123.03001457547764"/>
        <n v="119.26861150464339"/>
        <n v="131.4326901233388"/>
        <n v="20"/>
        <n v="125.63025580857371"/>
        <n v="113.4206629405512"/>
        <n v="129.04116642695746"/>
        <n v="127.84547934904921"/>
        <n v="116.34376733333384"/>
        <n v="123.2015048616785"/>
        <n v="116.00606341813638"/>
        <n v="130.9769850632112"/>
        <n v="114.89757231264322"/>
        <n v="124.61731278410291"/>
        <n v="123.67579011604161"/>
        <n v="130.49178335011291"/>
        <n v="123.56703815431895"/>
        <n v="121.88310966596416"/>
        <n v="119.05460701063645"/>
        <n v="123.6180168495012"/>
        <n v="128.65659618790909"/>
        <n v="120.8352637026793"/>
        <n v="121.75624458037873"/>
        <n v="115.07610370902015"/>
        <n v="114.72674773979497"/>
        <n v="111.52485699813671"/>
        <n v="117.48684718248245"/>
        <n v="119.05038709874781"/>
        <n v="118.71287594630041"/>
        <n v="115.61920447540582"/>
        <n v="120.60573552838859"/>
        <n v="121.67650734958886"/>
        <n v="121.81965183665061"/>
        <n v="128.61295402384908"/>
        <n v="129.44753280216145"/>
        <n v="114.63953621955361"/>
        <n v="126.52556208911498"/>
        <n v="123.24771529986066"/>
        <n v="115.82967426701036"/>
        <n v="125.62080631240622"/>
        <n v="131.01865633504462"/>
        <n v="115.80487462300698"/>
        <n v="124.14013848579772"/>
        <n v="113.25095202317226"/>
        <n v="135.74227974868552"/>
        <n v="124.26227754631628"/>
        <n v="125.9658063157561"/>
        <n v="109.586711090305"/>
        <n v="128.04176816023201"/>
        <n v="127.58325463292927"/>
        <n v="129.18202893325736"/>
        <n v="127.39437219505929"/>
        <n v="129.16252079089162"/>
        <n v="118.77206282043564"/>
        <n v="123.75649291146726"/>
        <n v="118.96235460754015"/>
        <n v="117.23678725039535"/>
        <n v="122.54771012883957"/>
        <n v="124.77200309775053"/>
        <n v="117.231775737986"/>
        <n v="129.15411728278562"/>
        <n v="120.69906998175421"/>
        <n v="127.31920106854453"/>
        <n v="127.0329049587494"/>
        <n v="114.09084660812168"/>
        <n v="132.98541516806179"/>
        <n v="123.96645239257749"/>
        <n v="131.34156626384714"/>
        <n v="114.47853592729761"/>
        <n v="119.59742781678823"/>
        <n v="300"/>
        <n v="109.54237384795132"/>
        <n v="116.2450042753171"/>
        <n v="125.61729384550867"/>
        <n v="120.56404535518108"/>
        <n v="107.14449768137068"/>
        <n v="122.20383335151375"/>
        <n v="116.56416266251834"/>
        <n v="107.23861236335192"/>
        <n v="114.26569772511002"/>
        <n v="122.44286415650529"/>
        <n v="109.35741870892373"/>
        <n v="115.7311138219864"/>
        <n v="122.34416639590478"/>
        <n v="127.46762532230457"/>
        <n v="117.64361196478863"/>
        <n v="115.54095697060127"/>
        <n v="126.00739849419728"/>
        <n v="125.71945009108398"/>
        <n v="116.76998011279943"/>
        <n v="120.64183119459413"/>
        <n v="126.18144749505582"/>
        <n v="320"/>
        <n v="123.29776188024661"/>
        <n v="122.86406842022552"/>
        <n v="111.14858715764024"/>
        <n v="108.31828456903895"/>
        <n v="121.60390587381737"/>
        <n v="126.99055165357184"/>
        <n v="118.95306420326844"/>
        <n v="114.07737729005225"/>
        <n v="119.7883600430464"/>
        <n v="121.05767935157182"/>
        <n v="118.29280143993638"/>
        <n v="125.30008801639705"/>
        <n v="112.19062616506756"/>
        <n v="111.08786333712811"/>
        <n v="110.84068047354525"/>
        <n v="118.22256368193221"/>
        <n v="126.21212191841795"/>
        <n v="122.94480285224718"/>
        <n v="117.32999937668748"/>
        <n v="119.73753000855709"/>
        <n v="126.60177511316175"/>
        <n v="118.74815286197428"/>
        <n v="127.87654143273951"/>
        <n v="118.71973846471829"/>
        <n v="123.43515695520726"/>
        <n v="126.12756688497959"/>
        <n v="112.37865167490108"/>
        <n v="117.22775670304046"/>
        <n v="116.41027951353556"/>
        <n v="124.04212375521134"/>
        <n v="122.39988341711243"/>
        <n v="123.48009886496023"/>
        <n v="119.78386487321181"/>
        <n v="118.73440304181352"/>
        <n v="127.77407861017628"/>
        <n v="130.04005323370731"/>
        <n v="114.9656435060102"/>
        <n v="126.63454831086128"/>
        <n v="121.86726107324588"/>
        <n v="118.30866675558684"/>
        <n v="118.02197383977526"/>
        <n v="116.47148643183313"/>
        <n v="109.15325104855265"/>
        <n v="125.30210772821404"/>
        <n v="121.54377030044878"/>
        <n v="121.39001032509869"/>
        <n v="117.28706776028905"/>
        <n v="111.43658002080039"/>
        <n v="115.37306304086161"/>
        <n v="118.19178442921906"/>
        <n v="120.78772043032968"/>
        <n v="115.0874979781202"/>
        <n v="127.12228937159247"/>
        <n v="116.13370551904401"/>
        <n v="116.65277445850086"/>
        <n v="119.62241471309201"/>
        <n v="122.49340542143955"/>
        <n v="112.44031211628926"/>
        <n v="119.55876214788013"/>
        <n v="124.16964330875072"/>
        <n v="128.19465516119209"/>
        <n v="120.85627079454989"/>
        <n v="120.71173311317237"/>
        <n v="110.74533697447549"/>
        <n v="122.15775520596156"/>
        <n v="118.15300418891488"/>
        <n v="107.15333722444437"/>
        <n v="123.36277022127938"/>
        <n v="104.5268996201507"/>
        <n v="127.83238498752632"/>
        <n v="126.5885340221806"/>
        <n v="120.29824080922194"/>
        <n v="108.17245141823902"/>
        <n v="120.88163925996433"/>
        <n v="116.84471720693415"/>
        <n v="120.94239213732972"/>
        <n v="118.94559244359321"/>
        <n v="125.04039581498292"/>
        <n v="115.08292672338456"/>
        <n v="113.40281666013693"/>
        <n v="128.5905656048883"/>
        <n v="112.81876730905783"/>
        <n v="123.14238339862258"/>
        <n v="123.82204977738704"/>
        <n v="117.29981733340672"/>
        <n v="123.52092921525569"/>
        <n v="111.047649602829"/>
        <n v="117.7402228710083"/>
        <n v="117.85496790257515"/>
        <n v="112.01118115205178"/>
        <n v="120.42781325385384"/>
        <n v="127.47741034593265"/>
        <n v="117.69242775134019"/>
        <n v="115.89491955553034"/>
        <n v="125.26586363111923"/>
        <n v="124.10077141959877"/>
        <n v="115.90981973776631"/>
        <n v="122.19660062595443"/>
        <n v="130.38205870260717"/>
        <n v="109.24247662267453"/>
        <n v="121.83064651426689"/>
        <n v="111.17778415406887"/>
        <n v="127.30264275019651"/>
        <n v="126.46860874358943"/>
        <n v="125.57964052902594"/>
        <n v="116.89539321281222"/>
        <n v="117.7692126913946"/>
        <n v="122.38257128709077"/>
        <n v="127.39384437163064"/>
        <n v="118.18299132481232"/>
        <n v="120.20820033134903"/>
        <n v="120.5597493636873"/>
        <n v="115.93263356305904"/>
        <n v="115.95508254532837"/>
        <n v="125.53447437164593"/>
        <n v="117.58727635859738"/>
        <n v="121.28641867665918"/>
        <n v="126.25305692523342"/>
        <n v="125.59848495407873"/>
        <n v="121.15848536074795"/>
        <n v="120.15843458592592"/>
        <n v="125.10372061716922"/>
        <n v="108.99765079142549"/>
        <n v="126.17642277158627"/>
        <n v="117.73305942169701"/>
        <n v="118.02410031558713"/>
        <m/>
      </sharedItems>
    </cacheField>
    <cacheField name="Column2" numFmtId="0">
      <sharedItems containsString="0" containsBlank="1" containsNumber="1" minValue="5.1399240119333056E-3" maxValue="0.99854074809989546"/>
    </cacheField>
    <cacheField name="Expedite fees" numFmtId="0">
      <sharedItems containsString="0" containsBlank="1" containsNumber="1" containsInteger="1" minValue="0" maxValue="1000"/>
    </cacheField>
    <cacheField name="Distance" numFmtId="2">
      <sharedItems containsString="0" containsBlank="1" containsNumber="1" minValue="-386.25290757676453" maxValue="2872.7357833071865"/>
    </cacheField>
    <cacheField name="Requisition Date" numFmtId="0">
      <sharedItems containsNonDate="0" containsDate="1" containsString="0" containsBlank="1" minDate="2022-03-05T00:00:00" maxDate="2022-11-03T00:00:00"/>
    </cacheField>
    <cacheField name="PO Date" numFmtId="14">
      <sharedItems containsNonDate="0" containsDate="1" containsString="0" containsBlank="1" minDate="2022-03-09T00:00:00" maxDate="2022-11-03T00:00:00"/>
    </cacheField>
    <cacheField name="Need by" numFmtId="14">
      <sharedItems containsNonDate="0" containsDate="1" containsString="0" containsBlank="1" minDate="2022-03-13T00:00:00" maxDate="2022-11-03T00:00:00"/>
    </cacheField>
    <cacheField name="Standard delivery date" numFmtId="0">
      <sharedItems containsNonDate="0" containsDate="1" containsString="0" containsBlank="1" minDate="2022-03-23T00:00:00" maxDate="2022-11-17T00:00:00"/>
    </cacheField>
    <cacheField name="expedite" numFmtId="0">
      <sharedItems containsBlank="1" count="4">
        <s v="Expedite"/>
        <s v="Standard"/>
        <b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">
  <r>
    <x v="0"/>
    <n v="0.46005680882084776"/>
    <x v="0"/>
    <x v="0"/>
    <n v="1500.5657211414809"/>
    <x v="0"/>
    <n v="0.34817285107355334"/>
    <n v="0"/>
    <n v="1867.3853777689201"/>
    <d v="2022-08-21T00:00:00"/>
    <d v="2022-09-11T00:00:00"/>
    <d v="2022-09-18T00:00:00"/>
    <d v="2022-09-25T00:00:00"/>
    <x v="0"/>
  </r>
  <r>
    <x v="1"/>
    <n v="1.7810126283010819E-2"/>
    <x v="1"/>
    <x v="1"/>
    <n v="1479.235260034533"/>
    <x v="1"/>
    <n v="0.79935431221736741"/>
    <n v="500"/>
    <n v="1472.2823546140512"/>
    <d v="2022-04-08T00:00:00"/>
    <d v="2022-04-09T00:00:00"/>
    <d v="2022-04-26T00:00:00"/>
    <d v="2022-04-23T00:00:00"/>
    <x v="1"/>
  </r>
  <r>
    <x v="2"/>
    <n v="0.79300010713167712"/>
    <x v="2"/>
    <x v="2"/>
    <n v="786.70837529874962"/>
    <x v="2"/>
    <n v="0.22237946406778164"/>
    <n v="0"/>
    <n v="1771.1092354174407"/>
    <d v="2022-06-02T00:00:00"/>
    <d v="2022-07-15T00:00:00"/>
    <d v="2022-07-26T00:00:00"/>
    <d v="2022-07-29T00:00:00"/>
    <x v="0"/>
  </r>
  <r>
    <x v="3"/>
    <n v="0.92424828343921761"/>
    <x v="3"/>
    <x v="3"/>
    <n v="696.84437005886855"/>
    <x v="3"/>
    <n v="0.87338302266630552"/>
    <n v="500"/>
    <n v="863.57242366095534"/>
    <d v="2022-05-12T00:00:00"/>
    <d v="2022-06-27T00:00:00"/>
    <d v="2022-08-16T00:00:00"/>
    <d v="2022-07-11T00:00:00"/>
    <x v="1"/>
  </r>
  <r>
    <x v="4"/>
    <n v="8.5451253609710065E-2"/>
    <x v="3"/>
    <x v="4"/>
    <n v="656.25915351236188"/>
    <x v="4"/>
    <n v="8.270610768538289E-2"/>
    <n v="0"/>
    <n v="705.72744307164908"/>
    <d v="2022-05-13T00:00:00"/>
    <d v="2022-05-14T00:00:00"/>
    <d v="2022-05-17T00:00:00"/>
    <d v="2022-05-28T00:00:00"/>
    <x v="0"/>
  </r>
  <r>
    <x v="5"/>
    <n v="0.12982928316192044"/>
    <x v="4"/>
    <x v="5"/>
    <n v="1281.8518009872448"/>
    <x v="5"/>
    <n v="9.7356130730044121E-3"/>
    <n v="0"/>
    <n v="601.21825578333005"/>
    <d v="2022-10-21T00:00:00"/>
    <d v="2022-10-21T00:00:00"/>
    <d v="2022-10-21T00:00:00"/>
    <d v="2022-11-04T00:00:00"/>
    <x v="0"/>
  </r>
  <r>
    <x v="6"/>
    <n v="0.61522709376735252"/>
    <x v="4"/>
    <x v="6"/>
    <n v="856.85193945485207"/>
    <x v="6"/>
    <n v="0.18602961689026398"/>
    <n v="0"/>
    <n v="1714.9944398685959"/>
    <d v="2022-09-19T00:00:00"/>
    <d v="2022-09-20T00:00:00"/>
    <d v="2022-09-20T00:00:00"/>
    <d v="2022-10-04T00:00:00"/>
    <x v="0"/>
  </r>
  <r>
    <x v="7"/>
    <n v="0.58873125973693885"/>
    <x v="3"/>
    <x v="7"/>
    <n v="103.18996773522133"/>
    <x v="7"/>
    <n v="0.54402543377911694"/>
    <n v="0"/>
    <n v="835.45707646274559"/>
    <d v="2022-06-06T00:00:00"/>
    <d v="2022-06-09T00:00:00"/>
    <d v="2022-06-10T00:00:00"/>
    <d v="2022-06-23T00:00:00"/>
    <x v="0"/>
  </r>
  <r>
    <x v="0"/>
    <n v="0.82151997311191916"/>
    <x v="5"/>
    <x v="8"/>
    <n v="904.11336378925341"/>
    <x v="8"/>
    <n v="0.88796531711208282"/>
    <n v="500"/>
    <n v="586.43105764860036"/>
    <d v="2022-03-09T00:00:00"/>
    <d v="2022-05-06T00:00:00"/>
    <d v="2022-07-15T00:00:00"/>
    <d v="2022-05-20T00:00:00"/>
    <x v="1"/>
  </r>
  <r>
    <x v="1"/>
    <n v="0.70752779277781785"/>
    <x v="1"/>
    <x v="9"/>
    <n v="902.26842409070434"/>
    <x v="9"/>
    <n v="0.67414964238549913"/>
    <n v="500"/>
    <n v="-63.157410463252063"/>
    <d v="2022-07-23T00:00:00"/>
    <d v="2022-09-04T00:00:00"/>
    <d v="2022-10-02T00:00:00"/>
    <d v="2022-09-18T00:00:00"/>
    <x v="1"/>
  </r>
  <r>
    <x v="2"/>
    <n v="2.0688147334800622E-2"/>
    <x v="6"/>
    <x v="10"/>
    <n v="1428.8325723459757"/>
    <x v="10"/>
    <n v="0.74121767203223821"/>
    <n v="0"/>
    <n v="598.17867180295559"/>
    <d v="2022-09-14T00:00:00"/>
    <d v="2022-10-01T00:00:00"/>
    <d v="2022-10-05T00:00:00"/>
    <d v="2022-10-15T00:00:00"/>
    <x v="0"/>
  </r>
  <r>
    <x v="3"/>
    <n v="0.83177142018613826"/>
    <x v="2"/>
    <x v="11"/>
    <n v="501.35809275711841"/>
    <x v="11"/>
    <n v="0.17729521078433486"/>
    <n v="0"/>
    <n v="1875.722907332964"/>
    <d v="2022-07-29T00:00:00"/>
    <d v="2022-08-02T00:00:00"/>
    <d v="2022-08-04T00:00:00"/>
    <d v="2022-08-16T00:00:00"/>
    <x v="0"/>
  </r>
  <r>
    <x v="4"/>
    <n v="0.31140462885413067"/>
    <x v="7"/>
    <x v="12"/>
    <n v="385.39505194638417"/>
    <x v="12"/>
    <n v="6.700570919126958E-2"/>
    <n v="0"/>
    <n v="1477.6091138982633"/>
    <d v="2022-05-27T00:00:00"/>
    <d v="2022-10-17T00:00:00"/>
    <d v="2022-10-17T00:00:00"/>
    <d v="2022-10-31T00:00:00"/>
    <x v="0"/>
  </r>
  <r>
    <x v="5"/>
    <n v="0.28499811323953295"/>
    <x v="4"/>
    <x v="13"/>
    <n v="446.45051316299276"/>
    <x v="13"/>
    <n v="0.72518092573092841"/>
    <n v="0"/>
    <n v="1464.6083787054413"/>
    <d v="2022-04-27T00:00:00"/>
    <d v="2022-07-25T00:00:00"/>
    <d v="2022-08-08T00:00:00"/>
    <d v="2022-08-08T00:00:00"/>
    <x v="2"/>
  </r>
  <r>
    <x v="6"/>
    <n v="0.63222859996530223"/>
    <x v="5"/>
    <x v="14"/>
    <n v="826.52364071637328"/>
    <x v="14"/>
    <n v="0.54496877457260495"/>
    <n v="0"/>
    <n v="2223.4216982387015"/>
    <d v="2022-10-20T00:00:00"/>
    <d v="2022-10-25T00:00:00"/>
    <d v="2022-10-25T00:00:00"/>
    <d v="2022-11-08T00:00:00"/>
    <x v="0"/>
  </r>
  <r>
    <x v="7"/>
    <n v="0.92183763883051972"/>
    <x v="6"/>
    <x v="15"/>
    <n v="582.9148614393165"/>
    <x v="15"/>
    <n v="0.70287287337967175"/>
    <n v="500"/>
    <n v="977.17366559562629"/>
    <d v="2022-08-25T00:00:00"/>
    <d v="2022-08-30T00:00:00"/>
    <d v="2022-09-27T00:00:00"/>
    <d v="2022-09-13T00:00:00"/>
    <x v="1"/>
  </r>
  <r>
    <x v="0"/>
    <n v="0.56794210760270281"/>
    <x v="1"/>
    <x v="16"/>
    <n v="963.10648708531369"/>
    <x v="16"/>
    <n v="0.19803674855423348"/>
    <n v="0"/>
    <n v="445.51250819341351"/>
    <d v="2022-03-26T00:00:00"/>
    <d v="2022-04-21T00:00:00"/>
    <d v="2022-09-26T00:00:00"/>
    <d v="2022-05-05T00:00:00"/>
    <x v="1"/>
  </r>
  <r>
    <x v="1"/>
    <n v="0.24629482319430829"/>
    <x v="0"/>
    <x v="17"/>
    <n v="510.24749762671786"/>
    <x v="17"/>
    <n v="0.17586799534666708"/>
    <n v="0"/>
    <n v="1647.287405947892"/>
    <d v="2022-03-16T00:00:00"/>
    <d v="2022-06-05T00:00:00"/>
    <d v="2022-06-14T00:00:00"/>
    <d v="2022-06-19T00:00:00"/>
    <x v="0"/>
  </r>
  <r>
    <x v="2"/>
    <n v="0.86295550612610683"/>
    <x v="1"/>
    <x v="18"/>
    <n v="766.64181843756489"/>
    <x v="18"/>
    <n v="0.68512290195027148"/>
    <n v="0"/>
    <n v="828.74972538754378"/>
    <d v="2022-08-24T00:00:00"/>
    <d v="2022-10-09T00:00:00"/>
    <d v="2022-10-20T00:00:00"/>
    <d v="2022-10-23T00:00:00"/>
    <x v="0"/>
  </r>
  <r>
    <x v="3"/>
    <n v="0.26449959604927076"/>
    <x v="5"/>
    <x v="19"/>
    <n v="883.50753416561417"/>
    <x v="19"/>
    <n v="0.37032316178871905"/>
    <n v="0"/>
    <n v="1170.1441975021321"/>
    <d v="2022-08-28T00:00:00"/>
    <d v="2022-09-16T00:00:00"/>
    <d v="2022-09-17T00:00:00"/>
    <d v="2022-09-30T00:00:00"/>
    <x v="0"/>
  </r>
  <r>
    <x v="4"/>
    <n v="0.58519001729879538"/>
    <x v="5"/>
    <x v="20"/>
    <n v="1340.1974750592747"/>
    <x v="20"/>
    <n v="0.67260104254642938"/>
    <n v="500"/>
    <n v="1394.2506943520741"/>
    <d v="2022-09-14T00:00:00"/>
    <d v="2022-09-19T00:00:00"/>
    <d v="2022-10-12T00:00:00"/>
    <d v="2022-10-03T00:00:00"/>
    <x v="1"/>
  </r>
  <r>
    <x v="5"/>
    <n v="0.2799585830779272"/>
    <x v="2"/>
    <x v="21"/>
    <n v="1448.8484265181717"/>
    <x v="21"/>
    <n v="0.14784100919062682"/>
    <n v="0"/>
    <n v="1267.3103831412952"/>
    <d v="2022-09-27T00:00:00"/>
    <d v="2022-10-05T00:00:00"/>
    <d v="2022-11-01T00:00:00"/>
    <d v="2022-10-19T00:00:00"/>
    <x v="1"/>
  </r>
  <r>
    <x v="6"/>
    <n v="0.66366852023680567"/>
    <x v="1"/>
    <x v="22"/>
    <n v="1369.4090923036965"/>
    <x v="22"/>
    <n v="0.34559894332855801"/>
    <n v="0"/>
    <n v="2133.2819670475001"/>
    <d v="2022-06-26T00:00:00"/>
    <d v="2022-07-09T00:00:00"/>
    <d v="2022-08-30T00:00:00"/>
    <d v="2022-07-23T00:00:00"/>
    <x v="1"/>
  </r>
  <r>
    <x v="7"/>
    <n v="0.81206958696255349"/>
    <x v="3"/>
    <x v="23"/>
    <n v="1061.6822643238318"/>
    <x v="23"/>
    <n v="0.3494295057366309"/>
    <n v="0"/>
    <n v="-102.83607642346215"/>
    <d v="2022-05-27T00:00:00"/>
    <d v="2022-05-31T00:00:00"/>
    <d v="2022-06-04T00:00:00"/>
    <d v="2022-06-14T00:00:00"/>
    <x v="0"/>
  </r>
  <r>
    <x v="0"/>
    <n v="8.9168152705608072E-2"/>
    <x v="4"/>
    <x v="24"/>
    <n v="56.14881637536827"/>
    <x v="24"/>
    <n v="0.2468753814707656"/>
    <n v="0"/>
    <n v="861.30459475789303"/>
    <d v="2022-06-27T00:00:00"/>
    <d v="2022-08-01T00:00:00"/>
    <d v="2022-10-04T00:00:00"/>
    <d v="2022-08-15T00:00:00"/>
    <x v="1"/>
  </r>
  <r>
    <x v="1"/>
    <n v="0.5336340692601711"/>
    <x v="6"/>
    <x v="25"/>
    <n v="1394.5956870909645"/>
    <x v="25"/>
    <n v="2.2393266459021732E-2"/>
    <n v="0"/>
    <n v="369.57138482124446"/>
    <d v="2022-10-27T00:00:00"/>
    <d v="2022-10-28T00:00:00"/>
    <d v="2022-10-28T00:00:00"/>
    <d v="2022-11-11T00:00:00"/>
    <x v="0"/>
  </r>
  <r>
    <x v="2"/>
    <n v="0.13009609329308236"/>
    <x v="7"/>
    <x v="26"/>
    <n v="139.15901939552552"/>
    <x v="26"/>
    <n v="0.73080740451856652"/>
    <n v="500"/>
    <n v="181.3572808955862"/>
    <d v="2022-03-14T00:00:00"/>
    <d v="2022-03-16T00:00:00"/>
    <d v="2022-07-31T00:00:00"/>
    <d v="2022-03-30T00:00:00"/>
    <x v="1"/>
  </r>
  <r>
    <x v="3"/>
    <n v="0.53759809876130926"/>
    <x v="2"/>
    <x v="27"/>
    <n v="929.98489036206968"/>
    <x v="27"/>
    <n v="0.32444188510662553"/>
    <n v="0"/>
    <n v="929.88411950509681"/>
    <d v="2022-10-02T00:00:00"/>
    <d v="2022-10-02T00:00:00"/>
    <d v="2022-10-03T00:00:00"/>
    <d v="2022-10-16T00:00:00"/>
    <x v="0"/>
  </r>
  <r>
    <x v="4"/>
    <n v="0.10892649809226773"/>
    <x v="2"/>
    <x v="28"/>
    <n v="1311.3696157142415"/>
    <x v="28"/>
    <n v="0.78969468782597863"/>
    <n v="0"/>
    <n v="1446.8972225077966"/>
    <d v="2022-08-08T00:00:00"/>
    <d v="2022-09-26T00:00:00"/>
    <d v="2022-10-01T00:00:00"/>
    <d v="2022-10-10T00:00:00"/>
    <x v="0"/>
  </r>
  <r>
    <x v="5"/>
    <n v="0.5208599839342718"/>
    <x v="2"/>
    <x v="29"/>
    <n v="316.77813716463243"/>
    <x v="29"/>
    <n v="0.15369490790562534"/>
    <n v="0"/>
    <n v="1133.1574590207263"/>
    <d v="2022-08-31T00:00:00"/>
    <d v="2022-09-05T00:00:00"/>
    <d v="2022-09-26T00:00:00"/>
    <d v="2022-09-19T00:00:00"/>
    <x v="1"/>
  </r>
  <r>
    <x v="6"/>
    <n v="6.4340232884224635E-3"/>
    <x v="4"/>
    <x v="30"/>
    <n v="846.1963685010827"/>
    <x v="30"/>
    <n v="0.21738863478145343"/>
    <n v="0"/>
    <n v="780.32315723352212"/>
    <d v="2022-09-27T00:00:00"/>
    <d v="2022-10-28T00:00:00"/>
    <d v="2022-10-30T00:00:00"/>
    <d v="2022-11-11T00:00:00"/>
    <x v="0"/>
  </r>
  <r>
    <x v="7"/>
    <n v="0.55244602134755105"/>
    <x v="7"/>
    <x v="31"/>
    <n v="790.74061773216488"/>
    <x v="31"/>
    <n v="0.68410453281922712"/>
    <n v="500"/>
    <n v="1252.5924796628606"/>
    <d v="2022-09-03T00:00:00"/>
    <d v="2022-09-13T00:00:00"/>
    <d v="2022-10-21T00:00:00"/>
    <d v="2022-09-27T00:00:00"/>
    <x v="1"/>
  </r>
  <r>
    <x v="0"/>
    <n v="0.67967745308227945"/>
    <x v="1"/>
    <x v="32"/>
    <n v="87.475389313600843"/>
    <x v="32"/>
    <n v="0.62262940808103151"/>
    <n v="500"/>
    <n v="680.1436340635089"/>
    <d v="2022-05-13T00:00:00"/>
    <d v="2022-05-27T00:00:00"/>
    <d v="2022-06-23T00:00:00"/>
    <d v="2022-06-10T00:00:00"/>
    <x v="1"/>
  </r>
  <r>
    <x v="1"/>
    <n v="0.21845028620131635"/>
    <x v="5"/>
    <x v="33"/>
    <n v="851.6873504416759"/>
    <x v="33"/>
    <n v="0.78135603699532508"/>
    <n v="0"/>
    <n v="172.57948492802075"/>
    <d v="2022-04-22T00:00:00"/>
    <d v="2022-04-24T00:00:00"/>
    <d v="2022-04-30T00:00:00"/>
    <d v="2022-05-08T00:00:00"/>
    <x v="0"/>
  </r>
  <r>
    <x v="2"/>
    <n v="0.80708125203243908"/>
    <x v="6"/>
    <x v="34"/>
    <n v="446.39741480273943"/>
    <x v="34"/>
    <n v="0.18861928901566694"/>
    <n v="1000"/>
    <n v="1404.1000792352233"/>
    <d v="2022-05-12T00:00:00"/>
    <d v="2022-06-07T00:00:00"/>
    <d v="2022-08-16T00:00:00"/>
    <d v="2022-06-21T00:00:00"/>
    <x v="1"/>
  </r>
  <r>
    <x v="3"/>
    <n v="5.6536642613306598E-2"/>
    <x v="5"/>
    <x v="35"/>
    <n v="205.80490383624985"/>
    <x v="35"/>
    <n v="0.26634866193807893"/>
    <n v="0"/>
    <n v="2426.8486669761132"/>
    <d v="2022-07-05T00:00:00"/>
    <d v="2022-07-14T00:00:00"/>
    <d v="2022-09-08T00:00:00"/>
    <d v="2022-07-28T00:00:00"/>
    <x v="1"/>
  </r>
  <r>
    <x v="4"/>
    <n v="0.82981027835541121"/>
    <x v="6"/>
    <x v="36"/>
    <n v="475.02965861525348"/>
    <x v="36"/>
    <n v="0.58203429839374166"/>
    <n v="500"/>
    <n v="1551.8323913484564"/>
    <d v="2022-05-14T00:00:00"/>
    <d v="2022-05-15T00:00:00"/>
    <d v="2022-06-17T00:00:00"/>
    <d v="2022-05-29T00:00:00"/>
    <x v="1"/>
  </r>
  <r>
    <x v="5"/>
    <n v="0.29405425163671106"/>
    <x v="0"/>
    <x v="37"/>
    <n v="1053.6253477514142"/>
    <x v="37"/>
    <n v="0.29816295986887154"/>
    <n v="0"/>
    <n v="2063.0018392392294"/>
    <d v="2022-03-20T00:00:00"/>
    <d v="2022-06-25T00:00:00"/>
    <d v="2022-09-08T00:00:00"/>
    <d v="2022-07-09T00:00:00"/>
    <x v="1"/>
  </r>
  <r>
    <x v="6"/>
    <n v="0.58551462057559389"/>
    <x v="1"/>
    <x v="38"/>
    <n v="632.57280505616927"/>
    <x v="38"/>
    <n v="0.2111546314852849"/>
    <n v="0"/>
    <n v="1524.9811360797853"/>
    <d v="2022-03-17T00:00:00"/>
    <d v="2022-03-26T00:00:00"/>
    <d v="2022-04-20T00:00:00"/>
    <d v="2022-04-09T00:00:00"/>
    <x v="1"/>
  </r>
  <r>
    <x v="7"/>
    <n v="0.38273758469167285"/>
    <x v="5"/>
    <x v="39"/>
    <n v="242.63204743266445"/>
    <x v="39"/>
    <n v="0.93089183548940835"/>
    <n v="500"/>
    <n v="1418.8536905405495"/>
    <d v="2022-07-15T00:00:00"/>
    <d v="2022-08-23T00:00:00"/>
    <d v="2022-10-26T00:00:00"/>
    <d v="2022-09-06T00:00:00"/>
    <x v="1"/>
  </r>
  <r>
    <x v="0"/>
    <n v="0.49522988615575136"/>
    <x v="2"/>
    <x v="40"/>
    <n v="505.0409430334401"/>
    <x v="40"/>
    <n v="0.69351426384523895"/>
    <n v="500"/>
    <n v="1170.7819081826024"/>
    <d v="2022-06-08T00:00:00"/>
    <d v="2022-08-19T00:00:00"/>
    <d v="2022-09-08T00:00:00"/>
    <d v="2022-09-02T00:00:00"/>
    <x v="1"/>
  </r>
  <r>
    <x v="1"/>
    <n v="0.88097779932059406"/>
    <x v="7"/>
    <x v="41"/>
    <n v="577.54122288731901"/>
    <x v="41"/>
    <n v="0.35864706159412263"/>
    <n v="0"/>
    <n v="1314.7310754564451"/>
    <d v="2022-10-23T00:00:00"/>
    <d v="2022-10-23T00:00:00"/>
    <d v="2022-10-31T00:00:00"/>
    <d v="2022-11-06T00:00:00"/>
    <x v="0"/>
  </r>
  <r>
    <x v="2"/>
    <n v="0.79869342586806524"/>
    <x v="5"/>
    <x v="42"/>
    <n v="766.54986825194669"/>
    <x v="42"/>
    <n v="0.37990973775071801"/>
    <n v="0"/>
    <n v="1893.192981421375"/>
    <d v="2022-07-21T00:00:00"/>
    <d v="2022-07-22T00:00:00"/>
    <d v="2022-08-05T00:00:00"/>
    <d v="2022-08-05T00:00:00"/>
    <x v="2"/>
  </r>
  <r>
    <x v="3"/>
    <n v="0.12924979898161548"/>
    <x v="2"/>
    <x v="43"/>
    <n v="668.38087636058333"/>
    <x v="43"/>
    <n v="0.17804702838246766"/>
    <n v="0"/>
    <n v="1020.3971157440894"/>
    <d v="2022-05-16T00:00:00"/>
    <d v="2022-07-17T00:00:00"/>
    <d v="2022-08-05T00:00:00"/>
    <d v="2022-07-31T00:00:00"/>
    <x v="1"/>
  </r>
  <r>
    <x v="4"/>
    <n v="0.65731824549154427"/>
    <x v="7"/>
    <x v="44"/>
    <n v="454.18199579440375"/>
    <x v="44"/>
    <n v="0.24493172009820163"/>
    <n v="0"/>
    <n v="100.88537316906445"/>
    <d v="2022-03-15T00:00:00"/>
    <d v="2022-03-28T00:00:00"/>
    <d v="2022-05-19T00:00:00"/>
    <d v="2022-04-11T00:00:00"/>
    <x v="1"/>
  </r>
  <r>
    <x v="5"/>
    <n v="0.77146470507989762"/>
    <x v="7"/>
    <x v="45"/>
    <n v="916.31427492572936"/>
    <x v="45"/>
    <n v="0.76173739949919961"/>
    <n v="0"/>
    <n v="1981.3765628028643"/>
    <d v="2022-07-19T00:00:00"/>
    <d v="2022-08-17T00:00:00"/>
    <d v="2022-08-27T00:00:00"/>
    <d v="2022-08-31T00:00:00"/>
    <x v="0"/>
  </r>
  <r>
    <x v="6"/>
    <n v="0.9193263735972137"/>
    <x v="7"/>
    <x v="46"/>
    <n v="876.0432533181289"/>
    <x v="46"/>
    <n v="0.10117096405416059"/>
    <n v="0"/>
    <n v="791.80973976676773"/>
    <d v="2022-09-19T00:00:00"/>
    <d v="2022-09-20T00:00:00"/>
    <d v="2022-09-25T00:00:00"/>
    <d v="2022-10-04T00:00:00"/>
    <x v="0"/>
  </r>
  <r>
    <x v="7"/>
    <n v="0.13639271236750572"/>
    <x v="1"/>
    <x v="47"/>
    <n v="709.40517539900236"/>
    <x v="47"/>
    <n v="9.3908997372543435E-2"/>
    <n v="0"/>
    <n v="2029.7185849971343"/>
    <d v="2022-07-15T00:00:00"/>
    <d v="2022-07-19T00:00:00"/>
    <d v="2022-07-29T00:00:00"/>
    <d v="2022-08-02T00:00:00"/>
    <x v="0"/>
  </r>
  <r>
    <x v="0"/>
    <n v="0.95576294032542786"/>
    <x v="1"/>
    <x v="48"/>
    <n v="911.69472582757123"/>
    <x v="48"/>
    <n v="0.39414966495483961"/>
    <n v="0"/>
    <n v="1619.3261857985829"/>
    <d v="2022-06-05T00:00:00"/>
    <d v="2022-08-29T00:00:00"/>
    <d v="2022-10-28T00:00:00"/>
    <d v="2022-09-12T00:00:00"/>
    <x v="1"/>
  </r>
  <r>
    <x v="1"/>
    <n v="0.23220885318928697"/>
    <x v="2"/>
    <x v="49"/>
    <n v="180.17211856184878"/>
    <x v="49"/>
    <n v="0.89401208437458701"/>
    <n v="500"/>
    <n v="1149.5582952596769"/>
    <d v="2022-10-10T00:00:00"/>
    <d v="2022-10-16T00:00:00"/>
    <d v="2022-11-02T00:00:00"/>
    <d v="2022-10-30T00:00:00"/>
    <x v="1"/>
  </r>
  <r>
    <x v="2"/>
    <n v="0.65756836868572577"/>
    <x v="0"/>
    <x v="50"/>
    <n v="619.10338883453187"/>
    <x v="50"/>
    <n v="0.66210122414584016"/>
    <n v="0"/>
    <n v="507.02777110168131"/>
    <d v="2022-10-28T00:00:00"/>
    <d v="2022-10-29T00:00:00"/>
    <d v="2022-11-01T00:00:00"/>
    <d v="2022-11-12T00:00:00"/>
    <x v="0"/>
  </r>
  <r>
    <x v="3"/>
    <n v="5.5238125825092799E-2"/>
    <x v="7"/>
    <x v="51"/>
    <n v="436.59386529143745"/>
    <x v="51"/>
    <n v="0.2191326755750348"/>
    <n v="0"/>
    <n v="1524.5442185783184"/>
    <d v="2022-06-22T00:00:00"/>
    <d v="2022-09-15T00:00:00"/>
    <d v="2022-10-30T00:00:00"/>
    <d v="2022-09-29T00:00:00"/>
    <x v="1"/>
  </r>
  <r>
    <x v="4"/>
    <n v="0.82731071952079138"/>
    <x v="1"/>
    <x v="52"/>
    <n v="802.3273728044943"/>
    <x v="52"/>
    <n v="0.30364507745390434"/>
    <n v="0"/>
    <n v="1246.7755734821721"/>
    <d v="2022-08-27T00:00:00"/>
    <d v="2022-09-09T00:00:00"/>
    <d v="2022-10-03T00:00:00"/>
    <d v="2022-09-23T00:00:00"/>
    <x v="1"/>
  </r>
  <r>
    <x v="5"/>
    <n v="0.25042443796632852"/>
    <x v="1"/>
    <x v="53"/>
    <n v="1166.6333756682304"/>
    <x v="53"/>
    <n v="0.34633709879316443"/>
    <n v="0"/>
    <n v="1573.3839093398326"/>
    <d v="2022-03-30T00:00:00"/>
    <d v="2022-04-09T00:00:00"/>
    <d v="2022-04-13T00:00:00"/>
    <d v="2022-04-23T00:00:00"/>
    <x v="0"/>
  </r>
  <r>
    <x v="6"/>
    <n v="0.12473352835762785"/>
    <x v="3"/>
    <x v="54"/>
    <n v="1555.6991258495734"/>
    <x v="54"/>
    <n v="0.46004648879369203"/>
    <n v="0"/>
    <n v="1317.6712321445546"/>
    <d v="2022-08-22T00:00:00"/>
    <d v="2022-09-15T00:00:00"/>
    <d v="2022-10-23T00:00:00"/>
    <d v="2022-09-29T00:00:00"/>
    <x v="1"/>
  </r>
  <r>
    <x v="7"/>
    <n v="0.23544822239570296"/>
    <x v="4"/>
    <x v="55"/>
    <n v="424.17030576452265"/>
    <x v="55"/>
    <n v="0.48370358742142572"/>
    <n v="0"/>
    <n v="1059.839325647996"/>
    <d v="2022-06-13T00:00:00"/>
    <d v="2022-07-12T00:00:00"/>
    <d v="2022-07-23T00:00:00"/>
    <d v="2022-07-26T00:00:00"/>
    <x v="0"/>
  </r>
  <r>
    <x v="0"/>
    <n v="0.44218480731189913"/>
    <x v="1"/>
    <x v="56"/>
    <n v="1151.766111059266"/>
    <x v="56"/>
    <n v="0.76239065549875673"/>
    <n v="0"/>
    <n v="1665.2356054244581"/>
    <d v="2022-08-17T00:00:00"/>
    <d v="2022-09-07T00:00:00"/>
    <d v="2022-09-12T00:00:00"/>
    <d v="2022-09-21T00:00:00"/>
    <x v="0"/>
  </r>
  <r>
    <x v="1"/>
    <n v="0.16340497046194613"/>
    <x v="3"/>
    <x v="57"/>
    <n v="1321.6650768213003"/>
    <x v="57"/>
    <n v="0.48210040681538813"/>
    <n v="0"/>
    <n v="2483.2770685922424"/>
    <d v="2022-03-26T00:00:00"/>
    <d v="2022-06-04T00:00:00"/>
    <d v="2022-09-07T00:00:00"/>
    <d v="2022-06-18T00:00:00"/>
    <x v="1"/>
  </r>
  <r>
    <x v="2"/>
    <n v="0.31712224406899858"/>
    <x v="6"/>
    <x v="58"/>
    <n v="1340.40517382761"/>
    <x v="58"/>
    <n v="0.38070426525692458"/>
    <n v="0"/>
    <n v="1227.2581566135946"/>
    <d v="2022-10-04T00:00:00"/>
    <d v="2022-10-19T00:00:00"/>
    <d v="2022-10-24T00:00:00"/>
    <d v="2022-11-02T00:00:00"/>
    <x v="0"/>
  </r>
  <r>
    <x v="3"/>
    <n v="0.32755006033414658"/>
    <x v="4"/>
    <x v="59"/>
    <n v="1462.6021596671465"/>
    <x v="59"/>
    <n v="0.77039729888630537"/>
    <n v="0"/>
    <n v="957.98763090424313"/>
    <d v="2022-06-12T00:00:00"/>
    <d v="2022-08-21T00:00:00"/>
    <d v="2022-08-25T00:00:00"/>
    <d v="2022-09-04T00:00:00"/>
    <x v="0"/>
  </r>
  <r>
    <x v="4"/>
    <n v="0.52723392469708996"/>
    <x v="4"/>
    <x v="60"/>
    <n v="1436.0042407188212"/>
    <x v="60"/>
    <n v="0.6410867566976286"/>
    <n v="0"/>
    <n v="561.52672274155304"/>
    <d v="2022-08-07T00:00:00"/>
    <d v="2022-08-09T00:00:00"/>
    <d v="2022-08-13T00:00:00"/>
    <d v="2022-08-23T00:00:00"/>
    <x v="0"/>
  </r>
  <r>
    <x v="5"/>
    <n v="0.7700340989542187"/>
    <x v="2"/>
    <x v="61"/>
    <n v="284.90252099102338"/>
    <x v="61"/>
    <n v="7.985877666485719E-2"/>
    <n v="0"/>
    <n v="1126.3160275882151"/>
    <d v="2022-09-24T00:00:00"/>
    <d v="2022-10-03T00:00:00"/>
    <d v="2022-10-18T00:00:00"/>
    <d v="2022-10-17T00:00:00"/>
    <x v="1"/>
  </r>
  <r>
    <x v="6"/>
    <n v="0.36395093407854617"/>
    <x v="0"/>
    <x v="62"/>
    <n v="615.06216474759458"/>
    <x v="62"/>
    <n v="0.99499302693424574"/>
    <n v="0"/>
    <n v="996.86171201395609"/>
    <d v="2022-07-20T00:00:00"/>
    <d v="2022-07-27T00:00:00"/>
    <d v="2022-07-27T00:00:00"/>
    <d v="2022-08-10T00:00:00"/>
    <x v="0"/>
  </r>
  <r>
    <x v="7"/>
    <n v="0.94073092770642508"/>
    <x v="1"/>
    <x v="63"/>
    <n v="452.58546364459772"/>
    <x v="63"/>
    <n v="0.61302543398235598"/>
    <n v="0"/>
    <n v="1284.5503902844948"/>
    <d v="2022-06-12T00:00:00"/>
    <d v="2022-06-18T00:00:00"/>
    <d v="2022-06-20T00:00:00"/>
    <d v="2022-07-02T00:00:00"/>
    <x v="0"/>
  </r>
  <r>
    <x v="0"/>
    <n v="3.745283921628173E-2"/>
    <x v="3"/>
    <x v="64"/>
    <n v="1175.5430881193029"/>
    <x v="64"/>
    <n v="0.7924570586534827"/>
    <n v="0"/>
    <n v="1434.4589350039435"/>
    <d v="2022-03-14T00:00:00"/>
    <d v="2022-05-09T00:00:00"/>
    <d v="2022-05-12T00:00:00"/>
    <d v="2022-05-23T00:00:00"/>
    <x v="0"/>
  </r>
  <r>
    <x v="1"/>
    <n v="0.78488475660687818"/>
    <x v="6"/>
    <x v="65"/>
    <n v="237.01525915990243"/>
    <x v="65"/>
    <n v="4.1288508621719511E-2"/>
    <n v="0"/>
    <n v="1668.2972338208256"/>
    <d v="2022-03-19T00:00:00"/>
    <d v="2022-03-23T00:00:00"/>
    <d v="2022-06-27T00:00:00"/>
    <d v="2022-04-06T00:00:00"/>
    <x v="1"/>
  </r>
  <r>
    <x v="2"/>
    <n v="0.32434005057089543"/>
    <x v="2"/>
    <x v="66"/>
    <n v="123.84965803599742"/>
    <x v="66"/>
    <n v="3.5364130643235514E-2"/>
    <n v="0"/>
    <n v="1261.8721614018671"/>
    <d v="2022-10-12T00:00:00"/>
    <d v="2022-10-17T00:00:00"/>
    <d v="2022-10-18T00:00:00"/>
    <d v="2022-10-31T00:00:00"/>
    <x v="0"/>
  </r>
  <r>
    <x v="3"/>
    <n v="0.29337159876566699"/>
    <x v="7"/>
    <x v="67"/>
    <n v="1549.1322301788507"/>
    <x v="67"/>
    <n v="0.66283044506476629"/>
    <n v="0"/>
    <n v="1672.4500068258794"/>
    <d v="2022-04-29T00:00:00"/>
    <d v="2022-04-29T00:00:00"/>
    <d v="2022-04-30T00:00:00"/>
    <d v="2022-05-13T00:00:00"/>
    <x v="0"/>
  </r>
  <r>
    <x v="4"/>
    <n v="0.93664985650835586"/>
    <x v="0"/>
    <x v="68"/>
    <n v="1509.965882747965"/>
    <x v="68"/>
    <n v="0.10277599242179647"/>
    <n v="0"/>
    <n v="567.51429463617444"/>
    <d v="2022-05-16T00:00:00"/>
    <d v="2022-07-17T00:00:00"/>
    <d v="2022-10-30T00:00:00"/>
    <d v="2022-07-31T00:00:00"/>
    <x v="1"/>
  </r>
  <r>
    <x v="5"/>
    <n v="0.96684849507776549"/>
    <x v="3"/>
    <x v="69"/>
    <n v="1315.1608530227059"/>
    <x v="69"/>
    <n v="8.5435689181994401E-2"/>
    <n v="0"/>
    <n v="290.25688794626421"/>
    <d v="2022-03-24T00:00:00"/>
    <d v="2022-06-20T00:00:00"/>
    <d v="2022-07-21T00:00:00"/>
    <d v="2022-07-04T00:00:00"/>
    <x v="1"/>
  </r>
  <r>
    <x v="6"/>
    <n v="0.52835597624795938"/>
    <x v="5"/>
    <x v="70"/>
    <n v="1373.2323241432141"/>
    <x v="70"/>
    <n v="0.44643589578706755"/>
    <n v="0"/>
    <n v="2180.556080376502"/>
    <d v="2022-07-17T00:00:00"/>
    <d v="2022-09-05T00:00:00"/>
    <d v="2022-09-20T00:00:00"/>
    <d v="2022-09-19T00:00:00"/>
    <x v="1"/>
  </r>
  <r>
    <x v="7"/>
    <n v="9.7658345052750173E-2"/>
    <x v="1"/>
    <x v="71"/>
    <n v="132.83398945558565"/>
    <x v="71"/>
    <n v="0.65251559991221619"/>
    <n v="0"/>
    <n v="1279.7410314636832"/>
    <d v="2022-10-29T00:00:00"/>
    <d v="2022-10-29T00:00:00"/>
    <d v="2022-10-30T00:00:00"/>
    <d v="2022-11-12T00:00:00"/>
    <x v="0"/>
  </r>
  <r>
    <x v="0"/>
    <n v="0.22838236128237788"/>
    <x v="6"/>
    <x v="72"/>
    <n v="583.01495055351734"/>
    <x v="72"/>
    <n v="0.13592191405878562"/>
    <n v="0"/>
    <n v="2872.7357833071865"/>
    <d v="2022-10-29T00:00:00"/>
    <d v="2022-10-30T00:00:00"/>
    <d v="2022-10-31T00:00:00"/>
    <d v="2022-11-13T00:00:00"/>
    <x v="0"/>
  </r>
  <r>
    <x v="1"/>
    <n v="0.23986497129676831"/>
    <x v="7"/>
    <x v="73"/>
    <n v="189.7245517609212"/>
    <x v="73"/>
    <n v="0.18325624612627489"/>
    <n v="0"/>
    <n v="718.76629384703244"/>
    <d v="2022-05-16T00:00:00"/>
    <d v="2022-05-31T00:00:00"/>
    <d v="2022-07-20T00:00:00"/>
    <d v="2022-06-14T00:00:00"/>
    <x v="1"/>
  </r>
  <r>
    <x v="2"/>
    <n v="0.95102732794452283"/>
    <x v="4"/>
    <x v="74"/>
    <n v="1143.1438584437926"/>
    <x v="74"/>
    <n v="0.39645244703173865"/>
    <n v="0"/>
    <n v="1114.5479537631654"/>
    <d v="2022-07-03T00:00:00"/>
    <d v="2022-07-03T00:00:00"/>
    <d v="2022-07-04T00:00:00"/>
    <d v="2022-07-17T00:00:00"/>
    <x v="0"/>
  </r>
  <r>
    <x v="3"/>
    <n v="0.18875158061912312"/>
    <x v="6"/>
    <x v="75"/>
    <n v="1382.0553928959728"/>
    <x v="75"/>
    <n v="0.1463707806133997"/>
    <n v="0"/>
    <n v="1139.5939499627473"/>
    <d v="2022-05-24T00:00:00"/>
    <d v="2022-07-09T00:00:00"/>
    <d v="2022-08-19T00:00:00"/>
    <d v="2022-07-23T00:00:00"/>
    <x v="1"/>
  </r>
  <r>
    <x v="4"/>
    <n v="0.33441782089825678"/>
    <x v="1"/>
    <x v="76"/>
    <n v="1303.3975677381595"/>
    <x v="76"/>
    <n v="0.81139913797957164"/>
    <n v="0"/>
    <n v="592.89975445141647"/>
    <d v="2022-08-19T00:00:00"/>
    <d v="2022-08-27T00:00:00"/>
    <d v="2022-08-28T00:00:00"/>
    <d v="2022-09-10T00:00:00"/>
    <x v="0"/>
  </r>
  <r>
    <x v="5"/>
    <n v="0.3035853086892758"/>
    <x v="6"/>
    <x v="77"/>
    <n v="924.46800749550152"/>
    <x v="77"/>
    <n v="6.3043668647797202E-2"/>
    <n v="0"/>
    <n v="1352.4412233313894"/>
    <d v="2022-08-23T00:00:00"/>
    <d v="2022-08-24T00:00:00"/>
    <d v="2022-09-03T00:00:00"/>
    <d v="2022-09-07T00:00:00"/>
    <x v="0"/>
  </r>
  <r>
    <x v="6"/>
    <n v="0.95728719966303166"/>
    <x v="6"/>
    <x v="78"/>
    <n v="447.31727465704398"/>
    <x v="78"/>
    <n v="4.5470506807485433E-2"/>
    <n v="0"/>
    <n v="1221.8971299423361"/>
    <d v="2022-09-28T00:00:00"/>
    <d v="2022-10-19T00:00:00"/>
    <d v="2022-10-30T00:00:00"/>
    <d v="2022-11-02T00:00:00"/>
    <x v="0"/>
  </r>
  <r>
    <x v="7"/>
    <n v="0.31070828852103516"/>
    <x v="4"/>
    <x v="79"/>
    <n v="673.62369084720058"/>
    <x v="79"/>
    <n v="0.82289622965383702"/>
    <n v="500"/>
    <n v="1307.06315882845"/>
    <d v="2022-05-19T00:00:00"/>
    <d v="2022-06-22T00:00:00"/>
    <d v="2022-07-12T00:00:00"/>
    <d v="2022-07-06T00:00:00"/>
    <x v="1"/>
  </r>
  <r>
    <x v="0"/>
    <n v="0.17011665782163321"/>
    <x v="2"/>
    <x v="80"/>
    <n v="905.98998665178499"/>
    <x v="80"/>
    <n v="0.4797153414847356"/>
    <n v="0"/>
    <n v="1133.8427178583825"/>
    <d v="2022-09-02T00:00:00"/>
    <d v="2022-09-29T00:00:00"/>
    <d v="2022-10-06T00:00:00"/>
    <d v="2022-10-13T00:00:00"/>
    <x v="0"/>
  </r>
  <r>
    <x v="1"/>
    <n v="0.14468597902474778"/>
    <x v="7"/>
    <x v="81"/>
    <n v="915.02751903201442"/>
    <x v="81"/>
    <n v="0.78078997740890499"/>
    <n v="0"/>
    <n v="642.71204206083905"/>
    <d v="2022-10-18T00:00:00"/>
    <d v="2022-10-26T00:00:00"/>
    <d v="2022-11-01T00:00:00"/>
    <d v="2022-11-09T00:00:00"/>
    <x v="0"/>
  </r>
  <r>
    <x v="2"/>
    <n v="1.5764865854379972E-2"/>
    <x v="5"/>
    <x v="82"/>
    <n v="55.39173979625626"/>
    <x v="82"/>
    <n v="0.99072775080285935"/>
    <n v="0"/>
    <n v="1156.3631887910115"/>
    <d v="2022-09-13T00:00:00"/>
    <d v="2022-09-17T00:00:00"/>
    <d v="2022-09-17T00:00:00"/>
    <d v="2022-10-01T00:00:00"/>
    <x v="0"/>
  </r>
  <r>
    <x v="3"/>
    <n v="0.87553689186906114"/>
    <x v="2"/>
    <x v="83"/>
    <n v="1104.195141905941"/>
    <x v="83"/>
    <n v="0.64259543719792511"/>
    <n v="500"/>
    <n v="1422.2513641197468"/>
    <d v="2022-04-30T00:00:00"/>
    <d v="2022-06-01T00:00:00"/>
    <d v="2022-06-20T00:00:00"/>
    <d v="2022-06-15T00:00:00"/>
    <x v="1"/>
  </r>
  <r>
    <x v="4"/>
    <n v="0.67255255101120204"/>
    <x v="4"/>
    <x v="84"/>
    <n v="353.74583975995364"/>
    <x v="84"/>
    <n v="0.7451437031985918"/>
    <n v="0"/>
    <n v="369.94922749504281"/>
    <d v="2022-04-17T00:00:00"/>
    <d v="2022-05-10T00:00:00"/>
    <d v="2022-05-11T00:00:00"/>
    <d v="2022-05-24T00:00:00"/>
    <x v="0"/>
  </r>
  <r>
    <x v="5"/>
    <n v="0.73490648112905899"/>
    <x v="3"/>
    <x v="85"/>
    <n v="816.05560728730563"/>
    <x v="85"/>
    <n v="0.62787406862522943"/>
    <n v="500"/>
    <n v="941.57227864981792"/>
    <d v="2022-07-24T00:00:00"/>
    <d v="2022-09-14T00:00:00"/>
    <d v="2022-10-14T00:00:00"/>
    <d v="2022-09-28T00:00:00"/>
    <x v="1"/>
  </r>
  <r>
    <x v="6"/>
    <n v="0.38874237048716231"/>
    <x v="6"/>
    <x v="86"/>
    <n v="927.50787527040939"/>
    <x v="86"/>
    <n v="0.70615876974776659"/>
    <n v="0"/>
    <n v="1108.3330344868855"/>
    <d v="2022-09-25T00:00:00"/>
    <d v="2022-10-21T00:00:00"/>
    <d v="2022-10-24T00:00:00"/>
    <d v="2022-11-04T00:00:00"/>
    <x v="0"/>
  </r>
  <r>
    <x v="7"/>
    <n v="0.36906056176661073"/>
    <x v="2"/>
    <x v="87"/>
    <n v="970.53787827168003"/>
    <x v="87"/>
    <n v="0.22898258972372754"/>
    <n v="0"/>
    <n v="1542.0246264385271"/>
    <d v="2022-07-17T00:00:00"/>
    <d v="2022-10-03T00:00:00"/>
    <d v="2022-10-21T00:00:00"/>
    <d v="2022-10-17T00:00:00"/>
    <x v="1"/>
  </r>
  <r>
    <x v="0"/>
    <n v="0.9770145590809457"/>
    <x v="3"/>
    <x v="88"/>
    <n v="873.07938294086296"/>
    <x v="88"/>
    <n v="0.63037833399648269"/>
    <n v="500"/>
    <n v="1310.2801252493537"/>
    <d v="2022-04-02T00:00:00"/>
    <d v="2022-04-25T00:00:00"/>
    <d v="2022-07-13T00:00:00"/>
    <d v="2022-05-09T00:00:00"/>
    <x v="1"/>
  </r>
  <r>
    <x v="1"/>
    <n v="3.0477456447049467E-2"/>
    <x v="0"/>
    <x v="89"/>
    <n v="72.294563045195559"/>
    <x v="89"/>
    <n v="0.80855284339338263"/>
    <n v="500"/>
    <n v="1981.0586567530881"/>
    <d v="2022-09-02T00:00:00"/>
    <d v="2022-09-12T00:00:00"/>
    <d v="2022-10-01T00:00:00"/>
    <d v="2022-09-26T00:00:00"/>
    <x v="1"/>
  </r>
  <r>
    <x v="2"/>
    <n v="0.44074793438547011"/>
    <x v="0"/>
    <x v="90"/>
    <n v="257.56133793338131"/>
    <x v="90"/>
    <n v="0.28143820870620162"/>
    <n v="0"/>
    <n v="1574.0436446862718"/>
    <d v="2022-03-26T00:00:00"/>
    <d v="2022-04-23T00:00:00"/>
    <d v="2022-07-03T00:00:00"/>
    <d v="2022-05-07T00:00:00"/>
    <x v="1"/>
  </r>
  <r>
    <x v="3"/>
    <n v="0.67592390590833373"/>
    <x v="5"/>
    <x v="91"/>
    <n v="456.96502035208874"/>
    <x v="91"/>
    <n v="0.85182384857597793"/>
    <n v="0"/>
    <n v="1377.8779889641387"/>
    <d v="2022-10-06T00:00:00"/>
    <d v="2022-10-17T00:00:00"/>
    <d v="2022-10-28T00:00:00"/>
    <d v="2022-10-31T00:00:00"/>
    <x v="0"/>
  </r>
  <r>
    <x v="4"/>
    <n v="0.2492354752952699"/>
    <x v="5"/>
    <x v="92"/>
    <n v="1570.0436192096718"/>
    <x v="92"/>
    <n v="0.53388214238275222"/>
    <n v="500"/>
    <n v="1174.6063790703461"/>
    <d v="2022-10-10T00:00:00"/>
    <d v="2022-10-10T00:00:00"/>
    <d v="2022-10-29T00:00:00"/>
    <d v="2022-10-24T00:00:00"/>
    <x v="1"/>
  </r>
  <r>
    <x v="5"/>
    <n v="0.9851022050972138"/>
    <x v="4"/>
    <x v="93"/>
    <n v="1113.2315114818766"/>
    <x v="93"/>
    <n v="0.76720426000334618"/>
    <n v="0"/>
    <n v="1402.5981496137508"/>
    <d v="2022-03-12T00:00:00"/>
    <d v="2022-03-20T00:00:00"/>
    <d v="2022-03-31T00:00:00"/>
    <d v="2022-04-03T00:00:00"/>
    <x v="0"/>
  </r>
  <r>
    <x v="6"/>
    <n v="0.77100889500052705"/>
    <x v="4"/>
    <x v="94"/>
    <n v="483.74446145152035"/>
    <x v="94"/>
    <n v="0.54650950309709856"/>
    <n v="500"/>
    <n v="304.95699060850939"/>
    <d v="2022-03-09T00:00:00"/>
    <d v="2022-04-16T00:00:00"/>
    <d v="2022-05-26T00:00:00"/>
    <d v="2022-04-30T00:00:00"/>
    <x v="1"/>
  </r>
  <r>
    <x v="7"/>
    <n v="0.53671790613081527"/>
    <x v="3"/>
    <x v="95"/>
    <n v="1050.5872597799657"/>
    <x v="95"/>
    <n v="0.80207172489192824"/>
    <n v="500"/>
    <n v="1094.1757685884518"/>
    <d v="2022-03-14T00:00:00"/>
    <d v="2022-05-24T00:00:00"/>
    <d v="2022-09-01T00:00:00"/>
    <d v="2022-06-07T00:00:00"/>
    <x v="1"/>
  </r>
  <r>
    <x v="0"/>
    <n v="0.12152286222778974"/>
    <x v="1"/>
    <x v="96"/>
    <n v="1306.3895068257932"/>
    <x v="96"/>
    <n v="0.27378627254412669"/>
    <n v="0"/>
    <n v="1718.6011358223395"/>
    <d v="2022-10-07T00:00:00"/>
    <d v="2022-10-14T00:00:00"/>
    <d v="2022-10-28T00:00:00"/>
    <d v="2022-10-28T00:00:00"/>
    <x v="2"/>
  </r>
  <r>
    <x v="1"/>
    <n v="0.98777974551578829"/>
    <x v="5"/>
    <x v="97"/>
    <n v="142.70973263054788"/>
    <x v="97"/>
    <n v="0.64739303533367909"/>
    <n v="0"/>
    <n v="1589.3377424694115"/>
    <d v="2022-07-25T00:00:00"/>
    <d v="2022-08-03T00:00:00"/>
    <d v="2022-08-09T00:00:00"/>
    <d v="2022-08-17T00:00:00"/>
    <x v="0"/>
  </r>
  <r>
    <x v="2"/>
    <n v="0.77666758237055977"/>
    <x v="5"/>
    <x v="98"/>
    <n v="129.47592540542246"/>
    <x v="98"/>
    <n v="0.71889827168423281"/>
    <n v="0"/>
    <n v="1136.4341443333201"/>
    <d v="2022-07-29T00:00:00"/>
    <d v="2022-08-29T00:00:00"/>
    <d v="2022-09-01T00:00:00"/>
    <d v="2022-09-12T00:00:00"/>
    <x v="0"/>
  </r>
  <r>
    <x v="3"/>
    <n v="0.61275154885334837"/>
    <x v="2"/>
    <x v="99"/>
    <n v="257.64052550050945"/>
    <x v="99"/>
    <n v="0.99398944014746493"/>
    <n v="500"/>
    <n v="668.81221050154454"/>
    <d v="2022-09-24T00:00:00"/>
    <d v="2022-09-25T00:00:00"/>
    <d v="2022-10-20T00:00:00"/>
    <d v="2022-10-09T00:00:00"/>
    <x v="1"/>
  </r>
  <r>
    <x v="4"/>
    <n v="0.45559184061670377"/>
    <x v="7"/>
    <x v="100"/>
    <n v="1049.7857571738905"/>
    <x v="100"/>
    <n v="0.84555807189846743"/>
    <n v="500"/>
    <n v="2065.1069020381237"/>
    <d v="2022-06-20T00:00:00"/>
    <d v="2022-09-08T00:00:00"/>
    <d v="2022-09-26T00:00:00"/>
    <d v="2022-09-22T00:00:00"/>
    <x v="1"/>
  </r>
  <r>
    <x v="5"/>
    <n v="0.74063112024164646"/>
    <x v="0"/>
    <x v="101"/>
    <n v="402.86907627320721"/>
    <x v="101"/>
    <n v="0.45034646226953889"/>
    <n v="0"/>
    <n v="821.04765122830486"/>
    <d v="2022-05-28T00:00:00"/>
    <d v="2022-08-06T00:00:00"/>
    <d v="2022-09-18T00:00:00"/>
    <d v="2022-08-20T00:00:00"/>
    <x v="1"/>
  </r>
  <r>
    <x v="6"/>
    <n v="0.43788376159018705"/>
    <x v="2"/>
    <x v="102"/>
    <n v="1548.3101510618767"/>
    <x v="102"/>
    <n v="6.9634207207444399E-2"/>
    <n v="0"/>
    <n v="1625.8517733249328"/>
    <d v="2022-09-19T00:00:00"/>
    <d v="2022-10-03T00:00:00"/>
    <d v="2022-10-26T00:00:00"/>
    <d v="2022-10-17T00:00:00"/>
    <x v="1"/>
  </r>
  <r>
    <x v="7"/>
    <n v="0.15153512709803141"/>
    <x v="5"/>
    <x v="103"/>
    <n v="838.52379353067374"/>
    <x v="103"/>
    <n v="0.8352896919229037"/>
    <n v="0"/>
    <n v="1106.6729714505238"/>
    <d v="2022-10-28T00:00:00"/>
    <d v="2022-10-28T00:00:00"/>
    <d v="2022-10-31T00:00:00"/>
    <d v="2022-11-11T00:00:00"/>
    <x v="0"/>
  </r>
  <r>
    <x v="0"/>
    <n v="0.6841993064481644"/>
    <x v="6"/>
    <x v="104"/>
    <n v="1052.2628686925152"/>
    <x v="104"/>
    <n v="0.3581234259103433"/>
    <n v="0"/>
    <n v="1407.9539701004417"/>
    <d v="2022-06-15T00:00:00"/>
    <d v="2022-06-20T00:00:00"/>
    <d v="2022-07-12T00:00:00"/>
    <d v="2022-07-04T00:00:00"/>
    <x v="1"/>
  </r>
  <r>
    <x v="1"/>
    <n v="0.15720918943517259"/>
    <x v="1"/>
    <x v="105"/>
    <n v="618.19732642684698"/>
    <x v="105"/>
    <n v="0.96589806847877135"/>
    <n v="500"/>
    <n v="576.36303405944386"/>
    <d v="2022-03-24T00:00:00"/>
    <d v="2022-05-05T00:00:00"/>
    <d v="2022-06-12T00:00:00"/>
    <d v="2022-05-19T00:00:00"/>
    <x v="1"/>
  </r>
  <r>
    <x v="2"/>
    <n v="0.5278221662652719"/>
    <x v="0"/>
    <x v="106"/>
    <n v="876.12730136696223"/>
    <x v="106"/>
    <n v="0.62798590163814738"/>
    <n v="500"/>
    <n v="853.27981933398303"/>
    <d v="2022-05-22T00:00:00"/>
    <d v="2022-06-12T00:00:00"/>
    <d v="2022-08-22T00:00:00"/>
    <d v="2022-06-26T00:00:00"/>
    <x v="1"/>
  </r>
  <r>
    <x v="3"/>
    <n v="0.21955339053656309"/>
    <x v="1"/>
    <x v="107"/>
    <n v="582.13212068859752"/>
    <x v="107"/>
    <n v="5.3203263260399591E-3"/>
    <n v="0"/>
    <n v="375.19609506845461"/>
    <d v="2022-10-22T00:00:00"/>
    <d v="2022-10-22T00:00:00"/>
    <d v="2022-10-24T00:00:00"/>
    <d v="2022-11-05T00:00:00"/>
    <x v="0"/>
  </r>
  <r>
    <x v="4"/>
    <n v="0.23145971673276799"/>
    <x v="3"/>
    <x v="108"/>
    <n v="295.22105671328308"/>
    <x v="108"/>
    <n v="2.1126470803560227E-2"/>
    <n v="0"/>
    <n v="1014.8094775962804"/>
    <d v="2022-07-02T00:00:00"/>
    <d v="2022-09-07T00:00:00"/>
    <d v="2022-10-11T00:00:00"/>
    <d v="2022-09-21T00:00:00"/>
    <x v="1"/>
  </r>
  <r>
    <x v="5"/>
    <n v="0.11948041749194838"/>
    <x v="0"/>
    <x v="109"/>
    <n v="630.55777225389602"/>
    <x v="109"/>
    <n v="0.69228733426264066"/>
    <n v="500"/>
    <n v="1477.3788322781375"/>
    <d v="2022-05-25T00:00:00"/>
    <d v="2022-07-28T00:00:00"/>
    <d v="2022-09-28T00:00:00"/>
    <d v="2022-08-11T00:00:00"/>
    <x v="1"/>
  </r>
  <r>
    <x v="6"/>
    <n v="0.98427270500392205"/>
    <x v="2"/>
    <x v="110"/>
    <n v="1420.8351711410119"/>
    <x v="110"/>
    <n v="3.7260217185066669E-2"/>
    <n v="0"/>
    <n v="1473.9857113785258"/>
    <d v="2022-08-31T00:00:00"/>
    <d v="2022-09-11T00:00:00"/>
    <d v="2022-10-30T00:00:00"/>
    <d v="2022-09-25T00:00:00"/>
    <x v="1"/>
  </r>
  <r>
    <x v="7"/>
    <n v="0.73206156884185014"/>
    <x v="1"/>
    <x v="111"/>
    <n v="276.52325989016191"/>
    <x v="111"/>
    <n v="0.91806442872186478"/>
    <n v="500"/>
    <n v="1676.8838304391511"/>
    <d v="2022-07-30T00:00:00"/>
    <d v="2022-08-09T00:00:00"/>
    <d v="2022-08-28T00:00:00"/>
    <d v="2022-08-23T00:00:00"/>
    <x v="1"/>
  </r>
  <r>
    <x v="0"/>
    <n v="0.74865740469324038"/>
    <x v="1"/>
    <x v="112"/>
    <n v="1314.2990614275782"/>
    <x v="112"/>
    <n v="0.3191898866125803"/>
    <n v="0"/>
    <n v="1843.1394159949332"/>
    <d v="2022-10-15T00:00:00"/>
    <d v="2022-10-16T00:00:00"/>
    <d v="2022-10-22T00:00:00"/>
    <d v="2022-10-30T00:00:00"/>
    <x v="0"/>
  </r>
  <r>
    <x v="1"/>
    <n v="0.30008145838855838"/>
    <x v="5"/>
    <x v="113"/>
    <n v="1185.1618409866087"/>
    <x v="113"/>
    <n v="0.94502241875147008"/>
    <n v="500"/>
    <n v="519.45090151012346"/>
    <d v="2022-08-10T00:00:00"/>
    <d v="2022-08-10T00:00:00"/>
    <d v="2022-08-28T00:00:00"/>
    <d v="2022-08-24T00:00:00"/>
    <x v="1"/>
  </r>
  <r>
    <x v="2"/>
    <n v="8.2835010481909666E-2"/>
    <x v="1"/>
    <x v="114"/>
    <n v="55.446556145127218"/>
    <x v="114"/>
    <n v="0.938383956570503"/>
    <n v="500"/>
    <n v="761.60431635291479"/>
    <d v="2022-04-15T00:00:00"/>
    <d v="2022-04-23T00:00:00"/>
    <d v="2022-05-08T00:00:00"/>
    <d v="2022-05-07T00:00:00"/>
    <x v="1"/>
  </r>
  <r>
    <x v="3"/>
    <n v="0.59713706477002648"/>
    <x v="5"/>
    <x v="115"/>
    <n v="1338.1803568901405"/>
    <x v="115"/>
    <n v="0.2908042076056383"/>
    <n v="0"/>
    <n v="872.11434438494439"/>
    <d v="2022-05-28T00:00:00"/>
    <d v="2022-06-20T00:00:00"/>
    <d v="2022-11-01T00:00:00"/>
    <d v="2022-07-04T00:00:00"/>
    <x v="1"/>
  </r>
  <r>
    <x v="4"/>
    <n v="0.30815863683503475"/>
    <x v="2"/>
    <x v="116"/>
    <n v="1277.2511416697416"/>
    <x v="116"/>
    <n v="0.86000595323238704"/>
    <n v="0"/>
    <n v="1346.2408908023097"/>
    <d v="2022-04-03T00:00:00"/>
    <d v="2022-08-01T00:00:00"/>
    <d v="2022-08-01T00:00:00"/>
    <d v="2022-08-15T00:00:00"/>
    <x v="0"/>
  </r>
  <r>
    <x v="5"/>
    <n v="0.40159233211701151"/>
    <x v="2"/>
    <x v="117"/>
    <n v="1500.1354723950756"/>
    <x v="117"/>
    <n v="0.43725088400978251"/>
    <n v="0"/>
    <n v="2332.2351051789919"/>
    <d v="2022-10-06T00:00:00"/>
    <d v="2022-10-13T00:00:00"/>
    <d v="2022-10-28T00:00:00"/>
    <d v="2022-10-27T00:00:00"/>
    <x v="1"/>
  </r>
  <r>
    <x v="6"/>
    <n v="0.13689866406223661"/>
    <x v="6"/>
    <x v="118"/>
    <n v="535.33631811543432"/>
    <x v="118"/>
    <n v="0.16147515602487983"/>
    <n v="0"/>
    <n v="157.85684024986449"/>
    <d v="2022-05-28T00:00:00"/>
    <d v="2022-09-28T00:00:00"/>
    <d v="2022-10-23T00:00:00"/>
    <d v="2022-10-12T00:00:00"/>
    <x v="1"/>
  </r>
  <r>
    <x v="7"/>
    <n v="0.12460364287304027"/>
    <x v="6"/>
    <x v="119"/>
    <n v="383.24259986923079"/>
    <x v="119"/>
    <n v="0.30293269587539884"/>
    <n v="0"/>
    <n v="700.79873612424717"/>
    <d v="2022-10-31T00:00:00"/>
    <d v="2022-10-31T00:00:00"/>
    <d v="2022-10-31T00:00:00"/>
    <d v="2022-11-14T00:00:00"/>
    <x v="0"/>
  </r>
  <r>
    <x v="0"/>
    <n v="0.43964745181617726"/>
    <x v="4"/>
    <x v="120"/>
    <n v="842.84922714761512"/>
    <x v="120"/>
    <n v="0.30646533285456035"/>
    <n v="0"/>
    <n v="1598.7001585596499"/>
    <d v="2022-06-12T00:00:00"/>
    <d v="2022-07-14T00:00:00"/>
    <d v="2022-09-30T00:00:00"/>
    <d v="2022-07-28T00:00:00"/>
    <x v="1"/>
  </r>
  <r>
    <x v="1"/>
    <n v="0.99403500405037981"/>
    <x v="4"/>
    <x v="121"/>
    <n v="715.88885699721413"/>
    <x v="121"/>
    <n v="0.432517653592844"/>
    <n v="0"/>
    <n v="1217.0960430860684"/>
    <d v="2022-09-01T00:00:00"/>
    <d v="2022-09-26T00:00:00"/>
    <d v="2022-10-13T00:00:00"/>
    <d v="2022-10-10T00:00:00"/>
    <x v="1"/>
  </r>
  <r>
    <x v="2"/>
    <n v="0.99130922496894214"/>
    <x v="6"/>
    <x v="122"/>
    <n v="426.74131822098775"/>
    <x v="122"/>
    <n v="0.24593561844401457"/>
    <n v="0"/>
    <n v="1344.0875436420874"/>
    <d v="2022-03-30T00:00:00"/>
    <d v="2022-06-19T00:00:00"/>
    <d v="2022-07-29T00:00:00"/>
    <d v="2022-07-03T00:00:00"/>
    <x v="1"/>
  </r>
  <r>
    <x v="3"/>
    <n v="0.26677330468612859"/>
    <x v="6"/>
    <x v="123"/>
    <n v="273.14532079194504"/>
    <x v="123"/>
    <n v="0.97790620511959925"/>
    <n v="0"/>
    <n v="524.38732188209815"/>
    <d v="2022-06-30T00:00:00"/>
    <d v="2022-07-19T00:00:00"/>
    <d v="2022-07-24T00:00:00"/>
    <d v="2022-08-02T00:00:00"/>
    <x v="0"/>
  </r>
  <r>
    <x v="4"/>
    <n v="0.39218888456935652"/>
    <x v="3"/>
    <x v="124"/>
    <n v="780.13338348820923"/>
    <x v="124"/>
    <n v="0.70831170074495009"/>
    <n v="500"/>
    <n v="826.78417582267321"/>
    <d v="2022-05-24T00:00:00"/>
    <d v="2022-06-05T00:00:00"/>
    <d v="2022-07-17T00:00:00"/>
    <d v="2022-06-19T00:00:00"/>
    <x v="1"/>
  </r>
  <r>
    <x v="5"/>
    <n v="0.91180469662847041"/>
    <x v="2"/>
    <x v="125"/>
    <n v="40.632108728161057"/>
    <x v="125"/>
    <n v="0.77070507639236252"/>
    <n v="0"/>
    <n v="1700.6614583186888"/>
    <d v="2022-05-19T00:00:00"/>
    <d v="2022-05-20T00:00:00"/>
    <d v="2022-06-02T00:00:00"/>
    <d v="2022-06-03T00:00:00"/>
    <x v="0"/>
  </r>
  <r>
    <x v="6"/>
    <n v="0.25287530764185362"/>
    <x v="3"/>
    <x v="126"/>
    <n v="893.58743395705994"/>
    <x v="126"/>
    <n v="0.94696196471193461"/>
    <n v="500"/>
    <n v="2278.6052728988252"/>
    <d v="2022-04-04T00:00:00"/>
    <d v="2022-07-02T00:00:00"/>
    <d v="2022-10-15T00:00:00"/>
    <d v="2022-07-16T00:00:00"/>
    <x v="1"/>
  </r>
  <r>
    <x v="7"/>
    <n v="0.58787118696782792"/>
    <x v="6"/>
    <x v="127"/>
    <n v="173.15733192665701"/>
    <x v="127"/>
    <n v="0.82455447260777937"/>
    <n v="500"/>
    <n v="2008.3402697661809"/>
    <d v="2022-07-02T00:00:00"/>
    <d v="2022-08-31T00:00:00"/>
    <d v="2022-10-21T00:00:00"/>
    <d v="2022-09-14T00:00:00"/>
    <x v="1"/>
  </r>
  <r>
    <x v="0"/>
    <n v="0.77661855286549775"/>
    <x v="0"/>
    <x v="128"/>
    <n v="962.52732987714012"/>
    <x v="128"/>
    <n v="0.20714741489552047"/>
    <n v="0"/>
    <n v="1655.0745893242599"/>
    <d v="2022-04-25T00:00:00"/>
    <d v="2022-04-27T00:00:00"/>
    <d v="2022-05-09T00:00:00"/>
    <d v="2022-05-11T00:00:00"/>
    <x v="0"/>
  </r>
  <r>
    <x v="1"/>
    <n v="0.83333203136862644"/>
    <x v="4"/>
    <x v="129"/>
    <n v="1356.4996857337392"/>
    <x v="129"/>
    <n v="0.32270653318620179"/>
    <n v="0"/>
    <n v="46.172695753049538"/>
    <d v="2022-07-21T00:00:00"/>
    <d v="2022-07-31T00:00:00"/>
    <d v="2022-10-01T00:00:00"/>
    <d v="2022-08-14T00:00:00"/>
    <x v="1"/>
  </r>
  <r>
    <x v="2"/>
    <n v="0.9697671252679928"/>
    <x v="4"/>
    <x v="130"/>
    <n v="639.19937741275544"/>
    <x v="130"/>
    <n v="0.68319360394104789"/>
    <n v="0"/>
    <n v="1483.8304860345647"/>
    <d v="2022-10-06T00:00:00"/>
    <d v="2022-10-09T00:00:00"/>
    <d v="2022-10-14T00:00:00"/>
    <d v="2022-10-23T00:00:00"/>
    <x v="0"/>
  </r>
  <r>
    <x v="3"/>
    <n v="0.44745236839441827"/>
    <x v="2"/>
    <x v="131"/>
    <n v="164.52913873352185"/>
    <x v="131"/>
    <n v="0.4293281886502649"/>
    <n v="0"/>
    <n v="568.98429784317625"/>
    <d v="2022-10-13T00:00:00"/>
    <d v="2022-10-17T00:00:00"/>
    <d v="2022-10-23T00:00:00"/>
    <d v="2022-10-31T00:00:00"/>
    <x v="0"/>
  </r>
  <r>
    <x v="4"/>
    <n v="0.42976133768949887"/>
    <x v="5"/>
    <x v="132"/>
    <n v="1221.6318568940837"/>
    <x v="132"/>
    <n v="0.89715457983873881"/>
    <n v="0"/>
    <n v="887.72293996975384"/>
    <d v="2022-10-07T00:00:00"/>
    <d v="2022-10-14T00:00:00"/>
    <d v="2022-10-15T00:00:00"/>
    <d v="2022-10-28T00:00:00"/>
    <x v="0"/>
  </r>
  <r>
    <x v="5"/>
    <n v="0.73126511949753015"/>
    <x v="5"/>
    <x v="133"/>
    <n v="214.01484417035118"/>
    <x v="133"/>
    <n v="0.15046660010281732"/>
    <n v="0"/>
    <n v="994.10940932718631"/>
    <d v="2022-04-25T00:00:00"/>
    <d v="2022-05-20T00:00:00"/>
    <d v="2022-07-10T00:00:00"/>
    <d v="2022-06-03T00:00:00"/>
    <x v="1"/>
  </r>
  <r>
    <x v="6"/>
    <n v="0.95349766441311379"/>
    <x v="5"/>
    <x v="134"/>
    <n v="1486.2162904232703"/>
    <x v="134"/>
    <n v="0.71008870201612628"/>
    <n v="500"/>
    <n v="478.85860567260067"/>
    <d v="2022-06-11T00:00:00"/>
    <d v="2022-07-19T00:00:00"/>
    <d v="2022-10-05T00:00:00"/>
    <d v="2022-08-02T00:00:00"/>
    <x v="1"/>
  </r>
  <r>
    <x v="7"/>
    <n v="0.88205781396005756"/>
    <x v="5"/>
    <x v="135"/>
    <n v="474.69916661071522"/>
    <x v="135"/>
    <n v="0.98226358047458595"/>
    <n v="0"/>
    <n v="1515.4170144271932"/>
    <d v="2022-08-08T00:00:00"/>
    <d v="2022-08-20T00:00:00"/>
    <d v="2022-08-26T00:00:00"/>
    <d v="2022-09-03T00:00:00"/>
    <x v="0"/>
  </r>
  <r>
    <x v="0"/>
    <n v="0.67465769728301117"/>
    <x v="0"/>
    <x v="136"/>
    <n v="685.64560919488622"/>
    <x v="136"/>
    <n v="0.57576314009951135"/>
    <n v="0"/>
    <n v="1421.1429875416859"/>
    <d v="2022-04-09T00:00:00"/>
    <d v="2022-04-25T00:00:00"/>
    <d v="2022-04-29T00:00:00"/>
    <d v="2022-05-09T00:00:00"/>
    <x v="0"/>
  </r>
  <r>
    <x v="1"/>
    <n v="9.5986289657626678E-2"/>
    <x v="5"/>
    <x v="137"/>
    <n v="913.67541989405379"/>
    <x v="137"/>
    <n v="0.21743729282389901"/>
    <n v="0"/>
    <n v="1268.1250489066651"/>
    <d v="2022-04-06T00:00:00"/>
    <d v="2022-04-08T00:00:00"/>
    <d v="2022-04-08T00:00:00"/>
    <d v="2022-04-22T00:00:00"/>
    <x v="0"/>
  </r>
  <r>
    <x v="2"/>
    <n v="0.86573721861030795"/>
    <x v="6"/>
    <x v="138"/>
    <n v="95.853244794968248"/>
    <x v="138"/>
    <n v="0.75495794979177644"/>
    <n v="0"/>
    <n v="1222.9209593416517"/>
    <d v="2022-08-31T00:00:00"/>
    <d v="2022-09-02T00:00:00"/>
    <d v="2022-09-16T00:00:00"/>
    <d v="2022-09-16T00:00:00"/>
    <x v="2"/>
  </r>
  <r>
    <x v="3"/>
    <n v="0.36577858695686372"/>
    <x v="1"/>
    <x v="139"/>
    <n v="188.58616069900131"/>
    <x v="139"/>
    <n v="5.5334237284946797E-2"/>
    <n v="0"/>
    <n v="1268.9194851428281"/>
    <d v="2022-03-08T00:00:00"/>
    <d v="2022-03-15T00:00:00"/>
    <d v="2022-04-13T00:00:00"/>
    <d v="2022-03-29T00:00:00"/>
    <x v="1"/>
  </r>
  <r>
    <x v="4"/>
    <n v="0.82063467868743911"/>
    <x v="0"/>
    <x v="140"/>
    <n v="1016.9017514285721"/>
    <x v="140"/>
    <n v="0.2587350142651349"/>
    <n v="0"/>
    <n v="4.4687862349326224"/>
    <d v="2022-04-15T00:00:00"/>
    <d v="2022-04-15T00:00:00"/>
    <d v="2022-04-30T00:00:00"/>
    <d v="2022-04-29T00:00:00"/>
    <x v="1"/>
  </r>
  <r>
    <x v="5"/>
    <n v="2.1033512017219591E-2"/>
    <x v="3"/>
    <x v="141"/>
    <n v="354.29196057725312"/>
    <x v="141"/>
    <n v="0.98365327470577435"/>
    <n v="0"/>
    <n v="185.78558607866239"/>
    <d v="2022-05-26T00:00:00"/>
    <d v="2022-05-27T00:00:00"/>
    <d v="2022-05-31T00:00:00"/>
    <d v="2022-06-10T00:00:00"/>
    <x v="0"/>
  </r>
  <r>
    <x v="6"/>
    <n v="0.96909645094011421"/>
    <x v="2"/>
    <x v="142"/>
    <n v="399.28550252900732"/>
    <x v="142"/>
    <n v="0.46750299483855995"/>
    <n v="0"/>
    <n v="1632.8503016179716"/>
    <d v="2022-03-26T00:00:00"/>
    <d v="2022-03-29T00:00:00"/>
    <d v="2022-09-07T00:00:00"/>
    <d v="2022-04-12T00:00:00"/>
    <x v="1"/>
  </r>
  <r>
    <x v="7"/>
    <n v="0.99942873196585358"/>
    <x v="0"/>
    <x v="143"/>
    <n v="990.28199412713548"/>
    <x v="143"/>
    <n v="0.75293557466319383"/>
    <n v="0"/>
    <n v="1282.5027832722651"/>
    <d v="2022-08-20T00:00:00"/>
    <d v="2022-09-09T00:00:00"/>
    <d v="2022-09-23T00:00:00"/>
    <d v="2022-09-23T00:00:00"/>
    <x v="2"/>
  </r>
  <r>
    <x v="0"/>
    <n v="0.43983145789943623"/>
    <x v="7"/>
    <x v="144"/>
    <n v="194.19156076643168"/>
    <x v="144"/>
    <n v="0.42444921602924379"/>
    <n v="0"/>
    <n v="1947.6873288011132"/>
    <d v="2022-05-28T00:00:00"/>
    <d v="2022-05-28T00:00:00"/>
    <d v="2022-07-21T00:00:00"/>
    <d v="2022-06-11T00:00:00"/>
    <x v="1"/>
  </r>
  <r>
    <x v="1"/>
    <n v="0.31264895379665292"/>
    <x v="0"/>
    <x v="145"/>
    <n v="906.53353572108836"/>
    <x v="145"/>
    <n v="0.68629989005173042"/>
    <n v="500"/>
    <n v="1257.402796178769"/>
    <d v="2022-06-19T00:00:00"/>
    <d v="2022-06-21T00:00:00"/>
    <d v="2022-08-03T00:00:00"/>
    <d v="2022-07-05T00:00:00"/>
    <x v="1"/>
  </r>
  <r>
    <x v="2"/>
    <n v="0.43558459145303829"/>
    <x v="6"/>
    <x v="146"/>
    <n v="1557.3981790637977"/>
    <x v="146"/>
    <n v="0.46525642462990002"/>
    <n v="0"/>
    <n v="1052.3537112332015"/>
    <d v="2022-10-18T00:00:00"/>
    <d v="2022-11-02T00:00:00"/>
    <d v="2022-11-02T00:00:00"/>
    <d v="2022-11-16T00:00:00"/>
    <x v="0"/>
  </r>
  <r>
    <x v="3"/>
    <n v="0.49700119918644314"/>
    <x v="4"/>
    <x v="147"/>
    <n v="1080.3982795479496"/>
    <x v="147"/>
    <n v="0.13373749981535799"/>
    <n v="0"/>
    <n v="2330.1549558290544"/>
    <d v="2022-05-16T00:00:00"/>
    <d v="2022-06-01T00:00:00"/>
    <d v="2022-10-02T00:00:00"/>
    <d v="2022-06-15T00:00:00"/>
    <x v="1"/>
  </r>
  <r>
    <x v="4"/>
    <n v="0.20916751649840826"/>
    <x v="0"/>
    <x v="148"/>
    <n v="145.07677862766434"/>
    <x v="148"/>
    <n v="0.36377033868603892"/>
    <n v="0"/>
    <n v="617.15843058379812"/>
    <d v="2022-08-04T00:00:00"/>
    <d v="2022-08-12T00:00:00"/>
    <d v="2022-08-22T00:00:00"/>
    <d v="2022-08-26T00:00:00"/>
    <x v="0"/>
  </r>
  <r>
    <x v="5"/>
    <n v="0.97383225212326141"/>
    <x v="5"/>
    <x v="149"/>
    <n v="125.21832188149106"/>
    <x v="149"/>
    <n v="0.51668297796485607"/>
    <n v="0"/>
    <n v="1744.314140445566"/>
    <d v="2022-10-19T00:00:00"/>
    <d v="2022-10-19T00:00:00"/>
    <d v="2022-10-23T00:00:00"/>
    <d v="2022-11-02T00:00:00"/>
    <x v="0"/>
  </r>
  <r>
    <x v="6"/>
    <n v="0.73765494708061941"/>
    <x v="4"/>
    <x v="150"/>
    <n v="1011.2198364945083"/>
    <x v="150"/>
    <n v="9.7298688702411873E-3"/>
    <n v="0"/>
    <n v="795.39810497085671"/>
    <d v="2022-05-19T00:00:00"/>
    <d v="2022-07-03T00:00:00"/>
    <d v="2022-10-15T00:00:00"/>
    <d v="2022-07-17T00:00:00"/>
    <x v="1"/>
  </r>
  <r>
    <x v="7"/>
    <n v="0.70300297755511465"/>
    <x v="0"/>
    <x v="151"/>
    <n v="723.97117321910946"/>
    <x v="151"/>
    <n v="0.86449410909722824"/>
    <n v="0"/>
    <n v="895.61057717063773"/>
    <d v="2022-10-21T00:00:00"/>
    <d v="2022-10-26T00:00:00"/>
    <d v="2022-10-27T00:00:00"/>
    <d v="2022-11-09T00:00:00"/>
    <x v="0"/>
  </r>
  <r>
    <x v="0"/>
    <n v="0.66718673156955699"/>
    <x v="6"/>
    <x v="152"/>
    <n v="535.96778950955331"/>
    <x v="152"/>
    <n v="0.25950045315149184"/>
    <n v="0"/>
    <n v="995.91643295447648"/>
    <d v="2022-08-22T00:00:00"/>
    <d v="2022-09-12T00:00:00"/>
    <d v="2022-10-29T00:00:00"/>
    <d v="2022-09-26T00:00:00"/>
    <x v="1"/>
  </r>
  <r>
    <x v="1"/>
    <n v="0.51521447011885191"/>
    <x v="3"/>
    <x v="153"/>
    <n v="1262.1143031406546"/>
    <x v="153"/>
    <n v="0.90166322150700673"/>
    <n v="0"/>
    <n v="1126.5415815879585"/>
    <d v="2022-07-16T00:00:00"/>
    <d v="2022-07-19T00:00:00"/>
    <d v="2022-07-28T00:00:00"/>
    <d v="2022-08-02T00:00:00"/>
    <x v="0"/>
  </r>
  <r>
    <x v="2"/>
    <n v="0.26120259370271603"/>
    <x v="0"/>
    <x v="154"/>
    <n v="766.3288436174895"/>
    <x v="154"/>
    <n v="0.51906883092924505"/>
    <n v="0"/>
    <n v="1973.1039974634059"/>
    <d v="2022-04-25T00:00:00"/>
    <d v="2022-07-23T00:00:00"/>
    <d v="2022-07-23T00:00:00"/>
    <d v="2022-08-06T00:00:00"/>
    <x v="0"/>
  </r>
  <r>
    <x v="3"/>
    <n v="0.98922009159119351"/>
    <x v="1"/>
    <x v="155"/>
    <n v="73.393606106690086"/>
    <x v="155"/>
    <n v="0.55594180525280323"/>
    <n v="0"/>
    <n v="1880.9864766018413"/>
    <d v="2022-10-22T00:00:00"/>
    <d v="2022-10-26T00:00:00"/>
    <d v="2022-10-30T00:00:00"/>
    <d v="2022-11-09T00:00:00"/>
    <x v="0"/>
  </r>
  <r>
    <x v="4"/>
    <n v="0.30433196859776845"/>
    <x v="3"/>
    <x v="156"/>
    <n v="530.36043013040558"/>
    <x v="156"/>
    <n v="0.34694525748388727"/>
    <n v="0"/>
    <n v="446.48871156089524"/>
    <d v="2022-07-07T00:00:00"/>
    <d v="2022-09-18T00:00:00"/>
    <d v="2022-10-27T00:00:00"/>
    <d v="2022-10-02T00:00:00"/>
    <x v="1"/>
  </r>
  <r>
    <x v="5"/>
    <n v="0.85434402851703073"/>
    <x v="0"/>
    <x v="157"/>
    <n v="1210.0237184925986"/>
    <x v="157"/>
    <n v="5.1399240119333056E-3"/>
    <n v="0"/>
    <n v="1356.7749419156949"/>
    <d v="2022-07-13T00:00:00"/>
    <d v="2022-09-05T00:00:00"/>
    <d v="2022-10-30T00:00:00"/>
    <d v="2022-09-19T00:00:00"/>
    <x v="1"/>
  </r>
  <r>
    <x v="6"/>
    <n v="0.32089777323729773"/>
    <x v="3"/>
    <x v="158"/>
    <n v="1166.1178689515532"/>
    <x v="158"/>
    <n v="0.26384215497156482"/>
    <n v="0"/>
    <n v="1223.3444344022455"/>
    <d v="2022-08-18T00:00:00"/>
    <d v="2022-08-19T00:00:00"/>
    <d v="2022-08-22T00:00:00"/>
    <d v="2022-09-02T00:00:00"/>
    <x v="0"/>
  </r>
  <r>
    <x v="7"/>
    <n v="0.38851364970382252"/>
    <x v="1"/>
    <x v="159"/>
    <n v="578.74141587925089"/>
    <x v="159"/>
    <n v="0.61189650517508287"/>
    <n v="0"/>
    <n v="1402.3330555545974"/>
    <d v="2022-08-10T00:00:00"/>
    <d v="2022-09-04T00:00:00"/>
    <d v="2022-09-09T00:00:00"/>
    <d v="2022-09-18T00:00:00"/>
    <x v="0"/>
  </r>
  <r>
    <x v="0"/>
    <n v="3.7274191158934378E-2"/>
    <x v="6"/>
    <x v="160"/>
    <n v="1475.6378405423541"/>
    <x v="160"/>
    <n v="0.52670229731031271"/>
    <n v="0"/>
    <n v="1044.3698736617882"/>
    <d v="2022-10-17T00:00:00"/>
    <d v="2022-10-17T00:00:00"/>
    <d v="2022-10-20T00:00:00"/>
    <d v="2022-10-31T00:00:00"/>
    <x v="0"/>
  </r>
  <r>
    <x v="1"/>
    <n v="0.38019962690112463"/>
    <x v="7"/>
    <x v="161"/>
    <n v="822.32631653294914"/>
    <x v="161"/>
    <n v="0.24595705618999908"/>
    <n v="0"/>
    <n v="1210.2140400244666"/>
    <d v="2022-05-29T00:00:00"/>
    <d v="2022-06-09T00:00:00"/>
    <d v="2022-06-12T00:00:00"/>
    <d v="2022-06-23T00:00:00"/>
    <x v="0"/>
  </r>
  <r>
    <x v="2"/>
    <n v="0.89590580603135928"/>
    <x v="6"/>
    <x v="162"/>
    <n v="841.49711053903354"/>
    <x v="162"/>
    <n v="0.83977943010914624"/>
    <n v="0"/>
    <n v="619.82470096905706"/>
    <d v="2022-05-28T00:00:00"/>
    <d v="2022-07-02T00:00:00"/>
    <d v="2022-07-10T00:00:00"/>
    <d v="2022-07-16T00:00:00"/>
    <x v="0"/>
  </r>
  <r>
    <x v="3"/>
    <n v="0.51205074605723089"/>
    <x v="6"/>
    <x v="163"/>
    <n v="1093.7149580221469"/>
    <x v="163"/>
    <n v="1.1519239065604703E-2"/>
    <n v="0"/>
    <n v="1596.7117472621426"/>
    <d v="2022-08-13T00:00:00"/>
    <d v="2022-08-17T00:00:00"/>
    <d v="2022-09-13T00:00:00"/>
    <d v="2022-08-31T00:00:00"/>
    <x v="1"/>
  </r>
  <r>
    <x v="4"/>
    <n v="0.3321972817804365"/>
    <x v="5"/>
    <x v="164"/>
    <n v="1152.809318127398"/>
    <x v="164"/>
    <n v="0.57461873784674544"/>
    <n v="0"/>
    <n v="1920.1141078419546"/>
    <d v="2022-10-21T00:00:00"/>
    <d v="2022-10-21T00:00:00"/>
    <d v="2022-10-21T00:00:00"/>
    <d v="2022-11-04T00:00:00"/>
    <x v="0"/>
  </r>
  <r>
    <x v="5"/>
    <n v="0.31279363022119633"/>
    <x v="5"/>
    <x v="165"/>
    <n v="503.15170559471659"/>
    <x v="165"/>
    <n v="0.29602284409126978"/>
    <n v="0"/>
    <n v="1049.4037262393151"/>
    <d v="2022-10-27T00:00:00"/>
    <d v="2022-10-27T00:00:00"/>
    <d v="2022-10-27T00:00:00"/>
    <d v="2022-11-10T00:00:00"/>
    <x v="0"/>
  </r>
  <r>
    <x v="6"/>
    <n v="9.4840791830265059E-2"/>
    <x v="0"/>
    <x v="166"/>
    <n v="360.82509086469264"/>
    <x v="166"/>
    <n v="0.25469977140828071"/>
    <n v="0"/>
    <n v="1978.6093365623187"/>
    <d v="2022-10-22T00:00:00"/>
    <d v="2022-10-24T00:00:00"/>
    <d v="2022-10-25T00:00:00"/>
    <d v="2022-11-07T00:00:00"/>
    <x v="0"/>
  </r>
  <r>
    <x v="7"/>
    <n v="0.88389910083801826"/>
    <x v="1"/>
    <x v="167"/>
    <n v="539.13710006488009"/>
    <x v="167"/>
    <n v="0.28845407844859283"/>
    <n v="0"/>
    <n v="1556.5646638006824"/>
    <d v="2022-05-27T00:00:00"/>
    <d v="2022-06-15T00:00:00"/>
    <d v="2022-09-19T00:00:00"/>
    <d v="2022-06-29T00:00:00"/>
    <x v="1"/>
  </r>
  <r>
    <x v="0"/>
    <n v="0.83541957007806167"/>
    <x v="7"/>
    <x v="168"/>
    <n v="768.12812948106148"/>
    <x v="168"/>
    <n v="5.8320413728510156E-2"/>
    <n v="0"/>
    <n v="1121.0066082241781"/>
    <d v="2022-09-18T00:00:00"/>
    <d v="2022-09-23T00:00:00"/>
    <d v="2022-10-23T00:00:00"/>
    <d v="2022-10-07T00:00:00"/>
    <x v="1"/>
  </r>
  <r>
    <x v="1"/>
    <n v="0.51134626447509757"/>
    <x v="1"/>
    <x v="169"/>
    <n v="1086.4917293135838"/>
    <x v="169"/>
    <n v="0.88378111234713508"/>
    <n v="0"/>
    <n v="2036.7109543020144"/>
    <d v="2022-10-15T00:00:00"/>
    <d v="2022-10-18T00:00:00"/>
    <d v="2022-10-24T00:00:00"/>
    <d v="2022-11-01T00:00:00"/>
    <x v="0"/>
  </r>
  <r>
    <x v="2"/>
    <n v="0.56012122246613794"/>
    <x v="0"/>
    <x v="170"/>
    <n v="919.17415472158245"/>
    <x v="170"/>
    <n v="1.932865693771979E-2"/>
    <n v="0"/>
    <n v="377.45519871786587"/>
    <d v="2022-09-24T00:00:00"/>
    <d v="2022-10-03T00:00:00"/>
    <d v="2022-10-30T00:00:00"/>
    <d v="2022-10-17T00:00:00"/>
    <x v="1"/>
  </r>
  <r>
    <x v="3"/>
    <n v="0.68731496916959067"/>
    <x v="3"/>
    <x v="171"/>
    <n v="71.107417871613976"/>
    <x v="171"/>
    <n v="4.4398523867770545E-2"/>
    <n v="0"/>
    <n v="1298.6200392576727"/>
    <d v="2022-10-14T00:00:00"/>
    <d v="2022-10-17T00:00:00"/>
    <d v="2022-10-23T00:00:00"/>
    <d v="2022-10-31T00:00:00"/>
    <x v="0"/>
  </r>
  <r>
    <x v="4"/>
    <n v="0.99351752407089333"/>
    <x v="2"/>
    <x v="172"/>
    <n v="1064.8835859485619"/>
    <x v="172"/>
    <n v="9.6156115858274438E-2"/>
    <n v="0"/>
    <n v="1779.8408770067122"/>
    <d v="2022-10-07T00:00:00"/>
    <d v="2022-10-10T00:00:00"/>
    <d v="2022-11-01T00:00:00"/>
    <d v="2022-10-24T00:00:00"/>
    <x v="1"/>
  </r>
  <r>
    <x v="5"/>
    <n v="0.10266232192558078"/>
    <x v="6"/>
    <x v="173"/>
    <n v="189.31087155971881"/>
    <x v="173"/>
    <n v="0.87671787125991241"/>
    <n v="0"/>
    <n v="1338.4377222134178"/>
    <d v="2022-10-07T00:00:00"/>
    <d v="2022-10-11T00:00:00"/>
    <d v="2022-10-13T00:00:00"/>
    <d v="2022-10-25T00:00:00"/>
    <x v="0"/>
  </r>
  <r>
    <x v="6"/>
    <n v="0.91989370569374385"/>
    <x v="5"/>
    <x v="174"/>
    <n v="213.24095664308214"/>
    <x v="174"/>
    <n v="0.74219331479755768"/>
    <n v="500"/>
    <n v="987.98906751949789"/>
    <d v="2022-06-03T00:00:00"/>
    <d v="2022-06-26T00:00:00"/>
    <d v="2022-08-05T00:00:00"/>
    <d v="2022-07-10T00:00:00"/>
    <x v="1"/>
  </r>
  <r>
    <x v="7"/>
    <n v="0.27764848985612778"/>
    <x v="3"/>
    <x v="175"/>
    <n v="1332.9246684484381"/>
    <x v="175"/>
    <n v="0.8054968279326804"/>
    <n v="500"/>
    <n v="788.71556396591313"/>
    <d v="2022-04-27T00:00:00"/>
    <d v="2022-05-03T00:00:00"/>
    <d v="2022-08-14T00:00:00"/>
    <d v="2022-05-17T00:00:00"/>
    <x v="1"/>
  </r>
  <r>
    <x v="0"/>
    <n v="0.36872307369628232"/>
    <x v="3"/>
    <x v="176"/>
    <n v="521.29751982941571"/>
    <x v="176"/>
    <n v="0.49133409694639829"/>
    <n v="0"/>
    <n v="2170.3227457746339"/>
    <d v="2022-03-06T00:00:00"/>
    <d v="2022-05-23T00:00:00"/>
    <d v="2022-07-02T00:00:00"/>
    <d v="2022-06-06T00:00:00"/>
    <x v="1"/>
  </r>
  <r>
    <x v="1"/>
    <n v="0.73752938388653444"/>
    <x v="2"/>
    <x v="177"/>
    <n v="969.14461499111212"/>
    <x v="177"/>
    <n v="0.59934589642074887"/>
    <n v="0"/>
    <n v="1231.4993044997468"/>
    <d v="2022-10-25T00:00:00"/>
    <d v="2022-10-27T00:00:00"/>
    <d v="2022-10-28T00:00:00"/>
    <d v="2022-11-10T00:00:00"/>
    <x v="0"/>
  </r>
  <r>
    <x v="2"/>
    <n v="3.1660765973793414E-2"/>
    <x v="5"/>
    <x v="178"/>
    <n v="402.23454302323967"/>
    <x v="178"/>
    <n v="0.99854074809989546"/>
    <n v="0"/>
    <n v="148.8145629068224"/>
    <d v="2022-07-07T00:00:00"/>
    <d v="2022-10-13T00:00:00"/>
    <d v="2022-10-20T00:00:00"/>
    <d v="2022-10-27T00:00:00"/>
    <x v="0"/>
  </r>
  <r>
    <x v="3"/>
    <n v="0.44728230172375871"/>
    <x v="3"/>
    <x v="179"/>
    <n v="547.42278496663971"/>
    <x v="179"/>
    <n v="0.56507392239859044"/>
    <n v="500"/>
    <n v="1412.1173886473423"/>
    <d v="2022-03-18T00:00:00"/>
    <d v="2022-05-31T00:00:00"/>
    <d v="2022-10-18T00:00:00"/>
    <d v="2022-06-14T00:00:00"/>
    <x v="1"/>
  </r>
  <r>
    <x v="4"/>
    <n v="0.25824640912296437"/>
    <x v="4"/>
    <x v="180"/>
    <n v="136.04788697777653"/>
    <x v="180"/>
    <n v="0.87543042571838603"/>
    <n v="0"/>
    <n v="1297.4482985114942"/>
    <d v="2022-10-11T00:00:00"/>
    <d v="2022-10-11T00:00:00"/>
    <d v="2022-10-19T00:00:00"/>
    <d v="2022-10-25T00:00:00"/>
    <x v="0"/>
  </r>
  <r>
    <x v="5"/>
    <n v="0.46130377153318036"/>
    <x v="5"/>
    <x v="181"/>
    <n v="1049.496506425708"/>
    <x v="181"/>
    <n v="0.49890543072506455"/>
    <n v="0"/>
    <n v="1434.6804737127804"/>
    <d v="2022-06-24T00:00:00"/>
    <d v="2022-09-15T00:00:00"/>
    <d v="2022-10-08T00:00:00"/>
    <d v="2022-09-29T00:00:00"/>
    <x v="1"/>
  </r>
  <r>
    <x v="6"/>
    <n v="0.69969206354323288"/>
    <x v="4"/>
    <x v="182"/>
    <n v="750.2401933854203"/>
    <x v="182"/>
    <n v="0.76513822093560679"/>
    <n v="500"/>
    <n v="1739.1264192266574"/>
    <d v="2022-03-13T00:00:00"/>
    <d v="2022-04-22T00:00:00"/>
    <d v="2022-06-12T00:00:00"/>
    <d v="2022-05-06T00:00:00"/>
    <x v="1"/>
  </r>
  <r>
    <x v="7"/>
    <n v="0.78961243742645659"/>
    <x v="3"/>
    <x v="183"/>
    <n v="595.47974155952124"/>
    <x v="183"/>
    <n v="0.14163921522540834"/>
    <n v="0"/>
    <n v="1290.4705226591902"/>
    <d v="2022-06-02T00:00:00"/>
    <d v="2022-06-25T00:00:00"/>
    <d v="2022-09-21T00:00:00"/>
    <d v="2022-07-09T00:00:00"/>
    <x v="1"/>
  </r>
  <r>
    <x v="0"/>
    <n v="0.93746812398470525"/>
    <x v="5"/>
    <x v="184"/>
    <n v="97.787126914292699"/>
    <x v="184"/>
    <n v="0.77750745292764245"/>
    <n v="500"/>
    <n v="1599.3563266968854"/>
    <d v="2022-03-17T00:00:00"/>
    <d v="2022-04-22T00:00:00"/>
    <d v="2022-06-19T00:00:00"/>
    <d v="2022-05-06T00:00:00"/>
    <x v="1"/>
  </r>
  <r>
    <x v="1"/>
    <n v="0.35327656334260549"/>
    <x v="4"/>
    <x v="185"/>
    <n v="617.77426039549221"/>
    <x v="185"/>
    <n v="0.54211167927427917"/>
    <n v="500"/>
    <n v="748.55238296861671"/>
    <d v="2022-04-13T00:00:00"/>
    <d v="2022-04-19T00:00:00"/>
    <d v="2022-07-01T00:00:00"/>
    <d v="2022-05-03T00:00:00"/>
    <x v="1"/>
  </r>
  <r>
    <x v="2"/>
    <n v="0.33788467569997205"/>
    <x v="3"/>
    <x v="186"/>
    <n v="1523.5760845447103"/>
    <x v="186"/>
    <n v="0.20093837940227854"/>
    <n v="0"/>
    <n v="1274.1858030052276"/>
    <d v="2022-08-31T00:00:00"/>
    <d v="2022-09-12T00:00:00"/>
    <d v="2022-09-23T00:00:00"/>
    <d v="2022-09-26T00:00:00"/>
    <x v="0"/>
  </r>
  <r>
    <x v="3"/>
    <n v="0.71114045158895511"/>
    <x v="6"/>
    <x v="187"/>
    <n v="30.553329575898619"/>
    <x v="187"/>
    <n v="0.34181581950785034"/>
    <n v="0"/>
    <n v="789.95805211868628"/>
    <d v="2022-03-16T00:00:00"/>
    <d v="2022-08-02T00:00:00"/>
    <d v="2022-09-15T00:00:00"/>
    <d v="2022-08-16T00:00:00"/>
    <x v="1"/>
  </r>
  <r>
    <x v="4"/>
    <n v="0.89827995812508099"/>
    <x v="3"/>
    <x v="188"/>
    <n v="215.92969782486378"/>
    <x v="188"/>
    <n v="0.73428272969387853"/>
    <n v="0"/>
    <n v="1190.1579028169176"/>
    <d v="2022-10-23T00:00:00"/>
    <d v="2022-10-23T00:00:00"/>
    <d v="2022-10-31T00:00:00"/>
    <d v="2022-11-06T00:00:00"/>
    <x v="0"/>
  </r>
  <r>
    <x v="5"/>
    <n v="0.16107360781448932"/>
    <x v="6"/>
    <x v="189"/>
    <n v="1273.9634494894174"/>
    <x v="189"/>
    <n v="6.6968262440003423E-2"/>
    <n v="0"/>
    <n v="1077.6547701813934"/>
    <d v="2022-05-11T00:00:00"/>
    <d v="2022-07-06T00:00:00"/>
    <d v="2022-09-16T00:00:00"/>
    <d v="2022-07-20T00:00:00"/>
    <x v="1"/>
  </r>
  <r>
    <x v="6"/>
    <n v="0.14624047282955499"/>
    <x v="0"/>
    <x v="190"/>
    <n v="987.73257433979973"/>
    <x v="190"/>
    <n v="0.58420967268816826"/>
    <n v="500"/>
    <n v="1009.2333686156331"/>
    <d v="2022-05-21T00:00:00"/>
    <d v="2022-06-03T00:00:00"/>
    <d v="2022-08-27T00:00:00"/>
    <d v="2022-06-17T00:00:00"/>
    <x v="1"/>
  </r>
  <r>
    <x v="7"/>
    <n v="0.94471494067279438"/>
    <x v="6"/>
    <x v="191"/>
    <n v="160.92681942684939"/>
    <x v="191"/>
    <n v="0.78016038915713537"/>
    <n v="500"/>
    <n v="1415.440064194132"/>
    <d v="2022-04-01T00:00:00"/>
    <d v="2022-06-12T00:00:00"/>
    <d v="2022-10-10T00:00:00"/>
    <d v="2022-06-26T00:00:00"/>
    <x v="1"/>
  </r>
  <r>
    <x v="0"/>
    <n v="0.13290546028024364"/>
    <x v="5"/>
    <x v="192"/>
    <n v="455.67159203708087"/>
    <x v="192"/>
    <n v="5.1701611195038022E-2"/>
    <n v="0"/>
    <n v="1081.0086653378403"/>
    <d v="2022-10-26T00:00:00"/>
    <d v="2022-10-27T00:00:00"/>
    <d v="2022-11-02T00:00:00"/>
    <d v="2022-11-10T00:00:00"/>
    <x v="0"/>
  </r>
  <r>
    <x v="1"/>
    <n v="0.63334162385832926"/>
    <x v="1"/>
    <x v="193"/>
    <n v="116.41980540463069"/>
    <x v="193"/>
    <n v="0.56961325036620547"/>
    <n v="0"/>
    <n v="403.22717187850651"/>
    <d v="2022-08-15T00:00:00"/>
    <d v="2022-10-10T00:00:00"/>
    <d v="2022-10-10T00:00:00"/>
    <d v="2022-10-24T00:00:00"/>
    <x v="0"/>
  </r>
  <r>
    <x v="2"/>
    <n v="0.4163795401068966"/>
    <x v="7"/>
    <x v="194"/>
    <n v="846.64356919776424"/>
    <x v="194"/>
    <n v="5.9740763945708819E-2"/>
    <n v="0"/>
    <n v="1165.124122852123"/>
    <d v="2022-07-25T00:00:00"/>
    <d v="2022-10-13T00:00:00"/>
    <d v="2022-10-23T00:00:00"/>
    <d v="2022-10-27T00:00:00"/>
    <x v="0"/>
  </r>
  <r>
    <x v="3"/>
    <n v="0.14151909183994793"/>
    <x v="4"/>
    <x v="195"/>
    <n v="307.7334518635551"/>
    <x v="195"/>
    <n v="0.96482483714766742"/>
    <n v="0"/>
    <n v="1594.2791140743823"/>
    <d v="2022-09-25T00:00:00"/>
    <d v="2022-10-22T00:00:00"/>
    <d v="2022-10-23T00:00:00"/>
    <d v="2022-11-05T00:00:00"/>
    <x v="0"/>
  </r>
  <r>
    <x v="4"/>
    <n v="0.75805113562063919"/>
    <x v="3"/>
    <x v="196"/>
    <n v="307.70555225276257"/>
    <x v="196"/>
    <n v="0.95990990940210519"/>
    <n v="0"/>
    <n v="852.86316930565545"/>
    <d v="2022-08-28T00:00:00"/>
    <d v="2022-10-01T00:00:00"/>
    <d v="2022-10-03T00:00:00"/>
    <d v="2022-10-15T00:00:00"/>
    <x v="0"/>
  </r>
  <r>
    <x v="5"/>
    <n v="0.49767442216703384"/>
    <x v="7"/>
    <x v="197"/>
    <n v="1037.1453025136384"/>
    <x v="197"/>
    <n v="0.36891942113472154"/>
    <n v="0"/>
    <n v="1213.2968732061568"/>
    <d v="2022-09-15T00:00:00"/>
    <d v="2022-09-18T00:00:00"/>
    <d v="2022-09-22T00:00:00"/>
    <d v="2022-10-02T00:00:00"/>
    <x v="0"/>
  </r>
  <r>
    <x v="6"/>
    <n v="0.43713641620155508"/>
    <x v="3"/>
    <x v="198"/>
    <n v="500.9010230592026"/>
    <x v="198"/>
    <n v="0.96931998355018678"/>
    <n v="500"/>
    <n v="1106.4522668668021"/>
    <d v="2022-03-15T00:00:00"/>
    <d v="2022-06-25T00:00:00"/>
    <d v="2022-08-14T00:00:00"/>
    <d v="2022-07-09T00:00:00"/>
    <x v="1"/>
  </r>
  <r>
    <x v="7"/>
    <n v="0.8797621596571451"/>
    <x v="4"/>
    <x v="199"/>
    <n v="792.14173247989868"/>
    <x v="199"/>
    <n v="0.17978651789072619"/>
    <n v="0"/>
    <n v="1681.5390465208086"/>
    <d v="2022-06-01T00:00:00"/>
    <d v="2022-06-06T00:00:00"/>
    <d v="2022-06-29T00:00:00"/>
    <d v="2022-06-20T00:00:00"/>
    <x v="1"/>
  </r>
  <r>
    <x v="0"/>
    <n v="0.58201567261990739"/>
    <x v="7"/>
    <x v="200"/>
    <n v="657.23261518967854"/>
    <x v="200"/>
    <n v="0.30944458442838263"/>
    <n v="0"/>
    <n v="247.33067549845862"/>
    <d v="2022-05-10T00:00:00"/>
    <d v="2022-05-11T00:00:00"/>
    <d v="2022-05-23T00:00:00"/>
    <d v="2022-05-25T00:00:00"/>
    <x v="0"/>
  </r>
  <r>
    <x v="1"/>
    <n v="0.72116816426184149"/>
    <x v="3"/>
    <x v="201"/>
    <n v="1231.3282764835435"/>
    <x v="201"/>
    <n v="0.82751072043966711"/>
    <n v="0"/>
    <n v="1070.7575237924211"/>
    <d v="2022-10-27T00:00:00"/>
    <d v="2022-10-28T00:00:00"/>
    <d v="2022-10-28T00:00:00"/>
    <d v="2022-11-11T00:00:00"/>
    <x v="0"/>
  </r>
  <r>
    <x v="2"/>
    <n v="0.50055827442119583"/>
    <x v="0"/>
    <x v="202"/>
    <n v="383.78438535465392"/>
    <x v="202"/>
    <n v="0.36873064951788526"/>
    <n v="0"/>
    <n v="1829.1295622780624"/>
    <d v="2022-04-26T00:00:00"/>
    <d v="2022-06-25T00:00:00"/>
    <d v="2022-08-07T00:00:00"/>
    <d v="2022-07-09T00:00:00"/>
    <x v="1"/>
  </r>
  <r>
    <x v="3"/>
    <n v="0.47947301021616839"/>
    <x v="2"/>
    <x v="203"/>
    <n v="1355.0782758305766"/>
    <x v="203"/>
    <n v="0.49039677338439303"/>
    <n v="0"/>
    <n v="1659.5814985729776"/>
    <d v="2022-06-30T00:00:00"/>
    <d v="2022-07-01T00:00:00"/>
    <d v="2022-08-16T00:00:00"/>
    <d v="2022-07-15T00:00:00"/>
    <x v="1"/>
  </r>
  <r>
    <x v="4"/>
    <n v="0.53017485379360685"/>
    <x v="1"/>
    <x v="204"/>
    <n v="1375.7535280678342"/>
    <x v="204"/>
    <n v="0.38120156999622323"/>
    <n v="0"/>
    <n v="710.06596951111055"/>
    <d v="2022-06-19T00:00:00"/>
    <d v="2022-07-15T00:00:00"/>
    <d v="2022-08-07T00:00:00"/>
    <d v="2022-07-29T00:00:00"/>
    <x v="1"/>
  </r>
  <r>
    <x v="5"/>
    <n v="0.13165586418729991"/>
    <x v="0"/>
    <x v="205"/>
    <n v="1233.3555319237421"/>
    <x v="205"/>
    <n v="0.43697646582728156"/>
    <n v="0"/>
    <n v="1090.050623018057"/>
    <d v="2022-08-06T00:00:00"/>
    <d v="2022-08-30T00:00:00"/>
    <d v="2022-09-03T00:00:00"/>
    <d v="2022-09-13T00:00:00"/>
    <x v="0"/>
  </r>
  <r>
    <x v="6"/>
    <n v="0.6625864550002335"/>
    <x v="5"/>
    <x v="206"/>
    <n v="1099.1101283983796"/>
    <x v="206"/>
    <n v="0.64666137043059202"/>
    <n v="500"/>
    <n v="644.94235324151794"/>
    <d v="2022-07-05T00:00:00"/>
    <d v="2022-07-15T00:00:00"/>
    <d v="2022-09-25T00:00:00"/>
    <d v="2022-07-29T00:00:00"/>
    <x v="1"/>
  </r>
  <r>
    <x v="7"/>
    <n v="0.5820737327983283"/>
    <x v="0"/>
    <x v="207"/>
    <n v="1324.09654031949"/>
    <x v="207"/>
    <n v="0.11620717032434547"/>
    <n v="0"/>
    <n v="1137.0594467035289"/>
    <d v="2022-08-19T00:00:00"/>
    <d v="2022-08-23T00:00:00"/>
    <d v="2022-10-11T00:00:00"/>
    <d v="2022-09-06T00:00:00"/>
    <x v="1"/>
  </r>
  <r>
    <x v="0"/>
    <n v="0.97035835486572741"/>
    <x v="7"/>
    <x v="208"/>
    <n v="964.39456336085937"/>
    <x v="208"/>
    <n v="0.29209821578475859"/>
    <n v="0"/>
    <n v="1060.0824145717138"/>
    <d v="2022-07-12T00:00:00"/>
    <d v="2022-10-02T00:00:00"/>
    <d v="2022-10-12T00:00:00"/>
    <d v="2022-10-16T00:00:00"/>
    <x v="0"/>
  </r>
  <r>
    <x v="1"/>
    <n v="0.44577739014119866"/>
    <x v="6"/>
    <x v="209"/>
    <n v="287.47353328939499"/>
    <x v="209"/>
    <n v="0.83759861031112848"/>
    <n v="1000"/>
    <n v="1267.6451368455184"/>
    <d v="2022-09-06T00:00:00"/>
    <d v="2022-10-13T00:00:00"/>
    <d v="2022-10-25T00:00:00"/>
    <d v="2022-10-27T00:00:00"/>
    <x v="0"/>
  </r>
  <r>
    <x v="2"/>
    <n v="0.59014763408348736"/>
    <x v="4"/>
    <x v="210"/>
    <n v="582.26824615268981"/>
    <x v="210"/>
    <n v="0.94589873703215077"/>
    <n v="0"/>
    <n v="858.94327237192488"/>
    <d v="2022-08-02T00:00:00"/>
    <d v="2022-08-03T00:00:00"/>
    <d v="2022-08-17T00:00:00"/>
    <d v="2022-08-17T00:00:00"/>
    <x v="2"/>
  </r>
  <r>
    <x v="3"/>
    <n v="0.73880264449300548"/>
    <x v="7"/>
    <x v="211"/>
    <n v="195.2254694425317"/>
    <x v="211"/>
    <n v="0.85569872419208537"/>
    <n v="0"/>
    <n v="1382.9616952967867"/>
    <d v="2022-09-20T00:00:00"/>
    <d v="2022-09-22T00:00:00"/>
    <d v="2022-09-27T00:00:00"/>
    <d v="2022-10-06T00:00:00"/>
    <x v="0"/>
  </r>
  <r>
    <x v="4"/>
    <n v="0.19995332499161833"/>
    <x v="2"/>
    <x v="212"/>
    <n v="1285.9552103149558"/>
    <x v="212"/>
    <n v="0.47546868096051831"/>
    <n v="0"/>
    <n v="669.89233426558087"/>
    <d v="2022-07-18T00:00:00"/>
    <d v="2022-09-02T00:00:00"/>
    <d v="2022-10-20T00:00:00"/>
    <d v="2022-09-16T00:00:00"/>
    <x v="1"/>
  </r>
  <r>
    <x v="5"/>
    <n v="0.87259218597000787"/>
    <x v="3"/>
    <x v="213"/>
    <n v="1077.3663459910233"/>
    <x v="213"/>
    <n v="0.86286584146900558"/>
    <n v="500"/>
    <n v="1592.2158871402457"/>
    <d v="2022-07-25T00:00:00"/>
    <d v="2022-08-14T00:00:00"/>
    <d v="2022-09-04T00:00:00"/>
    <d v="2022-08-28T00:00:00"/>
    <x v="1"/>
  </r>
  <r>
    <x v="6"/>
    <n v="0.4080202845738965"/>
    <x v="4"/>
    <x v="214"/>
    <n v="974.5451192903123"/>
    <x v="214"/>
    <n v="5.0667451703906852E-2"/>
    <n v="0"/>
    <n v="1701.0781001547812"/>
    <d v="2022-07-28T00:00:00"/>
    <d v="2022-09-22T00:00:00"/>
    <d v="2022-10-31T00:00:00"/>
    <d v="2022-10-06T00:00:00"/>
    <x v="1"/>
  </r>
  <r>
    <x v="7"/>
    <n v="0.10877709405013325"/>
    <x v="3"/>
    <x v="215"/>
    <n v="951.00035425864098"/>
    <x v="215"/>
    <n v="0.99670966780042403"/>
    <n v="500"/>
    <n v="2118.5721063118335"/>
    <d v="2022-09-20T00:00:00"/>
    <d v="2022-09-28T00:00:00"/>
    <d v="2022-10-27T00:00:00"/>
    <d v="2022-10-12T00:00:00"/>
    <x v="1"/>
  </r>
  <r>
    <x v="0"/>
    <n v="0.64826348276446533"/>
    <x v="2"/>
    <x v="216"/>
    <n v="419.9234880098868"/>
    <x v="216"/>
    <n v="0.41343467749908036"/>
    <n v="0"/>
    <n v="726.59430934547299"/>
    <d v="2022-06-04T00:00:00"/>
    <d v="2022-06-07T00:00:00"/>
    <d v="2022-07-06T00:00:00"/>
    <d v="2022-06-21T00:00:00"/>
    <x v="1"/>
  </r>
  <r>
    <x v="1"/>
    <n v="0.58875699218665323"/>
    <x v="2"/>
    <x v="217"/>
    <n v="1287.8228347543798"/>
    <x v="217"/>
    <n v="0.8486421030973017"/>
    <n v="0"/>
    <n v="1487.3741471133476"/>
    <d v="2022-06-26T00:00:00"/>
    <d v="2022-09-13T00:00:00"/>
    <d v="2022-09-25T00:00:00"/>
    <d v="2022-09-27T00:00:00"/>
    <x v="0"/>
  </r>
  <r>
    <x v="2"/>
    <n v="8.4132165315168095E-2"/>
    <x v="6"/>
    <x v="218"/>
    <n v="1186.1176128163963"/>
    <x v="218"/>
    <n v="0.63001574419745121"/>
    <n v="500"/>
    <n v="1784.6613191075007"/>
    <d v="2022-04-23T00:00:00"/>
    <d v="2022-05-11T00:00:00"/>
    <d v="2022-07-08T00:00:00"/>
    <d v="2022-05-25T00:00:00"/>
    <x v="1"/>
  </r>
  <r>
    <x v="3"/>
    <n v="0.18987198078241219"/>
    <x v="3"/>
    <x v="219"/>
    <n v="1095.7237359016385"/>
    <x v="219"/>
    <n v="0.60200087328029084"/>
    <n v="0"/>
    <n v="1417.5284550596964"/>
    <d v="2022-09-24T00:00:00"/>
    <d v="2022-09-24T00:00:00"/>
    <d v="2022-09-28T00:00:00"/>
    <d v="2022-10-08T00:00:00"/>
    <x v="0"/>
  </r>
  <r>
    <x v="4"/>
    <n v="0.60894310680025465"/>
    <x v="6"/>
    <x v="220"/>
    <n v="81.731100944459058"/>
    <x v="220"/>
    <n v="0.26243044733043497"/>
    <n v="0"/>
    <n v="249.58711917666176"/>
    <d v="2022-06-28T00:00:00"/>
    <d v="2022-08-24T00:00:00"/>
    <d v="2022-10-19T00:00:00"/>
    <d v="2022-09-07T00:00:00"/>
    <x v="1"/>
  </r>
  <r>
    <x v="5"/>
    <n v="0.48745778340895429"/>
    <x v="0"/>
    <x v="221"/>
    <n v="739.35116600420963"/>
    <x v="221"/>
    <n v="0.65744781149019427"/>
    <n v="0"/>
    <n v="523.35176309632004"/>
    <d v="2022-10-15T00:00:00"/>
    <d v="2022-10-24T00:00:00"/>
    <d v="2022-10-31T00:00:00"/>
    <d v="2022-11-07T00:00:00"/>
    <x v="0"/>
  </r>
  <r>
    <x v="6"/>
    <n v="1.174420742412996E-2"/>
    <x v="7"/>
    <x v="222"/>
    <n v="175.03843030811055"/>
    <x v="222"/>
    <n v="0.22514569913917326"/>
    <n v="0"/>
    <n v="1518.1872074803973"/>
    <d v="2022-08-06T00:00:00"/>
    <d v="2022-10-20T00:00:00"/>
    <d v="2022-10-22T00:00:00"/>
    <d v="2022-11-03T00:00:00"/>
    <x v="0"/>
  </r>
  <r>
    <x v="7"/>
    <n v="0.46570651037638233"/>
    <x v="1"/>
    <x v="223"/>
    <n v="982.92627097069101"/>
    <x v="223"/>
    <n v="0.118638634924491"/>
    <n v="0"/>
    <n v="324.08949172494556"/>
    <d v="2022-08-23T00:00:00"/>
    <d v="2022-08-27T00:00:00"/>
    <d v="2022-09-16T00:00:00"/>
    <d v="2022-09-10T00:00:00"/>
    <x v="1"/>
  </r>
  <r>
    <x v="0"/>
    <n v="0.94689309842573577"/>
    <x v="3"/>
    <x v="224"/>
    <n v="1537.4150586205285"/>
    <x v="224"/>
    <n v="0.92128743933775226"/>
    <n v="500"/>
    <n v="1640.3109149951445"/>
    <d v="2022-04-27T00:00:00"/>
    <d v="2022-06-22T00:00:00"/>
    <d v="2022-07-24T00:00:00"/>
    <d v="2022-07-06T00:00:00"/>
    <x v="1"/>
  </r>
  <r>
    <x v="1"/>
    <n v="0.72715654978949229"/>
    <x v="0"/>
    <x v="225"/>
    <n v="660.27814263178016"/>
    <x v="225"/>
    <n v="0.18886689927643163"/>
    <n v="0"/>
    <n v="1383.0934774527282"/>
    <d v="2022-07-23T00:00:00"/>
    <d v="2022-08-11T00:00:00"/>
    <d v="2022-08-17T00:00:00"/>
    <d v="2022-08-25T00:00:00"/>
    <x v="0"/>
  </r>
  <r>
    <x v="2"/>
    <n v="0.82007506535294028"/>
    <x v="7"/>
    <x v="226"/>
    <n v="429.00499619857862"/>
    <x v="226"/>
    <n v="0.74897231429229016"/>
    <n v="0"/>
    <n v="1327.4976109555762"/>
    <d v="2022-10-26T00:00:00"/>
    <d v="2022-10-28T00:00:00"/>
    <d v="2022-10-29T00:00:00"/>
    <d v="2022-11-11T00:00:00"/>
    <x v="0"/>
  </r>
  <r>
    <x v="3"/>
    <n v="8.8515821933660588E-2"/>
    <x v="2"/>
    <x v="227"/>
    <n v="154.61540756548163"/>
    <x v="227"/>
    <n v="0.70713316395801229"/>
    <n v="0"/>
    <n v="919.13283165177381"/>
    <d v="2022-08-18T00:00:00"/>
    <d v="2022-08-18T00:00:00"/>
    <d v="2022-08-29T00:00:00"/>
    <d v="2022-09-01T00:00:00"/>
    <x v="0"/>
  </r>
  <r>
    <x v="4"/>
    <n v="0.13808663050079295"/>
    <x v="3"/>
    <x v="228"/>
    <n v="25.602125882929034"/>
    <x v="228"/>
    <n v="0.91213871751436704"/>
    <n v="500"/>
    <n v="1235.220654661658"/>
    <d v="2022-03-25T00:00:00"/>
    <d v="2022-05-01T00:00:00"/>
    <d v="2022-06-22T00:00:00"/>
    <d v="2022-05-15T00:00:00"/>
    <x v="1"/>
  </r>
  <r>
    <x v="5"/>
    <n v="0.7030646024227698"/>
    <x v="5"/>
    <x v="229"/>
    <n v="1477.039567827097"/>
    <x v="229"/>
    <n v="0.4258692511068406"/>
    <n v="0"/>
    <n v="1551.1907129588276"/>
    <d v="2022-09-14T00:00:00"/>
    <d v="2022-10-03T00:00:00"/>
    <d v="2022-11-01T00:00:00"/>
    <d v="2022-10-17T00:00:00"/>
    <x v="1"/>
  </r>
  <r>
    <x v="6"/>
    <n v="4.3981978990614179E-2"/>
    <x v="2"/>
    <x v="230"/>
    <n v="106.57326993307753"/>
    <x v="230"/>
    <n v="0.95476057529200153"/>
    <n v="0"/>
    <n v="988.34707123279861"/>
    <d v="2022-08-19T00:00:00"/>
    <d v="2022-08-24T00:00:00"/>
    <d v="2022-08-30T00:00:00"/>
    <d v="2022-09-07T00:00:00"/>
    <x v="0"/>
  </r>
  <r>
    <x v="7"/>
    <n v="0.35078191487535393"/>
    <x v="2"/>
    <x v="231"/>
    <n v="1236.8196180856814"/>
    <x v="231"/>
    <n v="0.4605968724362699"/>
    <n v="0"/>
    <n v="2010.0907924011544"/>
    <d v="2022-10-16T00:00:00"/>
    <d v="2022-10-17T00:00:00"/>
    <d v="2022-11-01T00:00:00"/>
    <d v="2022-10-31T00:00:00"/>
    <x v="1"/>
  </r>
  <r>
    <x v="0"/>
    <n v="2.6079262831434247E-2"/>
    <x v="4"/>
    <x v="232"/>
    <n v="1182.2096474984378"/>
    <x v="232"/>
    <n v="0.18835388545803178"/>
    <n v="0"/>
    <n v="1210.8703064936358"/>
    <d v="2022-10-01T00:00:00"/>
    <d v="2022-10-10T00:00:00"/>
    <d v="2022-11-01T00:00:00"/>
    <d v="2022-10-24T00:00:00"/>
    <x v="1"/>
  </r>
  <r>
    <x v="1"/>
    <n v="2.5761933028722539E-2"/>
    <x v="2"/>
    <x v="233"/>
    <n v="446.57989330542182"/>
    <x v="233"/>
    <n v="0.93731926486115269"/>
    <n v="0"/>
    <n v="1224.2921653804062"/>
    <d v="2022-08-12T00:00:00"/>
    <d v="2022-08-24T00:00:00"/>
    <d v="2022-08-26T00:00:00"/>
    <d v="2022-09-07T00:00:00"/>
    <x v="0"/>
  </r>
  <r>
    <x v="2"/>
    <n v="0.62245082532476903"/>
    <x v="7"/>
    <x v="234"/>
    <n v="1408.3079726720357"/>
    <x v="234"/>
    <n v="0.82996358928039216"/>
    <n v="500"/>
    <n v="959.58500062219332"/>
    <d v="2022-06-29T00:00:00"/>
    <d v="2022-08-17T00:00:00"/>
    <d v="2022-10-14T00:00:00"/>
    <d v="2022-08-31T00:00:00"/>
    <x v="1"/>
  </r>
  <r>
    <x v="3"/>
    <n v="3.5732050963496853E-2"/>
    <x v="1"/>
    <x v="235"/>
    <n v="224.09695016276703"/>
    <x v="235"/>
    <n v="0.89471688725826526"/>
    <n v="0"/>
    <n v="1118.1741434860644"/>
    <d v="2022-09-27T00:00:00"/>
    <d v="2022-10-02T00:00:00"/>
    <d v="2022-10-16T00:00:00"/>
    <d v="2022-10-16T00:00:00"/>
    <x v="2"/>
  </r>
  <r>
    <x v="4"/>
    <n v="0.48489621379367831"/>
    <x v="7"/>
    <x v="236"/>
    <n v="1514.3173449138787"/>
    <x v="236"/>
    <n v="0.48863760909083176"/>
    <n v="0"/>
    <n v="1503.163505774382"/>
    <d v="2022-07-01T00:00:00"/>
    <d v="2022-07-11T00:00:00"/>
    <d v="2022-07-24T00:00:00"/>
    <d v="2022-07-25T00:00:00"/>
    <x v="0"/>
  </r>
  <r>
    <x v="5"/>
    <n v="0.95113708307800249"/>
    <x v="7"/>
    <x v="237"/>
    <n v="1537.1964976919967"/>
    <x v="237"/>
    <n v="0.90670417853466234"/>
    <n v="500"/>
    <n v="932.26538671871981"/>
    <d v="2022-07-31T00:00:00"/>
    <d v="2022-09-20T00:00:00"/>
    <d v="2022-10-09T00:00:00"/>
    <d v="2022-10-04T00:00:00"/>
    <x v="1"/>
  </r>
  <r>
    <x v="6"/>
    <n v="1.2890847781665715E-2"/>
    <x v="0"/>
    <x v="238"/>
    <n v="248.09386203107096"/>
    <x v="238"/>
    <n v="0.29642852766370076"/>
    <n v="0"/>
    <n v="1666.1932946759123"/>
    <d v="2022-04-23T00:00:00"/>
    <d v="2022-06-19T00:00:00"/>
    <d v="2022-07-23T00:00:00"/>
    <d v="2022-07-03T00:00:00"/>
    <x v="1"/>
  </r>
  <r>
    <x v="7"/>
    <n v="0.17946714124575147"/>
    <x v="5"/>
    <x v="239"/>
    <n v="699.22451343394243"/>
    <x v="239"/>
    <n v="0.93881281486782231"/>
    <n v="500"/>
    <n v="1548.6403687295303"/>
    <d v="2022-09-04T00:00:00"/>
    <d v="2022-09-08T00:00:00"/>
    <d v="2022-10-10T00:00:00"/>
    <d v="2022-09-22T00:00:00"/>
    <x v="1"/>
  </r>
  <r>
    <x v="0"/>
    <n v="0.43402688369321873"/>
    <x v="1"/>
    <x v="240"/>
    <n v="827.60946819369133"/>
    <x v="240"/>
    <n v="0.94590158631786658"/>
    <n v="500"/>
    <n v="1658.96181181717"/>
    <d v="2022-05-08T00:00:00"/>
    <d v="2022-05-12T00:00:00"/>
    <d v="2022-07-02T00:00:00"/>
    <d v="2022-05-26T00:00:00"/>
    <x v="1"/>
  </r>
  <r>
    <x v="1"/>
    <n v="0.11768752919830239"/>
    <x v="4"/>
    <x v="241"/>
    <n v="10.13127363366176"/>
    <x v="241"/>
    <n v="9.1361854428294587E-2"/>
    <n v="0"/>
    <n v="1932.6417898611808"/>
    <d v="2022-05-13T00:00:00"/>
    <d v="2022-06-02T00:00:00"/>
    <d v="2022-07-05T00:00:00"/>
    <d v="2022-06-16T00:00:00"/>
    <x v="1"/>
  </r>
  <r>
    <x v="2"/>
    <n v="0.8304453984101875"/>
    <x v="3"/>
    <x v="242"/>
    <n v="1405.3596156925128"/>
    <x v="242"/>
    <n v="0.98151626698337446"/>
    <n v="500"/>
    <n v="1010.1671231405171"/>
    <d v="2022-04-18T00:00:00"/>
    <d v="2022-05-19T00:00:00"/>
    <d v="2022-07-15T00:00:00"/>
    <d v="2022-06-02T00:00:00"/>
    <x v="1"/>
  </r>
  <r>
    <x v="3"/>
    <n v="0.46698319495789453"/>
    <x v="6"/>
    <x v="243"/>
    <n v="701.11604614512294"/>
    <x v="243"/>
    <n v="0.28412717597971426"/>
    <n v="0"/>
    <n v="1711.3722881932947"/>
    <d v="2022-07-20T00:00:00"/>
    <d v="2022-09-22T00:00:00"/>
    <d v="2022-09-29T00:00:00"/>
    <d v="2022-10-06T00:00:00"/>
    <x v="0"/>
  </r>
  <r>
    <x v="4"/>
    <n v="0.4906701154135984"/>
    <x v="1"/>
    <x v="244"/>
    <n v="749.06302429013135"/>
    <x v="204"/>
    <n v="7.9876928957814619E-2"/>
    <n v="0"/>
    <n v="1189.5710459017826"/>
    <d v="2022-11-02T00:00:00"/>
    <d v="2022-11-02T00:00:00"/>
    <d v="2022-11-02T00:00:00"/>
    <d v="2022-11-16T00:00:00"/>
    <x v="0"/>
  </r>
  <r>
    <x v="5"/>
    <n v="0.45292775920307049"/>
    <x v="4"/>
    <x v="245"/>
    <n v="761.47226763896947"/>
    <x v="244"/>
    <n v="0.87434464533183087"/>
    <n v="500"/>
    <n v="1138.3762049810641"/>
    <d v="2022-06-23T00:00:00"/>
    <d v="2022-08-20T00:00:00"/>
    <d v="2022-09-14T00:00:00"/>
    <d v="2022-09-03T00:00:00"/>
    <x v="1"/>
  </r>
  <r>
    <x v="6"/>
    <n v="0.11819467829078922"/>
    <x v="7"/>
    <x v="246"/>
    <n v="59.975902737984754"/>
    <x v="245"/>
    <n v="0.47374650370573279"/>
    <n v="0"/>
    <n v="1266.5005602942074"/>
    <d v="2022-03-05T00:00:00"/>
    <d v="2022-08-27T00:00:00"/>
    <d v="2022-10-30T00:00:00"/>
    <d v="2022-09-10T00:00:00"/>
    <x v="1"/>
  </r>
  <r>
    <x v="7"/>
    <n v="0.7962743441094039"/>
    <x v="7"/>
    <x v="247"/>
    <n v="922.50840805918631"/>
    <x v="246"/>
    <n v="0.81805347926170968"/>
    <n v="500"/>
    <n v="1073.0157460156256"/>
    <d v="2022-04-30T00:00:00"/>
    <d v="2022-08-23T00:00:00"/>
    <d v="2022-09-19T00:00:00"/>
    <d v="2022-09-06T00:00:00"/>
    <x v="1"/>
  </r>
  <r>
    <x v="0"/>
    <n v="0.5670776887885034"/>
    <x v="5"/>
    <x v="248"/>
    <n v="644.79281778765358"/>
    <x v="247"/>
    <n v="0.52793083981945832"/>
    <n v="500"/>
    <n v="1482.7886875720885"/>
    <d v="2022-06-08T00:00:00"/>
    <d v="2022-07-22T00:00:00"/>
    <d v="2022-08-09T00:00:00"/>
    <d v="2022-08-05T00:00:00"/>
    <x v="1"/>
  </r>
  <r>
    <x v="1"/>
    <n v="0.44174369169598326"/>
    <x v="5"/>
    <x v="249"/>
    <n v="102.15048042663958"/>
    <x v="248"/>
    <n v="6.1769560589111094E-3"/>
    <n v="0"/>
    <n v="1586.0511055086081"/>
    <d v="2022-09-30T00:00:00"/>
    <d v="2022-09-30T00:00:00"/>
    <d v="2022-10-07T00:00:00"/>
    <d v="2022-10-14T00:00:00"/>
    <x v="0"/>
  </r>
  <r>
    <x v="2"/>
    <n v="0.65377255629781228"/>
    <x v="4"/>
    <x v="250"/>
    <n v="997.22451319173331"/>
    <x v="249"/>
    <n v="0.69320141370456512"/>
    <n v="0"/>
    <n v="1719.8116185762885"/>
    <d v="2022-10-17T00:00:00"/>
    <d v="2022-10-19T00:00:00"/>
    <d v="2022-10-31T00:00:00"/>
    <d v="2022-11-02T00:00:00"/>
    <x v="0"/>
  </r>
  <r>
    <x v="3"/>
    <n v="0.31541640686919281"/>
    <x v="1"/>
    <x v="251"/>
    <n v="527.81740387364994"/>
    <x v="250"/>
    <n v="0.34357641484913692"/>
    <n v="0"/>
    <n v="1085.21237207897"/>
    <d v="2022-04-06T00:00:00"/>
    <d v="2022-07-27T00:00:00"/>
    <d v="2022-08-05T00:00:00"/>
    <d v="2022-08-10T00:00:00"/>
    <x v="0"/>
  </r>
  <r>
    <x v="4"/>
    <n v="2.7152795021530451E-2"/>
    <x v="7"/>
    <x v="252"/>
    <n v="466.55875546197001"/>
    <x v="251"/>
    <n v="0.34935862532048212"/>
    <n v="0"/>
    <n v="886.53339594677823"/>
    <d v="2022-07-26T00:00:00"/>
    <d v="2022-08-30T00:00:00"/>
    <d v="2022-09-05T00:00:00"/>
    <d v="2022-09-13T00:00:00"/>
    <x v="0"/>
  </r>
  <r>
    <x v="5"/>
    <n v="0.54648702941593896"/>
    <x v="4"/>
    <x v="253"/>
    <n v="654.50378215511125"/>
    <x v="252"/>
    <n v="0.28185652590908872"/>
    <n v="0"/>
    <n v="28.441103661983107"/>
    <d v="2022-06-11T00:00:00"/>
    <d v="2022-08-11T00:00:00"/>
    <d v="2022-08-17T00:00:00"/>
    <d v="2022-08-25T00:00:00"/>
    <x v="0"/>
  </r>
  <r>
    <x v="6"/>
    <n v="0.9278609863213626"/>
    <x v="2"/>
    <x v="254"/>
    <n v="154.91099230332088"/>
    <x v="253"/>
    <n v="0.19476793831701122"/>
    <n v="0"/>
    <n v="1000.4967962528872"/>
    <d v="2022-05-08T00:00:00"/>
    <d v="2022-05-10T00:00:00"/>
    <d v="2022-05-13T00:00:00"/>
    <d v="2022-05-24T00:00:00"/>
    <x v="0"/>
  </r>
  <r>
    <x v="7"/>
    <n v="0.48303105096315957"/>
    <x v="4"/>
    <x v="255"/>
    <n v="935.33921326616826"/>
    <x v="254"/>
    <n v="0.31559501403658208"/>
    <n v="0"/>
    <n v="2396.6060673122538"/>
    <d v="2022-04-05T00:00:00"/>
    <d v="2022-04-22T00:00:00"/>
    <d v="2022-05-03T00:00:00"/>
    <d v="2022-05-06T00:00:00"/>
    <x v="0"/>
  </r>
  <r>
    <x v="0"/>
    <n v="0.14143770546163303"/>
    <x v="2"/>
    <x v="256"/>
    <n v="607.6354356350862"/>
    <x v="255"/>
    <n v="0.56918005175917163"/>
    <n v="500"/>
    <n v="689.98456604650346"/>
    <d v="2022-03-29T00:00:00"/>
    <d v="2022-04-16T00:00:00"/>
    <d v="2022-06-23T00:00:00"/>
    <d v="2022-04-30T00:00:00"/>
    <x v="1"/>
  </r>
  <r>
    <x v="1"/>
    <n v="0.75542952555060672"/>
    <x v="6"/>
    <x v="257"/>
    <n v="1418.416098530251"/>
    <x v="256"/>
    <n v="0.11539640362263859"/>
    <n v="0"/>
    <n v="-192.29792917732743"/>
    <d v="2022-06-07T00:00:00"/>
    <d v="2022-06-13T00:00:00"/>
    <d v="2022-06-17T00:00:00"/>
    <d v="2022-06-27T00:00:00"/>
    <x v="0"/>
  </r>
  <r>
    <x v="2"/>
    <n v="0.7483329068718062"/>
    <x v="5"/>
    <x v="258"/>
    <n v="394.06610748466591"/>
    <x v="257"/>
    <n v="0.22265782530351341"/>
    <n v="0"/>
    <n v="1065.5263101318442"/>
    <d v="2022-07-18T00:00:00"/>
    <d v="2022-08-31T00:00:00"/>
    <d v="2022-09-29T00:00:00"/>
    <d v="2022-09-14T00:00:00"/>
    <x v="1"/>
  </r>
  <r>
    <x v="3"/>
    <n v="0.20493143297290572"/>
    <x v="7"/>
    <x v="259"/>
    <n v="678.77115575800224"/>
    <x v="258"/>
    <n v="7.6316480761003724E-2"/>
    <n v="0"/>
    <n v="1528.3829576200114"/>
    <d v="2022-08-22T00:00:00"/>
    <d v="2022-09-04T00:00:00"/>
    <d v="2022-10-23T00:00:00"/>
    <d v="2022-09-18T00:00:00"/>
    <x v="1"/>
  </r>
  <r>
    <x v="4"/>
    <n v="8.9641933932225526E-2"/>
    <x v="7"/>
    <x v="260"/>
    <n v="266.26603894208267"/>
    <x v="259"/>
    <n v="0.52185122098364689"/>
    <n v="0"/>
    <n v="421.72050979875075"/>
    <d v="2022-11-02T00:00:00"/>
    <d v="2022-11-02T00:00:00"/>
    <d v="2022-11-02T00:00:00"/>
    <d v="2022-11-16T00:00:00"/>
    <x v="0"/>
  </r>
  <r>
    <x v="5"/>
    <n v="0.37794867564280965"/>
    <x v="4"/>
    <x v="261"/>
    <n v="763.38921064598139"/>
    <x v="260"/>
    <n v="5.9963017927592954E-2"/>
    <n v="0"/>
    <n v="1823.9973570586139"/>
    <d v="2022-08-30T00:00:00"/>
    <d v="2022-09-22T00:00:00"/>
    <d v="2022-09-28T00:00:00"/>
    <d v="2022-10-06T00:00:00"/>
    <x v="0"/>
  </r>
  <r>
    <x v="6"/>
    <n v="0.36159624823650605"/>
    <x v="7"/>
    <x v="262"/>
    <n v="1244.1869130741691"/>
    <x v="261"/>
    <n v="0.89432423276193473"/>
    <n v="500"/>
    <n v="1207.7857470823124"/>
    <d v="2022-03-28T00:00:00"/>
    <d v="2022-04-17T00:00:00"/>
    <d v="2022-10-09T00:00:00"/>
    <d v="2022-05-01T00:00:00"/>
    <x v="1"/>
  </r>
  <r>
    <x v="7"/>
    <n v="0.88122431472335949"/>
    <x v="0"/>
    <x v="263"/>
    <n v="35.445353672783355"/>
    <x v="262"/>
    <n v="0.7052074257503772"/>
    <n v="0"/>
    <n v="957.13258995806905"/>
    <d v="2022-06-28T00:00:00"/>
    <d v="2022-10-04T00:00:00"/>
    <d v="2022-10-12T00:00:00"/>
    <d v="2022-10-18T00:00:00"/>
    <x v="0"/>
  </r>
  <r>
    <x v="0"/>
    <n v="0.3346145957074389"/>
    <x v="6"/>
    <x v="264"/>
    <n v="598.33108855982675"/>
    <x v="263"/>
    <n v="0.75587630711746323"/>
    <n v="0"/>
    <n v="1397.2752084058695"/>
    <d v="2022-10-19T00:00:00"/>
    <d v="2022-10-21T00:00:00"/>
    <d v="2022-10-22T00:00:00"/>
    <d v="2022-11-04T00:00:00"/>
    <x v="0"/>
  </r>
  <r>
    <x v="1"/>
    <n v="0.38062265310181731"/>
    <x v="0"/>
    <x v="265"/>
    <n v="1098.2869342392112"/>
    <x v="264"/>
    <n v="0.98821543761731145"/>
    <n v="500"/>
    <n v="1651.2065372965492"/>
    <d v="2022-05-16T00:00:00"/>
    <d v="2022-06-28T00:00:00"/>
    <d v="2022-08-21T00:00:00"/>
    <d v="2022-07-12T00:00:00"/>
    <x v="1"/>
  </r>
  <r>
    <x v="2"/>
    <n v="0.49499459215248476"/>
    <x v="3"/>
    <x v="266"/>
    <n v="1570.6008154590243"/>
    <x v="265"/>
    <n v="0.58832325873619373"/>
    <n v="0"/>
    <n v="1513.7678552807304"/>
    <d v="2022-06-15T00:00:00"/>
    <d v="2022-09-13T00:00:00"/>
    <d v="2022-09-21T00:00:00"/>
    <d v="2022-09-27T00:00:00"/>
    <x v="0"/>
  </r>
  <r>
    <x v="3"/>
    <n v="0.42336160182111038"/>
    <x v="0"/>
    <x v="267"/>
    <n v="374.39024518391744"/>
    <x v="266"/>
    <n v="0.49496135289543031"/>
    <n v="0"/>
    <n v="1377.170358191576"/>
    <d v="2022-04-24T00:00:00"/>
    <d v="2022-04-29T00:00:00"/>
    <d v="2022-06-11T00:00:00"/>
    <d v="2022-05-13T00:00:00"/>
    <x v="1"/>
  </r>
  <r>
    <x v="4"/>
    <n v="0.25887073699643059"/>
    <x v="7"/>
    <x v="268"/>
    <n v="12.614075643173999"/>
    <x v="267"/>
    <n v="0.87254729860129654"/>
    <n v="0"/>
    <n v="664.25857349556611"/>
    <d v="2022-05-07T00:00:00"/>
    <d v="2022-09-10T00:00:00"/>
    <d v="2022-09-16T00:00:00"/>
    <d v="2022-09-24T00:00:00"/>
    <x v="0"/>
  </r>
  <r>
    <x v="5"/>
    <n v="0.93137253379976137"/>
    <x v="4"/>
    <x v="269"/>
    <n v="1175.9140362467251"/>
    <x v="268"/>
    <n v="0.8735930218736232"/>
    <n v="500"/>
    <n v="1447.3489815839105"/>
    <d v="2022-08-16T00:00:00"/>
    <d v="2022-08-25T00:00:00"/>
    <d v="2022-09-23T00:00:00"/>
    <d v="2022-09-08T00:00:00"/>
    <x v="1"/>
  </r>
  <r>
    <x v="6"/>
    <n v="0.30327376068595457"/>
    <x v="1"/>
    <x v="270"/>
    <n v="1148.5004262289281"/>
    <x v="269"/>
    <n v="0.23139040634016805"/>
    <n v="0"/>
    <n v="1666.7448416589127"/>
    <d v="2022-04-08T00:00:00"/>
    <d v="2022-05-01T00:00:00"/>
    <d v="2022-05-11T00:00:00"/>
    <d v="2022-05-15T00:00:00"/>
    <x v="0"/>
  </r>
  <r>
    <x v="7"/>
    <n v="0.25675424710432959"/>
    <x v="2"/>
    <x v="271"/>
    <n v="1154.4418745409666"/>
    <x v="270"/>
    <n v="0.75766661799748392"/>
    <n v="500"/>
    <n v="1353.861722205464"/>
    <d v="2022-08-01T00:00:00"/>
    <d v="2022-09-04T00:00:00"/>
    <d v="2022-10-27T00:00:00"/>
    <d v="2022-09-18T00:00:00"/>
    <x v="1"/>
  </r>
  <r>
    <x v="0"/>
    <n v="0.79662253486143897"/>
    <x v="0"/>
    <x v="272"/>
    <n v="988.47051575965281"/>
    <x v="271"/>
    <n v="0.3203906010583043"/>
    <n v="0"/>
    <n v="1494.6153202018072"/>
    <d v="2022-07-23T00:00:00"/>
    <d v="2022-09-03T00:00:00"/>
    <d v="2022-10-03T00:00:00"/>
    <d v="2022-09-17T00:00:00"/>
    <x v="1"/>
  </r>
  <r>
    <x v="1"/>
    <n v="0.57544637516114672"/>
    <x v="3"/>
    <x v="273"/>
    <n v="144.40228795108632"/>
    <x v="272"/>
    <n v="0.61548908232285016"/>
    <n v="0"/>
    <n v="1623.4909736458749"/>
    <d v="2022-09-25T00:00:00"/>
    <d v="2022-09-26T00:00:00"/>
    <d v="2022-09-28T00:00:00"/>
    <d v="2022-10-10T00:00:00"/>
    <x v="0"/>
  </r>
  <r>
    <x v="2"/>
    <n v="0.99779149355252583"/>
    <x v="7"/>
    <x v="274"/>
    <n v="745.36386974326854"/>
    <x v="273"/>
    <n v="9.0890519722837126E-3"/>
    <n v="0"/>
    <n v="1338.260529313975"/>
    <d v="2022-06-19T00:00:00"/>
    <d v="2022-06-25T00:00:00"/>
    <d v="2022-08-23T00:00:00"/>
    <d v="2022-07-09T00:00:00"/>
    <x v="1"/>
  </r>
  <r>
    <x v="3"/>
    <n v="0.56968507152597647"/>
    <x v="6"/>
    <x v="275"/>
    <n v="68.449625823465098"/>
    <x v="274"/>
    <n v="0.20228079990070524"/>
    <n v="0"/>
    <n v="597.7041174522966"/>
    <d v="2022-08-17T00:00:00"/>
    <d v="2022-08-27T00:00:00"/>
    <d v="2022-09-01T00:00:00"/>
    <d v="2022-09-10T00:00:00"/>
    <x v="0"/>
  </r>
  <r>
    <x v="4"/>
    <n v="0.25109911728400947"/>
    <x v="6"/>
    <x v="276"/>
    <n v="991.57918366279023"/>
    <x v="275"/>
    <n v="0.99347736894074812"/>
    <n v="500"/>
    <n v="1403.6852253123498"/>
    <d v="2022-06-26T00:00:00"/>
    <d v="2022-07-10T00:00:00"/>
    <d v="2022-08-19T00:00:00"/>
    <d v="2022-07-24T00:00:00"/>
    <x v="1"/>
  </r>
  <r>
    <x v="5"/>
    <n v="0.1778197523097389"/>
    <x v="7"/>
    <x v="277"/>
    <n v="591.49964356294618"/>
    <x v="276"/>
    <n v="0.83808930433423523"/>
    <n v="0"/>
    <n v="2294.6951000385498"/>
    <d v="2022-10-16T00:00:00"/>
    <d v="2022-10-17T00:00:00"/>
    <d v="2022-10-27T00:00:00"/>
    <d v="2022-10-31T00:00:00"/>
    <x v="0"/>
  </r>
  <r>
    <x v="6"/>
    <n v="0.60210936230797107"/>
    <x v="1"/>
    <x v="278"/>
    <n v="941.58097039952713"/>
    <x v="277"/>
    <n v="0.39351620317917702"/>
    <n v="0"/>
    <n v="1284.5791746441394"/>
    <d v="2022-07-28T00:00:00"/>
    <d v="2022-09-03T00:00:00"/>
    <d v="2022-10-12T00:00:00"/>
    <d v="2022-09-17T00:00:00"/>
    <x v="1"/>
  </r>
  <r>
    <x v="7"/>
    <n v="0.91950484652257913"/>
    <x v="0"/>
    <x v="279"/>
    <n v="954.0602991470912"/>
    <x v="278"/>
    <n v="0.74586258073030276"/>
    <n v="500"/>
    <n v="1177.701397507356"/>
    <d v="2022-08-20T00:00:00"/>
    <d v="2022-08-23T00:00:00"/>
    <d v="2022-10-03T00:00:00"/>
    <d v="2022-09-06T00:00:00"/>
    <x v="1"/>
  </r>
  <r>
    <x v="0"/>
    <n v="5.5811773416977073E-2"/>
    <x v="0"/>
    <x v="280"/>
    <n v="1099.3590545440657"/>
    <x v="279"/>
    <n v="9.4186772129238316E-2"/>
    <n v="0"/>
    <n v="1613.9905449007583"/>
    <d v="2022-10-17T00:00:00"/>
    <d v="2022-10-25T00:00:00"/>
    <d v="2022-10-25T00:00:00"/>
    <d v="2022-11-08T00:00:00"/>
    <x v="0"/>
  </r>
  <r>
    <x v="1"/>
    <n v="0.99175037222772466"/>
    <x v="3"/>
    <x v="281"/>
    <n v="1237.2540218276483"/>
    <x v="280"/>
    <n v="0.47068953665643765"/>
    <n v="0"/>
    <n v="1072.2315804695254"/>
    <d v="2022-07-03T00:00:00"/>
    <d v="2022-07-04T00:00:00"/>
    <d v="2022-08-03T00:00:00"/>
    <d v="2022-07-18T00:00:00"/>
    <x v="1"/>
  </r>
  <r>
    <x v="2"/>
    <n v="0.18416665674313026"/>
    <x v="1"/>
    <x v="282"/>
    <n v="1043.5917054586662"/>
    <x v="281"/>
    <n v="0.71980531205224629"/>
    <n v="500"/>
    <n v="983.19409406886746"/>
    <d v="2022-04-13T00:00:00"/>
    <d v="2022-05-22T00:00:00"/>
    <d v="2022-09-03T00:00:00"/>
    <d v="2022-06-05T00:00:00"/>
    <x v="1"/>
  </r>
  <r>
    <x v="3"/>
    <n v="0.36646086351176266"/>
    <x v="6"/>
    <x v="283"/>
    <n v="1186.7674871904935"/>
    <x v="282"/>
    <n v="0.25762679866154115"/>
    <n v="0"/>
    <n v="-56.395895706581314"/>
    <d v="2022-09-01T00:00:00"/>
    <d v="2022-09-14T00:00:00"/>
    <d v="2022-09-17T00:00:00"/>
    <d v="2022-09-28T00:00:00"/>
    <x v="0"/>
  </r>
  <r>
    <x v="4"/>
    <n v="0.49386547480611431"/>
    <x v="6"/>
    <x v="284"/>
    <n v="1163.3732181443627"/>
    <x v="283"/>
    <n v="0.82658036359335008"/>
    <n v="500"/>
    <n v="1136.4621064059552"/>
    <d v="2022-07-02T00:00:00"/>
    <d v="2022-07-04T00:00:00"/>
    <d v="2022-07-25T00:00:00"/>
    <d v="2022-07-18T00:00:00"/>
    <x v="1"/>
  </r>
  <r>
    <x v="5"/>
    <n v="0.72287799155717491"/>
    <x v="2"/>
    <x v="285"/>
    <n v="1013.4468169669403"/>
    <x v="284"/>
    <n v="0.30548267453686795"/>
    <n v="0"/>
    <n v="1927.0822764870786"/>
    <d v="2022-05-05T00:00:00"/>
    <d v="2022-05-12T00:00:00"/>
    <d v="2022-09-03T00:00:00"/>
    <d v="2022-05-26T00:00:00"/>
    <x v="1"/>
  </r>
  <r>
    <x v="6"/>
    <n v="0.94762544772670365"/>
    <x v="2"/>
    <x v="286"/>
    <n v="1125.3059750796162"/>
    <x v="285"/>
    <n v="0.3886367915496044"/>
    <n v="0"/>
    <n v="826.63718707948988"/>
    <d v="2022-09-22T00:00:00"/>
    <d v="2022-09-29T00:00:00"/>
    <d v="2022-10-04T00:00:00"/>
    <d v="2022-10-13T00:00:00"/>
    <x v="0"/>
  </r>
  <r>
    <x v="7"/>
    <n v="0.59120978972575056"/>
    <x v="7"/>
    <x v="287"/>
    <n v="81.359729008465692"/>
    <x v="286"/>
    <n v="0.89142760851802083"/>
    <n v="500"/>
    <n v="1939.74904338238"/>
    <d v="2022-05-12T00:00:00"/>
    <d v="2022-05-26T00:00:00"/>
    <d v="2022-07-17T00:00:00"/>
    <d v="2022-06-09T00:00:00"/>
    <x v="1"/>
  </r>
  <r>
    <x v="0"/>
    <n v="0.52744408147348854"/>
    <x v="7"/>
    <x v="288"/>
    <n v="236.40585880594844"/>
    <x v="287"/>
    <n v="0.59068543994270473"/>
    <n v="500"/>
    <n v="26.457374461820564"/>
    <d v="2022-06-02T00:00:00"/>
    <d v="2022-06-29T00:00:00"/>
    <d v="2022-09-06T00:00:00"/>
    <d v="2022-07-13T00:00:00"/>
    <x v="1"/>
  </r>
  <r>
    <x v="1"/>
    <n v="0.81578511348770144"/>
    <x v="2"/>
    <x v="289"/>
    <n v="1285.8209660543641"/>
    <x v="288"/>
    <n v="0.42876099656064381"/>
    <n v="0"/>
    <n v="1271.7664230962325"/>
    <d v="2022-06-08T00:00:00"/>
    <d v="2022-06-21T00:00:00"/>
    <d v="2022-06-26T00:00:00"/>
    <d v="2022-07-05T00:00:00"/>
    <x v="0"/>
  </r>
  <r>
    <x v="2"/>
    <n v="0.70283986227286832"/>
    <x v="7"/>
    <x v="290"/>
    <n v="1136.9695082202454"/>
    <x v="289"/>
    <n v="0.65269998780962812"/>
    <n v="0"/>
    <n v="1937.2647108098727"/>
    <d v="2022-04-08T00:00:00"/>
    <d v="2022-07-14T00:00:00"/>
    <d v="2022-07-21T00:00:00"/>
    <d v="2022-07-28T00:00:00"/>
    <x v="0"/>
  </r>
  <r>
    <x v="3"/>
    <n v="0.17485960384607013"/>
    <x v="4"/>
    <x v="291"/>
    <n v="1569.2691886037201"/>
    <x v="290"/>
    <n v="8.1173055189798449E-2"/>
    <n v="0"/>
    <n v="734.25766717330453"/>
    <d v="2022-09-12T00:00:00"/>
    <d v="2022-09-17T00:00:00"/>
    <d v="2022-10-17T00:00:00"/>
    <d v="2022-10-01T00:00:00"/>
    <x v="1"/>
  </r>
  <r>
    <x v="4"/>
    <n v="0.36480071271769865"/>
    <x v="5"/>
    <x v="292"/>
    <n v="42.104817785367963"/>
    <x v="291"/>
    <n v="0.81970153938519719"/>
    <n v="0"/>
    <n v="1386.8838306615887"/>
    <d v="2022-10-29T00:00:00"/>
    <d v="2022-10-30T00:00:00"/>
    <d v="2022-10-31T00:00:00"/>
    <d v="2022-11-13T00:00:00"/>
    <x v="0"/>
  </r>
  <r>
    <x v="5"/>
    <n v="0.99946377531965869"/>
    <x v="8"/>
    <x v="293"/>
    <n v="883.20431558508119"/>
    <x v="292"/>
    <n v="0.84996243210216504"/>
    <n v="500"/>
    <n v="2086.2855558117085"/>
    <d v="2022-06-02T00:00:00"/>
    <d v="2022-07-12T00:00:00"/>
    <d v="2022-08-14T00:00:00"/>
    <d v="2022-07-26T00:00:00"/>
    <x v="1"/>
  </r>
  <r>
    <x v="6"/>
    <n v="0.72381076491331175"/>
    <x v="4"/>
    <x v="294"/>
    <n v="40.845324274417642"/>
    <x v="293"/>
    <n v="0.78008405963556116"/>
    <n v="500"/>
    <n v="1364.5803651846284"/>
    <d v="2022-07-29T00:00:00"/>
    <d v="2022-08-17T00:00:00"/>
    <d v="2022-10-25T00:00:00"/>
    <d v="2022-08-31T00:00:00"/>
    <x v="1"/>
  </r>
  <r>
    <x v="7"/>
    <n v="0.58199573194396059"/>
    <x v="4"/>
    <x v="295"/>
    <n v="624.26181702667236"/>
    <x v="294"/>
    <n v="9.7734459052693956E-2"/>
    <n v="0"/>
    <n v="2003.7492008008246"/>
    <d v="2022-03-10T00:00:00"/>
    <d v="2022-03-10T00:00:00"/>
    <d v="2022-04-22T00:00:00"/>
    <d v="2022-03-24T00:00:00"/>
    <x v="1"/>
  </r>
  <r>
    <x v="0"/>
    <n v="0.66725510187147197"/>
    <x v="3"/>
    <x v="296"/>
    <n v="579.84924909642007"/>
    <x v="295"/>
    <n v="0.29925064882768371"/>
    <n v="0"/>
    <n v="486.64119743342474"/>
    <d v="2022-10-02T00:00:00"/>
    <d v="2022-10-06T00:00:00"/>
    <d v="2022-10-15T00:00:00"/>
    <d v="2022-10-20T00:00:00"/>
    <x v="0"/>
  </r>
  <r>
    <x v="1"/>
    <n v="0.78015494691490783"/>
    <x v="1"/>
    <x v="297"/>
    <n v="880.30644514786775"/>
    <x v="296"/>
    <n v="8.255969854289702E-2"/>
    <n v="0"/>
    <n v="1027.6534144330362"/>
    <d v="2022-09-26T00:00:00"/>
    <d v="2022-10-05T00:00:00"/>
    <d v="2022-10-05T00:00:00"/>
    <d v="2022-10-19T00:00:00"/>
    <x v="0"/>
  </r>
  <r>
    <x v="2"/>
    <n v="0.69852645594419305"/>
    <x v="2"/>
    <x v="298"/>
    <n v="523.60457543784275"/>
    <x v="297"/>
    <n v="0.68356046859118957"/>
    <n v="500"/>
    <n v="1276.306493867002"/>
    <d v="2022-06-03T00:00:00"/>
    <d v="2022-08-01T00:00:00"/>
    <d v="2022-10-13T00:00:00"/>
    <d v="2022-08-15T00:00:00"/>
    <x v="1"/>
  </r>
  <r>
    <x v="3"/>
    <n v="0.98769319345175888"/>
    <x v="0"/>
    <x v="299"/>
    <n v="695.38648761444733"/>
    <x v="298"/>
    <n v="0.77841886567024809"/>
    <n v="0"/>
    <n v="504.12864989754701"/>
    <d v="2022-10-13T00:00:00"/>
    <d v="2022-10-18T00:00:00"/>
    <d v="2022-10-23T00:00:00"/>
    <d v="2022-11-01T00:00:00"/>
    <x v="0"/>
  </r>
  <r>
    <x v="4"/>
    <n v="0.48811239015898455"/>
    <x v="5"/>
    <x v="300"/>
    <n v="1458.8686512377244"/>
    <x v="299"/>
    <n v="0.90529618556002978"/>
    <n v="500"/>
    <n v="-386.25290757676453"/>
    <d v="2022-05-26T00:00:00"/>
    <d v="2022-08-02T00:00:00"/>
    <d v="2022-08-19T00:00:00"/>
    <d v="2022-08-16T00:00:00"/>
    <x v="1"/>
  </r>
  <r>
    <x v="5"/>
    <n v="0.67276750263113905"/>
    <x v="7"/>
    <x v="301"/>
    <n v="691.99093560738254"/>
    <x v="300"/>
    <n v="0.86713445614990103"/>
    <n v="0"/>
    <n v="614.07069445673346"/>
    <d v="2022-08-01T00:00:00"/>
    <d v="2022-08-07T00:00:00"/>
    <d v="2022-08-10T00:00:00"/>
    <d v="2022-08-21T00:00:00"/>
    <x v="0"/>
  </r>
  <r>
    <x v="6"/>
    <n v="0.79906488136202725"/>
    <x v="1"/>
    <x v="302"/>
    <n v="943.0668793338142"/>
    <x v="301"/>
    <n v="0.96503251568999915"/>
    <n v="0"/>
    <n v="1267.7523430794365"/>
    <d v="2022-03-11T00:00:00"/>
    <d v="2022-05-01T00:00:00"/>
    <d v="2022-05-03T00:00:00"/>
    <d v="2022-05-15T00:00:00"/>
    <x v="0"/>
  </r>
  <r>
    <x v="7"/>
    <n v="0.63578492069309966"/>
    <x v="6"/>
    <x v="303"/>
    <n v="466.29773014273627"/>
    <x v="302"/>
    <n v="0.61463361208802425"/>
    <n v="0"/>
    <n v="1411.6640801623471"/>
    <d v="2022-10-10T00:00:00"/>
    <d v="2022-10-22T00:00:00"/>
    <d v="2022-10-23T00:00:00"/>
    <d v="2022-11-05T00:00:00"/>
    <x v="0"/>
  </r>
  <r>
    <x v="0"/>
    <n v="0.46717321042288118"/>
    <x v="3"/>
    <x v="304"/>
    <n v="1282.06629810359"/>
    <x v="303"/>
    <n v="0.87064565582555753"/>
    <n v="500"/>
    <n v="860.55559099215702"/>
    <d v="2022-04-15T00:00:00"/>
    <d v="2022-06-15T00:00:00"/>
    <d v="2022-10-03T00:00:00"/>
    <d v="2022-06-29T00:00:00"/>
    <x v="1"/>
  </r>
  <r>
    <x v="1"/>
    <n v="0.12070827612273882"/>
    <x v="5"/>
    <x v="305"/>
    <n v="832.49521837574366"/>
    <x v="304"/>
    <n v="0.13427496451035936"/>
    <n v="0"/>
    <n v="1417.287973841143"/>
    <d v="2022-05-09T00:00:00"/>
    <d v="2022-06-04T00:00:00"/>
    <d v="2022-07-22T00:00:00"/>
    <d v="2022-06-18T00:00:00"/>
    <x v="1"/>
  </r>
  <r>
    <x v="2"/>
    <n v="0.6424133095918102"/>
    <x v="3"/>
    <x v="306"/>
    <n v="507.04869262636322"/>
    <x v="305"/>
    <n v="0.19880433348033599"/>
    <n v="0"/>
    <n v="1656.0769720030792"/>
    <d v="2022-03-25T00:00:00"/>
    <d v="2022-07-12T00:00:00"/>
    <d v="2022-09-12T00:00:00"/>
    <d v="2022-07-26T00:00:00"/>
    <x v="1"/>
  </r>
  <r>
    <x v="3"/>
    <n v="5.2722399998308522E-2"/>
    <x v="4"/>
    <x v="307"/>
    <n v="953.32885934556521"/>
    <x v="306"/>
    <n v="0.60298640066447495"/>
    <n v="500"/>
    <n v="2013.9390139455909"/>
    <d v="2022-03-09T00:00:00"/>
    <d v="2022-04-05T00:00:00"/>
    <d v="2022-09-20T00:00:00"/>
    <d v="2022-04-19T00:00:00"/>
    <x v="1"/>
  </r>
  <r>
    <x v="4"/>
    <n v="0.17832530747739028"/>
    <x v="0"/>
    <x v="308"/>
    <n v="895.08375480058373"/>
    <x v="307"/>
    <n v="0.41211025057215189"/>
    <n v="0"/>
    <n v="615.13735120469676"/>
    <d v="2022-06-18T00:00:00"/>
    <d v="2022-08-20T00:00:00"/>
    <d v="2022-10-25T00:00:00"/>
    <d v="2022-09-03T00:00:00"/>
    <x v="1"/>
  </r>
  <r>
    <x v="5"/>
    <n v="0.95210523433010452"/>
    <x v="0"/>
    <x v="309"/>
    <n v="701.53996816386632"/>
    <x v="308"/>
    <n v="0.8276248654897872"/>
    <n v="0"/>
    <n v="1773.1484981769395"/>
    <d v="2022-05-27T00:00:00"/>
    <d v="2022-09-08T00:00:00"/>
    <d v="2022-09-10T00:00:00"/>
    <d v="2022-09-22T00:00:00"/>
    <x v="0"/>
  </r>
  <r>
    <x v="6"/>
    <n v="0.81846973960060876"/>
    <x v="4"/>
    <x v="310"/>
    <n v="1157.4422014656479"/>
    <x v="309"/>
    <n v="0.29657396208049136"/>
    <n v="0"/>
    <n v="462.28923650481079"/>
    <d v="2022-05-17T00:00:00"/>
    <d v="2022-05-20T00:00:00"/>
    <d v="2022-07-01T00:00:00"/>
    <d v="2022-06-03T00:00:00"/>
    <x v="1"/>
  </r>
  <r>
    <x v="7"/>
    <n v="0.86067125079462159"/>
    <x v="5"/>
    <x v="311"/>
    <n v="374.10614255587438"/>
    <x v="310"/>
    <n v="0.86464730752262298"/>
    <n v="0"/>
    <n v="1343.4680590440421"/>
    <d v="2022-04-04T00:00:00"/>
    <d v="2022-07-27T00:00:00"/>
    <d v="2022-07-28T00:00:00"/>
    <d v="2022-08-10T00:00:00"/>
    <x v="0"/>
  </r>
  <r>
    <x v="0"/>
    <n v="0.97306714259430827"/>
    <x v="0"/>
    <x v="312"/>
    <n v="94.930883213386309"/>
    <x v="311"/>
    <n v="0.35272434552005516"/>
    <n v="0"/>
    <n v="812.19707471442121"/>
    <d v="2022-05-21T00:00:00"/>
    <d v="2022-05-25T00:00:00"/>
    <d v="2022-05-31T00:00:00"/>
    <d v="2022-06-08T00:00:00"/>
    <x v="0"/>
  </r>
  <r>
    <x v="1"/>
    <n v="0.93361137337772493"/>
    <x v="7"/>
    <x v="313"/>
    <n v="290.68404238786928"/>
    <x v="312"/>
    <n v="0.88899767858950207"/>
    <n v="500"/>
    <n v="1070.3112135337633"/>
    <d v="2022-06-07T00:00:00"/>
    <d v="2022-06-14T00:00:00"/>
    <d v="2022-09-07T00:00:00"/>
    <d v="2022-06-28T00:00:00"/>
    <x v="1"/>
  </r>
  <r>
    <x v="2"/>
    <n v="0.92119728599389838"/>
    <x v="1"/>
    <x v="314"/>
    <n v="1382.5390606409762"/>
    <x v="313"/>
    <n v="0.39002011311660956"/>
    <n v="0"/>
    <n v="979.62343211039627"/>
    <d v="2022-09-25T00:00:00"/>
    <d v="2022-09-27T00:00:00"/>
    <d v="2022-09-30T00:00:00"/>
    <d v="2022-10-11T00:00:00"/>
    <x v="0"/>
  </r>
  <r>
    <x v="3"/>
    <n v="0.66869458201994847"/>
    <x v="2"/>
    <x v="315"/>
    <n v="82.148248279283848"/>
    <x v="314"/>
    <n v="0.10120547695378179"/>
    <n v="0"/>
    <n v="2270.7572492960917"/>
    <d v="2022-09-08T00:00:00"/>
    <d v="2022-09-08T00:00:00"/>
    <d v="2022-09-10T00:00:00"/>
    <d v="2022-09-22T00:00:00"/>
    <x v="0"/>
  </r>
  <r>
    <x v="4"/>
    <n v="0.3296979958766435"/>
    <x v="7"/>
    <x v="316"/>
    <n v="792.05858826557949"/>
    <x v="315"/>
    <n v="0.76808616775512695"/>
    <n v="500"/>
    <n v="611.7966028671741"/>
    <d v="2022-04-13T00:00:00"/>
    <d v="2022-07-08T00:00:00"/>
    <d v="2022-07-31T00:00:00"/>
    <d v="2022-07-22T00:00:00"/>
    <x v="1"/>
  </r>
  <r>
    <x v="5"/>
    <n v="0.61112319206613563"/>
    <x v="3"/>
    <x v="317"/>
    <n v="586.92506003449216"/>
    <x v="316"/>
    <n v="0.86573098163468398"/>
    <n v="0"/>
    <n v="1237.7670840963201"/>
    <d v="2022-10-31T00:00:00"/>
    <d v="2022-11-01T00:00:00"/>
    <d v="2022-11-01T00:00:00"/>
    <d v="2022-11-15T00:00:00"/>
    <x v="0"/>
  </r>
  <r>
    <x v="6"/>
    <n v="0.98620791914197947"/>
    <x v="7"/>
    <x v="318"/>
    <n v="1442.4640263619365"/>
    <x v="317"/>
    <n v="0.27308127686034889"/>
    <n v="0"/>
    <n v="1670.5598663896349"/>
    <d v="2022-07-06T00:00:00"/>
    <d v="2022-10-13T00:00:00"/>
    <d v="2022-11-01T00:00:00"/>
    <d v="2022-10-27T00:00:00"/>
    <x v="1"/>
  </r>
  <r>
    <x v="7"/>
    <n v="0.5788596166548492"/>
    <x v="2"/>
    <x v="319"/>
    <n v="370.70965218007353"/>
    <x v="318"/>
    <n v="0.61044834294587458"/>
    <n v="0"/>
    <n v="1399.2966454683312"/>
    <d v="2022-10-08T00:00:00"/>
    <d v="2022-10-11T00:00:00"/>
    <d v="2022-10-12T00:00:00"/>
    <d v="2022-10-25T00:00:00"/>
    <x v="0"/>
  </r>
  <r>
    <x v="0"/>
    <n v="0.50082943274916092"/>
    <x v="5"/>
    <x v="320"/>
    <n v="1434.6516536927654"/>
    <x v="319"/>
    <n v="0.24364752207478224"/>
    <n v="0"/>
    <n v="1545.8457120669145"/>
    <d v="2022-04-30T00:00:00"/>
    <d v="2022-08-04T00:00:00"/>
    <d v="2022-08-30T00:00:00"/>
    <d v="2022-08-18T00:00:00"/>
    <x v="1"/>
  </r>
  <r>
    <x v="1"/>
    <n v="0.62307943653576936"/>
    <x v="0"/>
    <x v="321"/>
    <n v="1420.1622611904629"/>
    <x v="320"/>
    <n v="6.217705400859308E-3"/>
    <n v="0"/>
    <n v="1421.8332573139849"/>
    <d v="2022-05-09T00:00:00"/>
    <d v="2022-05-16T00:00:00"/>
    <d v="2022-08-17T00:00:00"/>
    <d v="2022-05-30T00:00:00"/>
    <x v="1"/>
  </r>
  <r>
    <x v="2"/>
    <n v="0.26613316747626692"/>
    <x v="1"/>
    <x v="322"/>
    <n v="1406.0902387714893"/>
    <x v="321"/>
    <n v="0.60148143509992202"/>
    <n v="0"/>
    <n v="1721.6416353608199"/>
    <d v="2022-10-25T00:00:00"/>
    <d v="2022-10-27T00:00:00"/>
    <d v="2022-10-28T00:00:00"/>
    <d v="2022-11-10T00:00:00"/>
    <x v="0"/>
  </r>
  <r>
    <x v="3"/>
    <n v="0.5937998767380045"/>
    <x v="0"/>
    <x v="323"/>
    <n v="232.97029034965908"/>
    <x v="322"/>
    <n v="0.66952745129789148"/>
    <n v="500"/>
    <n v="1449.5269697008703"/>
    <d v="2022-04-04T00:00:00"/>
    <d v="2022-09-09T00:00:00"/>
    <d v="2022-10-22T00:00:00"/>
    <d v="2022-09-23T00:00:00"/>
    <x v="1"/>
  </r>
  <r>
    <x v="4"/>
    <n v="0.73207189017570018"/>
    <x v="6"/>
    <x v="324"/>
    <n v="618.85295991236524"/>
    <x v="323"/>
    <n v="0.45938472014075993"/>
    <n v="0"/>
    <n v="763.72213593394713"/>
    <d v="2022-04-03T00:00:00"/>
    <d v="2022-07-25T00:00:00"/>
    <d v="2022-09-05T00:00:00"/>
    <d v="2022-08-08T00:00:00"/>
    <x v="1"/>
  </r>
  <r>
    <x v="5"/>
    <n v="0.97601466631339284"/>
    <x v="6"/>
    <x v="325"/>
    <n v="690.80286406585901"/>
    <x v="324"/>
    <n v="0.62385150505655573"/>
    <n v="0"/>
    <n v="1403.1961420855234"/>
    <d v="2022-04-28T00:00:00"/>
    <d v="2022-06-29T00:00:00"/>
    <d v="2022-07-05T00:00:00"/>
    <d v="2022-07-13T00:00:00"/>
    <x v="0"/>
  </r>
  <r>
    <x v="6"/>
    <n v="0.7941918926988587"/>
    <x v="4"/>
    <x v="326"/>
    <n v="345.28473798910818"/>
    <x v="325"/>
    <n v="0.6987691375312387"/>
    <n v="0"/>
    <n v="1693.1928261197293"/>
    <d v="2022-03-09T00:00:00"/>
    <d v="2022-03-09T00:00:00"/>
    <d v="2022-03-13T00:00:00"/>
    <d v="2022-03-23T00:00:00"/>
    <x v="0"/>
  </r>
  <r>
    <x v="7"/>
    <n v="0.72425102733608049"/>
    <x v="7"/>
    <x v="327"/>
    <n v="1232.2457441343254"/>
    <x v="326"/>
    <n v="0.72146370565499796"/>
    <n v="0"/>
    <n v="628.05906035946225"/>
    <d v="2022-03-29T00:00:00"/>
    <d v="2022-06-03T00:00:00"/>
    <d v="2022-06-03T00:00:00"/>
    <d v="2022-06-17T00:00:00"/>
    <x v="0"/>
  </r>
  <r>
    <x v="0"/>
    <n v="0.20058338140516285"/>
    <x v="4"/>
    <x v="328"/>
    <n v="25.224625571263527"/>
    <x v="327"/>
    <n v="0.37893640401936524"/>
    <n v="0"/>
    <n v="1430.2677064762588"/>
    <d v="2022-07-25T00:00:00"/>
    <d v="2022-08-05T00:00:00"/>
    <d v="2022-10-03T00:00:00"/>
    <d v="2022-08-19T00:00:00"/>
    <x v="1"/>
  </r>
  <r>
    <x v="1"/>
    <n v="0.33141403716702744"/>
    <x v="0"/>
    <x v="329"/>
    <n v="867.78281617919674"/>
    <x v="328"/>
    <n v="0.11024955507530587"/>
    <n v="0"/>
    <n v="929.76263165446858"/>
    <d v="2022-09-27T00:00:00"/>
    <d v="2022-10-05T00:00:00"/>
    <d v="2022-10-10T00:00:00"/>
    <d v="2022-10-19T00:00:00"/>
    <x v="0"/>
  </r>
  <r>
    <x v="2"/>
    <n v="0.97558918697043961"/>
    <x v="1"/>
    <x v="330"/>
    <n v="39.457805554832738"/>
    <x v="329"/>
    <n v="0.78261551682644925"/>
    <n v="0"/>
    <n v="1064.3367492402235"/>
    <d v="2022-10-18T00:00:00"/>
    <d v="2022-10-30T00:00:00"/>
    <d v="2022-10-31T00:00:00"/>
    <d v="2022-11-13T00:00:00"/>
    <x v="0"/>
  </r>
  <r>
    <x v="3"/>
    <n v="0.91452110060415048"/>
    <x v="4"/>
    <x v="331"/>
    <n v="1290.1701638798297"/>
    <x v="330"/>
    <n v="0.19756390072946928"/>
    <n v="0"/>
    <n v="2234.3911727771811"/>
    <d v="2022-07-21T00:00:00"/>
    <d v="2022-10-20T00:00:00"/>
    <d v="2022-10-29T00:00:00"/>
    <d v="2022-11-03T00:00:00"/>
    <x v="0"/>
  </r>
  <r>
    <x v="8"/>
    <m/>
    <x v="9"/>
    <x v="332"/>
    <m/>
    <x v="331"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6BF803-A4EE-421D-B9A5-FD7296B26231}" name="PivotTable3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/>
  <pivotFields count="14">
    <pivotField axis="axisRow" showAll="0">
      <items count="10">
        <item x="1"/>
        <item x="5"/>
        <item x="2"/>
        <item x="4"/>
        <item x="7"/>
        <item x="6"/>
        <item x="0"/>
        <item x="3"/>
        <item x="8"/>
        <item t="default"/>
      </items>
    </pivotField>
    <pivotField showAll="0"/>
    <pivotField showAll="0">
      <items count="11">
        <item x="7"/>
        <item x="6"/>
        <item x="4"/>
        <item x="3"/>
        <item x="5"/>
        <item x="8"/>
        <item x="1"/>
        <item x="0"/>
        <item x="2"/>
        <item x="9"/>
        <item t="default"/>
      </items>
    </pivotField>
    <pivotField showAll="0">
      <items count="334">
        <item x="241"/>
        <item x="268"/>
        <item x="328"/>
        <item x="228"/>
        <item x="187"/>
        <item x="263"/>
        <item x="330"/>
        <item x="125"/>
        <item x="294"/>
        <item x="292"/>
        <item x="82"/>
        <item x="114"/>
        <item x="24"/>
        <item x="246"/>
        <item x="275"/>
        <item x="171"/>
        <item x="89"/>
        <item x="155"/>
        <item x="287"/>
        <item x="220"/>
        <item x="315"/>
        <item x="32"/>
        <item x="312"/>
        <item x="138"/>
        <item x="184"/>
        <item x="249"/>
        <item x="7"/>
        <item x="230"/>
        <item x="193"/>
        <item x="66"/>
        <item x="149"/>
        <item x="98"/>
        <item x="71"/>
        <item x="180"/>
        <item x="26"/>
        <item x="97"/>
        <item x="273"/>
        <item x="148"/>
        <item x="227"/>
        <item x="254"/>
        <item x="191"/>
        <item x="131"/>
        <item x="127"/>
        <item x="222"/>
        <item x="49"/>
        <item x="139"/>
        <item x="173"/>
        <item x="73"/>
        <item x="144"/>
        <item x="211"/>
        <item x="35"/>
        <item x="174"/>
        <item x="133"/>
        <item x="188"/>
        <item x="235"/>
        <item x="323"/>
        <item x="288"/>
        <item x="65"/>
        <item x="39"/>
        <item x="238"/>
        <item x="90"/>
        <item x="99"/>
        <item x="260"/>
        <item x="123"/>
        <item x="111"/>
        <item x="61"/>
        <item x="209"/>
        <item x="313"/>
        <item x="108"/>
        <item x="196"/>
        <item x="195"/>
        <item x="29"/>
        <item x="326"/>
        <item x="84"/>
        <item x="141"/>
        <item x="166"/>
        <item x="319"/>
        <item x="311"/>
        <item x="267"/>
        <item x="119"/>
        <item x="202"/>
        <item x="12"/>
        <item x="258"/>
        <item x="142"/>
        <item x="178"/>
        <item x="101"/>
        <item x="216"/>
        <item x="55"/>
        <item x="122"/>
        <item x="226"/>
        <item x="51"/>
        <item x="34"/>
        <item x="13"/>
        <item x="233"/>
        <item x="78"/>
        <item x="63"/>
        <item x="44"/>
        <item x="192"/>
        <item x="91"/>
        <item x="303"/>
        <item x="252"/>
        <item x="135"/>
        <item x="36"/>
        <item x="94"/>
        <item x="198"/>
        <item x="11"/>
        <item x="165"/>
        <item x="40"/>
        <item x="306"/>
        <item x="17"/>
        <item x="176"/>
        <item x="298"/>
        <item x="251"/>
        <item x="156"/>
        <item x="118"/>
        <item x="152"/>
        <item x="167"/>
        <item x="179"/>
        <item x="41"/>
        <item x="159"/>
        <item x="296"/>
        <item x="107"/>
        <item x="210"/>
        <item x="15"/>
        <item x="72"/>
        <item x="317"/>
        <item x="277"/>
        <item x="183"/>
        <item x="264"/>
        <item x="256"/>
        <item x="62"/>
        <item x="185"/>
        <item x="105"/>
        <item x="324"/>
        <item x="50"/>
        <item x="295"/>
        <item x="109"/>
        <item x="38"/>
        <item x="130"/>
        <item x="248"/>
        <item x="253"/>
        <item x="4"/>
        <item x="200"/>
        <item x="225"/>
        <item x="43"/>
        <item x="79"/>
        <item x="259"/>
        <item x="136"/>
        <item x="325"/>
        <item x="301"/>
        <item x="299"/>
        <item x="3"/>
        <item x="239"/>
        <item x="243"/>
        <item x="309"/>
        <item x="47"/>
        <item x="121"/>
        <item x="151"/>
        <item x="221"/>
        <item x="274"/>
        <item x="244"/>
        <item x="182"/>
        <item x="245"/>
        <item x="261"/>
        <item x="154"/>
        <item x="42"/>
        <item x="18"/>
        <item x="168"/>
        <item x="124"/>
        <item x="2"/>
        <item x="31"/>
        <item x="316"/>
        <item x="199"/>
        <item x="52"/>
        <item x="85"/>
        <item x="161"/>
        <item x="14"/>
        <item x="240"/>
        <item x="305"/>
        <item x="103"/>
        <item x="162"/>
        <item x="120"/>
        <item x="30"/>
        <item x="194"/>
        <item x="33"/>
        <item x="6"/>
        <item x="329"/>
        <item x="88"/>
        <item x="46"/>
        <item x="106"/>
        <item x="297"/>
        <item x="293"/>
        <item x="19"/>
        <item x="126"/>
        <item x="308"/>
        <item x="9"/>
        <item x="8"/>
        <item x="80"/>
        <item x="145"/>
        <item x="48"/>
        <item x="137"/>
        <item x="81"/>
        <item x="45"/>
        <item x="170"/>
        <item x="247"/>
        <item x="77"/>
        <item x="86"/>
        <item x="27"/>
        <item x="255"/>
        <item x="278"/>
        <item x="302"/>
        <item x="215"/>
        <item x="307"/>
        <item x="279"/>
        <item x="128"/>
        <item x="16"/>
        <item x="208"/>
        <item x="177"/>
        <item x="87"/>
        <item x="214"/>
        <item x="223"/>
        <item x="190"/>
        <item x="272"/>
        <item x="143"/>
        <item x="276"/>
        <item x="250"/>
        <item x="150"/>
        <item x="285"/>
        <item x="140"/>
        <item x="197"/>
        <item x="282"/>
        <item x="181"/>
        <item x="100"/>
        <item x="95"/>
        <item x="104"/>
        <item x="37"/>
        <item x="23"/>
        <item x="172"/>
        <item x="213"/>
        <item x="147"/>
        <item x="169"/>
        <item x="163"/>
        <item x="219"/>
        <item x="265"/>
        <item x="206"/>
        <item x="280"/>
        <item x="83"/>
        <item x="93"/>
        <item x="286"/>
        <item x="290"/>
        <item x="74"/>
        <item x="270"/>
        <item x="56"/>
        <item x="164"/>
        <item x="271"/>
        <item x="310"/>
        <item x="284"/>
        <item x="158"/>
        <item x="53"/>
        <item x="64"/>
        <item x="269"/>
        <item x="232"/>
        <item x="113"/>
        <item x="218"/>
        <item x="283"/>
        <item x="157"/>
        <item x="132"/>
        <item x="201"/>
        <item x="327"/>
        <item x="205"/>
        <item x="231"/>
        <item x="281"/>
        <item x="262"/>
        <item x="153"/>
        <item x="189"/>
        <item x="116"/>
        <item x="5"/>
        <item x="304"/>
        <item x="289"/>
        <item x="212"/>
        <item x="217"/>
        <item x="331"/>
        <item x="76"/>
        <item x="96"/>
        <item x="28"/>
        <item x="112"/>
        <item x="69"/>
        <item x="57"/>
        <item x="207"/>
        <item x="175"/>
        <item x="115"/>
        <item x="20"/>
        <item x="58"/>
        <item x="203"/>
        <item x="129"/>
        <item x="22"/>
        <item x="70"/>
        <item x="204"/>
        <item x="75"/>
        <item x="314"/>
        <item x="25"/>
        <item x="242"/>
        <item x="322"/>
        <item x="234"/>
        <item x="257"/>
        <item x="321"/>
        <item x="110"/>
        <item x="10"/>
        <item x="320"/>
        <item x="60"/>
        <item x="318"/>
        <item x="21"/>
        <item x="300"/>
        <item x="59"/>
        <item x="160"/>
        <item x="229"/>
        <item x="1"/>
        <item x="134"/>
        <item x="117"/>
        <item x="0"/>
        <item x="68"/>
        <item x="236"/>
        <item x="186"/>
        <item x="237"/>
        <item x="224"/>
        <item x="102"/>
        <item x="67"/>
        <item x="54"/>
        <item x="146"/>
        <item x="291"/>
        <item x="92"/>
        <item x="266"/>
        <item x="332"/>
        <item t="default"/>
      </items>
    </pivotField>
    <pivotField showAll="0"/>
    <pivotField dataField="1" showAll="0">
      <items count="333">
        <item x="115"/>
        <item x="73"/>
        <item x="273"/>
        <item x="16"/>
        <item x="72"/>
        <item x="14"/>
        <item x="187"/>
        <item x="271"/>
        <item x="190"/>
        <item x="277"/>
        <item x="208"/>
        <item x="327"/>
        <item x="247"/>
        <item x="304"/>
        <item x="193"/>
        <item x="183"/>
        <item x="159"/>
        <item x="8"/>
        <item x="268"/>
        <item x="219"/>
        <item x="291"/>
        <item x="218"/>
        <item x="207"/>
        <item x="306"/>
        <item x="252"/>
        <item x="101"/>
        <item x="40"/>
        <item x="137"/>
        <item x="6"/>
        <item x="51"/>
        <item x="3"/>
        <item x="82"/>
        <item x="32"/>
        <item x="294"/>
        <item x="4"/>
        <item x="217"/>
        <item x="231"/>
        <item x="262"/>
        <item x="31"/>
        <item x="64"/>
        <item x="286"/>
        <item x="10"/>
        <item x="155"/>
        <item x="284"/>
        <item x="117"/>
        <item x="67"/>
        <item x="212"/>
        <item x="176"/>
        <item x="91"/>
        <item x="191"/>
        <item x="13"/>
        <item x="180"/>
        <item x="147"/>
        <item x="83"/>
        <item x="136"/>
        <item x="30"/>
        <item x="45"/>
        <item x="124"/>
        <item x="241"/>
        <item x="81"/>
        <item x="135"/>
        <item x="283"/>
        <item x="9"/>
        <item x="256"/>
        <item x="99"/>
        <item x="27"/>
        <item x="253"/>
        <item x="110"/>
        <item x="198"/>
        <item x="141"/>
        <item x="85"/>
        <item x="70"/>
        <item x="194"/>
        <item x="88"/>
        <item x="98"/>
        <item x="153"/>
        <item x="150"/>
        <item x="298"/>
        <item x="301"/>
        <item x="53"/>
        <item x="317"/>
        <item x="318"/>
        <item x="122"/>
        <item x="258"/>
        <item x="184"/>
        <item x="120"/>
        <item x="104"/>
        <item x="233"/>
        <item x="246"/>
        <item x="189"/>
        <item x="259"/>
        <item x="56"/>
        <item x="201"/>
        <item x="279"/>
        <item x="310"/>
        <item x="60"/>
        <item x="232"/>
        <item x="171"/>
        <item x="168"/>
        <item x="57"/>
        <item x="0"/>
        <item x="251"/>
        <item x="289"/>
        <item x="223"/>
        <item x="20"/>
        <item x="138"/>
        <item x="320"/>
        <item x="197"/>
        <item x="297"/>
        <item x="90"/>
        <item x="329"/>
        <item x="292"/>
        <item x="311"/>
        <item x="34"/>
        <item x="293"/>
        <item x="97"/>
        <item x="245"/>
        <item x="330"/>
        <item x="1"/>
        <item x="270"/>
        <item x="107"/>
        <item x="62"/>
        <item x="314"/>
        <item x="254"/>
        <item x="220"/>
        <item x="215"/>
        <item x="244"/>
        <item x="105"/>
        <item x="77"/>
        <item x="140"/>
        <item x="228"/>
        <item x="238"/>
        <item x="226"/>
        <item x="165"/>
        <item x="37"/>
        <item x="28"/>
        <item x="281"/>
        <item x="211"/>
        <item x="167"/>
        <item x="66"/>
        <item x="54"/>
        <item x="139"/>
        <item x="130"/>
        <item x="25"/>
        <item x="96"/>
        <item x="113"/>
        <item x="50"/>
        <item x="84"/>
        <item x="76"/>
        <item x="7"/>
        <item x="263"/>
        <item x="181"/>
        <item x="12"/>
        <item x="260"/>
        <item x="224"/>
        <item x="237"/>
        <item x="213"/>
        <item x="19"/>
        <item x="325"/>
        <item x="315"/>
        <item x="95"/>
        <item x="276"/>
        <item x="295"/>
        <item x="71"/>
        <item x="109"/>
        <item x="75"/>
        <item x="316"/>
        <item x="186"/>
        <item x="142"/>
        <item x="202"/>
        <item x="52"/>
        <item x="173"/>
        <item x="267"/>
        <item x="255"/>
        <item x="133"/>
        <item x="266"/>
        <item x="278"/>
        <item x="280"/>
        <item x="102"/>
        <item x="18"/>
        <item x="214"/>
        <item x="324"/>
        <item x="39"/>
        <item x="36"/>
        <item x="321"/>
        <item x="49"/>
        <item x="250"/>
        <item x="43"/>
        <item x="41"/>
        <item x="249"/>
        <item x="69"/>
        <item x="29"/>
        <item x="63"/>
        <item x="209"/>
        <item x="59"/>
        <item x="143"/>
        <item x="134"/>
        <item x="144"/>
        <item x="305"/>
        <item x="243"/>
        <item x="129"/>
        <item x="55"/>
        <item x="269"/>
        <item x="302"/>
        <item x="188"/>
        <item x="2"/>
        <item x="195"/>
        <item x="312"/>
        <item x="235"/>
        <item x="74"/>
        <item x="192"/>
        <item x="261"/>
        <item x="11"/>
        <item x="42"/>
        <item x="169"/>
        <item x="26"/>
        <item x="61"/>
        <item x="206"/>
        <item x="48"/>
        <item x="222"/>
        <item x="65"/>
        <item x="112"/>
        <item x="47"/>
        <item x="287"/>
        <item x="121"/>
        <item x="80"/>
        <item x="149"/>
        <item x="24"/>
        <item x="205"/>
        <item x="272"/>
        <item x="229"/>
        <item x="236"/>
        <item x="290"/>
        <item x="128"/>
        <item x="131"/>
        <item x="126"/>
        <item x="17"/>
        <item x="86"/>
        <item x="166"/>
        <item x="288"/>
        <item x="68"/>
        <item x="178"/>
        <item x="94"/>
        <item x="5"/>
        <item x="234"/>
        <item x="38"/>
        <item x="300"/>
        <item x="154"/>
        <item x="264"/>
        <item x="157"/>
        <item x="79"/>
        <item x="125"/>
        <item x="100"/>
        <item x="170"/>
        <item x="15"/>
        <item x="78"/>
        <item x="282"/>
        <item x="326"/>
        <item x="299"/>
        <item x="216"/>
        <item x="248"/>
        <item x="87"/>
        <item x="319"/>
        <item x="46"/>
        <item x="309"/>
        <item x="323"/>
        <item x="185"/>
        <item x="151"/>
        <item x="116"/>
        <item x="200"/>
        <item x="44"/>
        <item x="158"/>
        <item x="111"/>
        <item x="199"/>
        <item x="93"/>
        <item x="230"/>
        <item x="328"/>
        <item x="203"/>
        <item x="221"/>
        <item x="322"/>
        <item x="21"/>
        <item x="308"/>
        <item x="33"/>
        <item x="148"/>
        <item x="275"/>
        <item x="225"/>
        <item x="242"/>
        <item x="22"/>
        <item x="210"/>
        <item x="175"/>
        <item x="23"/>
        <item x="257"/>
        <item x="307"/>
        <item x="174"/>
        <item x="313"/>
        <item x="163"/>
        <item x="196"/>
        <item x="296"/>
        <item x="161"/>
        <item x="89"/>
        <item x="239"/>
        <item x="274"/>
        <item x="119"/>
        <item x="227"/>
        <item x="58"/>
        <item x="160"/>
        <item x="265"/>
        <item x="285"/>
        <item x="92"/>
        <item x="145"/>
        <item x="132"/>
        <item x="35"/>
        <item x="103"/>
        <item x="118"/>
        <item x="172"/>
        <item x="164"/>
        <item x="162"/>
        <item x="108"/>
        <item x="106"/>
        <item x="146"/>
        <item x="240"/>
        <item x="303"/>
        <item x="127"/>
        <item x="123"/>
        <item x="152"/>
        <item x="179"/>
        <item x="114"/>
        <item x="177"/>
        <item x="156"/>
        <item x="182"/>
        <item x="204"/>
        <item x="3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3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/frieght" fld="5" baseField="0" baseItem="0"/>
  </dataFields>
  <chartFormats count="12"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6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056A0-C25E-44D4-B65F-C6B032CB851E}" name="Table1" displayName="Table1" ref="A1:O333" totalsRowShown="0">
  <autoFilter ref="A1:O333" xr:uid="{206056A0-C25E-44D4-B65F-C6B032CB851E}"/>
  <tableColumns count="15">
    <tableColumn id="1" xr3:uid="{58D6C19B-F020-4FF7-A00F-568F26B7E0E8}" name="Suppliers"/>
    <tableColumn id="2" xr3:uid="{78C10BDF-FC8B-4EDD-BD18-437B61E2B907}" name="Column1">
      <calculatedColumnFormula>RAND()</calculatedColumnFormula>
    </tableColumn>
    <tableColumn id="3" xr3:uid="{14F8A0D3-5EE0-4B26-AE23-AAE5EBC2F979}" name="Supplier">
      <calculatedColumnFormula array="1">INDEX(A:A,RANK(B2,B:B))</calculatedColumnFormula>
    </tableColumn>
    <tableColumn id="4" xr3:uid="{BF95AA2A-E42F-44B6-93C8-A542A5B98B5E}" name="PO Total Cost" dataDxfId="18" dataCellStyle="Currency">
      <calculatedColumnFormula>RAND()*20000</calculatedColumnFormula>
    </tableColumn>
    <tableColumn id="5" xr3:uid="{40561803-8ECD-4A5A-96BB-7E442722B079}" name="Taxes " dataDxfId="17">
      <calculatedColumnFormula>D2*0.0789</calculatedColumnFormula>
    </tableColumn>
    <tableColumn id="6" xr3:uid="{99DE2171-00B5-4E5C-8BA3-E0708533F1C5}" name="Shipping/frieght" dataDxfId="16" dataCellStyle="Currency">
      <calculatedColumnFormula>NORMINV(RAND(), 120, 5.7)</calculatedColumnFormula>
    </tableColumn>
    <tableColumn id="7" xr3:uid="{05CF5D2E-B89D-4A8D-8E56-C0DD67D4A481}" name="Column2">
      <calculatedColumnFormula>RAND()</calculatedColumnFormula>
    </tableColumn>
    <tableColumn id="8" xr3:uid="{F8BCE73B-6BEB-427F-90D1-9707E6E3A21A}" name="Expedite fees">
      <calculatedColumnFormula>IF(L2&lt;M2,0,IF(L2&gt;M2,IF(G2&gt;(0.5),500,IF(G2&lt;(0.5),0)),0))</calculatedColumnFormula>
    </tableColumn>
    <tableColumn id="9" xr3:uid="{F592BF72-A41E-4A57-B47C-7D0967D98A68}" name="Distance" dataDxfId="15" dataCellStyle="Currency">
      <calculatedColumnFormula>NORMINV(RAND(), 1200, 500)</calculatedColumnFormula>
    </tableColumn>
    <tableColumn id="10" xr3:uid="{E9487357-FD60-4320-AE46-4320ED457257}" name="Requisition Date" dataDxfId="14">
      <calculatedColumnFormula>RANDBETWEEN(DATE(2022,3,4),DATE(2022,11,2))</calculatedColumnFormula>
    </tableColumn>
    <tableColumn id="11" xr3:uid="{1968134D-A98D-45DD-A297-61A5D0BD5E75}" name="PO Date" dataDxfId="13">
      <calculatedColumnFormula>RANDBETWEEN(J2,L2)</calculatedColumnFormula>
    </tableColumn>
    <tableColumn id="12" xr3:uid="{F8B3E682-784D-4590-96F8-97189C412EF7}" name="Need by" dataDxfId="12">
      <calculatedColumnFormula>RANDBETWEEN(J2,DATE(2022,11,2))</calculatedColumnFormula>
    </tableColumn>
    <tableColumn id="13" xr3:uid="{0C83BA46-8D96-4DE6-B913-D51A4DBAC1F5}" name="Standard delivery date" dataDxfId="11">
      <calculatedColumnFormula>K2+14</calculatedColumnFormula>
    </tableColumn>
    <tableColumn id="15" xr3:uid="{0469A76C-1E08-4C9D-8F9B-BBE945958128}" name="Total Shipping fees" dataDxfId="10">
      <calculatedColumnFormula>Table1[[#This Row],[Shipping/frieght]]+Table1[[#This Row],[Expedite fees]]/Table1[[#This Row],[Distance]]</calculatedColumnFormula>
    </tableColumn>
    <tableColumn id="14" xr3:uid="{7E684F14-8CFC-4B9F-B4F6-B56AC4CD8A57}" name="expedite">
      <calculatedColumnFormula>IF(L2&lt;M2,"Expedite",IF(L2&gt;M2,"Standard"))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0DB751-84C5-47B4-A555-7BF1AABB8DBC}" name="Table14" displayName="Table14" ref="A1:O333" totalsRowShown="0">
  <autoFilter ref="A1:O333" xr:uid="{206056A0-C25E-44D4-B65F-C6B032CB851E}"/>
  <tableColumns count="15">
    <tableColumn id="1" xr3:uid="{A78CD433-BAD6-42C6-B93E-16735DD2321F}" name="Suppliers"/>
    <tableColumn id="2" xr3:uid="{5F1214D1-98EC-462C-A857-B7B6F23B921F}" name="Column1">
      <calculatedColumnFormula>RAND()</calculatedColumnFormula>
    </tableColumn>
    <tableColumn id="3" xr3:uid="{5180CD91-7212-4432-AA62-20095FAABD25}" name="Supplier">
      <calculatedColumnFormula array="1">INDEX(A:A,RANK(B2,B:B))</calculatedColumnFormula>
    </tableColumn>
    <tableColumn id="4" xr3:uid="{D3B63CF0-24F9-4277-93A0-FBD9F3E64D69}" name="PO Total Cost" dataDxfId="9" dataCellStyle="Currency">
      <calculatedColumnFormula>RAND()*20000</calculatedColumnFormula>
    </tableColumn>
    <tableColumn id="5" xr3:uid="{F69917AE-EACF-4AA5-9F6D-F7EC74BEA05D}" name="Taxes " dataDxfId="8">
      <calculatedColumnFormula>D2*0.0789</calculatedColumnFormula>
    </tableColumn>
    <tableColumn id="6" xr3:uid="{2B8E270C-1B70-4FBD-9E17-51C333D47147}" name="Shipping/frieght" dataDxfId="1" dataCellStyle="Currency">
      <calculatedColumnFormula>IF(Table14[[#This Row],[Column1]]&gt;(0.49),NORMINV(RAND(), 120, 5.7),(RAND()*100+200))</calculatedColumnFormula>
    </tableColumn>
    <tableColumn id="7" xr3:uid="{981C8FEB-7BCB-4A06-ADC2-027546A71538}" name="Column2">
      <calculatedColumnFormula>RAND()</calculatedColumnFormula>
    </tableColumn>
    <tableColumn id="8" xr3:uid="{83C13196-30E7-4B78-92C9-DAC9B6EA85A6}" name="Expedite fees" dataDxfId="0">
      <calculatedColumnFormula>IF(L2&lt;M2,0,IF(L2&gt;M2,IF(G2&gt;(0.51),500,IF(G2&lt;(0.51),0)),0))</calculatedColumnFormula>
    </tableColumn>
    <tableColumn id="9" xr3:uid="{A2508C97-B603-4E6A-B930-10828A3DE8D1}" name="Distance" dataDxfId="7" dataCellStyle="Currency">
      <calculatedColumnFormula>NORMINV(RAND(), 1200, 500)</calculatedColumnFormula>
    </tableColumn>
    <tableColumn id="10" xr3:uid="{5A72E0C2-033F-4F1A-8ACD-E960886D092B}" name="Requisition Date" dataDxfId="3">
      <calculatedColumnFormula>RANDBETWEEN(DATE(2021,3,4),DATE(2021,11,2))</calculatedColumnFormula>
    </tableColumn>
    <tableColumn id="11" xr3:uid="{0E5C51B7-B99F-43F7-9D87-7F9A711799EF}" name="PO Date" dataDxfId="6">
      <calculatedColumnFormula>RANDBETWEEN(J2,L2)</calculatedColumnFormula>
    </tableColumn>
    <tableColumn id="12" xr3:uid="{4BA2A142-1662-4213-ADCA-E7C2FF795C66}" name="Need by" dataDxfId="2">
      <calculatedColumnFormula>RANDBETWEEN(J2,DATE(2021,11,2))</calculatedColumnFormula>
    </tableColumn>
    <tableColumn id="13" xr3:uid="{6E906B51-783C-4187-9F98-0ED7158AB8DA}" name="Standard delivery date" dataDxfId="5">
      <calculatedColumnFormula>K2+14</calculatedColumnFormula>
    </tableColumn>
    <tableColumn id="15" xr3:uid="{04AADE75-35D1-4DEC-98BC-8A0CC8B70BF6}" name="Total Shipping fees" dataDxfId="4">
      <calculatedColumnFormula>Table14[[#This Row],[Shipping/frieght]]+Table14[[#This Row],[Expedite fees]]/Table14[[#This Row],[Distance]]</calculatedColumnFormula>
    </tableColumn>
    <tableColumn id="14" xr3:uid="{6096300C-471D-4B34-82F0-24EEE42B3B44}" name="expedite">
      <calculatedColumnFormula>IF(L2&lt;M2,"Expedite",IF(L2&gt;M2,"Standard"))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tchory.com/supplier/posimat-s-a" TargetMode="External"/><Relationship Id="rId117" Type="http://schemas.openxmlformats.org/officeDocument/2006/relationships/hyperlink" Target="https://matchory.com/supplier/h-r-south-africa-pty" TargetMode="External"/><Relationship Id="rId21" Type="http://schemas.openxmlformats.org/officeDocument/2006/relationships/hyperlink" Target="https://matchory.com/supplier/posimat-s-a" TargetMode="External"/><Relationship Id="rId42" Type="http://schemas.openxmlformats.org/officeDocument/2006/relationships/hyperlink" Target="https://matchory.com/supplier/posimat-s-a" TargetMode="External"/><Relationship Id="rId47" Type="http://schemas.openxmlformats.org/officeDocument/2006/relationships/hyperlink" Target="https://matchory.com/supplier/unilever-asia-private" TargetMode="External"/><Relationship Id="rId63" Type="http://schemas.openxmlformats.org/officeDocument/2006/relationships/hyperlink" Target="https://matchory.com/supplier/unilever-asia-private" TargetMode="External"/><Relationship Id="rId68" Type="http://schemas.openxmlformats.org/officeDocument/2006/relationships/hyperlink" Target="https://matchory.com/supplier/unilever-asia-private" TargetMode="External"/><Relationship Id="rId84" Type="http://schemas.openxmlformats.org/officeDocument/2006/relationships/hyperlink" Target="https://matchory.com/supplier/unilever-asia-private" TargetMode="External"/><Relationship Id="rId89" Type="http://schemas.openxmlformats.org/officeDocument/2006/relationships/hyperlink" Target="https://matchory.com/supplier/h-r-south-africa-pty" TargetMode="External"/><Relationship Id="rId112" Type="http://schemas.openxmlformats.org/officeDocument/2006/relationships/hyperlink" Target="https://matchory.com/supplier/h-r-south-africa-pty" TargetMode="External"/><Relationship Id="rId16" Type="http://schemas.openxmlformats.org/officeDocument/2006/relationships/hyperlink" Target="https://matchory.com/supplier/posimat-s-a" TargetMode="External"/><Relationship Id="rId107" Type="http://schemas.openxmlformats.org/officeDocument/2006/relationships/hyperlink" Target="https://matchory.com/supplier/h-r-south-africa-pty" TargetMode="External"/><Relationship Id="rId11" Type="http://schemas.openxmlformats.org/officeDocument/2006/relationships/hyperlink" Target="https://matchory.com/supplier/posimat-s-a" TargetMode="External"/><Relationship Id="rId32" Type="http://schemas.openxmlformats.org/officeDocument/2006/relationships/hyperlink" Target="https://matchory.com/supplier/posimat-s-a" TargetMode="External"/><Relationship Id="rId37" Type="http://schemas.openxmlformats.org/officeDocument/2006/relationships/hyperlink" Target="https://matchory.com/supplier/posimat-s-a" TargetMode="External"/><Relationship Id="rId53" Type="http://schemas.openxmlformats.org/officeDocument/2006/relationships/hyperlink" Target="https://matchory.com/supplier/unilever-asia-private" TargetMode="External"/><Relationship Id="rId58" Type="http://schemas.openxmlformats.org/officeDocument/2006/relationships/hyperlink" Target="https://matchory.com/supplier/unilever-asia-private" TargetMode="External"/><Relationship Id="rId74" Type="http://schemas.openxmlformats.org/officeDocument/2006/relationships/hyperlink" Target="https://matchory.com/supplier/unilever-asia-private" TargetMode="External"/><Relationship Id="rId79" Type="http://schemas.openxmlformats.org/officeDocument/2006/relationships/hyperlink" Target="https://matchory.com/supplier/unilever-asia-private" TargetMode="External"/><Relationship Id="rId102" Type="http://schemas.openxmlformats.org/officeDocument/2006/relationships/hyperlink" Target="https://matchory.com/supplier/h-r-south-africa-pty" TargetMode="External"/><Relationship Id="rId123" Type="http://schemas.openxmlformats.org/officeDocument/2006/relationships/hyperlink" Target="https://matchory.com/supplier/h-r-south-africa-pty" TargetMode="External"/><Relationship Id="rId5" Type="http://schemas.openxmlformats.org/officeDocument/2006/relationships/hyperlink" Target="https://matchory.com/supplier/posimat-s-a" TargetMode="External"/><Relationship Id="rId90" Type="http://schemas.openxmlformats.org/officeDocument/2006/relationships/hyperlink" Target="https://matchory.com/supplier/h-r-south-africa-pty" TargetMode="External"/><Relationship Id="rId95" Type="http://schemas.openxmlformats.org/officeDocument/2006/relationships/hyperlink" Target="https://matchory.com/supplier/h-r-south-africa-pty" TargetMode="External"/><Relationship Id="rId22" Type="http://schemas.openxmlformats.org/officeDocument/2006/relationships/hyperlink" Target="https://matchory.com/supplier/posimat-s-a" TargetMode="External"/><Relationship Id="rId27" Type="http://schemas.openxmlformats.org/officeDocument/2006/relationships/hyperlink" Target="https://matchory.com/supplier/posimat-s-a" TargetMode="External"/><Relationship Id="rId43" Type="http://schemas.openxmlformats.org/officeDocument/2006/relationships/hyperlink" Target="https://matchory.com/supplier/posimat-s-a" TargetMode="External"/><Relationship Id="rId48" Type="http://schemas.openxmlformats.org/officeDocument/2006/relationships/hyperlink" Target="https://matchory.com/supplier/unilever-asia-private" TargetMode="External"/><Relationship Id="rId64" Type="http://schemas.openxmlformats.org/officeDocument/2006/relationships/hyperlink" Target="https://matchory.com/supplier/unilever-asia-private" TargetMode="External"/><Relationship Id="rId69" Type="http://schemas.openxmlformats.org/officeDocument/2006/relationships/hyperlink" Target="https://matchory.com/supplier/unilever-asia-private" TargetMode="External"/><Relationship Id="rId113" Type="http://schemas.openxmlformats.org/officeDocument/2006/relationships/hyperlink" Target="https://matchory.com/supplier/h-r-south-africa-pty" TargetMode="External"/><Relationship Id="rId118" Type="http://schemas.openxmlformats.org/officeDocument/2006/relationships/hyperlink" Target="https://matchory.com/supplier/h-r-south-africa-pty" TargetMode="External"/><Relationship Id="rId80" Type="http://schemas.openxmlformats.org/officeDocument/2006/relationships/hyperlink" Target="https://matchory.com/supplier/unilever-asia-private" TargetMode="External"/><Relationship Id="rId85" Type="http://schemas.openxmlformats.org/officeDocument/2006/relationships/hyperlink" Target="https://matchory.com/supplier/h-r-south-africa-pty" TargetMode="External"/><Relationship Id="rId12" Type="http://schemas.openxmlformats.org/officeDocument/2006/relationships/hyperlink" Target="https://matchory.com/supplier/posimat-s-a" TargetMode="External"/><Relationship Id="rId17" Type="http://schemas.openxmlformats.org/officeDocument/2006/relationships/hyperlink" Target="https://matchory.com/supplier/posimat-s-a" TargetMode="External"/><Relationship Id="rId33" Type="http://schemas.openxmlformats.org/officeDocument/2006/relationships/hyperlink" Target="https://matchory.com/supplier/posimat-s-a" TargetMode="External"/><Relationship Id="rId38" Type="http://schemas.openxmlformats.org/officeDocument/2006/relationships/hyperlink" Target="https://matchory.com/supplier/posimat-s-a" TargetMode="External"/><Relationship Id="rId59" Type="http://schemas.openxmlformats.org/officeDocument/2006/relationships/hyperlink" Target="https://matchory.com/supplier/unilever-asia-private" TargetMode="External"/><Relationship Id="rId103" Type="http://schemas.openxmlformats.org/officeDocument/2006/relationships/hyperlink" Target="https://matchory.com/supplier/h-r-south-africa-pty" TargetMode="External"/><Relationship Id="rId108" Type="http://schemas.openxmlformats.org/officeDocument/2006/relationships/hyperlink" Target="https://matchory.com/supplier/h-r-south-africa-pty" TargetMode="External"/><Relationship Id="rId124" Type="http://schemas.openxmlformats.org/officeDocument/2006/relationships/hyperlink" Target="https://matchory.com/supplier/h-r-south-africa-pty" TargetMode="External"/><Relationship Id="rId54" Type="http://schemas.openxmlformats.org/officeDocument/2006/relationships/hyperlink" Target="https://matchory.com/supplier/unilever-asia-private" TargetMode="External"/><Relationship Id="rId70" Type="http://schemas.openxmlformats.org/officeDocument/2006/relationships/hyperlink" Target="https://matchory.com/supplier/unilever-asia-private" TargetMode="External"/><Relationship Id="rId75" Type="http://schemas.openxmlformats.org/officeDocument/2006/relationships/hyperlink" Target="https://matchory.com/supplier/unilever-asia-private" TargetMode="External"/><Relationship Id="rId91" Type="http://schemas.openxmlformats.org/officeDocument/2006/relationships/hyperlink" Target="https://matchory.com/supplier/h-r-south-africa-pty" TargetMode="External"/><Relationship Id="rId96" Type="http://schemas.openxmlformats.org/officeDocument/2006/relationships/hyperlink" Target="https://matchory.com/supplier/h-r-south-africa-pty" TargetMode="External"/><Relationship Id="rId1" Type="http://schemas.openxmlformats.org/officeDocument/2006/relationships/hyperlink" Target="https://matchory.com/supplier/posimat-s-a" TargetMode="External"/><Relationship Id="rId6" Type="http://schemas.openxmlformats.org/officeDocument/2006/relationships/hyperlink" Target="https://matchory.com/supplier/posimat-s-a" TargetMode="External"/><Relationship Id="rId23" Type="http://schemas.openxmlformats.org/officeDocument/2006/relationships/hyperlink" Target="https://matchory.com/supplier/posimat-s-a" TargetMode="External"/><Relationship Id="rId28" Type="http://schemas.openxmlformats.org/officeDocument/2006/relationships/hyperlink" Target="https://matchory.com/supplier/posimat-s-a" TargetMode="External"/><Relationship Id="rId49" Type="http://schemas.openxmlformats.org/officeDocument/2006/relationships/hyperlink" Target="https://matchory.com/supplier/unilever-asia-private" TargetMode="External"/><Relationship Id="rId114" Type="http://schemas.openxmlformats.org/officeDocument/2006/relationships/hyperlink" Target="https://matchory.com/supplier/h-r-south-africa-pty" TargetMode="External"/><Relationship Id="rId119" Type="http://schemas.openxmlformats.org/officeDocument/2006/relationships/hyperlink" Target="https://matchory.com/supplier/h-r-south-africa-pty" TargetMode="External"/><Relationship Id="rId44" Type="http://schemas.openxmlformats.org/officeDocument/2006/relationships/hyperlink" Target="https://matchory.com/supplier/unilever-asia-private" TargetMode="External"/><Relationship Id="rId60" Type="http://schemas.openxmlformats.org/officeDocument/2006/relationships/hyperlink" Target="https://matchory.com/supplier/unilever-asia-private" TargetMode="External"/><Relationship Id="rId65" Type="http://schemas.openxmlformats.org/officeDocument/2006/relationships/hyperlink" Target="https://matchory.com/supplier/unilever-asia-private" TargetMode="External"/><Relationship Id="rId81" Type="http://schemas.openxmlformats.org/officeDocument/2006/relationships/hyperlink" Target="https://matchory.com/supplier/unilever-asia-private" TargetMode="External"/><Relationship Id="rId86" Type="http://schemas.openxmlformats.org/officeDocument/2006/relationships/hyperlink" Target="https://matchory.com/supplier/h-r-south-africa-pty" TargetMode="External"/><Relationship Id="rId13" Type="http://schemas.openxmlformats.org/officeDocument/2006/relationships/hyperlink" Target="https://matchory.com/supplier/posimat-s-a" TargetMode="External"/><Relationship Id="rId18" Type="http://schemas.openxmlformats.org/officeDocument/2006/relationships/hyperlink" Target="https://matchory.com/supplier/posimat-s-a" TargetMode="External"/><Relationship Id="rId39" Type="http://schemas.openxmlformats.org/officeDocument/2006/relationships/hyperlink" Target="https://matchory.com/supplier/posimat-s-a" TargetMode="External"/><Relationship Id="rId109" Type="http://schemas.openxmlformats.org/officeDocument/2006/relationships/hyperlink" Target="https://matchory.com/supplier/h-r-south-africa-pty" TargetMode="External"/><Relationship Id="rId34" Type="http://schemas.openxmlformats.org/officeDocument/2006/relationships/hyperlink" Target="https://matchory.com/supplier/posimat-s-a" TargetMode="External"/><Relationship Id="rId50" Type="http://schemas.openxmlformats.org/officeDocument/2006/relationships/hyperlink" Target="https://matchory.com/supplier/unilever-asia-private" TargetMode="External"/><Relationship Id="rId55" Type="http://schemas.openxmlformats.org/officeDocument/2006/relationships/hyperlink" Target="https://matchory.com/supplier/unilever-asia-private" TargetMode="External"/><Relationship Id="rId76" Type="http://schemas.openxmlformats.org/officeDocument/2006/relationships/hyperlink" Target="https://matchory.com/supplier/unilever-asia-private" TargetMode="External"/><Relationship Id="rId97" Type="http://schemas.openxmlformats.org/officeDocument/2006/relationships/hyperlink" Target="https://matchory.com/supplier/h-r-south-africa-pty" TargetMode="External"/><Relationship Id="rId104" Type="http://schemas.openxmlformats.org/officeDocument/2006/relationships/hyperlink" Target="https://matchory.com/supplier/h-r-south-africa-pty" TargetMode="External"/><Relationship Id="rId120" Type="http://schemas.openxmlformats.org/officeDocument/2006/relationships/hyperlink" Target="https://matchory.com/supplier/h-r-south-africa-pty" TargetMode="External"/><Relationship Id="rId125" Type="http://schemas.openxmlformats.org/officeDocument/2006/relationships/hyperlink" Target="https://matchory.com/supplier/h-r-south-africa-pty" TargetMode="External"/><Relationship Id="rId7" Type="http://schemas.openxmlformats.org/officeDocument/2006/relationships/hyperlink" Target="https://matchory.com/supplier/posimat-s-a" TargetMode="External"/><Relationship Id="rId71" Type="http://schemas.openxmlformats.org/officeDocument/2006/relationships/hyperlink" Target="https://matchory.com/supplier/unilever-asia-private" TargetMode="External"/><Relationship Id="rId92" Type="http://schemas.openxmlformats.org/officeDocument/2006/relationships/hyperlink" Target="https://matchory.com/supplier/h-r-south-africa-pty" TargetMode="External"/><Relationship Id="rId2" Type="http://schemas.openxmlformats.org/officeDocument/2006/relationships/hyperlink" Target="https://matchory.com/supplier/unilever-asia-private" TargetMode="External"/><Relationship Id="rId29" Type="http://schemas.openxmlformats.org/officeDocument/2006/relationships/hyperlink" Target="https://matchory.com/supplier/posimat-s-a" TargetMode="External"/><Relationship Id="rId24" Type="http://schemas.openxmlformats.org/officeDocument/2006/relationships/hyperlink" Target="https://matchory.com/supplier/posimat-s-a" TargetMode="External"/><Relationship Id="rId40" Type="http://schemas.openxmlformats.org/officeDocument/2006/relationships/hyperlink" Target="https://matchory.com/supplier/posimat-s-a" TargetMode="External"/><Relationship Id="rId45" Type="http://schemas.openxmlformats.org/officeDocument/2006/relationships/hyperlink" Target="https://matchory.com/supplier/unilever-asia-private" TargetMode="External"/><Relationship Id="rId66" Type="http://schemas.openxmlformats.org/officeDocument/2006/relationships/hyperlink" Target="https://matchory.com/supplier/unilever-asia-private" TargetMode="External"/><Relationship Id="rId87" Type="http://schemas.openxmlformats.org/officeDocument/2006/relationships/hyperlink" Target="https://matchory.com/supplier/h-r-south-africa-pty" TargetMode="External"/><Relationship Id="rId110" Type="http://schemas.openxmlformats.org/officeDocument/2006/relationships/hyperlink" Target="https://matchory.com/supplier/h-r-south-africa-pty" TargetMode="External"/><Relationship Id="rId115" Type="http://schemas.openxmlformats.org/officeDocument/2006/relationships/hyperlink" Target="https://matchory.com/supplier/h-r-south-africa-pty" TargetMode="External"/><Relationship Id="rId61" Type="http://schemas.openxmlformats.org/officeDocument/2006/relationships/hyperlink" Target="https://matchory.com/supplier/unilever-asia-private" TargetMode="External"/><Relationship Id="rId82" Type="http://schemas.openxmlformats.org/officeDocument/2006/relationships/hyperlink" Target="https://matchory.com/supplier/unilever-asia-private" TargetMode="External"/><Relationship Id="rId19" Type="http://schemas.openxmlformats.org/officeDocument/2006/relationships/hyperlink" Target="https://matchory.com/supplier/posimat-s-a" TargetMode="External"/><Relationship Id="rId14" Type="http://schemas.openxmlformats.org/officeDocument/2006/relationships/hyperlink" Target="https://matchory.com/supplier/posimat-s-a" TargetMode="External"/><Relationship Id="rId30" Type="http://schemas.openxmlformats.org/officeDocument/2006/relationships/hyperlink" Target="https://matchory.com/supplier/posimat-s-a" TargetMode="External"/><Relationship Id="rId35" Type="http://schemas.openxmlformats.org/officeDocument/2006/relationships/hyperlink" Target="https://matchory.com/supplier/posimat-s-a" TargetMode="External"/><Relationship Id="rId56" Type="http://schemas.openxmlformats.org/officeDocument/2006/relationships/hyperlink" Target="https://matchory.com/supplier/unilever-asia-private" TargetMode="External"/><Relationship Id="rId77" Type="http://schemas.openxmlformats.org/officeDocument/2006/relationships/hyperlink" Target="https://matchory.com/supplier/unilever-asia-private" TargetMode="External"/><Relationship Id="rId100" Type="http://schemas.openxmlformats.org/officeDocument/2006/relationships/hyperlink" Target="https://matchory.com/supplier/h-r-south-africa-pty" TargetMode="External"/><Relationship Id="rId105" Type="http://schemas.openxmlformats.org/officeDocument/2006/relationships/hyperlink" Target="https://matchory.com/supplier/h-r-south-africa-pty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matchory.com/supplier/posimat-s-a" TargetMode="External"/><Relationship Id="rId51" Type="http://schemas.openxmlformats.org/officeDocument/2006/relationships/hyperlink" Target="https://matchory.com/supplier/unilever-asia-private" TargetMode="External"/><Relationship Id="rId72" Type="http://schemas.openxmlformats.org/officeDocument/2006/relationships/hyperlink" Target="https://matchory.com/supplier/unilever-asia-private" TargetMode="External"/><Relationship Id="rId93" Type="http://schemas.openxmlformats.org/officeDocument/2006/relationships/hyperlink" Target="https://matchory.com/supplier/h-r-south-africa-pty" TargetMode="External"/><Relationship Id="rId98" Type="http://schemas.openxmlformats.org/officeDocument/2006/relationships/hyperlink" Target="https://matchory.com/supplier/h-r-south-africa-pty" TargetMode="External"/><Relationship Id="rId121" Type="http://schemas.openxmlformats.org/officeDocument/2006/relationships/hyperlink" Target="https://matchory.com/supplier/h-r-south-africa-pty" TargetMode="External"/><Relationship Id="rId3" Type="http://schemas.openxmlformats.org/officeDocument/2006/relationships/hyperlink" Target="https://matchory.com/supplier/h-r-south-africa-pty" TargetMode="External"/><Relationship Id="rId25" Type="http://schemas.openxmlformats.org/officeDocument/2006/relationships/hyperlink" Target="https://matchory.com/supplier/posimat-s-a" TargetMode="External"/><Relationship Id="rId46" Type="http://schemas.openxmlformats.org/officeDocument/2006/relationships/hyperlink" Target="https://matchory.com/supplier/unilever-asia-private" TargetMode="External"/><Relationship Id="rId67" Type="http://schemas.openxmlformats.org/officeDocument/2006/relationships/hyperlink" Target="https://matchory.com/supplier/unilever-asia-private" TargetMode="External"/><Relationship Id="rId116" Type="http://schemas.openxmlformats.org/officeDocument/2006/relationships/hyperlink" Target="https://matchory.com/supplier/h-r-south-africa-pty" TargetMode="External"/><Relationship Id="rId20" Type="http://schemas.openxmlformats.org/officeDocument/2006/relationships/hyperlink" Target="https://matchory.com/supplier/posimat-s-a" TargetMode="External"/><Relationship Id="rId41" Type="http://schemas.openxmlformats.org/officeDocument/2006/relationships/hyperlink" Target="https://matchory.com/supplier/posimat-s-a" TargetMode="External"/><Relationship Id="rId62" Type="http://schemas.openxmlformats.org/officeDocument/2006/relationships/hyperlink" Target="https://matchory.com/supplier/unilever-asia-private" TargetMode="External"/><Relationship Id="rId83" Type="http://schemas.openxmlformats.org/officeDocument/2006/relationships/hyperlink" Target="https://matchory.com/supplier/unilever-asia-private" TargetMode="External"/><Relationship Id="rId88" Type="http://schemas.openxmlformats.org/officeDocument/2006/relationships/hyperlink" Target="https://matchory.com/supplier/h-r-south-africa-pty" TargetMode="External"/><Relationship Id="rId111" Type="http://schemas.openxmlformats.org/officeDocument/2006/relationships/hyperlink" Target="https://matchory.com/supplier/h-r-south-africa-pty" TargetMode="External"/><Relationship Id="rId15" Type="http://schemas.openxmlformats.org/officeDocument/2006/relationships/hyperlink" Target="https://matchory.com/supplier/posimat-s-a" TargetMode="External"/><Relationship Id="rId36" Type="http://schemas.openxmlformats.org/officeDocument/2006/relationships/hyperlink" Target="https://matchory.com/supplier/posimat-s-a" TargetMode="External"/><Relationship Id="rId57" Type="http://schemas.openxmlformats.org/officeDocument/2006/relationships/hyperlink" Target="https://matchory.com/supplier/unilever-asia-private" TargetMode="External"/><Relationship Id="rId106" Type="http://schemas.openxmlformats.org/officeDocument/2006/relationships/hyperlink" Target="https://matchory.com/supplier/h-r-south-africa-pty" TargetMode="External"/><Relationship Id="rId127" Type="http://schemas.openxmlformats.org/officeDocument/2006/relationships/table" Target="../tables/table1.xml"/><Relationship Id="rId10" Type="http://schemas.openxmlformats.org/officeDocument/2006/relationships/hyperlink" Target="https://matchory.com/supplier/posimat-s-a" TargetMode="External"/><Relationship Id="rId31" Type="http://schemas.openxmlformats.org/officeDocument/2006/relationships/hyperlink" Target="https://matchory.com/supplier/posimat-s-a" TargetMode="External"/><Relationship Id="rId52" Type="http://schemas.openxmlformats.org/officeDocument/2006/relationships/hyperlink" Target="https://matchory.com/supplier/unilever-asia-private" TargetMode="External"/><Relationship Id="rId73" Type="http://schemas.openxmlformats.org/officeDocument/2006/relationships/hyperlink" Target="https://matchory.com/supplier/unilever-asia-private" TargetMode="External"/><Relationship Id="rId78" Type="http://schemas.openxmlformats.org/officeDocument/2006/relationships/hyperlink" Target="https://matchory.com/supplier/unilever-asia-private" TargetMode="External"/><Relationship Id="rId94" Type="http://schemas.openxmlformats.org/officeDocument/2006/relationships/hyperlink" Target="https://matchory.com/supplier/h-r-south-africa-pty" TargetMode="External"/><Relationship Id="rId99" Type="http://schemas.openxmlformats.org/officeDocument/2006/relationships/hyperlink" Target="https://matchory.com/supplier/h-r-south-africa-pty" TargetMode="External"/><Relationship Id="rId101" Type="http://schemas.openxmlformats.org/officeDocument/2006/relationships/hyperlink" Target="https://matchory.com/supplier/h-r-south-africa-pty" TargetMode="External"/><Relationship Id="rId122" Type="http://schemas.openxmlformats.org/officeDocument/2006/relationships/hyperlink" Target="https://matchory.com/supplier/h-r-south-africa-pty" TargetMode="External"/><Relationship Id="rId4" Type="http://schemas.openxmlformats.org/officeDocument/2006/relationships/hyperlink" Target="https://matchory.com/supplier/posimat-s-a" TargetMode="External"/><Relationship Id="rId9" Type="http://schemas.openxmlformats.org/officeDocument/2006/relationships/hyperlink" Target="https://matchory.com/supplier/posimat-s-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matchory.com/supplier/posimat-s-a" TargetMode="External"/><Relationship Id="rId117" Type="http://schemas.openxmlformats.org/officeDocument/2006/relationships/hyperlink" Target="https://matchory.com/supplier/h-r-south-africa-pty" TargetMode="External"/><Relationship Id="rId21" Type="http://schemas.openxmlformats.org/officeDocument/2006/relationships/hyperlink" Target="https://matchory.com/supplier/posimat-s-a" TargetMode="External"/><Relationship Id="rId42" Type="http://schemas.openxmlformats.org/officeDocument/2006/relationships/hyperlink" Target="https://matchory.com/supplier/posimat-s-a" TargetMode="External"/><Relationship Id="rId47" Type="http://schemas.openxmlformats.org/officeDocument/2006/relationships/hyperlink" Target="https://matchory.com/supplier/unilever-asia-private" TargetMode="External"/><Relationship Id="rId63" Type="http://schemas.openxmlformats.org/officeDocument/2006/relationships/hyperlink" Target="https://matchory.com/supplier/unilever-asia-private" TargetMode="External"/><Relationship Id="rId68" Type="http://schemas.openxmlformats.org/officeDocument/2006/relationships/hyperlink" Target="https://matchory.com/supplier/unilever-asia-private" TargetMode="External"/><Relationship Id="rId84" Type="http://schemas.openxmlformats.org/officeDocument/2006/relationships/hyperlink" Target="https://matchory.com/supplier/unilever-asia-private" TargetMode="External"/><Relationship Id="rId89" Type="http://schemas.openxmlformats.org/officeDocument/2006/relationships/hyperlink" Target="https://matchory.com/supplier/h-r-south-africa-pty" TargetMode="External"/><Relationship Id="rId112" Type="http://schemas.openxmlformats.org/officeDocument/2006/relationships/hyperlink" Target="https://matchory.com/supplier/h-r-south-africa-pty" TargetMode="External"/><Relationship Id="rId16" Type="http://schemas.openxmlformats.org/officeDocument/2006/relationships/hyperlink" Target="https://matchory.com/supplier/posimat-s-a" TargetMode="External"/><Relationship Id="rId107" Type="http://schemas.openxmlformats.org/officeDocument/2006/relationships/hyperlink" Target="https://matchory.com/supplier/h-r-south-africa-pty" TargetMode="External"/><Relationship Id="rId11" Type="http://schemas.openxmlformats.org/officeDocument/2006/relationships/hyperlink" Target="https://matchory.com/supplier/posimat-s-a" TargetMode="External"/><Relationship Id="rId32" Type="http://schemas.openxmlformats.org/officeDocument/2006/relationships/hyperlink" Target="https://matchory.com/supplier/posimat-s-a" TargetMode="External"/><Relationship Id="rId37" Type="http://schemas.openxmlformats.org/officeDocument/2006/relationships/hyperlink" Target="https://matchory.com/supplier/posimat-s-a" TargetMode="External"/><Relationship Id="rId53" Type="http://schemas.openxmlformats.org/officeDocument/2006/relationships/hyperlink" Target="https://matchory.com/supplier/unilever-asia-private" TargetMode="External"/><Relationship Id="rId58" Type="http://schemas.openxmlformats.org/officeDocument/2006/relationships/hyperlink" Target="https://matchory.com/supplier/unilever-asia-private" TargetMode="External"/><Relationship Id="rId74" Type="http://schemas.openxmlformats.org/officeDocument/2006/relationships/hyperlink" Target="https://matchory.com/supplier/unilever-asia-private" TargetMode="External"/><Relationship Id="rId79" Type="http://schemas.openxmlformats.org/officeDocument/2006/relationships/hyperlink" Target="https://matchory.com/supplier/unilever-asia-private" TargetMode="External"/><Relationship Id="rId102" Type="http://schemas.openxmlformats.org/officeDocument/2006/relationships/hyperlink" Target="https://matchory.com/supplier/h-r-south-africa-pty" TargetMode="External"/><Relationship Id="rId123" Type="http://schemas.openxmlformats.org/officeDocument/2006/relationships/hyperlink" Target="https://matchory.com/supplier/h-r-south-africa-pty" TargetMode="External"/><Relationship Id="rId5" Type="http://schemas.openxmlformats.org/officeDocument/2006/relationships/hyperlink" Target="https://matchory.com/supplier/posimat-s-a" TargetMode="External"/><Relationship Id="rId90" Type="http://schemas.openxmlformats.org/officeDocument/2006/relationships/hyperlink" Target="https://matchory.com/supplier/h-r-south-africa-pty" TargetMode="External"/><Relationship Id="rId95" Type="http://schemas.openxmlformats.org/officeDocument/2006/relationships/hyperlink" Target="https://matchory.com/supplier/h-r-south-africa-pty" TargetMode="External"/><Relationship Id="rId22" Type="http://schemas.openxmlformats.org/officeDocument/2006/relationships/hyperlink" Target="https://matchory.com/supplier/posimat-s-a" TargetMode="External"/><Relationship Id="rId27" Type="http://schemas.openxmlformats.org/officeDocument/2006/relationships/hyperlink" Target="https://matchory.com/supplier/posimat-s-a" TargetMode="External"/><Relationship Id="rId43" Type="http://schemas.openxmlformats.org/officeDocument/2006/relationships/hyperlink" Target="https://matchory.com/supplier/posimat-s-a" TargetMode="External"/><Relationship Id="rId48" Type="http://schemas.openxmlformats.org/officeDocument/2006/relationships/hyperlink" Target="https://matchory.com/supplier/unilever-asia-private" TargetMode="External"/><Relationship Id="rId64" Type="http://schemas.openxmlformats.org/officeDocument/2006/relationships/hyperlink" Target="https://matchory.com/supplier/unilever-asia-private" TargetMode="External"/><Relationship Id="rId69" Type="http://schemas.openxmlformats.org/officeDocument/2006/relationships/hyperlink" Target="https://matchory.com/supplier/unilever-asia-private" TargetMode="External"/><Relationship Id="rId113" Type="http://schemas.openxmlformats.org/officeDocument/2006/relationships/hyperlink" Target="https://matchory.com/supplier/h-r-south-africa-pty" TargetMode="External"/><Relationship Id="rId118" Type="http://schemas.openxmlformats.org/officeDocument/2006/relationships/hyperlink" Target="https://matchory.com/supplier/h-r-south-africa-pty" TargetMode="External"/><Relationship Id="rId80" Type="http://schemas.openxmlformats.org/officeDocument/2006/relationships/hyperlink" Target="https://matchory.com/supplier/unilever-asia-private" TargetMode="External"/><Relationship Id="rId85" Type="http://schemas.openxmlformats.org/officeDocument/2006/relationships/hyperlink" Target="https://matchory.com/supplier/h-r-south-africa-pty" TargetMode="External"/><Relationship Id="rId12" Type="http://schemas.openxmlformats.org/officeDocument/2006/relationships/hyperlink" Target="https://matchory.com/supplier/posimat-s-a" TargetMode="External"/><Relationship Id="rId17" Type="http://schemas.openxmlformats.org/officeDocument/2006/relationships/hyperlink" Target="https://matchory.com/supplier/posimat-s-a" TargetMode="External"/><Relationship Id="rId33" Type="http://schemas.openxmlformats.org/officeDocument/2006/relationships/hyperlink" Target="https://matchory.com/supplier/posimat-s-a" TargetMode="External"/><Relationship Id="rId38" Type="http://schemas.openxmlformats.org/officeDocument/2006/relationships/hyperlink" Target="https://matchory.com/supplier/posimat-s-a" TargetMode="External"/><Relationship Id="rId59" Type="http://schemas.openxmlformats.org/officeDocument/2006/relationships/hyperlink" Target="https://matchory.com/supplier/unilever-asia-private" TargetMode="External"/><Relationship Id="rId103" Type="http://schemas.openxmlformats.org/officeDocument/2006/relationships/hyperlink" Target="https://matchory.com/supplier/h-r-south-africa-pty" TargetMode="External"/><Relationship Id="rId108" Type="http://schemas.openxmlformats.org/officeDocument/2006/relationships/hyperlink" Target="https://matchory.com/supplier/h-r-south-africa-pty" TargetMode="External"/><Relationship Id="rId124" Type="http://schemas.openxmlformats.org/officeDocument/2006/relationships/hyperlink" Target="https://matchory.com/supplier/h-r-south-africa-pty" TargetMode="External"/><Relationship Id="rId54" Type="http://schemas.openxmlformats.org/officeDocument/2006/relationships/hyperlink" Target="https://matchory.com/supplier/unilever-asia-private" TargetMode="External"/><Relationship Id="rId70" Type="http://schemas.openxmlformats.org/officeDocument/2006/relationships/hyperlink" Target="https://matchory.com/supplier/unilever-asia-private" TargetMode="External"/><Relationship Id="rId75" Type="http://schemas.openxmlformats.org/officeDocument/2006/relationships/hyperlink" Target="https://matchory.com/supplier/unilever-asia-private" TargetMode="External"/><Relationship Id="rId91" Type="http://schemas.openxmlformats.org/officeDocument/2006/relationships/hyperlink" Target="https://matchory.com/supplier/h-r-south-africa-pty" TargetMode="External"/><Relationship Id="rId96" Type="http://schemas.openxmlformats.org/officeDocument/2006/relationships/hyperlink" Target="https://matchory.com/supplier/h-r-south-africa-pty" TargetMode="External"/><Relationship Id="rId1" Type="http://schemas.openxmlformats.org/officeDocument/2006/relationships/hyperlink" Target="https://matchory.com/supplier/posimat-s-a" TargetMode="External"/><Relationship Id="rId6" Type="http://schemas.openxmlformats.org/officeDocument/2006/relationships/hyperlink" Target="https://matchory.com/supplier/posimat-s-a" TargetMode="External"/><Relationship Id="rId23" Type="http://schemas.openxmlformats.org/officeDocument/2006/relationships/hyperlink" Target="https://matchory.com/supplier/posimat-s-a" TargetMode="External"/><Relationship Id="rId28" Type="http://schemas.openxmlformats.org/officeDocument/2006/relationships/hyperlink" Target="https://matchory.com/supplier/posimat-s-a" TargetMode="External"/><Relationship Id="rId49" Type="http://schemas.openxmlformats.org/officeDocument/2006/relationships/hyperlink" Target="https://matchory.com/supplier/unilever-asia-private" TargetMode="External"/><Relationship Id="rId114" Type="http://schemas.openxmlformats.org/officeDocument/2006/relationships/hyperlink" Target="https://matchory.com/supplier/h-r-south-africa-pty" TargetMode="External"/><Relationship Id="rId119" Type="http://schemas.openxmlformats.org/officeDocument/2006/relationships/hyperlink" Target="https://matchory.com/supplier/h-r-south-africa-pty" TargetMode="External"/><Relationship Id="rId44" Type="http://schemas.openxmlformats.org/officeDocument/2006/relationships/hyperlink" Target="https://matchory.com/supplier/unilever-asia-private" TargetMode="External"/><Relationship Id="rId60" Type="http://schemas.openxmlformats.org/officeDocument/2006/relationships/hyperlink" Target="https://matchory.com/supplier/unilever-asia-private" TargetMode="External"/><Relationship Id="rId65" Type="http://schemas.openxmlformats.org/officeDocument/2006/relationships/hyperlink" Target="https://matchory.com/supplier/unilever-asia-private" TargetMode="External"/><Relationship Id="rId81" Type="http://schemas.openxmlformats.org/officeDocument/2006/relationships/hyperlink" Target="https://matchory.com/supplier/unilever-asia-private" TargetMode="External"/><Relationship Id="rId86" Type="http://schemas.openxmlformats.org/officeDocument/2006/relationships/hyperlink" Target="https://matchory.com/supplier/h-r-south-africa-pty" TargetMode="External"/><Relationship Id="rId13" Type="http://schemas.openxmlformats.org/officeDocument/2006/relationships/hyperlink" Target="https://matchory.com/supplier/posimat-s-a" TargetMode="External"/><Relationship Id="rId18" Type="http://schemas.openxmlformats.org/officeDocument/2006/relationships/hyperlink" Target="https://matchory.com/supplier/posimat-s-a" TargetMode="External"/><Relationship Id="rId39" Type="http://schemas.openxmlformats.org/officeDocument/2006/relationships/hyperlink" Target="https://matchory.com/supplier/posimat-s-a" TargetMode="External"/><Relationship Id="rId109" Type="http://schemas.openxmlformats.org/officeDocument/2006/relationships/hyperlink" Target="https://matchory.com/supplier/h-r-south-africa-pty" TargetMode="External"/><Relationship Id="rId34" Type="http://schemas.openxmlformats.org/officeDocument/2006/relationships/hyperlink" Target="https://matchory.com/supplier/posimat-s-a" TargetMode="External"/><Relationship Id="rId50" Type="http://schemas.openxmlformats.org/officeDocument/2006/relationships/hyperlink" Target="https://matchory.com/supplier/unilever-asia-private" TargetMode="External"/><Relationship Id="rId55" Type="http://schemas.openxmlformats.org/officeDocument/2006/relationships/hyperlink" Target="https://matchory.com/supplier/unilever-asia-private" TargetMode="External"/><Relationship Id="rId76" Type="http://schemas.openxmlformats.org/officeDocument/2006/relationships/hyperlink" Target="https://matchory.com/supplier/unilever-asia-private" TargetMode="External"/><Relationship Id="rId97" Type="http://schemas.openxmlformats.org/officeDocument/2006/relationships/hyperlink" Target="https://matchory.com/supplier/h-r-south-africa-pty" TargetMode="External"/><Relationship Id="rId104" Type="http://schemas.openxmlformats.org/officeDocument/2006/relationships/hyperlink" Target="https://matchory.com/supplier/h-r-south-africa-pty" TargetMode="External"/><Relationship Id="rId120" Type="http://schemas.openxmlformats.org/officeDocument/2006/relationships/hyperlink" Target="https://matchory.com/supplier/h-r-south-africa-pty" TargetMode="External"/><Relationship Id="rId125" Type="http://schemas.openxmlformats.org/officeDocument/2006/relationships/hyperlink" Target="https://matchory.com/supplier/h-r-south-africa-pty" TargetMode="External"/><Relationship Id="rId7" Type="http://schemas.openxmlformats.org/officeDocument/2006/relationships/hyperlink" Target="https://matchory.com/supplier/posimat-s-a" TargetMode="External"/><Relationship Id="rId71" Type="http://schemas.openxmlformats.org/officeDocument/2006/relationships/hyperlink" Target="https://matchory.com/supplier/unilever-asia-private" TargetMode="External"/><Relationship Id="rId92" Type="http://schemas.openxmlformats.org/officeDocument/2006/relationships/hyperlink" Target="https://matchory.com/supplier/h-r-south-africa-pty" TargetMode="External"/><Relationship Id="rId2" Type="http://schemas.openxmlformats.org/officeDocument/2006/relationships/hyperlink" Target="https://matchory.com/supplier/unilever-asia-private" TargetMode="External"/><Relationship Id="rId29" Type="http://schemas.openxmlformats.org/officeDocument/2006/relationships/hyperlink" Target="https://matchory.com/supplier/posimat-s-a" TargetMode="External"/><Relationship Id="rId24" Type="http://schemas.openxmlformats.org/officeDocument/2006/relationships/hyperlink" Target="https://matchory.com/supplier/posimat-s-a" TargetMode="External"/><Relationship Id="rId40" Type="http://schemas.openxmlformats.org/officeDocument/2006/relationships/hyperlink" Target="https://matchory.com/supplier/posimat-s-a" TargetMode="External"/><Relationship Id="rId45" Type="http://schemas.openxmlformats.org/officeDocument/2006/relationships/hyperlink" Target="https://matchory.com/supplier/unilever-asia-private" TargetMode="External"/><Relationship Id="rId66" Type="http://schemas.openxmlformats.org/officeDocument/2006/relationships/hyperlink" Target="https://matchory.com/supplier/unilever-asia-private" TargetMode="External"/><Relationship Id="rId87" Type="http://schemas.openxmlformats.org/officeDocument/2006/relationships/hyperlink" Target="https://matchory.com/supplier/h-r-south-africa-pty" TargetMode="External"/><Relationship Id="rId110" Type="http://schemas.openxmlformats.org/officeDocument/2006/relationships/hyperlink" Target="https://matchory.com/supplier/h-r-south-africa-pty" TargetMode="External"/><Relationship Id="rId115" Type="http://schemas.openxmlformats.org/officeDocument/2006/relationships/hyperlink" Target="https://matchory.com/supplier/h-r-south-africa-pty" TargetMode="External"/><Relationship Id="rId61" Type="http://schemas.openxmlformats.org/officeDocument/2006/relationships/hyperlink" Target="https://matchory.com/supplier/unilever-asia-private" TargetMode="External"/><Relationship Id="rId82" Type="http://schemas.openxmlformats.org/officeDocument/2006/relationships/hyperlink" Target="https://matchory.com/supplier/unilever-asia-private" TargetMode="External"/><Relationship Id="rId19" Type="http://schemas.openxmlformats.org/officeDocument/2006/relationships/hyperlink" Target="https://matchory.com/supplier/posimat-s-a" TargetMode="External"/><Relationship Id="rId14" Type="http://schemas.openxmlformats.org/officeDocument/2006/relationships/hyperlink" Target="https://matchory.com/supplier/posimat-s-a" TargetMode="External"/><Relationship Id="rId30" Type="http://schemas.openxmlformats.org/officeDocument/2006/relationships/hyperlink" Target="https://matchory.com/supplier/posimat-s-a" TargetMode="External"/><Relationship Id="rId35" Type="http://schemas.openxmlformats.org/officeDocument/2006/relationships/hyperlink" Target="https://matchory.com/supplier/posimat-s-a" TargetMode="External"/><Relationship Id="rId56" Type="http://schemas.openxmlformats.org/officeDocument/2006/relationships/hyperlink" Target="https://matchory.com/supplier/unilever-asia-private" TargetMode="External"/><Relationship Id="rId77" Type="http://schemas.openxmlformats.org/officeDocument/2006/relationships/hyperlink" Target="https://matchory.com/supplier/unilever-asia-private" TargetMode="External"/><Relationship Id="rId100" Type="http://schemas.openxmlformats.org/officeDocument/2006/relationships/hyperlink" Target="https://matchory.com/supplier/h-r-south-africa-pty" TargetMode="External"/><Relationship Id="rId105" Type="http://schemas.openxmlformats.org/officeDocument/2006/relationships/hyperlink" Target="https://matchory.com/supplier/h-r-south-africa-pty" TargetMode="External"/><Relationship Id="rId126" Type="http://schemas.openxmlformats.org/officeDocument/2006/relationships/printerSettings" Target="../printerSettings/printerSettings2.bin"/><Relationship Id="rId8" Type="http://schemas.openxmlformats.org/officeDocument/2006/relationships/hyperlink" Target="https://matchory.com/supplier/posimat-s-a" TargetMode="External"/><Relationship Id="rId51" Type="http://schemas.openxmlformats.org/officeDocument/2006/relationships/hyperlink" Target="https://matchory.com/supplier/unilever-asia-private" TargetMode="External"/><Relationship Id="rId72" Type="http://schemas.openxmlformats.org/officeDocument/2006/relationships/hyperlink" Target="https://matchory.com/supplier/unilever-asia-private" TargetMode="External"/><Relationship Id="rId93" Type="http://schemas.openxmlformats.org/officeDocument/2006/relationships/hyperlink" Target="https://matchory.com/supplier/h-r-south-africa-pty" TargetMode="External"/><Relationship Id="rId98" Type="http://schemas.openxmlformats.org/officeDocument/2006/relationships/hyperlink" Target="https://matchory.com/supplier/h-r-south-africa-pty" TargetMode="External"/><Relationship Id="rId121" Type="http://schemas.openxmlformats.org/officeDocument/2006/relationships/hyperlink" Target="https://matchory.com/supplier/h-r-south-africa-pty" TargetMode="External"/><Relationship Id="rId3" Type="http://schemas.openxmlformats.org/officeDocument/2006/relationships/hyperlink" Target="https://matchory.com/supplier/h-r-south-africa-pty" TargetMode="External"/><Relationship Id="rId25" Type="http://schemas.openxmlformats.org/officeDocument/2006/relationships/hyperlink" Target="https://matchory.com/supplier/posimat-s-a" TargetMode="External"/><Relationship Id="rId46" Type="http://schemas.openxmlformats.org/officeDocument/2006/relationships/hyperlink" Target="https://matchory.com/supplier/unilever-asia-private" TargetMode="External"/><Relationship Id="rId67" Type="http://schemas.openxmlformats.org/officeDocument/2006/relationships/hyperlink" Target="https://matchory.com/supplier/unilever-asia-private" TargetMode="External"/><Relationship Id="rId116" Type="http://schemas.openxmlformats.org/officeDocument/2006/relationships/hyperlink" Target="https://matchory.com/supplier/h-r-south-africa-pty" TargetMode="External"/><Relationship Id="rId20" Type="http://schemas.openxmlformats.org/officeDocument/2006/relationships/hyperlink" Target="https://matchory.com/supplier/posimat-s-a" TargetMode="External"/><Relationship Id="rId41" Type="http://schemas.openxmlformats.org/officeDocument/2006/relationships/hyperlink" Target="https://matchory.com/supplier/posimat-s-a" TargetMode="External"/><Relationship Id="rId62" Type="http://schemas.openxmlformats.org/officeDocument/2006/relationships/hyperlink" Target="https://matchory.com/supplier/unilever-asia-private" TargetMode="External"/><Relationship Id="rId83" Type="http://schemas.openxmlformats.org/officeDocument/2006/relationships/hyperlink" Target="https://matchory.com/supplier/unilever-asia-private" TargetMode="External"/><Relationship Id="rId88" Type="http://schemas.openxmlformats.org/officeDocument/2006/relationships/hyperlink" Target="https://matchory.com/supplier/h-r-south-africa-pty" TargetMode="External"/><Relationship Id="rId111" Type="http://schemas.openxmlformats.org/officeDocument/2006/relationships/hyperlink" Target="https://matchory.com/supplier/h-r-south-africa-pty" TargetMode="External"/><Relationship Id="rId15" Type="http://schemas.openxmlformats.org/officeDocument/2006/relationships/hyperlink" Target="https://matchory.com/supplier/posimat-s-a" TargetMode="External"/><Relationship Id="rId36" Type="http://schemas.openxmlformats.org/officeDocument/2006/relationships/hyperlink" Target="https://matchory.com/supplier/posimat-s-a" TargetMode="External"/><Relationship Id="rId57" Type="http://schemas.openxmlformats.org/officeDocument/2006/relationships/hyperlink" Target="https://matchory.com/supplier/unilever-asia-private" TargetMode="External"/><Relationship Id="rId106" Type="http://schemas.openxmlformats.org/officeDocument/2006/relationships/hyperlink" Target="https://matchory.com/supplier/h-r-south-africa-pty" TargetMode="External"/><Relationship Id="rId127" Type="http://schemas.openxmlformats.org/officeDocument/2006/relationships/table" Target="../tables/table2.xml"/><Relationship Id="rId10" Type="http://schemas.openxmlformats.org/officeDocument/2006/relationships/hyperlink" Target="https://matchory.com/supplier/posimat-s-a" TargetMode="External"/><Relationship Id="rId31" Type="http://schemas.openxmlformats.org/officeDocument/2006/relationships/hyperlink" Target="https://matchory.com/supplier/posimat-s-a" TargetMode="External"/><Relationship Id="rId52" Type="http://schemas.openxmlformats.org/officeDocument/2006/relationships/hyperlink" Target="https://matchory.com/supplier/unilever-asia-private" TargetMode="External"/><Relationship Id="rId73" Type="http://schemas.openxmlformats.org/officeDocument/2006/relationships/hyperlink" Target="https://matchory.com/supplier/unilever-asia-private" TargetMode="External"/><Relationship Id="rId78" Type="http://schemas.openxmlformats.org/officeDocument/2006/relationships/hyperlink" Target="https://matchory.com/supplier/unilever-asia-private" TargetMode="External"/><Relationship Id="rId94" Type="http://schemas.openxmlformats.org/officeDocument/2006/relationships/hyperlink" Target="https://matchory.com/supplier/h-r-south-africa-pty" TargetMode="External"/><Relationship Id="rId99" Type="http://schemas.openxmlformats.org/officeDocument/2006/relationships/hyperlink" Target="https://matchory.com/supplier/h-r-south-africa-pty" TargetMode="External"/><Relationship Id="rId101" Type="http://schemas.openxmlformats.org/officeDocument/2006/relationships/hyperlink" Target="https://matchory.com/supplier/h-r-south-africa-pty" TargetMode="External"/><Relationship Id="rId122" Type="http://schemas.openxmlformats.org/officeDocument/2006/relationships/hyperlink" Target="https://matchory.com/supplier/h-r-south-africa-pty" TargetMode="External"/><Relationship Id="rId4" Type="http://schemas.openxmlformats.org/officeDocument/2006/relationships/hyperlink" Target="https://matchory.com/supplier/posimat-s-a" TargetMode="External"/><Relationship Id="rId9" Type="http://schemas.openxmlformats.org/officeDocument/2006/relationships/hyperlink" Target="https://matchory.com/supplier/posimat-s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8AF1-4EDE-4499-9184-86532B4DA206}">
  <dimension ref="A3:F14"/>
  <sheetViews>
    <sheetView zoomScale="55" zoomScaleNormal="55" workbookViewId="0">
      <selection activeCell="A4" sqref="A4"/>
    </sheetView>
  </sheetViews>
  <sheetFormatPr defaultRowHeight="14.4" x14ac:dyDescent="0.55000000000000004"/>
  <cols>
    <col min="1" max="1" width="28.578125" bestFit="1" customWidth="1"/>
    <col min="2" max="2" width="16.62890625" bestFit="1" customWidth="1"/>
    <col min="3" max="4" width="11.68359375" bestFit="1" customWidth="1"/>
    <col min="5" max="5" width="6.47265625" bestFit="1" customWidth="1"/>
    <col min="6" max="6" width="11.68359375" bestFit="1" customWidth="1"/>
  </cols>
  <sheetData>
    <row r="3" spans="1:6" x14ac:dyDescent="0.55000000000000004">
      <c r="A3" s="6" t="s">
        <v>29</v>
      </c>
      <c r="B3" s="6" t="s">
        <v>21</v>
      </c>
    </row>
    <row r="4" spans="1:6" x14ac:dyDescent="0.55000000000000004">
      <c r="A4" s="6" t="s">
        <v>23</v>
      </c>
      <c r="B4" t="s">
        <v>25</v>
      </c>
      <c r="C4" t="s">
        <v>26</v>
      </c>
      <c r="D4" t="s">
        <v>27</v>
      </c>
      <c r="E4" t="s">
        <v>28</v>
      </c>
      <c r="F4" t="s">
        <v>22</v>
      </c>
    </row>
    <row r="5" spans="1:6" x14ac:dyDescent="0.55000000000000004">
      <c r="A5" s="7" t="s">
        <v>10</v>
      </c>
      <c r="B5" s="8">
        <v>2778.5193532295939</v>
      </c>
      <c r="C5" s="8">
        <v>2218.6507727070184</v>
      </c>
      <c r="D5" s="8"/>
      <c r="E5" s="8"/>
      <c r="F5" s="8">
        <v>4997.1701259366127</v>
      </c>
    </row>
    <row r="6" spans="1:6" x14ac:dyDescent="0.55000000000000004">
      <c r="A6" s="7" t="s">
        <v>14</v>
      </c>
      <c r="B6" s="8">
        <v>2413.1185843600365</v>
      </c>
      <c r="C6" s="8">
        <v>2376.5500492958577</v>
      </c>
      <c r="D6" s="8">
        <v>114.44829682712042</v>
      </c>
      <c r="E6" s="8"/>
      <c r="F6" s="8">
        <v>4904.1169304830146</v>
      </c>
    </row>
    <row r="7" spans="1:6" x14ac:dyDescent="0.55000000000000004">
      <c r="A7" s="7" t="s">
        <v>11</v>
      </c>
      <c r="B7" s="8">
        <v>2787.0083268127605</v>
      </c>
      <c r="C7" s="8">
        <v>1932.2316634839735</v>
      </c>
      <c r="D7" s="8">
        <v>367.00822748043265</v>
      </c>
      <c r="E7" s="8"/>
      <c r="F7" s="8">
        <v>5086.2482177771662</v>
      </c>
    </row>
    <row r="8" spans="1:6" x14ac:dyDescent="0.55000000000000004">
      <c r="A8" s="7" t="s">
        <v>13</v>
      </c>
      <c r="B8" s="8">
        <v>2489.9315127792006</v>
      </c>
      <c r="C8" s="8">
        <v>2901.2111422412017</v>
      </c>
      <c r="D8" s="8"/>
      <c r="E8" s="8"/>
      <c r="F8" s="8">
        <v>5391.1426550204023</v>
      </c>
    </row>
    <row r="9" spans="1:6" x14ac:dyDescent="0.55000000000000004">
      <c r="A9" s="7" t="s">
        <v>15</v>
      </c>
      <c r="B9" s="8">
        <v>2051.3800804167859</v>
      </c>
      <c r="C9" s="8">
        <v>2748.3378448298172</v>
      </c>
      <c r="D9" s="8">
        <v>121.67650734958886</v>
      </c>
      <c r="E9" s="8"/>
      <c r="F9" s="8">
        <v>4921.394432596192</v>
      </c>
    </row>
    <row r="10" spans="1:6" x14ac:dyDescent="0.55000000000000004">
      <c r="A10" s="7" t="s">
        <v>16</v>
      </c>
      <c r="B10" s="8">
        <v>1925.9106245909045</v>
      </c>
      <c r="C10" s="8">
        <v>3177.8530551325898</v>
      </c>
      <c r="D10" s="8"/>
      <c r="E10" s="8"/>
      <c r="F10" s="8">
        <v>5103.7636797234945</v>
      </c>
    </row>
    <row r="11" spans="1:6" x14ac:dyDescent="0.55000000000000004">
      <c r="A11" s="7" t="s">
        <v>9</v>
      </c>
      <c r="B11" s="8">
        <v>1896.3530966718213</v>
      </c>
      <c r="C11" s="8">
        <v>2951.3337233144357</v>
      </c>
      <c r="D11" s="8">
        <v>119.26753940938829</v>
      </c>
      <c r="E11" s="8"/>
      <c r="F11" s="8">
        <v>4966.954359395645</v>
      </c>
    </row>
    <row r="12" spans="1:6" x14ac:dyDescent="0.55000000000000004">
      <c r="A12" s="7" t="s">
        <v>12</v>
      </c>
      <c r="B12" s="8">
        <v>2638.455404478053</v>
      </c>
      <c r="C12" s="8">
        <v>2167.3505481966658</v>
      </c>
      <c r="D12" s="8">
        <v>122.39988341711243</v>
      </c>
      <c r="E12" s="8"/>
      <c r="F12" s="8">
        <v>4928.2058360918309</v>
      </c>
    </row>
    <row r="13" spans="1:6" x14ac:dyDescent="0.55000000000000004">
      <c r="A13" s="7" t="s">
        <v>28</v>
      </c>
      <c r="B13" s="8"/>
      <c r="C13" s="8"/>
      <c r="D13" s="8"/>
      <c r="E13" s="8"/>
      <c r="F13" s="8"/>
    </row>
    <row r="14" spans="1:6" x14ac:dyDescent="0.55000000000000004">
      <c r="A14" s="7" t="s">
        <v>22</v>
      </c>
      <c r="B14" s="8">
        <v>18980.676983339155</v>
      </c>
      <c r="C14" s="8">
        <v>20473.518799201556</v>
      </c>
      <c r="D14" s="8">
        <v>844.80045448364262</v>
      </c>
      <c r="E14" s="8"/>
      <c r="F14" s="8">
        <v>40298.996237024359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B22B-3AF0-4CB5-8692-D43468F1BC2B}">
  <dimension ref="A1:O333"/>
  <sheetViews>
    <sheetView topLeftCell="I8" zoomScale="71" workbookViewId="0">
      <selection activeCell="N1" sqref="N1:N333"/>
    </sheetView>
  </sheetViews>
  <sheetFormatPr defaultRowHeight="14.4" x14ac:dyDescent="0.55000000000000004"/>
  <cols>
    <col min="1" max="1" width="28.20703125" customWidth="1"/>
    <col min="2" max="3" width="23.20703125" customWidth="1"/>
    <col min="4" max="4" width="17.734375" style="1" customWidth="1"/>
    <col min="5" max="5" width="13.62890625" customWidth="1"/>
    <col min="6" max="6" width="16.15625" customWidth="1"/>
    <col min="7" max="7" width="10.15625" hidden="1" customWidth="1"/>
    <col min="8" max="8" width="13.83984375" customWidth="1"/>
    <col min="9" max="9" width="10.89453125" style="4" bestFit="1" customWidth="1"/>
    <col min="10" max="10" width="15.68359375" style="4" customWidth="1"/>
    <col min="11" max="11" width="15.3125" style="5" customWidth="1"/>
    <col min="12" max="12" width="12.3125" style="5" customWidth="1"/>
    <col min="13" max="14" width="20.5234375" customWidth="1"/>
    <col min="15" max="15" width="9.47265625" customWidth="1"/>
  </cols>
  <sheetData>
    <row r="1" spans="1:15" x14ac:dyDescent="0.55000000000000004">
      <c r="A1" t="s">
        <v>17</v>
      </c>
      <c r="B1" t="s">
        <v>19</v>
      </c>
      <c r="C1" t="s">
        <v>8</v>
      </c>
      <c r="D1" s="1" t="s">
        <v>3</v>
      </c>
      <c r="E1" t="s">
        <v>0</v>
      </c>
      <c r="F1" t="s">
        <v>1</v>
      </c>
      <c r="G1" t="s">
        <v>20</v>
      </c>
      <c r="H1" t="s">
        <v>2</v>
      </c>
      <c r="I1" s="3" t="s">
        <v>24</v>
      </c>
      <c r="J1" s="3" t="s">
        <v>6</v>
      </c>
      <c r="K1" s="5" t="s">
        <v>5</v>
      </c>
      <c r="L1" s="5" t="s">
        <v>4</v>
      </c>
      <c r="M1" t="s">
        <v>7</v>
      </c>
      <c r="N1" t="s">
        <v>30</v>
      </c>
      <c r="O1" t="s">
        <v>18</v>
      </c>
    </row>
    <row r="2" spans="1:15" x14ac:dyDescent="0.55000000000000004">
      <c r="A2" t="s">
        <v>9</v>
      </c>
      <c r="B2">
        <f ca="1">RAND()</f>
        <v>0.46700294634160855</v>
      </c>
      <c r="C2" t="str" cm="1">
        <f t="array" aca="1" ref="C2" ca="1">INDEX(A:A,RANK(B2,B:B))</f>
        <v>POSIMAT S.A.</v>
      </c>
      <c r="D2" s="1">
        <f ca="1">RAND()*20000</f>
        <v>16600.860763579065</v>
      </c>
      <c r="E2" s="2">
        <f ca="1">D2*0.0789</f>
        <v>1309.8079142463882</v>
      </c>
      <c r="F2" s="1">
        <f ca="1">NORMINV(RAND(), 120, 5.7)</f>
        <v>128.34643670098313</v>
      </c>
      <c r="G2">
        <f ca="1">RAND()</f>
        <v>0.91314580674076895</v>
      </c>
      <c r="H2">
        <f ca="1">IF(L2&lt;M2,0,IF(L2&gt;M2,IF(G2&gt;(0.5),500,IF(G2&lt;(0.5),0)),0))</f>
        <v>500</v>
      </c>
      <c r="I2" s="3">
        <f ca="1">NORMINV(RAND(), 1200, 500)</f>
        <v>995.05516602906653</v>
      </c>
      <c r="J2" s="5">
        <f ca="1">RANDBETWEEN(DATE(2022,3,4),DATE(2022,11,2))</f>
        <v>44738</v>
      </c>
      <c r="K2" s="5">
        <f ca="1">RANDBETWEEN(J2,L2)</f>
        <v>44750</v>
      </c>
      <c r="L2" s="5">
        <f ca="1">RANDBETWEEN(J2,DATE(2022,11,2))</f>
        <v>44808</v>
      </c>
      <c r="M2" s="5">
        <f ca="1">K2+14</f>
        <v>44764</v>
      </c>
      <c r="N2" s="2">
        <f ca="1">Table1[[#This Row],[Shipping/frieght]]+Table1[[#This Row],[Expedite fees]]/Table1[[#This Row],[Distance]]</f>
        <v>128.84892140441454</v>
      </c>
      <c r="O2" t="str">
        <f ca="1">IF(L2&lt;M2,"Expedite",IF(L2&gt;M2,"Standard"))</f>
        <v>Standard</v>
      </c>
    </row>
    <row r="3" spans="1:15" x14ac:dyDescent="0.55000000000000004">
      <c r="A3" t="s">
        <v>10</v>
      </c>
      <c r="B3">
        <f t="shared" ref="B3:B66" ca="1" si="0">RAND()</f>
        <v>0.57365551799864756</v>
      </c>
      <c r="C3" t="str" cm="1">
        <f t="array" aca="1" ref="C3" ca="1">INDEX(A:A,RANK(B3,B:B))</f>
        <v>POSIMAT S.A.</v>
      </c>
      <c r="D3" s="1">
        <f t="shared" ref="D3:D66" ca="1" si="1">RAND()*20000</f>
        <v>4902.1810348928338</v>
      </c>
      <c r="E3" s="2">
        <f t="shared" ref="E3:E66" ca="1" si="2">D3*0.0789</f>
        <v>386.78208365304459</v>
      </c>
      <c r="F3" s="1">
        <f t="shared" ref="F3:F66" ca="1" si="3">NORMINV(RAND(), 120, 5.7)</f>
        <v>114.13181061147587</v>
      </c>
      <c r="G3">
        <f t="shared" ref="G3:G66" ca="1" si="4">RAND()</f>
        <v>0.42483905083447582</v>
      </c>
      <c r="H3">
        <f t="shared" ref="H3:H66" ca="1" si="5">IF(L3&lt;M3,0,IF(L3&gt;M3,IF(G3&gt;(0.5),500,IF(G3&lt;(0.5),0)),0))</f>
        <v>0</v>
      </c>
      <c r="I3" s="3">
        <f t="shared" ref="I3:I66" ca="1" si="6">NORMINV(RAND(), 1200, 500)</f>
        <v>1448.8221978578158</v>
      </c>
      <c r="J3" s="5">
        <f t="shared" ref="J3:J66" ca="1" si="7">RANDBETWEEN(DATE(2022,3,4),DATE(2022,11,2))</f>
        <v>44684</v>
      </c>
      <c r="K3" s="5">
        <f t="shared" ref="K3:K66" ca="1" si="8">RANDBETWEEN(J3,L3)</f>
        <v>44720</v>
      </c>
      <c r="L3" s="5">
        <f t="shared" ref="L3:L66" ca="1" si="9">RANDBETWEEN(J3,DATE(2022,11,2))</f>
        <v>44737</v>
      </c>
      <c r="M3" s="5">
        <f t="shared" ref="M3:M66" ca="1" si="10">K3+14</f>
        <v>44734</v>
      </c>
      <c r="N3" s="2">
        <f ca="1">Table1[[#This Row],[Shipping/frieght]]+Table1[[#This Row],[Expedite fees]]/Table1[[#This Row],[Distance]]</f>
        <v>114.13181061147587</v>
      </c>
      <c r="O3" t="str">
        <f t="shared" ref="O3:O66" ca="1" si="11">IF(L3&lt;M3,"Expedite",IF(L3&gt;M3,"Standard"))</f>
        <v>Standard</v>
      </c>
    </row>
    <row r="4" spans="1:15" x14ac:dyDescent="0.55000000000000004">
      <c r="A4" t="s">
        <v>11</v>
      </c>
      <c r="B4">
        <f t="shared" ca="1" si="0"/>
        <v>0.64523455657023254</v>
      </c>
      <c r="C4" t="str" cm="1">
        <f t="array" aca="1" ref="C4" ca="1">INDEX(A:A,RANK(B4,B:B))</f>
        <v>TAVIL INDEBE S A U</v>
      </c>
      <c r="D4" s="1">
        <f t="shared" ca="1" si="1"/>
        <v>3366.4308429605662</v>
      </c>
      <c r="E4" s="2">
        <f t="shared" ca="1" si="2"/>
        <v>265.61139350958865</v>
      </c>
      <c r="F4" s="1">
        <f t="shared" ca="1" si="3"/>
        <v>121.24844785767284</v>
      </c>
      <c r="G4">
        <f t="shared" ca="1" si="4"/>
        <v>0.38243479053792095</v>
      </c>
      <c r="H4">
        <f t="shared" ca="1" si="5"/>
        <v>0</v>
      </c>
      <c r="I4" s="3">
        <f t="shared" ca="1" si="6"/>
        <v>1483.9413127227938</v>
      </c>
      <c r="J4" s="5">
        <f t="shared" ca="1" si="7"/>
        <v>44774</v>
      </c>
      <c r="K4" s="5">
        <f t="shared" ca="1" si="8"/>
        <v>44774</v>
      </c>
      <c r="L4" s="5">
        <f t="shared" ca="1" si="9"/>
        <v>44774</v>
      </c>
      <c r="M4" s="5">
        <f t="shared" ca="1" si="10"/>
        <v>44788</v>
      </c>
      <c r="N4" s="2">
        <f ca="1">Table1[[#This Row],[Shipping/frieght]]+Table1[[#This Row],[Expedite fees]]/Table1[[#This Row],[Distance]]</f>
        <v>121.24844785767284</v>
      </c>
      <c r="O4" t="str">
        <f t="shared" ca="1" si="11"/>
        <v>Expedite</v>
      </c>
    </row>
    <row r="5" spans="1:15" x14ac:dyDescent="0.55000000000000004">
      <c r="A5" t="s">
        <v>12</v>
      </c>
      <c r="B5">
        <f t="shared" ca="1" si="0"/>
        <v>8.8428834284233759E-2</v>
      </c>
      <c r="C5" t="str" cm="1">
        <f t="array" aca="1" ref="C5" ca="1">INDEX(A:A,RANK(B5,B:B))</f>
        <v>CENTRAL STICKS S.R.O.</v>
      </c>
      <c r="D5" s="1">
        <f t="shared" ca="1" si="1"/>
        <v>17197.413148537518</v>
      </c>
      <c r="E5" s="2">
        <f t="shared" ca="1" si="2"/>
        <v>1356.8758974196101</v>
      </c>
      <c r="F5" s="1">
        <f t="shared" ca="1" si="3"/>
        <v>116.67592563195961</v>
      </c>
      <c r="G5">
        <f t="shared" ca="1" si="4"/>
        <v>0.74531134772771823</v>
      </c>
      <c r="H5">
        <f t="shared" ca="1" si="5"/>
        <v>500</v>
      </c>
      <c r="I5" s="3">
        <f t="shared" ca="1" si="6"/>
        <v>666.5512318787255</v>
      </c>
      <c r="J5" s="5">
        <f t="shared" ca="1" si="7"/>
        <v>44819</v>
      </c>
      <c r="K5" s="5">
        <f t="shared" ca="1" si="8"/>
        <v>44819</v>
      </c>
      <c r="L5" s="5">
        <f t="shared" ca="1" si="9"/>
        <v>44845</v>
      </c>
      <c r="M5" s="5">
        <f t="shared" ca="1" si="10"/>
        <v>44833</v>
      </c>
      <c r="N5" s="2">
        <f ca="1">Table1[[#This Row],[Shipping/frieght]]+Table1[[#This Row],[Expedite fees]]/Table1[[#This Row],[Distance]]</f>
        <v>117.4260555185862</v>
      </c>
      <c r="O5" t="str">
        <f t="shared" ca="1" si="11"/>
        <v>Standard</v>
      </c>
    </row>
    <row r="6" spans="1:15" x14ac:dyDescent="0.55000000000000004">
      <c r="A6" t="s">
        <v>13</v>
      </c>
      <c r="B6">
        <f t="shared" ca="1" si="0"/>
        <v>0.73978143292699683</v>
      </c>
      <c r="C6" t="str" cm="1">
        <f t="array" aca="1" ref="C6" ca="1">INDEX(A:A,RANK(B6,B:B))</f>
        <v>CENTRAL STICKS S.R.O.</v>
      </c>
      <c r="D6" s="1">
        <f t="shared" ca="1" si="1"/>
        <v>9755.8596125018885</v>
      </c>
      <c r="E6" s="2">
        <f t="shared" ca="1" si="2"/>
        <v>769.73732342639903</v>
      </c>
      <c r="F6" s="1">
        <f t="shared" ca="1" si="3"/>
        <v>121.92075296822856</v>
      </c>
      <c r="G6">
        <f t="shared" ca="1" si="4"/>
        <v>3.9700840548018257E-2</v>
      </c>
      <c r="H6">
        <f t="shared" ca="1" si="5"/>
        <v>0</v>
      </c>
      <c r="I6" s="3">
        <f t="shared" ca="1" si="6"/>
        <v>1752.8476780543497</v>
      </c>
      <c r="J6" s="5">
        <f t="shared" ca="1" si="7"/>
        <v>44755</v>
      </c>
      <c r="K6" s="5">
        <f t="shared" ca="1" si="8"/>
        <v>44774</v>
      </c>
      <c r="L6" s="5">
        <f t="shared" ca="1" si="9"/>
        <v>44848</v>
      </c>
      <c r="M6" s="5">
        <f t="shared" ca="1" si="10"/>
        <v>44788</v>
      </c>
      <c r="N6" s="2">
        <f ca="1">Table1[[#This Row],[Shipping/frieght]]+Table1[[#This Row],[Expedite fees]]/Table1[[#This Row],[Distance]]</f>
        <v>121.92075296822856</v>
      </c>
      <c r="O6" t="str">
        <f t="shared" ca="1" si="11"/>
        <v>Standard</v>
      </c>
    </row>
    <row r="7" spans="1:15" x14ac:dyDescent="0.55000000000000004">
      <c r="A7" t="s">
        <v>14</v>
      </c>
      <c r="B7">
        <f t="shared" ca="1" si="0"/>
        <v>0.87906207913291434</v>
      </c>
      <c r="C7" t="str" cm="1">
        <f t="array" aca="1" ref="C7" ca="1">INDEX(A:A,RANK(B7,B:B))</f>
        <v>POSIMAT S.A.</v>
      </c>
      <c r="D7" s="1">
        <f t="shared" ca="1" si="1"/>
        <v>5986.9979802836988</v>
      </c>
      <c r="E7" s="2">
        <f t="shared" ca="1" si="2"/>
        <v>472.37414064438383</v>
      </c>
      <c r="F7" s="1">
        <f t="shared" ca="1" si="3"/>
        <v>114.92969130608384</v>
      </c>
      <c r="G7">
        <f t="shared" ca="1" si="4"/>
        <v>0.66237907468977741</v>
      </c>
      <c r="H7">
        <f t="shared" ca="1" si="5"/>
        <v>500</v>
      </c>
      <c r="I7" s="3">
        <f t="shared" ca="1" si="6"/>
        <v>900.07701814704842</v>
      </c>
      <c r="J7" s="5">
        <f t="shared" ca="1" si="7"/>
        <v>44746</v>
      </c>
      <c r="K7" s="5">
        <f t="shared" ca="1" si="8"/>
        <v>44769</v>
      </c>
      <c r="L7" s="5">
        <f t="shared" ca="1" si="9"/>
        <v>44803</v>
      </c>
      <c r="M7" s="5">
        <f t="shared" ca="1" si="10"/>
        <v>44783</v>
      </c>
      <c r="N7" s="2">
        <f ca="1">Table1[[#This Row],[Shipping/frieght]]+Table1[[#This Row],[Expedite fees]]/Table1[[#This Row],[Distance]]</f>
        <v>115.48519932364141</v>
      </c>
      <c r="O7" t="str">
        <f t="shared" ca="1" si="11"/>
        <v>Standard</v>
      </c>
    </row>
    <row r="8" spans="1:15" x14ac:dyDescent="0.55000000000000004">
      <c r="A8" t="s">
        <v>16</v>
      </c>
      <c r="B8">
        <f t="shared" ca="1" si="0"/>
        <v>0.22362128824468352</v>
      </c>
      <c r="C8" t="str" cm="1">
        <f t="array" aca="1" ref="C8" ca="1">INDEX(A:A,RANK(B8,B:B))</f>
        <v>H&amp;R SOUTH AFRICA (PTY) LTD</v>
      </c>
      <c r="D8" s="1">
        <f t="shared" ca="1" si="1"/>
        <v>5938.3779000961122</v>
      </c>
      <c r="E8" s="2">
        <f t="shared" ca="1" si="2"/>
        <v>468.53801631758324</v>
      </c>
      <c r="F8" s="1">
        <f t="shared" ca="1" si="3"/>
        <v>127.70270196655632</v>
      </c>
      <c r="G8">
        <f t="shared" ca="1" si="4"/>
        <v>0.58503916140715018</v>
      </c>
      <c r="H8">
        <f t="shared" ca="1" si="5"/>
        <v>0</v>
      </c>
      <c r="I8" s="3">
        <f t="shared" ca="1" si="6"/>
        <v>598.86696169579716</v>
      </c>
      <c r="J8" s="5">
        <f t="shared" ca="1" si="7"/>
        <v>44826</v>
      </c>
      <c r="K8" s="5">
        <f t="shared" ca="1" si="8"/>
        <v>44842</v>
      </c>
      <c r="L8" s="5">
        <f t="shared" ca="1" si="9"/>
        <v>44844</v>
      </c>
      <c r="M8" s="5">
        <f t="shared" ca="1" si="10"/>
        <v>44856</v>
      </c>
      <c r="N8" s="2">
        <f ca="1">Table1[[#This Row],[Shipping/frieght]]+Table1[[#This Row],[Expedite fees]]/Table1[[#This Row],[Distance]]</f>
        <v>127.70270196655632</v>
      </c>
      <c r="O8" t="str">
        <f t="shared" ca="1" si="11"/>
        <v>Expedite</v>
      </c>
    </row>
    <row r="9" spans="1:15" x14ac:dyDescent="0.55000000000000004">
      <c r="A9" t="s">
        <v>15</v>
      </c>
      <c r="B9">
        <f t="shared" ca="1" si="0"/>
        <v>0.44263470242149305</v>
      </c>
      <c r="C9" t="str" cm="1">
        <f t="array" aca="1" ref="C9" ca="1">INDEX(A:A,RANK(B9,B:B))</f>
        <v>UNILEVER ASIA PRIVATE LIMITED</v>
      </c>
      <c r="D9" s="1">
        <f t="shared" ca="1" si="1"/>
        <v>12963.207794532631</v>
      </c>
      <c r="E9" s="2">
        <f t="shared" ca="1" si="2"/>
        <v>1022.7970949886245</v>
      </c>
      <c r="F9" s="1">
        <f t="shared" ca="1" si="3"/>
        <v>115.72503600448957</v>
      </c>
      <c r="G9">
        <f t="shared" ca="1" si="4"/>
        <v>0.34079941829248905</v>
      </c>
      <c r="H9">
        <f t="shared" ca="1" si="5"/>
        <v>0</v>
      </c>
      <c r="I9" s="3">
        <f t="shared" ca="1" si="6"/>
        <v>1161.0733539273458</v>
      </c>
      <c r="J9" s="5">
        <f t="shared" ca="1" si="7"/>
        <v>44719</v>
      </c>
      <c r="K9" s="5">
        <f t="shared" ca="1" si="8"/>
        <v>44746</v>
      </c>
      <c r="L9" s="5">
        <f t="shared" ca="1" si="9"/>
        <v>44864</v>
      </c>
      <c r="M9" s="5">
        <f t="shared" ca="1" si="10"/>
        <v>44760</v>
      </c>
      <c r="N9" s="2">
        <f ca="1">Table1[[#This Row],[Shipping/frieght]]+Table1[[#This Row],[Expedite fees]]/Table1[[#This Row],[Distance]]</f>
        <v>115.72503600448957</v>
      </c>
      <c r="O9" t="str">
        <f t="shared" ca="1" si="11"/>
        <v>Standard</v>
      </c>
    </row>
    <row r="10" spans="1:15" x14ac:dyDescent="0.55000000000000004">
      <c r="A10" t="s">
        <v>9</v>
      </c>
      <c r="B10">
        <f t="shared" ca="1" si="0"/>
        <v>0.75424102284387307</v>
      </c>
      <c r="C10" t="str" cm="1">
        <f t="array" aca="1" ref="C10" ca="1">INDEX(A:A,RANK(B10,B:B))</f>
        <v>SOMIC VERPACKUNGSMASCHINEN</v>
      </c>
      <c r="D10" s="1">
        <f t="shared" ca="1" si="1"/>
        <v>3691.516754921935</v>
      </c>
      <c r="E10" s="2">
        <f t="shared" ca="1" si="2"/>
        <v>291.26067196334066</v>
      </c>
      <c r="F10" s="1">
        <f t="shared" ca="1" si="3"/>
        <v>110.31993237515405</v>
      </c>
      <c r="G10">
        <f t="shared" ca="1" si="4"/>
        <v>0.31398704251166798</v>
      </c>
      <c r="H10">
        <f t="shared" ca="1" si="5"/>
        <v>0</v>
      </c>
      <c r="I10" s="3">
        <f t="shared" ca="1" si="6"/>
        <v>1957.8538091695395</v>
      </c>
      <c r="J10" s="5">
        <f t="shared" ca="1" si="7"/>
        <v>44681</v>
      </c>
      <c r="K10" s="5">
        <f t="shared" ca="1" si="8"/>
        <v>44700</v>
      </c>
      <c r="L10" s="5">
        <f t="shared" ca="1" si="9"/>
        <v>44758</v>
      </c>
      <c r="M10" s="5">
        <f t="shared" ca="1" si="10"/>
        <v>44714</v>
      </c>
      <c r="N10" s="2">
        <f ca="1">Table1[[#This Row],[Shipping/frieght]]+Table1[[#This Row],[Expedite fees]]/Table1[[#This Row],[Distance]]</f>
        <v>110.31993237515405</v>
      </c>
      <c r="O10" t="str">
        <f ca="1">IF(L10&lt;M10,"Expedite",IF(L10&gt;M10,"Standard"))</f>
        <v>Standard</v>
      </c>
    </row>
    <row r="11" spans="1:15" x14ac:dyDescent="0.55000000000000004">
      <c r="A11" t="s">
        <v>10</v>
      </c>
      <c r="B11">
        <f t="shared" ca="1" si="0"/>
        <v>0.39187892537810709</v>
      </c>
      <c r="C11" t="str" cm="1">
        <f t="array" aca="1" ref="C11" ca="1">INDEX(A:A,RANK(B11,B:B))</f>
        <v>UNILEVER ASCC</v>
      </c>
      <c r="D11" s="1">
        <f t="shared" ca="1" si="1"/>
        <v>12895.861909021365</v>
      </c>
      <c r="E11" s="2">
        <f t="shared" ca="1" si="2"/>
        <v>1017.4835046217856</v>
      </c>
      <c r="F11" s="1">
        <f t="shared" ca="1" si="3"/>
        <v>119.45956544808246</v>
      </c>
      <c r="G11">
        <f t="shared" ca="1" si="4"/>
        <v>0.82483763773638097</v>
      </c>
      <c r="H11">
        <f t="shared" ca="1" si="5"/>
        <v>0</v>
      </c>
      <c r="I11" s="3">
        <f t="shared" ca="1" si="6"/>
        <v>741.85472557539788</v>
      </c>
      <c r="J11" s="5">
        <f t="shared" ca="1" si="7"/>
        <v>44826</v>
      </c>
      <c r="K11" s="5">
        <f t="shared" ca="1" si="8"/>
        <v>44827</v>
      </c>
      <c r="L11" s="5">
        <f t="shared" ca="1" si="9"/>
        <v>44827</v>
      </c>
      <c r="M11" s="5">
        <f t="shared" ca="1" si="10"/>
        <v>44841</v>
      </c>
      <c r="N11" s="2">
        <f ca="1">Table1[[#This Row],[Shipping/frieght]]+Table1[[#This Row],[Expedite fees]]/Table1[[#This Row],[Distance]]</f>
        <v>119.45956544808246</v>
      </c>
      <c r="O11" t="str">
        <f t="shared" ca="1" si="11"/>
        <v>Expedite</v>
      </c>
    </row>
    <row r="12" spans="1:15" x14ac:dyDescent="0.55000000000000004">
      <c r="A12" t="s">
        <v>11</v>
      </c>
      <c r="B12">
        <f t="shared" ca="1" si="0"/>
        <v>0.90216314144120768</v>
      </c>
      <c r="C12" t="str" cm="1">
        <f t="array" aca="1" ref="C12" ca="1">INDEX(A:A,RANK(B12,B:B))</f>
        <v>POSIMAT S.A.</v>
      </c>
      <c r="D12" s="1">
        <f t="shared" ca="1" si="1"/>
        <v>15354.921464658535</v>
      </c>
      <c r="E12" s="2">
        <f t="shared" ca="1" si="2"/>
        <v>1211.5033035615584</v>
      </c>
      <c r="F12" s="1">
        <f t="shared" ca="1" si="3"/>
        <v>133.06062934109127</v>
      </c>
      <c r="G12">
        <f t="shared" ca="1" si="4"/>
        <v>0.34567212749964449</v>
      </c>
      <c r="H12">
        <f t="shared" ca="1" si="5"/>
        <v>0</v>
      </c>
      <c r="I12" s="3">
        <f t="shared" ca="1" si="6"/>
        <v>664.52852347912926</v>
      </c>
      <c r="J12" s="5">
        <f t="shared" ca="1" si="7"/>
        <v>44681</v>
      </c>
      <c r="K12" s="5">
        <f t="shared" ca="1" si="8"/>
        <v>44681</v>
      </c>
      <c r="L12" s="5">
        <f t="shared" ca="1" si="9"/>
        <v>44727</v>
      </c>
      <c r="M12" s="5">
        <f t="shared" ca="1" si="10"/>
        <v>44695</v>
      </c>
      <c r="N12" s="2">
        <f ca="1">Table1[[#This Row],[Shipping/frieght]]+Table1[[#This Row],[Expedite fees]]/Table1[[#This Row],[Distance]]</f>
        <v>133.06062934109127</v>
      </c>
      <c r="O12" t="str">
        <f t="shared" ca="1" si="11"/>
        <v>Standard</v>
      </c>
    </row>
    <row r="13" spans="1:15" x14ac:dyDescent="0.55000000000000004">
      <c r="A13" t="s">
        <v>12</v>
      </c>
      <c r="B13">
        <f t="shared" ca="1" si="0"/>
        <v>0.63554672306634519</v>
      </c>
      <c r="C13" t="str" cm="1">
        <f t="array" aca="1" ref="C13" ca="1">INDEX(A:A,RANK(B13,B:B))</f>
        <v>CENTRAL STICKS S R O</v>
      </c>
      <c r="D13" s="1">
        <f t="shared" ca="1" si="1"/>
        <v>19877.796844714459</v>
      </c>
      <c r="E13" s="2">
        <f t="shared" ca="1" si="2"/>
        <v>1568.3581710479707</v>
      </c>
      <c r="F13" s="1">
        <f t="shared" ca="1" si="3"/>
        <v>118.81852562949175</v>
      </c>
      <c r="G13">
        <f t="shared" ca="1" si="4"/>
        <v>0.76287297860547609</v>
      </c>
      <c r="H13">
        <f t="shared" ca="1" si="5"/>
        <v>0</v>
      </c>
      <c r="I13" s="3">
        <f t="shared" ca="1" si="6"/>
        <v>1367.3649990455301</v>
      </c>
      <c r="J13" s="5">
        <f t="shared" ca="1" si="7"/>
        <v>44703</v>
      </c>
      <c r="K13" s="5">
        <f t="shared" ca="1" si="8"/>
        <v>44737</v>
      </c>
      <c r="L13" s="5">
        <f t="shared" ca="1" si="9"/>
        <v>44740</v>
      </c>
      <c r="M13" s="5">
        <f t="shared" ca="1" si="10"/>
        <v>44751</v>
      </c>
      <c r="N13" s="2">
        <f ca="1">Table1[[#This Row],[Shipping/frieght]]+Table1[[#This Row],[Expedite fees]]/Table1[[#This Row],[Distance]]</f>
        <v>118.81852562949175</v>
      </c>
      <c r="O13" t="str">
        <f t="shared" ca="1" si="11"/>
        <v>Expedite</v>
      </c>
    </row>
    <row r="14" spans="1:15" x14ac:dyDescent="0.55000000000000004">
      <c r="A14" t="s">
        <v>13</v>
      </c>
      <c r="B14">
        <f t="shared" ca="1" si="0"/>
        <v>0.43905288306523793</v>
      </c>
      <c r="C14" t="str" cm="1">
        <f t="array" aca="1" ref="C14" ca="1">INDEX(A:A,RANK(B14,B:B))</f>
        <v>CENTRAL STICKS S.R.O.</v>
      </c>
      <c r="D14" s="1">
        <f t="shared" ca="1" si="1"/>
        <v>18793.372025085755</v>
      </c>
      <c r="E14" s="2">
        <f t="shared" ca="1" si="2"/>
        <v>1482.7970527792661</v>
      </c>
      <c r="F14" s="1">
        <f t="shared" ca="1" si="3"/>
        <v>120.34746022528944</v>
      </c>
      <c r="G14">
        <f t="shared" ca="1" si="4"/>
        <v>0.75521412115187181</v>
      </c>
      <c r="H14">
        <f t="shared" ca="1" si="5"/>
        <v>500</v>
      </c>
      <c r="I14" s="3">
        <f t="shared" ca="1" si="6"/>
        <v>664.72319350951091</v>
      </c>
      <c r="J14" s="5">
        <f t="shared" ca="1" si="7"/>
        <v>44664</v>
      </c>
      <c r="K14" s="5">
        <f t="shared" ca="1" si="8"/>
        <v>44681</v>
      </c>
      <c r="L14" s="5">
        <f t="shared" ca="1" si="9"/>
        <v>44720</v>
      </c>
      <c r="M14" s="5">
        <f t="shared" ca="1" si="10"/>
        <v>44695</v>
      </c>
      <c r="N14" s="2">
        <f ca="1">Table1[[#This Row],[Shipping/frieght]]+Table1[[#This Row],[Expedite fees]]/Table1[[#This Row],[Distance]]</f>
        <v>121.09965302506248</v>
      </c>
      <c r="O14" t="str">
        <f t="shared" ca="1" si="11"/>
        <v>Standard</v>
      </c>
    </row>
    <row r="15" spans="1:15" x14ac:dyDescent="0.55000000000000004">
      <c r="A15" t="s">
        <v>14</v>
      </c>
      <c r="B15">
        <f t="shared" ca="1" si="0"/>
        <v>0.80185247120560554</v>
      </c>
      <c r="C15" t="str" cm="1">
        <f t="array" aca="1" ref="C15" ca="1">INDEX(A:A,RANK(B15,B:B))</f>
        <v>UNILEVER ASCC</v>
      </c>
      <c r="D15" s="1">
        <f t="shared" ca="1" si="1"/>
        <v>14591.537748013168</v>
      </c>
      <c r="E15" s="2">
        <f t="shared" ca="1" si="2"/>
        <v>1151.272328318239</v>
      </c>
      <c r="F15" s="1">
        <f t="shared" ca="1" si="3"/>
        <v>116.74785172444265</v>
      </c>
      <c r="G15">
        <f t="shared" ca="1" si="4"/>
        <v>0.6651309829719616</v>
      </c>
      <c r="H15">
        <f t="shared" ca="1" si="5"/>
        <v>500</v>
      </c>
      <c r="I15" s="3">
        <f t="shared" ca="1" si="6"/>
        <v>1567.9266747981997</v>
      </c>
      <c r="J15" s="5">
        <f t="shared" ca="1" si="7"/>
        <v>44673</v>
      </c>
      <c r="K15" s="5">
        <f t="shared" ca="1" si="8"/>
        <v>44710</v>
      </c>
      <c r="L15" s="5">
        <f t="shared" ca="1" si="9"/>
        <v>44744</v>
      </c>
      <c r="M15" s="5">
        <f t="shared" ca="1" si="10"/>
        <v>44724</v>
      </c>
      <c r="N15" s="2">
        <f ca="1">Table1[[#This Row],[Shipping/frieght]]+Table1[[#This Row],[Expedite fees]]/Table1[[#This Row],[Distance]]</f>
        <v>117.06674418799766</v>
      </c>
      <c r="O15" t="str">
        <f t="shared" ca="1" si="11"/>
        <v>Standard</v>
      </c>
    </row>
    <row r="16" spans="1:15" x14ac:dyDescent="0.55000000000000004">
      <c r="A16" t="s">
        <v>16</v>
      </c>
      <c r="B16">
        <f t="shared" ca="1" si="0"/>
        <v>0.46525061296797399</v>
      </c>
      <c r="C16" t="str" cm="1">
        <f t="array" aca="1" ref="C16" ca="1">INDEX(A:A,RANK(B16,B:B))</f>
        <v>CENTRAL STICKS S.R.O.</v>
      </c>
      <c r="D16" s="1">
        <f t="shared" ca="1" si="1"/>
        <v>5537.3315608436742</v>
      </c>
      <c r="E16" s="2">
        <f t="shared" ca="1" si="2"/>
        <v>436.8954601505659</v>
      </c>
      <c r="F16" s="1">
        <f t="shared" ca="1" si="3"/>
        <v>119.2967883825339</v>
      </c>
      <c r="G16">
        <f t="shared" ca="1" si="4"/>
        <v>6.9964524352227664E-2</v>
      </c>
      <c r="H16">
        <f t="shared" ca="1" si="5"/>
        <v>0</v>
      </c>
      <c r="I16" s="3">
        <f t="shared" ca="1" si="6"/>
        <v>1001.5613517915651</v>
      </c>
      <c r="J16" s="5">
        <f t="shared" ca="1" si="7"/>
        <v>44743</v>
      </c>
      <c r="K16" s="5">
        <f t="shared" ca="1" si="8"/>
        <v>44771</v>
      </c>
      <c r="L16" s="5">
        <f t="shared" ca="1" si="9"/>
        <v>44815</v>
      </c>
      <c r="M16" s="5">
        <f t="shared" ca="1" si="10"/>
        <v>44785</v>
      </c>
      <c r="N16" s="2">
        <f ca="1">Table1[[#This Row],[Shipping/frieght]]+Table1[[#This Row],[Expedite fees]]/Table1[[#This Row],[Distance]]</f>
        <v>119.2967883825339</v>
      </c>
      <c r="O16" t="str">
        <f t="shared" ca="1" si="11"/>
        <v>Standard</v>
      </c>
    </row>
    <row r="17" spans="1:15" x14ac:dyDescent="0.55000000000000004">
      <c r="A17" t="s">
        <v>15</v>
      </c>
      <c r="B17">
        <f t="shared" ca="1" si="0"/>
        <v>0.24096983282469719</v>
      </c>
      <c r="C17" t="str" cm="1">
        <f t="array" aca="1" ref="C17" ca="1">INDEX(A:A,RANK(B17,B:B))</f>
        <v>UNILEVER ASCC</v>
      </c>
      <c r="D17" s="1">
        <f t="shared" ca="1" si="1"/>
        <v>4987.625406311633</v>
      </c>
      <c r="E17" s="2">
        <f t="shared" ca="1" si="2"/>
        <v>393.52364455798784</v>
      </c>
      <c r="F17" s="1">
        <f t="shared" ca="1" si="3"/>
        <v>124.92903506782791</v>
      </c>
      <c r="G17">
        <f t="shared" ca="1" si="4"/>
        <v>0.92362065615489408</v>
      </c>
      <c r="H17">
        <f t="shared" ca="1" si="5"/>
        <v>500</v>
      </c>
      <c r="I17" s="3">
        <f t="shared" ca="1" si="6"/>
        <v>800.0177230000636</v>
      </c>
      <c r="J17" s="5">
        <f t="shared" ca="1" si="7"/>
        <v>44685</v>
      </c>
      <c r="K17" s="5">
        <f t="shared" ca="1" si="8"/>
        <v>44702</v>
      </c>
      <c r="L17" s="5">
        <f t="shared" ca="1" si="9"/>
        <v>44767</v>
      </c>
      <c r="M17" s="5">
        <f t="shared" ca="1" si="10"/>
        <v>44716</v>
      </c>
      <c r="N17" s="2">
        <f ca="1">Table1[[#This Row],[Shipping/frieght]]+Table1[[#This Row],[Expedite fees]]/Table1[[#This Row],[Distance]]</f>
        <v>125.55402122204084</v>
      </c>
      <c r="O17" t="str">
        <f t="shared" ca="1" si="11"/>
        <v>Standard</v>
      </c>
    </row>
    <row r="18" spans="1:15" x14ac:dyDescent="0.55000000000000004">
      <c r="A18" t="s">
        <v>9</v>
      </c>
      <c r="B18">
        <f t="shared" ca="1" si="0"/>
        <v>0.59491366003563639</v>
      </c>
      <c r="C18" t="str" cm="1">
        <f t="array" aca="1" ref="C18" ca="1">INDEX(A:A,RANK(B18,B:B))</f>
        <v>UNILEVER ASIA PRIVATE LIMITED</v>
      </c>
      <c r="D18" s="1">
        <f t="shared" ca="1" si="1"/>
        <v>13937.932361193374</v>
      </c>
      <c r="E18" s="2">
        <f t="shared" ca="1" si="2"/>
        <v>1099.7028632981571</v>
      </c>
      <c r="F18" s="1">
        <f t="shared" ca="1" si="3"/>
        <v>113.57005496528555</v>
      </c>
      <c r="G18">
        <f t="shared" ca="1" si="4"/>
        <v>1.9625207239972187E-2</v>
      </c>
      <c r="H18">
        <f t="shared" ca="1" si="5"/>
        <v>0</v>
      </c>
      <c r="I18" s="3">
        <f t="shared" ca="1" si="6"/>
        <v>561.39645457587176</v>
      </c>
      <c r="J18" s="5">
        <f t="shared" ca="1" si="7"/>
        <v>44770</v>
      </c>
      <c r="K18" s="5">
        <f t="shared" ca="1" si="8"/>
        <v>44819</v>
      </c>
      <c r="L18" s="5">
        <f t="shared" ca="1" si="9"/>
        <v>44836</v>
      </c>
      <c r="M18" s="5">
        <f t="shared" ca="1" si="10"/>
        <v>44833</v>
      </c>
      <c r="N18" s="2">
        <f ca="1">Table1[[#This Row],[Shipping/frieght]]+Table1[[#This Row],[Expedite fees]]/Table1[[#This Row],[Distance]]</f>
        <v>113.57005496528555</v>
      </c>
      <c r="O18" t="str">
        <f t="shared" ca="1" si="11"/>
        <v>Standard</v>
      </c>
    </row>
    <row r="19" spans="1:15" x14ac:dyDescent="0.55000000000000004">
      <c r="A19" t="s">
        <v>10</v>
      </c>
      <c r="B19">
        <f t="shared" ca="1" si="0"/>
        <v>0.33238047573731488</v>
      </c>
      <c r="C19" t="str" cm="1">
        <f t="array" aca="1" ref="C19" ca="1">INDEX(A:A,RANK(B19,B:B))</f>
        <v>H&amp;R SOUTH AFRICA (PTY) LTD</v>
      </c>
      <c r="D19" s="1">
        <f t="shared" ca="1" si="1"/>
        <v>7537.0030091386297</v>
      </c>
      <c r="E19" s="2">
        <f t="shared" ca="1" si="2"/>
        <v>594.66953742103783</v>
      </c>
      <c r="F19" s="1">
        <f t="shared" ca="1" si="3"/>
        <v>113.70275058291074</v>
      </c>
      <c r="G19">
        <f t="shared" ca="1" si="4"/>
        <v>0.5317524826022052</v>
      </c>
      <c r="H19">
        <f t="shared" ca="1" si="5"/>
        <v>0</v>
      </c>
      <c r="I19" s="3">
        <f t="shared" ca="1" si="6"/>
        <v>1390.2955791821805</v>
      </c>
      <c r="J19" s="5">
        <f t="shared" ca="1" si="7"/>
        <v>44855</v>
      </c>
      <c r="K19" s="5">
        <f t="shared" ca="1" si="8"/>
        <v>44857</v>
      </c>
      <c r="L19" s="5">
        <f t="shared" ca="1" si="9"/>
        <v>44862</v>
      </c>
      <c r="M19" s="5">
        <f t="shared" ca="1" si="10"/>
        <v>44871</v>
      </c>
      <c r="N19" s="2">
        <f ca="1">Table1[[#This Row],[Shipping/frieght]]+Table1[[#This Row],[Expedite fees]]/Table1[[#This Row],[Distance]]</f>
        <v>113.70275058291074</v>
      </c>
      <c r="O19" t="str">
        <f t="shared" ca="1" si="11"/>
        <v>Expedite</v>
      </c>
    </row>
    <row r="20" spans="1:15" x14ac:dyDescent="0.55000000000000004">
      <c r="A20" t="s">
        <v>11</v>
      </c>
      <c r="B20">
        <f t="shared" ca="1" si="0"/>
        <v>0.27345738663715813</v>
      </c>
      <c r="C20" t="str" cm="1">
        <f t="array" aca="1" ref="C20" ca="1">INDEX(A:A,RANK(B20,B:B))</f>
        <v>CENTRAL STICKS S R O</v>
      </c>
      <c r="D20" s="1">
        <f t="shared" ca="1" si="1"/>
        <v>9630.4838176549802</v>
      </c>
      <c r="E20" s="2">
        <f t="shared" ca="1" si="2"/>
        <v>759.8451732129779</v>
      </c>
      <c r="F20" s="1">
        <f t="shared" ca="1" si="3"/>
        <v>133.8887145548363</v>
      </c>
      <c r="G20">
        <f t="shared" ca="1" si="4"/>
        <v>4.1810972636377897E-2</v>
      </c>
      <c r="H20">
        <f t="shared" ca="1" si="5"/>
        <v>0</v>
      </c>
      <c r="I20" s="3">
        <f t="shared" ca="1" si="6"/>
        <v>921.00412527785988</v>
      </c>
      <c r="J20" s="5">
        <f t="shared" ca="1" si="7"/>
        <v>44660</v>
      </c>
      <c r="K20" s="5">
        <f t="shared" ca="1" si="8"/>
        <v>44674</v>
      </c>
      <c r="L20" s="5">
        <f t="shared" ca="1" si="9"/>
        <v>44786</v>
      </c>
      <c r="M20" s="5">
        <f t="shared" ca="1" si="10"/>
        <v>44688</v>
      </c>
      <c r="N20" s="2">
        <f ca="1">Table1[[#This Row],[Shipping/frieght]]+Table1[[#This Row],[Expedite fees]]/Table1[[#This Row],[Distance]]</f>
        <v>133.8887145548363</v>
      </c>
      <c r="O20" t="str">
        <f t="shared" ca="1" si="11"/>
        <v>Standard</v>
      </c>
    </row>
    <row r="21" spans="1:15" x14ac:dyDescent="0.55000000000000004">
      <c r="A21" t="s">
        <v>12</v>
      </c>
      <c r="B21">
        <f t="shared" ca="1" si="0"/>
        <v>0.30830749706307747</v>
      </c>
      <c r="C21" t="str" cm="1">
        <f t="array" aca="1" ref="C21" ca="1">INDEX(A:A,RANK(B21,B:B))</f>
        <v>TAVIL INDEBE S A U</v>
      </c>
      <c r="D21" s="1">
        <f t="shared" ca="1" si="1"/>
        <v>5154.06458478489</v>
      </c>
      <c r="E21" s="2">
        <f t="shared" ca="1" si="2"/>
        <v>406.6556957395278</v>
      </c>
      <c r="F21" s="1">
        <f t="shared" ca="1" si="3"/>
        <v>115.95451584420974</v>
      </c>
      <c r="G21">
        <f t="shared" ca="1" si="4"/>
        <v>0.72148832057311785</v>
      </c>
      <c r="H21">
        <f t="shared" ca="1" si="5"/>
        <v>0</v>
      </c>
      <c r="I21" s="3">
        <f t="shared" ca="1" si="6"/>
        <v>1185.9949518721753</v>
      </c>
      <c r="J21" s="5">
        <f t="shared" ca="1" si="7"/>
        <v>44650</v>
      </c>
      <c r="K21" s="5">
        <f t="shared" ca="1" si="8"/>
        <v>44723</v>
      </c>
      <c r="L21" s="5">
        <f t="shared" ca="1" si="9"/>
        <v>44729</v>
      </c>
      <c r="M21" s="5">
        <f t="shared" ca="1" si="10"/>
        <v>44737</v>
      </c>
      <c r="N21" s="2">
        <f ca="1">Table1[[#This Row],[Shipping/frieght]]+Table1[[#This Row],[Expedite fees]]/Table1[[#This Row],[Distance]]</f>
        <v>115.95451584420974</v>
      </c>
      <c r="O21" t="str">
        <f t="shared" ca="1" si="11"/>
        <v>Expedite</v>
      </c>
    </row>
    <row r="22" spans="1:15" x14ac:dyDescent="0.55000000000000004">
      <c r="A22" t="s">
        <v>13</v>
      </c>
      <c r="B22">
        <f t="shared" ca="1" si="0"/>
        <v>0.15912575620585168</v>
      </c>
      <c r="C22" t="str" cm="1">
        <f t="array" aca="1" ref="C22" ca="1">INDEX(A:A,RANK(B22,B:B))</f>
        <v>TAVIL INDEBE S A U</v>
      </c>
      <c r="D22" s="1">
        <f t="shared" ca="1" si="1"/>
        <v>6343.9627395319785</v>
      </c>
      <c r="E22" s="2">
        <f t="shared" ca="1" si="2"/>
        <v>500.53866014907311</v>
      </c>
      <c r="F22" s="1">
        <f t="shared" ca="1" si="3"/>
        <v>121.8081502910733</v>
      </c>
      <c r="G22">
        <f t="shared" ca="1" si="4"/>
        <v>0.28087672778804162</v>
      </c>
      <c r="H22">
        <f t="shared" ca="1" si="5"/>
        <v>0</v>
      </c>
      <c r="I22" s="3">
        <f t="shared" ca="1" si="6"/>
        <v>759.66428056901759</v>
      </c>
      <c r="J22" s="5">
        <f t="shared" ca="1" si="7"/>
        <v>44643</v>
      </c>
      <c r="K22" s="5">
        <f t="shared" ca="1" si="8"/>
        <v>44822</v>
      </c>
      <c r="L22" s="5">
        <f t="shared" ca="1" si="9"/>
        <v>44844</v>
      </c>
      <c r="M22" s="5">
        <f t="shared" ca="1" si="10"/>
        <v>44836</v>
      </c>
      <c r="N22" s="2">
        <f ca="1">Table1[[#This Row],[Shipping/frieght]]+Table1[[#This Row],[Expedite fees]]/Table1[[#This Row],[Distance]]</f>
        <v>121.8081502910733</v>
      </c>
      <c r="O22" t="str">
        <f t="shared" ca="1" si="11"/>
        <v>Standard</v>
      </c>
    </row>
    <row r="23" spans="1:15" x14ac:dyDescent="0.55000000000000004">
      <c r="A23" t="s">
        <v>14</v>
      </c>
      <c r="B23">
        <f t="shared" ca="1" si="0"/>
        <v>0.16057243118826059</v>
      </c>
      <c r="C23" t="str" cm="1">
        <f t="array" aca="1" ref="C23" ca="1">INDEX(A:A,RANK(B23,B:B))</f>
        <v>CENTRAL STICKS S.R.O.</v>
      </c>
      <c r="D23" s="1">
        <f t="shared" ca="1" si="1"/>
        <v>18628.751956250162</v>
      </c>
      <c r="E23" s="2">
        <f t="shared" ca="1" si="2"/>
        <v>1469.8085293481377</v>
      </c>
      <c r="F23" s="1">
        <f t="shared" ca="1" si="3"/>
        <v>118.94939605456263</v>
      </c>
      <c r="G23">
        <f t="shared" ca="1" si="4"/>
        <v>0.52111307049207112</v>
      </c>
      <c r="H23">
        <f t="shared" ca="1" si="5"/>
        <v>500</v>
      </c>
      <c r="I23" s="3">
        <f t="shared" ca="1" si="6"/>
        <v>1802.6109867801508</v>
      </c>
      <c r="J23" s="5">
        <f t="shared" ca="1" si="7"/>
        <v>44714</v>
      </c>
      <c r="K23" s="5">
        <f t="shared" ca="1" si="8"/>
        <v>44737</v>
      </c>
      <c r="L23" s="5">
        <f t="shared" ca="1" si="9"/>
        <v>44761</v>
      </c>
      <c r="M23" s="5">
        <f t="shared" ca="1" si="10"/>
        <v>44751</v>
      </c>
      <c r="N23" s="2">
        <f ca="1">Table1[[#This Row],[Shipping/frieght]]+Table1[[#This Row],[Expedite fees]]/Table1[[#This Row],[Distance]]</f>
        <v>119.22677148590464</v>
      </c>
      <c r="O23" t="str">
        <f t="shared" ca="1" si="11"/>
        <v>Standard</v>
      </c>
    </row>
    <row r="24" spans="1:15" x14ac:dyDescent="0.55000000000000004">
      <c r="A24" t="s">
        <v>16</v>
      </c>
      <c r="B24">
        <f t="shared" ca="1" si="0"/>
        <v>0.69459839100593279</v>
      </c>
      <c r="C24" t="str" cm="1">
        <f t="array" aca="1" ref="C24" ca="1">INDEX(A:A,RANK(B24,B:B))</f>
        <v>TAVIL INDEBE S A U</v>
      </c>
      <c r="D24" s="1">
        <f t="shared" ca="1" si="1"/>
        <v>12066.216555486522</v>
      </c>
      <c r="E24" s="2">
        <f t="shared" ca="1" si="2"/>
        <v>952.02448622788654</v>
      </c>
      <c r="F24" s="1">
        <f t="shared" ca="1" si="3"/>
        <v>122.26247175741803</v>
      </c>
      <c r="G24">
        <f t="shared" ca="1" si="4"/>
        <v>0.92379981201277461</v>
      </c>
      <c r="H24">
        <f t="shared" ca="1" si="5"/>
        <v>500</v>
      </c>
      <c r="I24" s="3">
        <f t="shared" ca="1" si="6"/>
        <v>1643.3794576461494</v>
      </c>
      <c r="J24" s="5">
        <f t="shared" ca="1" si="7"/>
        <v>44655</v>
      </c>
      <c r="K24" s="5">
        <f t="shared" ca="1" si="8"/>
        <v>44730</v>
      </c>
      <c r="L24" s="5">
        <f t="shared" ca="1" si="9"/>
        <v>44753</v>
      </c>
      <c r="M24" s="5">
        <f t="shared" ca="1" si="10"/>
        <v>44744</v>
      </c>
      <c r="N24" s="2">
        <f ca="1">Table1[[#This Row],[Shipping/frieght]]+Table1[[#This Row],[Expedite fees]]/Table1[[#This Row],[Distance]]</f>
        <v>122.56672285272876</v>
      </c>
      <c r="O24" t="str">
        <f t="shared" ca="1" si="11"/>
        <v>Standard</v>
      </c>
    </row>
    <row r="25" spans="1:15" x14ac:dyDescent="0.55000000000000004">
      <c r="A25" t="s">
        <v>15</v>
      </c>
      <c r="B25">
        <f t="shared" ca="1" si="0"/>
        <v>0.37244162084842725</v>
      </c>
      <c r="C25" t="str" cm="1">
        <f t="array" aca="1" ref="C25" ca="1">INDEX(A:A,RANK(B25,B:B))</f>
        <v>CENTRAL STICKS S.R.O.</v>
      </c>
      <c r="D25" s="1">
        <f t="shared" ca="1" si="1"/>
        <v>17546.597338461495</v>
      </c>
      <c r="E25" s="2">
        <f t="shared" ca="1" si="2"/>
        <v>1384.426530004612</v>
      </c>
      <c r="F25" s="1">
        <f t="shared" ca="1" si="3"/>
        <v>115.26723149640686</v>
      </c>
      <c r="G25">
        <f t="shared" ca="1" si="4"/>
        <v>0.13189540516536979</v>
      </c>
      <c r="H25">
        <f t="shared" ca="1" si="5"/>
        <v>0</v>
      </c>
      <c r="I25" s="3">
        <f t="shared" ca="1" si="6"/>
        <v>1183.8102437009763</v>
      </c>
      <c r="J25" s="5">
        <f t="shared" ca="1" si="7"/>
        <v>44855</v>
      </c>
      <c r="K25" s="5">
        <f t="shared" ca="1" si="8"/>
        <v>44858</v>
      </c>
      <c r="L25" s="5">
        <f t="shared" ca="1" si="9"/>
        <v>44867</v>
      </c>
      <c r="M25" s="5">
        <f t="shared" ca="1" si="10"/>
        <v>44872</v>
      </c>
      <c r="N25" s="2">
        <f ca="1">Table1[[#This Row],[Shipping/frieght]]+Table1[[#This Row],[Expedite fees]]/Table1[[#This Row],[Distance]]</f>
        <v>115.26723149640686</v>
      </c>
      <c r="O25" t="str">
        <f t="shared" ca="1" si="11"/>
        <v>Expedite</v>
      </c>
    </row>
    <row r="26" spans="1:15" x14ac:dyDescent="0.55000000000000004">
      <c r="A26" t="s">
        <v>9</v>
      </c>
      <c r="B26">
        <f t="shared" ca="1" si="0"/>
        <v>0.47276891017510858</v>
      </c>
      <c r="C26" t="str" cm="1">
        <f t="array" aca="1" ref="C26" ca="1">INDEX(A:A,RANK(B26,B:B))</f>
        <v>SOMIC VERPACKUNGSMASCHINEN</v>
      </c>
      <c r="D26" s="1">
        <f t="shared" ca="1" si="1"/>
        <v>3643.6714459930554</v>
      </c>
      <c r="E26" s="2">
        <f t="shared" ca="1" si="2"/>
        <v>287.48567708885207</v>
      </c>
      <c r="F26" s="1">
        <f t="shared" ca="1" si="3"/>
        <v>116.01840575941786</v>
      </c>
      <c r="G26">
        <f t="shared" ca="1" si="4"/>
        <v>8.7417708667876237E-3</v>
      </c>
      <c r="H26">
        <f t="shared" ca="1" si="5"/>
        <v>0</v>
      </c>
      <c r="I26" s="3">
        <f t="shared" ca="1" si="6"/>
        <v>1767.8728695477744</v>
      </c>
      <c r="J26" s="5">
        <f t="shared" ca="1" si="7"/>
        <v>44709</v>
      </c>
      <c r="K26" s="5">
        <f t="shared" ca="1" si="8"/>
        <v>44726</v>
      </c>
      <c r="L26" s="5">
        <f t="shared" ca="1" si="9"/>
        <v>44848</v>
      </c>
      <c r="M26" s="5">
        <f t="shared" ca="1" si="10"/>
        <v>44740</v>
      </c>
      <c r="N26" s="2">
        <f ca="1">Table1[[#This Row],[Shipping/frieght]]+Table1[[#This Row],[Expedite fees]]/Table1[[#This Row],[Distance]]</f>
        <v>116.01840575941786</v>
      </c>
      <c r="O26" t="str">
        <f t="shared" ca="1" si="11"/>
        <v>Standard</v>
      </c>
    </row>
    <row r="27" spans="1:15" x14ac:dyDescent="0.55000000000000004">
      <c r="A27" t="s">
        <v>10</v>
      </c>
      <c r="B27">
        <f t="shared" ca="1" si="0"/>
        <v>0.1112120196603481</v>
      </c>
      <c r="C27" t="str" cm="1">
        <f t="array" aca="1" ref="C27" ca="1">INDEX(A:A,RANK(B27,B:B))</f>
        <v>CENTRAL STICKS S.R.O.</v>
      </c>
      <c r="D27" s="1">
        <f t="shared" ca="1" si="1"/>
        <v>12458.478634562118</v>
      </c>
      <c r="E27" s="2">
        <f t="shared" ca="1" si="2"/>
        <v>982.97396426695104</v>
      </c>
      <c r="F27" s="1">
        <f t="shared" ca="1" si="3"/>
        <v>111.64257559579906</v>
      </c>
      <c r="G27">
        <f t="shared" ca="1" si="4"/>
        <v>0.93306558539651541</v>
      </c>
      <c r="H27">
        <f t="shared" ca="1" si="5"/>
        <v>0</v>
      </c>
      <c r="I27" s="3">
        <f t="shared" ca="1" si="6"/>
        <v>725.39864904499666</v>
      </c>
      <c r="J27" s="5">
        <f t="shared" ca="1" si="7"/>
        <v>44786</v>
      </c>
      <c r="K27" s="5">
        <f t="shared" ca="1" si="8"/>
        <v>44813</v>
      </c>
      <c r="L27" s="5">
        <f t="shared" ca="1" si="9"/>
        <v>44814</v>
      </c>
      <c r="M27" s="5">
        <f t="shared" ca="1" si="10"/>
        <v>44827</v>
      </c>
      <c r="N27" s="2">
        <f ca="1">Table1[[#This Row],[Shipping/frieght]]+Table1[[#This Row],[Expedite fees]]/Table1[[#This Row],[Distance]]</f>
        <v>111.64257559579906</v>
      </c>
      <c r="O27" t="str">
        <f t="shared" ca="1" si="11"/>
        <v>Expedite</v>
      </c>
    </row>
    <row r="28" spans="1:15" x14ac:dyDescent="0.55000000000000004">
      <c r="A28" t="s">
        <v>11</v>
      </c>
      <c r="B28">
        <f t="shared" ca="1" si="0"/>
        <v>0.22676103196375141</v>
      </c>
      <c r="C28" t="str" cm="1">
        <f t="array" aca="1" ref="C28" ca="1">INDEX(A:A,RANK(B28,B:B))</f>
        <v>TAVIL INDEBE S A U</v>
      </c>
      <c r="D28" s="1">
        <f t="shared" ca="1" si="1"/>
        <v>3497.5959981011283</v>
      </c>
      <c r="E28" s="2">
        <f t="shared" ca="1" si="2"/>
        <v>275.96032425017904</v>
      </c>
      <c r="F28" s="1">
        <f t="shared" ca="1" si="3"/>
        <v>114.24935078605776</v>
      </c>
      <c r="G28">
        <f t="shared" ca="1" si="4"/>
        <v>0.81369857587923611</v>
      </c>
      <c r="H28">
        <f t="shared" ca="1" si="5"/>
        <v>500</v>
      </c>
      <c r="I28" s="3">
        <f t="shared" ca="1" si="6"/>
        <v>1430.5433311845979</v>
      </c>
      <c r="J28" s="5">
        <f t="shared" ca="1" si="7"/>
        <v>44640</v>
      </c>
      <c r="K28" s="5">
        <f t="shared" ca="1" si="8"/>
        <v>44695</v>
      </c>
      <c r="L28" s="5">
        <f t="shared" ca="1" si="9"/>
        <v>44829</v>
      </c>
      <c r="M28" s="5">
        <f t="shared" ca="1" si="10"/>
        <v>44709</v>
      </c>
      <c r="N28" s="2">
        <f ca="1">Table1[[#This Row],[Shipping/frieght]]+Table1[[#This Row],[Expedite fees]]/Table1[[#This Row],[Distance]]</f>
        <v>114.5988683358589</v>
      </c>
      <c r="O28" t="str">
        <f t="shared" ca="1" si="11"/>
        <v>Standard</v>
      </c>
    </row>
    <row r="29" spans="1:15" x14ac:dyDescent="0.55000000000000004">
      <c r="A29" t="s">
        <v>12</v>
      </c>
      <c r="B29">
        <f t="shared" ca="1" si="0"/>
        <v>0.10796460719166967</v>
      </c>
      <c r="C29" t="str" cm="1">
        <f t="array" aca="1" ref="C29" ca="1">INDEX(A:A,RANK(B29,B:B))</f>
        <v>SOMIC VERPACKUNGSMASCHINEN</v>
      </c>
      <c r="D29" s="1">
        <f t="shared" ca="1" si="1"/>
        <v>6378.1772144786883</v>
      </c>
      <c r="E29" s="2">
        <f t="shared" ca="1" si="2"/>
        <v>503.23818222236849</v>
      </c>
      <c r="F29" s="1">
        <f t="shared" ca="1" si="3"/>
        <v>118.33827716394052</v>
      </c>
      <c r="G29">
        <f t="shared" ca="1" si="4"/>
        <v>0.50548671385948296</v>
      </c>
      <c r="H29">
        <f t="shared" ca="1" si="5"/>
        <v>500</v>
      </c>
      <c r="I29" s="3">
        <f t="shared" ca="1" si="6"/>
        <v>550.86845965924203</v>
      </c>
      <c r="J29" s="5">
        <f t="shared" ca="1" si="7"/>
        <v>44714</v>
      </c>
      <c r="K29" s="5">
        <f t="shared" ca="1" si="8"/>
        <v>44730</v>
      </c>
      <c r="L29" s="5">
        <f t="shared" ca="1" si="9"/>
        <v>44853</v>
      </c>
      <c r="M29" s="5">
        <f t="shared" ca="1" si="10"/>
        <v>44744</v>
      </c>
      <c r="N29" s="2">
        <f ca="1">Table1[[#This Row],[Shipping/frieght]]+Table1[[#This Row],[Expedite fees]]/Table1[[#This Row],[Distance]]</f>
        <v>119.24593486558003</v>
      </c>
      <c r="O29" t="str">
        <f t="shared" ca="1" si="11"/>
        <v>Standard</v>
      </c>
    </row>
    <row r="30" spans="1:15" x14ac:dyDescent="0.55000000000000004">
      <c r="A30" t="s">
        <v>13</v>
      </c>
      <c r="B30">
        <f t="shared" ca="1" si="0"/>
        <v>0.25262309586615794</v>
      </c>
      <c r="C30" t="str" cm="1">
        <f t="array" aca="1" ref="C30" ca="1">INDEX(A:A,RANK(B30,B:B))</f>
        <v>TAVIL INDEBE S A U</v>
      </c>
      <c r="D30" s="1">
        <f t="shared" ca="1" si="1"/>
        <v>6945.3553626968614</v>
      </c>
      <c r="E30" s="2">
        <f t="shared" ca="1" si="2"/>
        <v>547.98853811678237</v>
      </c>
      <c r="F30" s="1">
        <f t="shared" ca="1" si="3"/>
        <v>116.39097203974322</v>
      </c>
      <c r="G30">
        <f t="shared" ca="1" si="4"/>
        <v>0.80674760883088192</v>
      </c>
      <c r="H30">
        <f t="shared" ca="1" si="5"/>
        <v>500</v>
      </c>
      <c r="I30" s="3">
        <f t="shared" ca="1" si="6"/>
        <v>1558.8443444916829</v>
      </c>
      <c r="J30" s="5">
        <f t="shared" ca="1" si="7"/>
        <v>44767</v>
      </c>
      <c r="K30" s="5">
        <f t="shared" ca="1" si="8"/>
        <v>44767</v>
      </c>
      <c r="L30" s="5">
        <f t="shared" ca="1" si="9"/>
        <v>44801</v>
      </c>
      <c r="M30" s="5">
        <f t="shared" ca="1" si="10"/>
        <v>44781</v>
      </c>
      <c r="N30" s="2">
        <f ca="1">Table1[[#This Row],[Shipping/frieght]]+Table1[[#This Row],[Expedite fees]]/Table1[[#This Row],[Distance]]</f>
        <v>116.71172247372131</v>
      </c>
      <c r="O30" t="str">
        <f t="shared" ca="1" si="11"/>
        <v>Standard</v>
      </c>
    </row>
    <row r="31" spans="1:15" x14ac:dyDescent="0.55000000000000004">
      <c r="A31" t="s">
        <v>14</v>
      </c>
      <c r="B31">
        <f t="shared" ca="1" si="0"/>
        <v>0.85681906804115493</v>
      </c>
      <c r="C31" t="str" cm="1">
        <f t="array" aca="1" ref="C31" ca="1">INDEX(A:A,RANK(B31,B:B))</f>
        <v>UNILEVER ASCC</v>
      </c>
      <c r="D31" s="1">
        <f t="shared" ca="1" si="1"/>
        <v>6263.0065582929647</v>
      </c>
      <c r="E31" s="2">
        <f t="shared" ca="1" si="2"/>
        <v>494.15121744931491</v>
      </c>
      <c r="F31" s="1">
        <f t="shared" ca="1" si="3"/>
        <v>125.66545665405413</v>
      </c>
      <c r="G31">
        <f t="shared" ca="1" si="4"/>
        <v>0.2640286858100559</v>
      </c>
      <c r="H31">
        <f t="shared" ca="1" si="5"/>
        <v>0</v>
      </c>
      <c r="I31" s="3">
        <f t="shared" ca="1" si="6"/>
        <v>1530.2194728661837</v>
      </c>
      <c r="J31" s="5">
        <f t="shared" ca="1" si="7"/>
        <v>44796</v>
      </c>
      <c r="K31" s="5">
        <f t="shared" ca="1" si="8"/>
        <v>44801</v>
      </c>
      <c r="L31" s="5">
        <f t="shared" ca="1" si="9"/>
        <v>44816</v>
      </c>
      <c r="M31" s="5">
        <f t="shared" ca="1" si="10"/>
        <v>44815</v>
      </c>
      <c r="N31" s="2">
        <f ca="1">Table1[[#This Row],[Shipping/frieght]]+Table1[[#This Row],[Expedite fees]]/Table1[[#This Row],[Distance]]</f>
        <v>125.66545665405413</v>
      </c>
      <c r="O31" t="str">
        <f t="shared" ca="1" si="11"/>
        <v>Standard</v>
      </c>
    </row>
    <row r="32" spans="1:15" x14ac:dyDescent="0.55000000000000004">
      <c r="A32" t="s">
        <v>16</v>
      </c>
      <c r="B32">
        <f t="shared" ca="1" si="0"/>
        <v>0.94671619361991466</v>
      </c>
      <c r="C32" t="str" cm="1">
        <f t="array" aca="1" ref="C32" ca="1">INDEX(A:A,RANK(B32,B:B))</f>
        <v>UNILEVER ASCC</v>
      </c>
      <c r="D32" s="1">
        <f t="shared" ca="1" si="1"/>
        <v>7057.6060005536692</v>
      </c>
      <c r="E32" s="2">
        <f t="shared" ca="1" si="2"/>
        <v>556.84511344368445</v>
      </c>
      <c r="F32" s="1">
        <f t="shared" ca="1" si="3"/>
        <v>121.19519769747643</v>
      </c>
      <c r="G32">
        <f t="shared" ca="1" si="4"/>
        <v>9.6857592123385516E-2</v>
      </c>
      <c r="H32">
        <f t="shared" ca="1" si="5"/>
        <v>0</v>
      </c>
      <c r="I32" s="3">
        <f t="shared" ca="1" si="6"/>
        <v>1808.9843117039313</v>
      </c>
      <c r="J32" s="5">
        <f t="shared" ca="1" si="7"/>
        <v>44825</v>
      </c>
      <c r="K32" s="5">
        <f t="shared" ca="1" si="8"/>
        <v>44851</v>
      </c>
      <c r="L32" s="5">
        <f t="shared" ca="1" si="9"/>
        <v>44859</v>
      </c>
      <c r="M32" s="5">
        <f t="shared" ca="1" si="10"/>
        <v>44865</v>
      </c>
      <c r="N32" s="2">
        <f ca="1">Table1[[#This Row],[Shipping/frieght]]+Table1[[#This Row],[Expedite fees]]/Table1[[#This Row],[Distance]]</f>
        <v>121.19519769747643</v>
      </c>
      <c r="O32" t="str">
        <f t="shared" ca="1" si="11"/>
        <v>Expedite</v>
      </c>
    </row>
    <row r="33" spans="1:15" x14ac:dyDescent="0.55000000000000004">
      <c r="A33" t="s">
        <v>15</v>
      </c>
      <c r="B33">
        <f t="shared" ca="1" si="0"/>
        <v>0.11133061449371329</v>
      </c>
      <c r="C33" t="str" cm="1">
        <f t="array" aca="1" ref="C33" ca="1">INDEX(A:A,RANK(B33,B:B))</f>
        <v>POSIMAT S.A.</v>
      </c>
      <c r="D33" s="1">
        <f t="shared" ca="1" si="1"/>
        <v>19011.354077697415</v>
      </c>
      <c r="E33" s="2">
        <f t="shared" ca="1" si="2"/>
        <v>1499.9958367303261</v>
      </c>
      <c r="F33" s="1">
        <f t="shared" ca="1" si="3"/>
        <v>117.6107392352191</v>
      </c>
      <c r="G33">
        <f t="shared" ca="1" si="4"/>
        <v>0.18554736971492147</v>
      </c>
      <c r="H33">
        <f t="shared" ca="1" si="5"/>
        <v>0</v>
      </c>
      <c r="I33" s="3">
        <f t="shared" ca="1" si="6"/>
        <v>799.01972397700024</v>
      </c>
      <c r="J33" s="5">
        <f t="shared" ca="1" si="7"/>
        <v>44632</v>
      </c>
      <c r="K33" s="5">
        <f t="shared" ca="1" si="8"/>
        <v>44837</v>
      </c>
      <c r="L33" s="5">
        <f t="shared" ca="1" si="9"/>
        <v>44867</v>
      </c>
      <c r="M33" s="5">
        <f t="shared" ca="1" si="10"/>
        <v>44851</v>
      </c>
      <c r="N33" s="2">
        <f ca="1">Table1[[#This Row],[Shipping/frieght]]+Table1[[#This Row],[Expedite fees]]/Table1[[#This Row],[Distance]]</f>
        <v>117.6107392352191</v>
      </c>
      <c r="O33" t="str">
        <f t="shared" ca="1" si="11"/>
        <v>Standard</v>
      </c>
    </row>
    <row r="34" spans="1:15" x14ac:dyDescent="0.55000000000000004">
      <c r="A34" t="s">
        <v>9</v>
      </c>
      <c r="B34">
        <f t="shared" ca="1" si="0"/>
        <v>0.17676485730962921</v>
      </c>
      <c r="C34" t="str" cm="1">
        <f t="array" aca="1" ref="C34" ca="1">INDEX(A:A,RANK(B34,B:B))</f>
        <v>UNILEVER ASCC</v>
      </c>
      <c r="D34" s="1">
        <f t="shared" ca="1" si="1"/>
        <v>103.13468581685692</v>
      </c>
      <c r="E34" s="2">
        <f t="shared" ca="1" si="2"/>
        <v>8.1373267109500098</v>
      </c>
      <c r="F34" s="1">
        <f t="shared" ca="1" si="3"/>
        <v>121.25274255904401</v>
      </c>
      <c r="G34">
        <f t="shared" ca="1" si="4"/>
        <v>1.2365698116951762E-2</v>
      </c>
      <c r="H34">
        <f t="shared" ca="1" si="5"/>
        <v>0</v>
      </c>
      <c r="I34" s="3">
        <f t="shared" ca="1" si="6"/>
        <v>1312.5322350492042</v>
      </c>
      <c r="J34" s="5">
        <f t="shared" ca="1" si="7"/>
        <v>44692</v>
      </c>
      <c r="K34" s="5">
        <f t="shared" ca="1" si="8"/>
        <v>44772</v>
      </c>
      <c r="L34" s="5">
        <f t="shared" ca="1" si="9"/>
        <v>44801</v>
      </c>
      <c r="M34" s="5">
        <f t="shared" ca="1" si="10"/>
        <v>44786</v>
      </c>
      <c r="N34" s="2">
        <f ca="1">Table1[[#This Row],[Shipping/frieght]]+Table1[[#This Row],[Expedite fees]]/Table1[[#This Row],[Distance]]</f>
        <v>121.25274255904401</v>
      </c>
      <c r="O34" t="str">
        <f t="shared" ca="1" si="11"/>
        <v>Standard</v>
      </c>
    </row>
    <row r="35" spans="1:15" x14ac:dyDescent="0.55000000000000004">
      <c r="A35" t="s">
        <v>10</v>
      </c>
      <c r="B35">
        <f t="shared" ca="1" si="0"/>
        <v>0.69169015193154937</v>
      </c>
      <c r="C35" t="str" cm="1">
        <f t="array" aca="1" ref="C35" ca="1">INDEX(A:A,RANK(B35,B:B))</f>
        <v>UNILEVER ASCC</v>
      </c>
      <c r="D35" s="1">
        <f t="shared" ca="1" si="1"/>
        <v>7706.5689243497573</v>
      </c>
      <c r="E35" s="2">
        <f t="shared" ca="1" si="2"/>
        <v>608.04828813119582</v>
      </c>
      <c r="F35" s="1">
        <f t="shared" ca="1" si="3"/>
        <v>115.29973966368188</v>
      </c>
      <c r="G35">
        <f t="shared" ca="1" si="4"/>
        <v>0.44019418915167463</v>
      </c>
      <c r="H35">
        <f t="shared" ca="1" si="5"/>
        <v>0</v>
      </c>
      <c r="I35" s="3">
        <f t="shared" ca="1" si="6"/>
        <v>54.117113922539829</v>
      </c>
      <c r="J35" s="5">
        <f t="shared" ca="1" si="7"/>
        <v>44849</v>
      </c>
      <c r="K35" s="5">
        <f t="shared" ca="1" si="8"/>
        <v>44850</v>
      </c>
      <c r="L35" s="5">
        <f t="shared" ca="1" si="9"/>
        <v>44850</v>
      </c>
      <c r="M35" s="5">
        <f t="shared" ca="1" si="10"/>
        <v>44864</v>
      </c>
      <c r="N35" s="2">
        <f ca="1">Table1[[#This Row],[Shipping/frieght]]+Table1[[#This Row],[Expedite fees]]/Table1[[#This Row],[Distance]]</f>
        <v>115.29973966368188</v>
      </c>
      <c r="O35" t="str">
        <f t="shared" ca="1" si="11"/>
        <v>Expedite</v>
      </c>
    </row>
    <row r="36" spans="1:15" x14ac:dyDescent="0.55000000000000004">
      <c r="A36" t="s">
        <v>11</v>
      </c>
      <c r="B36">
        <f t="shared" ca="1" si="0"/>
        <v>0.31642391992664309</v>
      </c>
      <c r="C36" t="str" cm="1">
        <f t="array" aca="1" ref="C36" ca="1">INDEX(A:A,RANK(B36,B:B))</f>
        <v>CENTRAL STICKS S R O</v>
      </c>
      <c r="D36" s="1">
        <f t="shared" ca="1" si="1"/>
        <v>10900.830355515616</v>
      </c>
      <c r="E36" s="2">
        <f t="shared" ca="1" si="2"/>
        <v>860.07551505018205</v>
      </c>
      <c r="F36" s="1">
        <f t="shared" ca="1" si="3"/>
        <v>110.04045661946056</v>
      </c>
      <c r="G36">
        <f t="shared" ca="1" si="4"/>
        <v>0.83832352194517912</v>
      </c>
      <c r="H36">
        <v>1000</v>
      </c>
      <c r="I36" s="3">
        <f t="shared" ca="1" si="6"/>
        <v>1151.7889969488156</v>
      </c>
      <c r="J36" s="5">
        <f t="shared" ca="1" si="7"/>
        <v>44733</v>
      </c>
      <c r="K36" s="5">
        <f t="shared" ca="1" si="8"/>
        <v>44760</v>
      </c>
      <c r="L36" s="5">
        <f t="shared" ca="1" si="9"/>
        <v>44848</v>
      </c>
      <c r="M36" s="5">
        <f t="shared" ca="1" si="10"/>
        <v>44774</v>
      </c>
      <c r="N36" s="2">
        <f ca="1">Table1[[#This Row],[Shipping/frieght]]+Table1[[#This Row],[Expedite fees]]/Table1[[#This Row],[Distance]]</f>
        <v>110.90867119925693</v>
      </c>
      <c r="O36" t="str">
        <f t="shared" ca="1" si="11"/>
        <v>Standard</v>
      </c>
    </row>
    <row r="37" spans="1:15" x14ac:dyDescent="0.55000000000000004">
      <c r="A37" t="s">
        <v>12</v>
      </c>
      <c r="B37">
        <f t="shared" ca="1" si="0"/>
        <v>0.62842112202595879</v>
      </c>
      <c r="C37" t="str" cm="1">
        <f t="array" aca="1" ref="C37" ca="1">INDEX(A:A,RANK(B37,B:B))</f>
        <v>POSIMAT S.A.</v>
      </c>
      <c r="D37" s="1">
        <f t="shared" ca="1" si="1"/>
        <v>7934.3743017565839</v>
      </c>
      <c r="E37" s="2">
        <f t="shared" ca="1" si="2"/>
        <v>626.02213240859442</v>
      </c>
      <c r="F37" s="1">
        <f t="shared" ca="1" si="3"/>
        <v>121.25719699896715</v>
      </c>
      <c r="G37">
        <f t="shared" ca="1" si="4"/>
        <v>0.11247215155722767</v>
      </c>
      <c r="H37">
        <f t="shared" ca="1" si="5"/>
        <v>0</v>
      </c>
      <c r="I37" s="3">
        <f t="shared" ca="1" si="6"/>
        <v>135.33336674541692</v>
      </c>
      <c r="J37" s="5">
        <f t="shared" ca="1" si="7"/>
        <v>44714</v>
      </c>
      <c r="K37" s="5">
        <f t="shared" ca="1" si="8"/>
        <v>44716</v>
      </c>
      <c r="L37" s="5">
        <f t="shared" ca="1" si="9"/>
        <v>44749</v>
      </c>
      <c r="M37" s="5">
        <f t="shared" ca="1" si="10"/>
        <v>44730</v>
      </c>
      <c r="N37" s="2">
        <f ca="1">Table1[[#This Row],[Shipping/frieght]]+Table1[[#This Row],[Expedite fees]]/Table1[[#This Row],[Distance]]</f>
        <v>121.25719699896715</v>
      </c>
      <c r="O37" t="str">
        <f t="shared" ca="1" si="11"/>
        <v>Standard</v>
      </c>
    </row>
    <row r="38" spans="1:15" x14ac:dyDescent="0.55000000000000004">
      <c r="A38" t="s">
        <v>13</v>
      </c>
      <c r="B38">
        <f t="shared" ca="1" si="0"/>
        <v>0.41104501661788806</v>
      </c>
      <c r="C38" t="str" cm="1">
        <f t="array" aca="1" ref="C38" ca="1">INDEX(A:A,RANK(B38,B:B))</f>
        <v>CENTRAL STICKS S R O</v>
      </c>
      <c r="D38" s="1">
        <f t="shared" ca="1" si="1"/>
        <v>19496.935452680715</v>
      </c>
      <c r="E38" s="2">
        <f t="shared" ca="1" si="2"/>
        <v>1538.3082072165084</v>
      </c>
      <c r="F38" s="1">
        <f t="shared" ca="1" si="3"/>
        <v>115.4568299637309</v>
      </c>
      <c r="G38">
        <f t="shared" ca="1" si="4"/>
        <v>0.10224729680136224</v>
      </c>
      <c r="H38">
        <f t="shared" ca="1" si="5"/>
        <v>0</v>
      </c>
      <c r="I38" s="3">
        <f t="shared" ca="1" si="6"/>
        <v>1446.058469235398</v>
      </c>
      <c r="J38" s="5">
        <f t="shared" ca="1" si="7"/>
        <v>44650</v>
      </c>
      <c r="K38" s="5">
        <f t="shared" ca="1" si="8"/>
        <v>44673</v>
      </c>
      <c r="L38" s="5">
        <f t="shared" ca="1" si="9"/>
        <v>44742</v>
      </c>
      <c r="M38" s="5">
        <f t="shared" ca="1" si="10"/>
        <v>44687</v>
      </c>
      <c r="N38" s="2">
        <f ca="1">Table1[[#This Row],[Shipping/frieght]]+Table1[[#This Row],[Expedite fees]]/Table1[[#This Row],[Distance]]</f>
        <v>115.4568299637309</v>
      </c>
      <c r="O38" t="str">
        <f t="shared" ca="1" si="11"/>
        <v>Standard</v>
      </c>
    </row>
    <row r="39" spans="1:15" x14ac:dyDescent="0.55000000000000004">
      <c r="A39" t="s">
        <v>14</v>
      </c>
      <c r="B39">
        <f t="shared" ca="1" si="0"/>
        <v>0.65486602508783243</v>
      </c>
      <c r="C39" t="str" cm="1">
        <f t="array" aca="1" ref="C39" ca="1">INDEX(A:A,RANK(B39,B:B))</f>
        <v>H&amp;R SOUTH AFRICA (PTY) LTD</v>
      </c>
      <c r="D39" s="1">
        <f t="shared" ca="1" si="1"/>
        <v>11765.845733757546</v>
      </c>
      <c r="E39" s="2">
        <f t="shared" ca="1" si="2"/>
        <v>928.3252283934703</v>
      </c>
      <c r="F39" s="1">
        <f t="shared" ca="1" si="3"/>
        <v>118.30323142121793</v>
      </c>
      <c r="G39">
        <f t="shared" ca="1" si="4"/>
        <v>0.63432151122605807</v>
      </c>
      <c r="H39">
        <f t="shared" ca="1" si="5"/>
        <v>0</v>
      </c>
      <c r="I39" s="3">
        <f t="shared" ca="1" si="6"/>
        <v>1924.7339115657285</v>
      </c>
      <c r="J39" s="5">
        <f t="shared" ca="1" si="7"/>
        <v>44712</v>
      </c>
      <c r="K39" s="5">
        <f t="shared" ca="1" si="8"/>
        <v>44767</v>
      </c>
      <c r="L39" s="5">
        <f t="shared" ca="1" si="9"/>
        <v>44775</v>
      </c>
      <c r="M39" s="5">
        <f t="shared" ca="1" si="10"/>
        <v>44781</v>
      </c>
      <c r="N39" s="2">
        <f ca="1">Table1[[#This Row],[Shipping/frieght]]+Table1[[#This Row],[Expedite fees]]/Table1[[#This Row],[Distance]]</f>
        <v>118.30323142121793</v>
      </c>
      <c r="O39" t="str">
        <f t="shared" ca="1" si="11"/>
        <v>Expedite</v>
      </c>
    </row>
    <row r="40" spans="1:15" x14ac:dyDescent="0.55000000000000004">
      <c r="A40" t="s">
        <v>16</v>
      </c>
      <c r="B40">
        <f t="shared" ca="1" si="0"/>
        <v>3.0936048191358978E-3</v>
      </c>
      <c r="C40" t="str" cm="1">
        <f t="array" aca="1" ref="C40" ca="1">INDEX(A:A,RANK(B40,B:B))</f>
        <v>UNILEVER ASCC</v>
      </c>
      <c r="D40" s="1">
        <f t="shared" ca="1" si="1"/>
        <v>18839.382191289355</v>
      </c>
      <c r="E40" s="2">
        <f t="shared" ca="1" si="2"/>
        <v>1486.4272548927299</v>
      </c>
      <c r="F40" s="1">
        <f t="shared" ca="1" si="3"/>
        <v>116.83423563058351</v>
      </c>
      <c r="G40">
        <f t="shared" ca="1" si="4"/>
        <v>0.48835379000869861</v>
      </c>
      <c r="H40">
        <f t="shared" ca="1" si="5"/>
        <v>0</v>
      </c>
      <c r="I40" s="3">
        <f t="shared" ca="1" si="6"/>
        <v>1378.2088493127787</v>
      </c>
      <c r="J40" s="5">
        <f t="shared" ca="1" si="7"/>
        <v>44819</v>
      </c>
      <c r="K40" s="5">
        <f t="shared" ca="1" si="8"/>
        <v>44820</v>
      </c>
      <c r="L40" s="5">
        <f t="shared" ca="1" si="9"/>
        <v>44866</v>
      </c>
      <c r="M40" s="5">
        <f t="shared" ca="1" si="10"/>
        <v>44834</v>
      </c>
      <c r="N40" s="2">
        <f ca="1">Table1[[#This Row],[Shipping/frieght]]+Table1[[#This Row],[Expedite fees]]/Table1[[#This Row],[Distance]]</f>
        <v>116.83423563058351</v>
      </c>
      <c r="O40" t="str">
        <f t="shared" ca="1" si="11"/>
        <v>Standard</v>
      </c>
    </row>
    <row r="41" spans="1:15" x14ac:dyDescent="0.55000000000000004">
      <c r="A41" t="s">
        <v>15</v>
      </c>
      <c r="B41">
        <f t="shared" ca="1" si="0"/>
        <v>0.9053943522489416</v>
      </c>
      <c r="C41" t="str" cm="1">
        <f t="array" aca="1" ref="C41" ca="1">INDEX(A:A,RANK(B41,B:B))</f>
        <v>H&amp;R SOUTH AFRICA (PTY) LTD</v>
      </c>
      <c r="D41" s="1">
        <f t="shared" ca="1" si="1"/>
        <v>12124.987975351611</v>
      </c>
      <c r="E41" s="2">
        <f t="shared" ca="1" si="2"/>
        <v>956.6615512552421</v>
      </c>
      <c r="F41" s="1">
        <f t="shared" ca="1" si="3"/>
        <v>124.0559364386731</v>
      </c>
      <c r="G41">
        <f t="shared" ca="1" si="4"/>
        <v>0.52858329063699583</v>
      </c>
      <c r="H41">
        <f t="shared" ca="1" si="5"/>
        <v>0</v>
      </c>
      <c r="I41" s="3">
        <f t="shared" ca="1" si="6"/>
        <v>1555.6244342298398</v>
      </c>
      <c r="J41" s="5">
        <f t="shared" ca="1" si="7"/>
        <v>44861</v>
      </c>
      <c r="K41" s="5">
        <f t="shared" ca="1" si="8"/>
        <v>44861</v>
      </c>
      <c r="L41" s="5">
        <f t="shared" ca="1" si="9"/>
        <v>44861</v>
      </c>
      <c r="M41" s="5">
        <f t="shared" ca="1" si="10"/>
        <v>44875</v>
      </c>
      <c r="N41" s="2">
        <f ca="1">Table1[[#This Row],[Shipping/frieght]]+Table1[[#This Row],[Expedite fees]]/Table1[[#This Row],[Distance]]</f>
        <v>124.0559364386731</v>
      </c>
      <c r="O41" t="str">
        <f t="shared" ca="1" si="11"/>
        <v>Expedite</v>
      </c>
    </row>
    <row r="42" spans="1:15" x14ac:dyDescent="0.55000000000000004">
      <c r="A42" t="s">
        <v>9</v>
      </c>
      <c r="B42">
        <f t="shared" ca="1" si="0"/>
        <v>3.0138765621292363E-2</v>
      </c>
      <c r="C42" t="str" cm="1">
        <f t="array" aca="1" ref="C42" ca="1">INDEX(A:A,RANK(B42,B:B))</f>
        <v>CENTRAL STICKS S R O</v>
      </c>
      <c r="D42" s="1">
        <f t="shared" ca="1" si="1"/>
        <v>10780.881459650593</v>
      </c>
      <c r="E42" s="2">
        <f t="shared" ca="1" si="2"/>
        <v>850.61154716643171</v>
      </c>
      <c r="F42" s="1">
        <f t="shared" ca="1" si="3"/>
        <v>120.36975191956989</v>
      </c>
      <c r="G42">
        <f t="shared" ca="1" si="4"/>
        <v>0.96070961948354372</v>
      </c>
      <c r="H42">
        <f t="shared" ca="1" si="5"/>
        <v>0</v>
      </c>
      <c r="I42" s="3">
        <f t="shared" ca="1" si="6"/>
        <v>1857.0123452989719</v>
      </c>
      <c r="J42" s="5">
        <f t="shared" ca="1" si="7"/>
        <v>44863</v>
      </c>
      <c r="K42" s="5">
        <f t="shared" ca="1" si="8"/>
        <v>44863</v>
      </c>
      <c r="L42" s="5">
        <f t="shared" ca="1" si="9"/>
        <v>44863</v>
      </c>
      <c r="M42" s="5">
        <f t="shared" ca="1" si="10"/>
        <v>44877</v>
      </c>
      <c r="N42" s="2">
        <f ca="1">Table1[[#This Row],[Shipping/frieght]]+Table1[[#This Row],[Expedite fees]]/Table1[[#This Row],[Distance]]</f>
        <v>120.36975191956989</v>
      </c>
      <c r="O42" t="str">
        <f t="shared" ca="1" si="11"/>
        <v>Expedite</v>
      </c>
    </row>
    <row r="43" spans="1:15" x14ac:dyDescent="0.55000000000000004">
      <c r="A43" t="s">
        <v>10</v>
      </c>
      <c r="B43">
        <f t="shared" ca="1" si="0"/>
        <v>0.57704966381412603</v>
      </c>
      <c r="C43" t="str" cm="1">
        <f t="array" aca="1" ref="C43" ca="1">INDEX(A:A,RANK(B43,B:B))</f>
        <v>H&amp;R SOUTH AFRICA (PTY) LTD</v>
      </c>
      <c r="D43" s="1">
        <f t="shared" ca="1" si="1"/>
        <v>18817.509042394558</v>
      </c>
      <c r="E43" s="2">
        <f t="shared" ca="1" si="2"/>
        <v>1484.7014634449306</v>
      </c>
      <c r="F43" s="1">
        <f t="shared" ca="1" si="3"/>
        <v>120.67747441535778</v>
      </c>
      <c r="G43">
        <f t="shared" ca="1" si="4"/>
        <v>0.69974511931053363</v>
      </c>
      <c r="H43">
        <f t="shared" ca="1" si="5"/>
        <v>0</v>
      </c>
      <c r="I43" s="3">
        <f t="shared" ca="1" si="6"/>
        <v>1377.7808279428727</v>
      </c>
      <c r="J43" s="5">
        <f t="shared" ca="1" si="7"/>
        <v>44856</v>
      </c>
      <c r="K43" s="5">
        <f t="shared" ca="1" si="8"/>
        <v>44859</v>
      </c>
      <c r="L43" s="5">
        <f t="shared" ca="1" si="9"/>
        <v>44864</v>
      </c>
      <c r="M43" s="5">
        <f t="shared" ca="1" si="10"/>
        <v>44873</v>
      </c>
      <c r="N43" s="2">
        <f ca="1">Table1[[#This Row],[Shipping/frieght]]+Table1[[#This Row],[Expedite fees]]/Table1[[#This Row],[Distance]]</f>
        <v>120.67747441535778</v>
      </c>
      <c r="O43" t="str">
        <f t="shared" ca="1" si="11"/>
        <v>Expedite</v>
      </c>
    </row>
    <row r="44" spans="1:15" x14ac:dyDescent="0.55000000000000004">
      <c r="A44" t="s">
        <v>11</v>
      </c>
      <c r="B44">
        <f t="shared" ca="1" si="0"/>
        <v>0.50900248373239632</v>
      </c>
      <c r="C44" t="str" cm="1">
        <f t="array" aca="1" ref="C44" ca="1">INDEX(A:A,RANK(B44,B:B))</f>
        <v>POSIMAT S.A.</v>
      </c>
      <c r="D44" s="1">
        <f t="shared" ca="1" si="1"/>
        <v>12264.400463752056</v>
      </c>
      <c r="E44" s="2">
        <f t="shared" ca="1" si="2"/>
        <v>967.66119659003721</v>
      </c>
      <c r="F44" s="1">
        <f t="shared" ca="1" si="3"/>
        <v>119.84776069881383</v>
      </c>
      <c r="G44">
        <f t="shared" ca="1" si="4"/>
        <v>0.59986986735641068</v>
      </c>
      <c r="H44">
        <f t="shared" ca="1" si="5"/>
        <v>0</v>
      </c>
      <c r="I44" s="3">
        <f t="shared" ca="1" si="6"/>
        <v>1720.5698915899006</v>
      </c>
      <c r="J44" s="5">
        <f t="shared" ca="1" si="7"/>
        <v>44860</v>
      </c>
      <c r="K44" s="5">
        <f t="shared" ca="1" si="8"/>
        <v>44865</v>
      </c>
      <c r="L44" s="5">
        <f t="shared" ca="1" si="9"/>
        <v>44866</v>
      </c>
      <c r="M44" s="5">
        <f t="shared" ca="1" si="10"/>
        <v>44879</v>
      </c>
      <c r="N44" s="2">
        <f ca="1">Table1[[#This Row],[Shipping/frieght]]+Table1[[#This Row],[Expedite fees]]/Table1[[#This Row],[Distance]]</f>
        <v>119.84776069881383</v>
      </c>
      <c r="O44" t="str">
        <f t="shared" ca="1" si="11"/>
        <v>Expedite</v>
      </c>
    </row>
    <row r="45" spans="1:15" x14ac:dyDescent="0.55000000000000004">
      <c r="A45" t="s">
        <v>12</v>
      </c>
      <c r="B45">
        <f t="shared" ca="1" si="0"/>
        <v>0.50352735129599391</v>
      </c>
      <c r="C45" t="str" cm="1">
        <f t="array" aca="1" ref="C45" ca="1">INDEX(A:A,RANK(B45,B:B))</f>
        <v>CENTRAL STICKS S R O</v>
      </c>
      <c r="D45" s="1">
        <f t="shared" ca="1" si="1"/>
        <v>2888.1544192153297</v>
      </c>
      <c r="E45" s="2">
        <f t="shared" ca="1" si="2"/>
        <v>227.87538367608951</v>
      </c>
      <c r="F45" s="1">
        <f t="shared" ca="1" si="3"/>
        <v>121.00124336666607</v>
      </c>
      <c r="G45">
        <f t="shared" ca="1" si="4"/>
        <v>4.6659189446685789E-2</v>
      </c>
      <c r="H45">
        <f t="shared" ca="1" si="5"/>
        <v>0</v>
      </c>
      <c r="I45" s="3">
        <f t="shared" ca="1" si="6"/>
        <v>828.36536346182288</v>
      </c>
      <c r="J45" s="5">
        <f t="shared" ca="1" si="7"/>
        <v>44634</v>
      </c>
      <c r="K45" s="5">
        <f t="shared" ca="1" si="8"/>
        <v>44656</v>
      </c>
      <c r="L45" s="5">
        <f t="shared" ca="1" si="9"/>
        <v>44678</v>
      </c>
      <c r="M45" s="5">
        <f t="shared" ca="1" si="10"/>
        <v>44670</v>
      </c>
      <c r="N45" s="2">
        <f ca="1">Table1[[#This Row],[Shipping/frieght]]+Table1[[#This Row],[Expedite fees]]/Table1[[#This Row],[Distance]]</f>
        <v>121.00124336666607</v>
      </c>
      <c r="O45" t="str">
        <f t="shared" ca="1" si="11"/>
        <v>Standard</v>
      </c>
    </row>
    <row r="46" spans="1:15" x14ac:dyDescent="0.55000000000000004">
      <c r="A46" t="s">
        <v>13</v>
      </c>
      <c r="B46">
        <f t="shared" ca="1" si="0"/>
        <v>4.2371163779192589E-2</v>
      </c>
      <c r="C46" t="str" cm="1">
        <f t="array" aca="1" ref="C46" ca="1">INDEX(A:A,RANK(B46,B:B))</f>
        <v>POSIMAT S.A.</v>
      </c>
      <c r="D46" s="1">
        <f t="shared" ca="1" si="1"/>
        <v>8158.4016625581253</v>
      </c>
      <c r="E46" s="2">
        <f t="shared" ca="1" si="2"/>
        <v>643.69789117583605</v>
      </c>
      <c r="F46" s="1">
        <f t="shared" ca="1" si="3"/>
        <v>108.0464373618276</v>
      </c>
      <c r="G46">
        <f t="shared" ca="1" si="4"/>
        <v>0.79047881611976345</v>
      </c>
      <c r="H46">
        <f t="shared" ca="1" si="5"/>
        <v>500</v>
      </c>
      <c r="I46" s="3">
        <f t="shared" ca="1" si="6"/>
        <v>924.8726860764998</v>
      </c>
      <c r="J46" s="5">
        <f t="shared" ca="1" si="7"/>
        <v>44663</v>
      </c>
      <c r="K46" s="5">
        <f t="shared" ca="1" si="8"/>
        <v>44689</v>
      </c>
      <c r="L46" s="5">
        <f t="shared" ca="1" si="9"/>
        <v>44821</v>
      </c>
      <c r="M46" s="5">
        <f t="shared" ca="1" si="10"/>
        <v>44703</v>
      </c>
      <c r="N46" s="2">
        <f ca="1">Table1[[#This Row],[Shipping/frieght]]+Table1[[#This Row],[Expedite fees]]/Table1[[#This Row],[Distance]]</f>
        <v>108.58705231081166</v>
      </c>
      <c r="O46" t="str">
        <f t="shared" ca="1" si="11"/>
        <v>Standard</v>
      </c>
    </row>
    <row r="47" spans="1:15" x14ac:dyDescent="0.55000000000000004">
      <c r="A47" t="s">
        <v>14</v>
      </c>
      <c r="B47">
        <f t="shared" ca="1" si="0"/>
        <v>0.2935686652917624</v>
      </c>
      <c r="C47" t="str" cm="1">
        <f t="array" aca="1" ref="C47" ca="1">INDEX(A:A,RANK(B47,B:B))</f>
        <v>POSIMAT S.A.</v>
      </c>
      <c r="D47" s="1">
        <f t="shared" ca="1" si="1"/>
        <v>6497.6165398602207</v>
      </c>
      <c r="E47" s="2">
        <f t="shared" ca="1" si="2"/>
        <v>512.66194499497135</v>
      </c>
      <c r="F47" s="1">
        <f t="shared" ca="1" si="3"/>
        <v>115.51986672302515</v>
      </c>
      <c r="G47">
        <f t="shared" ca="1" si="4"/>
        <v>0.7426984216379745</v>
      </c>
      <c r="H47">
        <f t="shared" ca="1" si="5"/>
        <v>500</v>
      </c>
      <c r="I47" s="3">
        <f t="shared" ca="1" si="6"/>
        <v>1179.7135060456692</v>
      </c>
      <c r="J47" s="5">
        <f t="shared" ca="1" si="7"/>
        <v>44796</v>
      </c>
      <c r="K47" s="5">
        <f t="shared" ca="1" si="8"/>
        <v>44820</v>
      </c>
      <c r="L47" s="5">
        <f t="shared" ca="1" si="9"/>
        <v>44861</v>
      </c>
      <c r="M47" s="5">
        <f t="shared" ca="1" si="10"/>
        <v>44834</v>
      </c>
      <c r="N47" s="2">
        <f ca="1">Table1[[#This Row],[Shipping/frieght]]+Table1[[#This Row],[Expedite fees]]/Table1[[#This Row],[Distance]]</f>
        <v>115.94369843931699</v>
      </c>
      <c r="O47" t="str">
        <f t="shared" ca="1" si="11"/>
        <v>Standard</v>
      </c>
    </row>
    <row r="48" spans="1:15" x14ac:dyDescent="0.55000000000000004">
      <c r="A48" t="s">
        <v>16</v>
      </c>
      <c r="B48">
        <f t="shared" ca="1" si="0"/>
        <v>0.78296237793978252</v>
      </c>
      <c r="C48" t="str" cm="1">
        <f t="array" aca="1" ref="C48" ca="1">INDEX(A:A,RANK(B48,B:B))</f>
        <v>POSIMAT S.A.</v>
      </c>
      <c r="D48" s="1">
        <f t="shared" ca="1" si="1"/>
        <v>17154.071398272965</v>
      </c>
      <c r="E48" s="2">
        <f t="shared" ca="1" si="2"/>
        <v>1353.4562333237368</v>
      </c>
      <c r="F48" s="1">
        <f t="shared" ca="1" si="3"/>
        <v>103.23894613981487</v>
      </c>
      <c r="G48">
        <f t="shared" ca="1" si="4"/>
        <v>0.64415361113468472</v>
      </c>
      <c r="H48">
        <f t="shared" ca="1" si="5"/>
        <v>500</v>
      </c>
      <c r="I48" s="3">
        <f t="shared" ca="1" si="6"/>
        <v>1386.9591496150313</v>
      </c>
      <c r="J48" s="5">
        <f t="shared" ca="1" si="7"/>
        <v>44637</v>
      </c>
      <c r="K48" s="5">
        <f t="shared" ca="1" si="8"/>
        <v>44689</v>
      </c>
      <c r="L48" s="5">
        <f t="shared" ca="1" si="9"/>
        <v>44744</v>
      </c>
      <c r="M48" s="5">
        <f t="shared" ca="1" si="10"/>
        <v>44703</v>
      </c>
      <c r="N48" s="2">
        <f ca="1">Table1[[#This Row],[Shipping/frieght]]+Table1[[#This Row],[Expedite fees]]/Table1[[#This Row],[Distance]]</f>
        <v>103.59944702416952</v>
      </c>
      <c r="O48" t="str">
        <f t="shared" ca="1" si="11"/>
        <v>Standard</v>
      </c>
    </row>
    <row r="49" spans="1:15" x14ac:dyDescent="0.55000000000000004">
      <c r="A49" t="s">
        <v>15</v>
      </c>
      <c r="B49">
        <f t="shared" ca="1" si="0"/>
        <v>0.34972797989729043</v>
      </c>
      <c r="C49" t="str" cm="1">
        <f t="array" aca="1" ref="C49" ca="1">INDEX(A:A,RANK(B49,B:B))</f>
        <v>TAVIL INDEBE S A U</v>
      </c>
      <c r="D49" s="1">
        <f t="shared" ca="1" si="1"/>
        <v>1862.6852623934885</v>
      </c>
      <c r="E49" s="2">
        <f t="shared" ca="1" si="2"/>
        <v>146.96586720284625</v>
      </c>
      <c r="F49" s="1">
        <f t="shared" ca="1" si="3"/>
        <v>115.07056159540446</v>
      </c>
      <c r="G49">
        <f t="shared" ca="1" si="4"/>
        <v>0.92291131094254686</v>
      </c>
      <c r="H49">
        <f t="shared" ca="1" si="5"/>
        <v>500</v>
      </c>
      <c r="I49" s="3">
        <f t="shared" ca="1" si="6"/>
        <v>940.00996375250259</v>
      </c>
      <c r="J49" s="5">
        <f t="shared" ca="1" si="7"/>
        <v>44750</v>
      </c>
      <c r="K49" s="5">
        <f t="shared" ca="1" si="8"/>
        <v>44751</v>
      </c>
      <c r="L49" s="5">
        <f t="shared" ca="1" si="9"/>
        <v>44784</v>
      </c>
      <c r="M49" s="5">
        <f t="shared" ca="1" si="10"/>
        <v>44765</v>
      </c>
      <c r="N49" s="2">
        <f ca="1">Table1[[#This Row],[Shipping/frieght]]+Table1[[#This Row],[Expedite fees]]/Table1[[#This Row],[Distance]]</f>
        <v>115.60247085092342</v>
      </c>
      <c r="O49" t="str">
        <f t="shared" ca="1" si="11"/>
        <v>Standard</v>
      </c>
    </row>
    <row r="50" spans="1:15" x14ac:dyDescent="0.55000000000000004">
      <c r="A50" t="s">
        <v>9</v>
      </c>
      <c r="B50">
        <f t="shared" ca="1" si="0"/>
        <v>0.49398746169747199</v>
      </c>
      <c r="C50" t="str" cm="1">
        <f t="array" aca="1" ref="C50" ca="1">INDEX(A:A,RANK(B50,B:B))</f>
        <v>SOMIC VERPACKUNGSMASCHINEN</v>
      </c>
      <c r="D50" s="1">
        <f t="shared" ca="1" si="1"/>
        <v>18627.25388305002</v>
      </c>
      <c r="E50" s="2">
        <f t="shared" ca="1" si="2"/>
        <v>1469.6903313726466</v>
      </c>
      <c r="F50" s="1">
        <f t="shared" ca="1" si="3"/>
        <v>123.46750397363468</v>
      </c>
      <c r="G50">
        <f t="shared" ca="1" si="4"/>
        <v>0.96981701198018422</v>
      </c>
      <c r="H50">
        <f t="shared" ca="1" si="5"/>
        <v>0</v>
      </c>
      <c r="I50" s="3">
        <f t="shared" ca="1" si="6"/>
        <v>231.50999099738931</v>
      </c>
      <c r="J50" s="5">
        <f t="shared" ca="1" si="7"/>
        <v>44846</v>
      </c>
      <c r="K50" s="5">
        <f t="shared" ca="1" si="8"/>
        <v>44847</v>
      </c>
      <c r="L50" s="5">
        <f t="shared" ca="1" si="9"/>
        <v>44855</v>
      </c>
      <c r="M50" s="5">
        <f t="shared" ca="1" si="10"/>
        <v>44861</v>
      </c>
      <c r="N50" s="2">
        <f ca="1">Table1[[#This Row],[Shipping/frieght]]+Table1[[#This Row],[Expedite fees]]/Table1[[#This Row],[Distance]]</f>
        <v>123.46750397363468</v>
      </c>
      <c r="O50" t="str">
        <f t="shared" ca="1" si="11"/>
        <v>Expedite</v>
      </c>
    </row>
    <row r="51" spans="1:15" x14ac:dyDescent="0.55000000000000004">
      <c r="A51" t="s">
        <v>10</v>
      </c>
      <c r="B51">
        <f t="shared" ca="1" si="0"/>
        <v>0.37713046746376588</v>
      </c>
      <c r="C51" t="str" cm="1">
        <f t="array" aca="1" ref="C51" ca="1">INDEX(A:A,RANK(B51,B:B))</f>
        <v>UNILEVER ASIA PRIVATE LIMITED</v>
      </c>
      <c r="D51" s="1">
        <f t="shared" ca="1" si="1"/>
        <v>5377.9151099304645</v>
      </c>
      <c r="E51" s="2">
        <f t="shared" ca="1" si="2"/>
        <v>424.31750217351362</v>
      </c>
      <c r="F51" s="1">
        <f t="shared" ca="1" si="3"/>
        <v>109.04768247252417</v>
      </c>
      <c r="G51">
        <f t="shared" ca="1" si="4"/>
        <v>0.50674531352997332</v>
      </c>
      <c r="H51">
        <f t="shared" ca="1" si="5"/>
        <v>500</v>
      </c>
      <c r="I51" s="3">
        <f t="shared" ca="1" si="6"/>
        <v>1149.1507493263325</v>
      </c>
      <c r="J51" s="5">
        <f t="shared" ca="1" si="7"/>
        <v>44767</v>
      </c>
      <c r="K51" s="5">
        <f t="shared" ca="1" si="8"/>
        <v>44806</v>
      </c>
      <c r="L51" s="5">
        <f t="shared" ca="1" si="9"/>
        <v>44834</v>
      </c>
      <c r="M51" s="5">
        <f t="shared" ca="1" si="10"/>
        <v>44820</v>
      </c>
      <c r="N51" s="2">
        <f ca="1">Table1[[#This Row],[Shipping/frieght]]+Table1[[#This Row],[Expedite fees]]/Table1[[#This Row],[Distance]]</f>
        <v>109.48278639626361</v>
      </c>
      <c r="O51" t="str">
        <f t="shared" ca="1" si="11"/>
        <v>Standard</v>
      </c>
    </row>
    <row r="52" spans="1:15" x14ac:dyDescent="0.55000000000000004">
      <c r="A52" t="s">
        <v>11</v>
      </c>
      <c r="B52">
        <f t="shared" ca="1" si="0"/>
        <v>0.42453748540221259</v>
      </c>
      <c r="C52" t="str" cm="1">
        <f t="array" aca="1" ref="C52" ca="1">INDEX(A:A,RANK(B52,B:B))</f>
        <v>POSIMAT S.A.</v>
      </c>
      <c r="D52" s="1">
        <f t="shared" ca="1" si="1"/>
        <v>18983.40870492332</v>
      </c>
      <c r="E52" s="2">
        <f t="shared" ca="1" si="2"/>
        <v>1497.79094681845</v>
      </c>
      <c r="F52" s="1">
        <f t="shared" ca="1" si="3"/>
        <v>115.39174627487377</v>
      </c>
      <c r="G52">
        <f t="shared" ca="1" si="4"/>
        <v>0.92811932756727999</v>
      </c>
      <c r="H52">
        <f t="shared" ca="1" si="5"/>
        <v>500</v>
      </c>
      <c r="I52" s="3">
        <f t="shared" ca="1" si="6"/>
        <v>1277.0609435916369</v>
      </c>
      <c r="J52" s="5">
        <f t="shared" ca="1" si="7"/>
        <v>44706</v>
      </c>
      <c r="K52" s="5">
        <f t="shared" ca="1" si="8"/>
        <v>44711</v>
      </c>
      <c r="L52" s="5">
        <f t="shared" ca="1" si="9"/>
        <v>44742</v>
      </c>
      <c r="M52" s="5">
        <f t="shared" ca="1" si="10"/>
        <v>44725</v>
      </c>
      <c r="N52" s="2">
        <f ca="1">Table1[[#This Row],[Shipping/frieght]]+Table1[[#This Row],[Expedite fees]]/Table1[[#This Row],[Distance]]</f>
        <v>115.78327026792127</v>
      </c>
      <c r="O52" t="str">
        <f t="shared" ca="1" si="11"/>
        <v>Standard</v>
      </c>
    </row>
    <row r="53" spans="1:15" x14ac:dyDescent="0.55000000000000004">
      <c r="A53" t="s">
        <v>12</v>
      </c>
      <c r="B53">
        <f t="shared" ca="1" si="0"/>
        <v>0.49566065311182361</v>
      </c>
      <c r="C53" t="str" cm="1">
        <f t="array" aca="1" ref="C53" ca="1">INDEX(A:A,RANK(B53,B:B))</f>
        <v>TAVIL INDEBE S A U</v>
      </c>
      <c r="D53" s="1">
        <f t="shared" ca="1" si="1"/>
        <v>4266.598916072453</v>
      </c>
      <c r="E53" s="2">
        <f t="shared" ca="1" si="2"/>
        <v>336.63465447811654</v>
      </c>
      <c r="F53" s="1">
        <f t="shared" ca="1" si="3"/>
        <v>124.86117344166858</v>
      </c>
      <c r="G53">
        <f t="shared" ca="1" si="4"/>
        <v>0.62690023198357048</v>
      </c>
      <c r="H53">
        <f t="shared" ca="1" si="5"/>
        <v>0</v>
      </c>
      <c r="I53" s="3">
        <f t="shared" ca="1" si="6"/>
        <v>1082.314318665145</v>
      </c>
      <c r="J53" s="5">
        <f t="shared" ca="1" si="7"/>
        <v>44841</v>
      </c>
      <c r="K53" s="5">
        <f t="shared" ca="1" si="8"/>
        <v>44843</v>
      </c>
      <c r="L53" s="5">
        <f t="shared" ca="1" si="9"/>
        <v>44843</v>
      </c>
      <c r="M53" s="5">
        <f t="shared" ca="1" si="10"/>
        <v>44857</v>
      </c>
      <c r="N53" s="2">
        <f ca="1">Table1[[#This Row],[Shipping/frieght]]+Table1[[#This Row],[Expedite fees]]/Table1[[#This Row],[Distance]]</f>
        <v>124.86117344166858</v>
      </c>
      <c r="O53" t="str">
        <f t="shared" ca="1" si="11"/>
        <v>Expedite</v>
      </c>
    </row>
    <row r="54" spans="1:15" x14ac:dyDescent="0.55000000000000004">
      <c r="A54" t="s">
        <v>13</v>
      </c>
      <c r="B54">
        <f t="shared" ca="1" si="0"/>
        <v>0.74721504178986742</v>
      </c>
      <c r="C54" t="str" cm="1">
        <f t="array" aca="1" ref="C54" ca="1">INDEX(A:A,RANK(B54,B:B))</f>
        <v>POSIMAT S.A.</v>
      </c>
      <c r="D54" s="1">
        <f t="shared" ca="1" si="1"/>
        <v>15141.402588433048</v>
      </c>
      <c r="E54" s="2">
        <f t="shared" ca="1" si="2"/>
        <v>1194.6566642273674</v>
      </c>
      <c r="F54" s="1">
        <f t="shared" ca="1" si="3"/>
        <v>104.9412536713002</v>
      </c>
      <c r="G54">
        <f t="shared" ca="1" si="4"/>
        <v>0.51993831439719451</v>
      </c>
      <c r="H54">
        <f t="shared" ca="1" si="5"/>
        <v>500</v>
      </c>
      <c r="I54" s="3">
        <f t="shared" ca="1" si="6"/>
        <v>689.55129546933597</v>
      </c>
      <c r="J54" s="5">
        <f t="shared" ca="1" si="7"/>
        <v>44666</v>
      </c>
      <c r="K54" s="5">
        <f t="shared" ca="1" si="8"/>
        <v>44667</v>
      </c>
      <c r="L54" s="5">
        <f t="shared" ca="1" si="9"/>
        <v>44788</v>
      </c>
      <c r="M54" s="5">
        <f t="shared" ca="1" si="10"/>
        <v>44681</v>
      </c>
      <c r="N54" s="2">
        <f ca="1">Table1[[#This Row],[Shipping/frieght]]+Table1[[#This Row],[Expedite fees]]/Table1[[#This Row],[Distance]]</f>
        <v>105.66636288838851</v>
      </c>
      <c r="O54" t="str">
        <f t="shared" ca="1" si="11"/>
        <v>Standard</v>
      </c>
    </row>
    <row r="55" spans="1:15" x14ac:dyDescent="0.55000000000000004">
      <c r="A55" t="s">
        <v>14</v>
      </c>
      <c r="B55">
        <f t="shared" ca="1" si="0"/>
        <v>0.86963699424902496</v>
      </c>
      <c r="C55" t="str" cm="1">
        <f t="array" aca="1" ref="C55" ca="1">INDEX(A:A,RANK(B55,B:B))</f>
        <v>TAVIL INDEBE S A U</v>
      </c>
      <c r="D55" s="1">
        <f t="shared" ca="1" si="1"/>
        <v>2992.2275581357271</v>
      </c>
      <c r="E55" s="2">
        <f t="shared" ca="1" si="2"/>
        <v>236.08675433690885</v>
      </c>
      <c r="F55" s="1">
        <f t="shared" ca="1" si="3"/>
        <v>104.85843344516326</v>
      </c>
      <c r="G55">
        <f t="shared" ca="1" si="4"/>
        <v>5.2246737051432346E-3</v>
      </c>
      <c r="H55">
        <f t="shared" ca="1" si="5"/>
        <v>0</v>
      </c>
      <c r="I55" s="3">
        <f t="shared" ca="1" si="6"/>
        <v>1809.3643675810165</v>
      </c>
      <c r="J55" s="5">
        <f t="shared" ca="1" si="7"/>
        <v>44867</v>
      </c>
      <c r="K55" s="5">
        <f t="shared" ca="1" si="8"/>
        <v>44867</v>
      </c>
      <c r="L55" s="5">
        <f t="shared" ca="1" si="9"/>
        <v>44867</v>
      </c>
      <c r="M55" s="5">
        <f t="shared" ca="1" si="10"/>
        <v>44881</v>
      </c>
      <c r="N55" s="2">
        <f ca="1">Table1[[#This Row],[Shipping/frieght]]+Table1[[#This Row],[Expedite fees]]/Table1[[#This Row],[Distance]]</f>
        <v>104.85843344516326</v>
      </c>
      <c r="O55" t="str">
        <f t="shared" ca="1" si="11"/>
        <v>Expedite</v>
      </c>
    </row>
    <row r="56" spans="1:15" x14ac:dyDescent="0.55000000000000004">
      <c r="A56" t="s">
        <v>16</v>
      </c>
      <c r="B56">
        <f t="shared" ca="1" si="0"/>
        <v>0.65017656215351527</v>
      </c>
      <c r="C56" t="str" cm="1">
        <f t="array" aca="1" ref="C56" ca="1">INDEX(A:A,RANK(B56,B:B))</f>
        <v>CENTRAL STICKS S.R.O.</v>
      </c>
      <c r="D56" s="1">
        <f t="shared" ca="1" si="1"/>
        <v>11962.473377683036</v>
      </c>
      <c r="E56" s="2">
        <f t="shared" ca="1" si="2"/>
        <v>943.83914949919154</v>
      </c>
      <c r="F56" s="1">
        <f t="shared" ca="1" si="3"/>
        <v>120.82142088999142</v>
      </c>
      <c r="G56">
        <f t="shared" ca="1" si="4"/>
        <v>0.98895216752790227</v>
      </c>
      <c r="H56">
        <f t="shared" ca="1" si="5"/>
        <v>500</v>
      </c>
      <c r="I56" s="3">
        <f t="shared" ca="1" si="6"/>
        <v>623.967327818743</v>
      </c>
      <c r="J56" s="5">
        <f t="shared" ca="1" si="7"/>
        <v>44738</v>
      </c>
      <c r="K56" s="5">
        <f t="shared" ca="1" si="8"/>
        <v>44759</v>
      </c>
      <c r="L56" s="5">
        <f t="shared" ca="1" si="9"/>
        <v>44832</v>
      </c>
      <c r="M56" s="5">
        <f t="shared" ca="1" si="10"/>
        <v>44773</v>
      </c>
      <c r="N56" s="2">
        <f ca="1">Table1[[#This Row],[Shipping/frieght]]+Table1[[#This Row],[Expedite fees]]/Table1[[#This Row],[Distance]]</f>
        <v>121.62274489800942</v>
      </c>
      <c r="O56" t="str">
        <f t="shared" ca="1" si="11"/>
        <v>Standard</v>
      </c>
    </row>
    <row r="57" spans="1:15" x14ac:dyDescent="0.55000000000000004">
      <c r="A57" t="s">
        <v>15</v>
      </c>
      <c r="B57">
        <f t="shared" ca="1" si="0"/>
        <v>0.51532063491474911</v>
      </c>
      <c r="C57" t="str" cm="1">
        <f t="array" aca="1" ref="C57" ca="1">INDEX(A:A,RANK(B57,B:B))</f>
        <v>H&amp;R SOUTH AFRICA (PTY) LTD</v>
      </c>
      <c r="D57" s="1">
        <f t="shared" ca="1" si="1"/>
        <v>249.25966467677529</v>
      </c>
      <c r="E57" s="2">
        <f t="shared" ca="1" si="2"/>
        <v>19.666587542997569</v>
      </c>
      <c r="F57" s="1">
        <f t="shared" ca="1" si="3"/>
        <v>116.46694952127007</v>
      </c>
      <c r="G57">
        <f t="shared" ca="1" si="4"/>
        <v>0.34080078151782167</v>
      </c>
      <c r="H57">
        <f t="shared" ca="1" si="5"/>
        <v>0</v>
      </c>
      <c r="I57" s="3">
        <f t="shared" ca="1" si="6"/>
        <v>2084.9880099281477</v>
      </c>
      <c r="J57" s="5">
        <f t="shared" ca="1" si="7"/>
        <v>44813</v>
      </c>
      <c r="K57" s="5">
        <f t="shared" ca="1" si="8"/>
        <v>44822</v>
      </c>
      <c r="L57" s="5">
        <f t="shared" ca="1" si="9"/>
        <v>44832</v>
      </c>
      <c r="M57" s="5">
        <f t="shared" ca="1" si="10"/>
        <v>44836</v>
      </c>
      <c r="N57" s="2">
        <f ca="1">Table1[[#This Row],[Shipping/frieght]]+Table1[[#This Row],[Expedite fees]]/Table1[[#This Row],[Distance]]</f>
        <v>116.46694952127007</v>
      </c>
      <c r="O57" t="str">
        <f t="shared" ca="1" si="11"/>
        <v>Expedite</v>
      </c>
    </row>
    <row r="58" spans="1:15" x14ac:dyDescent="0.55000000000000004">
      <c r="A58" t="s">
        <v>9</v>
      </c>
      <c r="B58">
        <f t="shared" ca="1" si="0"/>
        <v>0.47756930302964007</v>
      </c>
      <c r="C58" t="str" cm="1">
        <f t="array" aca="1" ref="C58" ca="1">INDEX(A:A,RANK(B58,B:B))</f>
        <v>TAVIL INDEBE S A U</v>
      </c>
      <c r="D58" s="1">
        <f t="shared" ca="1" si="1"/>
        <v>12118.520672355633</v>
      </c>
      <c r="E58" s="2">
        <f t="shared" ca="1" si="2"/>
        <v>956.15128104885946</v>
      </c>
      <c r="F58" s="1">
        <f t="shared" ca="1" si="3"/>
        <v>123.5782095275502</v>
      </c>
      <c r="G58">
        <f t="shared" ca="1" si="4"/>
        <v>0.77086960576735009</v>
      </c>
      <c r="H58">
        <f t="shared" ca="1" si="5"/>
        <v>0</v>
      </c>
      <c r="I58" s="3">
        <f t="shared" ca="1" si="6"/>
        <v>999.12230424511017</v>
      </c>
      <c r="J58" s="5">
        <f t="shared" ca="1" si="7"/>
        <v>44819</v>
      </c>
      <c r="K58" s="5">
        <f t="shared" ca="1" si="8"/>
        <v>44852</v>
      </c>
      <c r="L58" s="5">
        <f t="shared" ca="1" si="9"/>
        <v>44864</v>
      </c>
      <c r="M58" s="5">
        <f t="shared" ca="1" si="10"/>
        <v>44866</v>
      </c>
      <c r="N58" s="2">
        <f ca="1">Table1[[#This Row],[Shipping/frieght]]+Table1[[#This Row],[Expedite fees]]/Table1[[#This Row],[Distance]]</f>
        <v>123.5782095275502</v>
      </c>
      <c r="O58" t="str">
        <f t="shared" ca="1" si="11"/>
        <v>Expedite</v>
      </c>
    </row>
    <row r="59" spans="1:15" x14ac:dyDescent="0.55000000000000004">
      <c r="A59" t="s">
        <v>10</v>
      </c>
      <c r="B59">
        <f t="shared" ca="1" si="0"/>
        <v>0.83073320224954972</v>
      </c>
      <c r="C59" t="str" cm="1">
        <f t="array" aca="1" ref="C59" ca="1">INDEX(A:A,RANK(B59,B:B))</f>
        <v>POSIMAT S.A.</v>
      </c>
      <c r="D59" s="1">
        <f t="shared" ca="1" si="1"/>
        <v>16288.495618488139</v>
      </c>
      <c r="E59" s="2">
        <f t="shared" ca="1" si="2"/>
        <v>1285.1623042987142</v>
      </c>
      <c r="F59" s="1">
        <f t="shared" ca="1" si="3"/>
        <v>125.11804029592483</v>
      </c>
      <c r="G59">
        <f t="shared" ca="1" si="4"/>
        <v>0.33044016310241564</v>
      </c>
      <c r="H59">
        <f t="shared" ca="1" si="5"/>
        <v>0</v>
      </c>
      <c r="I59" s="3">
        <f t="shared" ca="1" si="6"/>
        <v>1620.0350336099923</v>
      </c>
      <c r="J59" s="5">
        <f t="shared" ca="1" si="7"/>
        <v>44628</v>
      </c>
      <c r="K59" s="5">
        <f t="shared" ca="1" si="8"/>
        <v>44672</v>
      </c>
      <c r="L59" s="5">
        <f t="shared" ca="1" si="9"/>
        <v>44806</v>
      </c>
      <c r="M59" s="5">
        <f t="shared" ca="1" si="10"/>
        <v>44686</v>
      </c>
      <c r="N59" s="2">
        <f ca="1">Table1[[#This Row],[Shipping/frieght]]+Table1[[#This Row],[Expedite fees]]/Table1[[#This Row],[Distance]]</f>
        <v>125.11804029592483</v>
      </c>
      <c r="O59" t="str">
        <f t="shared" ca="1" si="11"/>
        <v>Standard</v>
      </c>
    </row>
    <row r="60" spans="1:15" x14ac:dyDescent="0.55000000000000004">
      <c r="A60" t="s">
        <v>11</v>
      </c>
      <c r="B60">
        <f t="shared" ca="1" si="0"/>
        <v>0.58934790725292574</v>
      </c>
      <c r="C60" t="str" cm="1">
        <f t="array" aca="1" ref="C60" ca="1">INDEX(A:A,RANK(B60,B:B))</f>
        <v>CENTRAL STICKS S.R.O.</v>
      </c>
      <c r="D60" s="1">
        <f t="shared" ca="1" si="1"/>
        <v>11546.124043692114</v>
      </c>
      <c r="E60" s="2">
        <f t="shared" ca="1" si="2"/>
        <v>910.98918704730784</v>
      </c>
      <c r="F60" s="1">
        <f t="shared" ca="1" si="3"/>
        <v>124.42586985853789</v>
      </c>
      <c r="G60">
        <f t="shared" ca="1" si="4"/>
        <v>0.52396462418387335</v>
      </c>
      <c r="H60">
        <f t="shared" ca="1" si="5"/>
        <v>0</v>
      </c>
      <c r="I60" s="3">
        <f t="shared" ca="1" si="6"/>
        <v>898.60850061562348</v>
      </c>
      <c r="J60" s="5">
        <f t="shared" ca="1" si="7"/>
        <v>44817</v>
      </c>
      <c r="K60" s="5">
        <f t="shared" ca="1" si="8"/>
        <v>44837</v>
      </c>
      <c r="L60" s="5">
        <f t="shared" ca="1" si="9"/>
        <v>44838</v>
      </c>
      <c r="M60" s="5">
        <f t="shared" ca="1" si="10"/>
        <v>44851</v>
      </c>
      <c r="N60" s="2">
        <f ca="1">Table1[[#This Row],[Shipping/frieght]]+Table1[[#This Row],[Expedite fees]]/Table1[[#This Row],[Distance]]</f>
        <v>124.42586985853789</v>
      </c>
      <c r="O60" t="str">
        <f t="shared" ca="1" si="11"/>
        <v>Expedite</v>
      </c>
    </row>
    <row r="61" spans="1:15" x14ac:dyDescent="0.55000000000000004">
      <c r="A61" t="s">
        <v>12</v>
      </c>
      <c r="B61">
        <f t="shared" ca="1" si="0"/>
        <v>0.98938614987958795</v>
      </c>
      <c r="C61" t="str" cm="1">
        <f t="array" aca="1" ref="C61" ca="1">INDEX(A:A,RANK(B61,B:B))</f>
        <v>UNILEVER ASCC</v>
      </c>
      <c r="D61" s="1">
        <f t="shared" ca="1" si="1"/>
        <v>3584.8205889270312</v>
      </c>
      <c r="E61" s="2">
        <f t="shared" ca="1" si="2"/>
        <v>282.84234446634275</v>
      </c>
      <c r="F61" s="1">
        <f t="shared" ca="1" si="3"/>
        <v>105.10038150190384</v>
      </c>
      <c r="G61">
        <f t="shared" ca="1" si="4"/>
        <v>0.81450342568952583</v>
      </c>
      <c r="H61">
        <f t="shared" ca="1" si="5"/>
        <v>500</v>
      </c>
      <c r="I61" s="3">
        <f t="shared" ca="1" si="6"/>
        <v>1165.7938277031963</v>
      </c>
      <c r="J61" s="5">
        <f t="shared" ca="1" si="7"/>
        <v>44714</v>
      </c>
      <c r="K61" s="5">
        <f t="shared" ca="1" si="8"/>
        <v>44720</v>
      </c>
      <c r="L61" s="5">
        <f t="shared" ca="1" si="9"/>
        <v>44772</v>
      </c>
      <c r="M61" s="5">
        <f t="shared" ca="1" si="10"/>
        <v>44734</v>
      </c>
      <c r="N61" s="2">
        <f ca="1">Table1[[#This Row],[Shipping/frieght]]+Table1[[#This Row],[Expedite fees]]/Table1[[#This Row],[Distance]]</f>
        <v>105.52927380525827</v>
      </c>
      <c r="O61" t="str">
        <f t="shared" ca="1" si="11"/>
        <v>Standard</v>
      </c>
    </row>
    <row r="62" spans="1:15" x14ac:dyDescent="0.55000000000000004">
      <c r="A62" t="s">
        <v>13</v>
      </c>
      <c r="B62">
        <f t="shared" ca="1" si="0"/>
        <v>0.50542268558557124</v>
      </c>
      <c r="C62" t="str" cm="1">
        <f t="array" aca="1" ref="C62" ca="1">INDEX(A:A,RANK(B62,B:B))</f>
        <v>SOMIC VERPACKUNGSMASCHINEN</v>
      </c>
      <c r="D62" s="1">
        <f t="shared" ca="1" si="1"/>
        <v>10761.778125142839</v>
      </c>
      <c r="E62" s="2">
        <f t="shared" ca="1" si="2"/>
        <v>849.10429407377001</v>
      </c>
      <c r="F62" s="1">
        <f t="shared" ca="1" si="3"/>
        <v>127.54423763330085</v>
      </c>
      <c r="G62">
        <f t="shared" ca="1" si="4"/>
        <v>0.53957955969781668</v>
      </c>
      <c r="H62">
        <f t="shared" ca="1" si="5"/>
        <v>0</v>
      </c>
      <c r="I62" s="3">
        <f t="shared" ca="1" si="6"/>
        <v>1998.0972887443424</v>
      </c>
      <c r="J62" s="5">
        <f t="shared" ca="1" si="7"/>
        <v>44798</v>
      </c>
      <c r="K62" s="5">
        <f t="shared" ca="1" si="8"/>
        <v>44822</v>
      </c>
      <c r="L62" s="5">
        <f t="shared" ca="1" si="9"/>
        <v>44825</v>
      </c>
      <c r="M62" s="5">
        <f t="shared" ca="1" si="10"/>
        <v>44836</v>
      </c>
      <c r="N62" s="2">
        <f ca="1">Table1[[#This Row],[Shipping/frieght]]+Table1[[#This Row],[Expedite fees]]/Table1[[#This Row],[Distance]]</f>
        <v>127.54423763330085</v>
      </c>
      <c r="O62" t="str">
        <f t="shared" ca="1" si="11"/>
        <v>Expedite</v>
      </c>
    </row>
    <row r="63" spans="1:15" x14ac:dyDescent="0.55000000000000004">
      <c r="A63" t="s">
        <v>14</v>
      </c>
      <c r="B63">
        <f t="shared" ca="1" si="0"/>
        <v>0.61037411670808239</v>
      </c>
      <c r="C63" t="str" cm="1">
        <f t="array" aca="1" ref="C63" ca="1">INDEX(A:A,RANK(B63,B:B))</f>
        <v>H&amp;R SOUTH AFRICA (PTY) LTD</v>
      </c>
      <c r="D63" s="1">
        <f t="shared" ca="1" si="1"/>
        <v>5951.5172767701642</v>
      </c>
      <c r="E63" s="2">
        <f t="shared" ca="1" si="2"/>
        <v>469.57471313716593</v>
      </c>
      <c r="F63" s="1">
        <f t="shared" ca="1" si="3"/>
        <v>129.89457417493446</v>
      </c>
      <c r="G63">
        <f t="shared" ca="1" si="4"/>
        <v>0.80246276084518731</v>
      </c>
      <c r="H63">
        <f t="shared" ca="1" si="5"/>
        <v>500</v>
      </c>
      <c r="I63" s="3">
        <f t="shared" ca="1" si="6"/>
        <v>1168.532639097943</v>
      </c>
      <c r="J63" s="5">
        <f t="shared" ca="1" si="7"/>
        <v>44664</v>
      </c>
      <c r="K63" s="5">
        <f t="shared" ca="1" si="8"/>
        <v>44671</v>
      </c>
      <c r="L63" s="5">
        <f t="shared" ca="1" si="9"/>
        <v>44692</v>
      </c>
      <c r="M63" s="5">
        <f t="shared" ca="1" si="10"/>
        <v>44685</v>
      </c>
      <c r="N63" s="2">
        <f ca="1">Table1[[#This Row],[Shipping/frieght]]+Table1[[#This Row],[Expedite fees]]/Table1[[#This Row],[Distance]]</f>
        <v>130.32246123882169</v>
      </c>
      <c r="O63" t="str">
        <f t="shared" ca="1" si="11"/>
        <v>Standard</v>
      </c>
    </row>
    <row r="64" spans="1:15" x14ac:dyDescent="0.55000000000000004">
      <c r="A64" t="s">
        <v>16</v>
      </c>
      <c r="B64">
        <f t="shared" ca="1" si="0"/>
        <v>0.79332463154076593</v>
      </c>
      <c r="C64" t="str" cm="1">
        <f t="array" aca="1" ref="C64" ca="1">INDEX(A:A,RANK(B64,B:B))</f>
        <v>UNILEVER ASIA PRIVATE LIMITED</v>
      </c>
      <c r="D64" s="1">
        <f t="shared" ca="1" si="1"/>
        <v>11692.413831301537</v>
      </c>
      <c r="E64" s="2">
        <f t="shared" ca="1" si="2"/>
        <v>922.53145128969129</v>
      </c>
      <c r="F64" s="1">
        <f t="shared" ca="1" si="3"/>
        <v>115.21747763541264</v>
      </c>
      <c r="G64">
        <f t="shared" ca="1" si="4"/>
        <v>0.63932451097606158</v>
      </c>
      <c r="H64">
        <f t="shared" ca="1" si="5"/>
        <v>500</v>
      </c>
      <c r="I64" s="3">
        <f t="shared" ca="1" si="6"/>
        <v>1299.9077274844208</v>
      </c>
      <c r="J64" s="5">
        <f t="shared" ca="1" si="7"/>
        <v>44771</v>
      </c>
      <c r="K64" s="5">
        <f t="shared" ca="1" si="8"/>
        <v>44796</v>
      </c>
      <c r="L64" s="5">
        <f t="shared" ca="1" si="9"/>
        <v>44841</v>
      </c>
      <c r="M64" s="5">
        <f t="shared" ca="1" si="10"/>
        <v>44810</v>
      </c>
      <c r="N64" s="2">
        <f ca="1">Table1[[#This Row],[Shipping/frieght]]+Table1[[#This Row],[Expedite fees]]/Table1[[#This Row],[Distance]]</f>
        <v>115.60212032152667</v>
      </c>
      <c r="O64" t="str">
        <f t="shared" ca="1" si="11"/>
        <v>Standard</v>
      </c>
    </row>
    <row r="65" spans="1:15" x14ac:dyDescent="0.55000000000000004">
      <c r="A65" t="s">
        <v>15</v>
      </c>
      <c r="B65">
        <f t="shared" ca="1" si="0"/>
        <v>0.84057778768806624</v>
      </c>
      <c r="C65" t="str" cm="1">
        <f t="array" aca="1" ref="C65" ca="1">INDEX(A:A,RANK(B65,B:B))</f>
        <v>UNILEVER ASCC</v>
      </c>
      <c r="D65" s="1">
        <f t="shared" ca="1" si="1"/>
        <v>6148.4255202639361</v>
      </c>
      <c r="E65" s="2">
        <f t="shared" ca="1" si="2"/>
        <v>485.11077354882457</v>
      </c>
      <c r="F65" s="1">
        <f t="shared" ca="1" si="3"/>
        <v>120.11327510262768</v>
      </c>
      <c r="G65">
        <f t="shared" ca="1" si="4"/>
        <v>0.17285010653590427</v>
      </c>
      <c r="H65">
        <f t="shared" ca="1" si="5"/>
        <v>0</v>
      </c>
      <c r="I65" s="3">
        <f t="shared" ca="1" si="6"/>
        <v>1251.8432822922748</v>
      </c>
      <c r="J65" s="5">
        <f t="shared" ca="1" si="7"/>
        <v>44635</v>
      </c>
      <c r="K65" s="5">
        <f t="shared" ca="1" si="8"/>
        <v>44729</v>
      </c>
      <c r="L65" s="5">
        <f t="shared" ca="1" si="9"/>
        <v>44736</v>
      </c>
      <c r="M65" s="5">
        <f t="shared" ca="1" si="10"/>
        <v>44743</v>
      </c>
      <c r="N65" s="2">
        <f ca="1">Table1[[#This Row],[Shipping/frieght]]+Table1[[#This Row],[Expedite fees]]/Table1[[#This Row],[Distance]]</f>
        <v>120.11327510262768</v>
      </c>
      <c r="O65" t="str">
        <f t="shared" ca="1" si="11"/>
        <v>Expedite</v>
      </c>
    </row>
    <row r="66" spans="1:15" x14ac:dyDescent="0.55000000000000004">
      <c r="A66" t="s">
        <v>9</v>
      </c>
      <c r="B66">
        <f t="shared" ca="1" si="0"/>
        <v>0.26284703986065883</v>
      </c>
      <c r="C66" t="str" cm="1">
        <f t="array" aca="1" ref="C66" ca="1">INDEX(A:A,RANK(B66,B:B))</f>
        <v>H&amp;R SOUTH AFRICA (PTY) LTD</v>
      </c>
      <c r="D66" s="1">
        <f t="shared" ca="1" si="1"/>
        <v>11694.580257895819</v>
      </c>
      <c r="E66" s="2">
        <f t="shared" ca="1" si="2"/>
        <v>922.70238234798012</v>
      </c>
      <c r="F66" s="1">
        <f t="shared" ca="1" si="3"/>
        <v>119.33066037879694</v>
      </c>
      <c r="G66">
        <f t="shared" ca="1" si="4"/>
        <v>0.68469319558285702</v>
      </c>
      <c r="H66">
        <f t="shared" ca="1" si="5"/>
        <v>500</v>
      </c>
      <c r="I66" s="3">
        <f t="shared" ca="1" si="6"/>
        <v>2390.152524772624</v>
      </c>
      <c r="J66" s="5">
        <f t="shared" ca="1" si="7"/>
        <v>44705</v>
      </c>
      <c r="K66" s="5">
        <f t="shared" ca="1" si="8"/>
        <v>44792</v>
      </c>
      <c r="L66" s="5">
        <f t="shared" ca="1" si="9"/>
        <v>44848</v>
      </c>
      <c r="M66" s="5">
        <f t="shared" ca="1" si="10"/>
        <v>44806</v>
      </c>
      <c r="N66" s="2">
        <f ca="1">Table1[[#This Row],[Shipping/frieght]]+Table1[[#This Row],[Expedite fees]]/Table1[[#This Row],[Distance]]</f>
        <v>119.53985204954505</v>
      </c>
      <c r="O66" t="str">
        <f t="shared" ca="1" si="11"/>
        <v>Standard</v>
      </c>
    </row>
    <row r="67" spans="1:15" x14ac:dyDescent="0.55000000000000004">
      <c r="A67" t="s">
        <v>10</v>
      </c>
      <c r="B67">
        <f t="shared" ref="B67:B130" ca="1" si="12">RAND()</f>
        <v>0.81186312908559766</v>
      </c>
      <c r="C67" t="str" cm="1">
        <f t="array" aca="1" ref="C67" ca="1">INDEX(A:A,RANK(B67,B:B))</f>
        <v>UNILEVER ASIA PRIVATE LIMITED</v>
      </c>
      <c r="D67" s="1">
        <f t="shared" ref="D67:D130" ca="1" si="13">RAND()*20000</f>
        <v>2059.885260691543</v>
      </c>
      <c r="E67" s="2">
        <f t="shared" ref="E67:E130" ca="1" si="14">D67*0.0789</f>
        <v>162.52494706856274</v>
      </c>
      <c r="F67" s="1">
        <f t="shared" ref="F67:F130" ca="1" si="15">NORMINV(RAND(), 120, 5.7)</f>
        <v>125.17259945527101</v>
      </c>
      <c r="G67">
        <f t="shared" ref="G67:G130" ca="1" si="16">RAND()</f>
        <v>0.71277822617132991</v>
      </c>
      <c r="H67">
        <f t="shared" ref="H67:H130" ca="1" si="17">IF(L67&lt;M67,0,IF(L67&gt;M67,IF(G67&gt;(0.5),500,IF(G67&lt;(0.5),0)),0))</f>
        <v>500</v>
      </c>
      <c r="I67" s="3">
        <f t="shared" ref="I67:I130" ca="1" si="18">NORMINV(RAND(), 1200, 500)</f>
        <v>1727.3810669446043</v>
      </c>
      <c r="J67" s="5">
        <f t="shared" ref="J67:J130" ca="1" si="19">RANDBETWEEN(DATE(2022,3,4),DATE(2022,11,2))</f>
        <v>44717</v>
      </c>
      <c r="K67" s="5">
        <f t="shared" ref="K67:K130" ca="1" si="20">RANDBETWEEN(J67,L67)</f>
        <v>44718</v>
      </c>
      <c r="L67" s="5">
        <f t="shared" ref="L67:L130" ca="1" si="21">RANDBETWEEN(J67,DATE(2022,11,2))</f>
        <v>44745</v>
      </c>
      <c r="M67" s="5">
        <f t="shared" ref="M67:M130" ca="1" si="22">K67+14</f>
        <v>44732</v>
      </c>
      <c r="N67" s="2">
        <f ca="1">Table1[[#This Row],[Shipping/frieght]]+Table1[[#This Row],[Expedite fees]]/Table1[[#This Row],[Distance]]</f>
        <v>125.4620549839717</v>
      </c>
      <c r="O67" t="str">
        <f t="shared" ref="O67:O130" ca="1" si="23">IF(L67&lt;M67,"Expedite",IF(L67&gt;M67,"Standard"))</f>
        <v>Standard</v>
      </c>
    </row>
    <row r="68" spans="1:15" x14ac:dyDescent="0.55000000000000004">
      <c r="A68" t="s">
        <v>11</v>
      </c>
      <c r="B68">
        <f t="shared" ca="1" si="12"/>
        <v>0.54336565566248785</v>
      </c>
      <c r="C68" t="str" cm="1">
        <f t="array" aca="1" ref="C68" ca="1">INDEX(A:A,RANK(B68,B:B))</f>
        <v>UNILEVER ASIA PRIVATE LIMITED</v>
      </c>
      <c r="D68" s="1">
        <f t="shared" ca="1" si="13"/>
        <v>5607.5288847433694</v>
      </c>
      <c r="E68" s="2">
        <f t="shared" ca="1" si="14"/>
        <v>442.43402900625182</v>
      </c>
      <c r="F68" s="1">
        <f t="shared" ca="1" si="15"/>
        <v>133.09652217716791</v>
      </c>
      <c r="G68">
        <f t="shared" ca="1" si="16"/>
        <v>0.88769208662468324</v>
      </c>
      <c r="H68">
        <f t="shared" ca="1" si="17"/>
        <v>500</v>
      </c>
      <c r="I68" s="3">
        <f t="shared" ca="1" si="18"/>
        <v>1543.7730755999582</v>
      </c>
      <c r="J68" s="5">
        <f t="shared" ca="1" si="19"/>
        <v>44691</v>
      </c>
      <c r="K68" s="5">
        <f t="shared" ca="1" si="20"/>
        <v>44814</v>
      </c>
      <c r="L68" s="5">
        <f t="shared" ca="1" si="21"/>
        <v>44840</v>
      </c>
      <c r="M68" s="5">
        <f t="shared" ca="1" si="22"/>
        <v>44828</v>
      </c>
      <c r="N68" s="2">
        <f ca="1">Table1[[#This Row],[Shipping/frieght]]+Table1[[#This Row],[Expedite fees]]/Table1[[#This Row],[Distance]]</f>
        <v>133.4204039755376</v>
      </c>
      <c r="O68" t="str">
        <f t="shared" ca="1" si="23"/>
        <v>Standard</v>
      </c>
    </row>
    <row r="69" spans="1:15" x14ac:dyDescent="0.55000000000000004">
      <c r="A69" t="s">
        <v>12</v>
      </c>
      <c r="B69">
        <f t="shared" ca="1" si="12"/>
        <v>0.70606316212022835</v>
      </c>
      <c r="C69" t="str" cm="1">
        <f t="array" aca="1" ref="C69" ca="1">INDEX(A:A,RANK(B69,B:B))</f>
        <v>POSIMAT S.A.</v>
      </c>
      <c r="D69" s="1">
        <f t="shared" ca="1" si="13"/>
        <v>1682.5529913949811</v>
      </c>
      <c r="E69" s="2">
        <f t="shared" ca="1" si="14"/>
        <v>132.75343102106399</v>
      </c>
      <c r="F69" s="1">
        <f t="shared" ca="1" si="15"/>
        <v>109.92960680000188</v>
      </c>
      <c r="G69">
        <f t="shared" ca="1" si="16"/>
        <v>0.68958701350650631</v>
      </c>
      <c r="H69">
        <f t="shared" ca="1" si="17"/>
        <v>0</v>
      </c>
      <c r="I69" s="3">
        <f t="shared" ca="1" si="18"/>
        <v>1430.9707960727594</v>
      </c>
      <c r="J69" s="5">
        <f t="shared" ca="1" si="19"/>
        <v>44849</v>
      </c>
      <c r="K69" s="5">
        <f t="shared" ca="1" si="20"/>
        <v>44865</v>
      </c>
      <c r="L69" s="5">
        <f t="shared" ca="1" si="21"/>
        <v>44866</v>
      </c>
      <c r="M69" s="5">
        <f t="shared" ca="1" si="22"/>
        <v>44879</v>
      </c>
      <c r="N69" s="2">
        <f ca="1">Table1[[#This Row],[Shipping/frieght]]+Table1[[#This Row],[Expedite fees]]/Table1[[#This Row],[Distance]]</f>
        <v>109.92960680000188</v>
      </c>
      <c r="O69" t="str">
        <f t="shared" ca="1" si="23"/>
        <v>Expedite</v>
      </c>
    </row>
    <row r="70" spans="1:15" x14ac:dyDescent="0.55000000000000004">
      <c r="A70" t="s">
        <v>13</v>
      </c>
      <c r="B70">
        <f t="shared" ca="1" si="12"/>
        <v>2.0961719393052136E-2</v>
      </c>
      <c r="C70" t="str" cm="1">
        <f t="array" aca="1" ref="C70" ca="1">INDEX(A:A,RANK(B70,B:B))</f>
        <v>UNILEVER ASIA PRIVATE LIMITED</v>
      </c>
      <c r="D70" s="1">
        <f t="shared" ca="1" si="13"/>
        <v>6267.9554223541654</v>
      </c>
      <c r="E70" s="2">
        <f t="shared" ca="1" si="14"/>
        <v>494.54168282374366</v>
      </c>
      <c r="F70" s="1">
        <f t="shared" ca="1" si="15"/>
        <v>124.01924685421091</v>
      </c>
      <c r="G70">
        <f t="shared" ca="1" si="16"/>
        <v>0.21327969086832488</v>
      </c>
      <c r="H70">
        <f t="shared" ca="1" si="17"/>
        <v>0</v>
      </c>
      <c r="I70" s="3">
        <f t="shared" ca="1" si="18"/>
        <v>2408.6132180227523</v>
      </c>
      <c r="J70" s="5">
        <f t="shared" ca="1" si="19"/>
        <v>44785</v>
      </c>
      <c r="K70" s="5">
        <f t="shared" ca="1" si="20"/>
        <v>44813</v>
      </c>
      <c r="L70" s="5">
        <f t="shared" ca="1" si="21"/>
        <v>44847</v>
      </c>
      <c r="M70" s="5">
        <f t="shared" ca="1" si="22"/>
        <v>44827</v>
      </c>
      <c r="N70" s="2">
        <f ca="1">Table1[[#This Row],[Shipping/frieght]]+Table1[[#This Row],[Expedite fees]]/Table1[[#This Row],[Distance]]</f>
        <v>124.01924685421091</v>
      </c>
      <c r="O70" t="str">
        <f t="shared" ca="1" si="23"/>
        <v>Standard</v>
      </c>
    </row>
    <row r="71" spans="1:15" x14ac:dyDescent="0.55000000000000004">
      <c r="A71" t="s">
        <v>14</v>
      </c>
      <c r="B71">
        <f t="shared" ca="1" si="12"/>
        <v>0.81564957822459194</v>
      </c>
      <c r="C71" t="str" cm="1">
        <f t="array" aca="1" ref="C71" ca="1">INDEX(A:A,RANK(B71,B:B))</f>
        <v>H&amp;R SOUTH AFRICA (PTY) LTD</v>
      </c>
      <c r="D71" s="1">
        <f t="shared" ca="1" si="13"/>
        <v>305.78118967178989</v>
      </c>
      <c r="E71" s="2">
        <f t="shared" ca="1" si="14"/>
        <v>24.126135865104221</v>
      </c>
      <c r="F71" s="1">
        <f t="shared" ca="1" si="15"/>
        <v>126.85657588172157</v>
      </c>
      <c r="G71">
        <f t="shared" ca="1" si="16"/>
        <v>0.92429955660939356</v>
      </c>
      <c r="H71">
        <f t="shared" ca="1" si="17"/>
        <v>0</v>
      </c>
      <c r="I71" s="3">
        <f t="shared" ca="1" si="18"/>
        <v>1312.1289206115302</v>
      </c>
      <c r="J71" s="5">
        <f t="shared" ca="1" si="19"/>
        <v>44862</v>
      </c>
      <c r="K71" s="5">
        <f t="shared" ca="1" si="20"/>
        <v>44866</v>
      </c>
      <c r="L71" s="5">
        <f t="shared" ca="1" si="21"/>
        <v>44866</v>
      </c>
      <c r="M71" s="5">
        <f t="shared" ca="1" si="22"/>
        <v>44880</v>
      </c>
      <c r="N71" s="2">
        <f ca="1">Table1[[#This Row],[Shipping/frieght]]+Table1[[#This Row],[Expedite fees]]/Table1[[#This Row],[Distance]]</f>
        <v>126.85657588172157</v>
      </c>
      <c r="O71" t="str">
        <f t="shared" ca="1" si="23"/>
        <v>Expedite</v>
      </c>
    </row>
    <row r="72" spans="1:15" x14ac:dyDescent="0.55000000000000004">
      <c r="A72" t="s">
        <v>16</v>
      </c>
      <c r="B72">
        <f t="shared" ca="1" si="12"/>
        <v>0.90011152728231847</v>
      </c>
      <c r="C72" t="str" cm="1">
        <f t="array" aca="1" ref="C72" ca="1">INDEX(A:A,RANK(B72,B:B))</f>
        <v>CENTRAL STICKS S.R.O.</v>
      </c>
      <c r="D72" s="1">
        <f t="shared" ca="1" si="13"/>
        <v>10838.540331592847</v>
      </c>
      <c r="E72" s="2">
        <f t="shared" ca="1" si="14"/>
        <v>855.16083216267566</v>
      </c>
      <c r="F72" s="1">
        <f t="shared" ca="1" si="15"/>
        <v>127.09050631306589</v>
      </c>
      <c r="G72">
        <f t="shared" ca="1" si="16"/>
        <v>0.60755441751418804</v>
      </c>
      <c r="H72">
        <f t="shared" ca="1" si="17"/>
        <v>500</v>
      </c>
      <c r="I72" s="3">
        <f t="shared" ca="1" si="18"/>
        <v>1838.6403368606839</v>
      </c>
      <c r="J72" s="5">
        <f t="shared" ca="1" si="19"/>
        <v>44732</v>
      </c>
      <c r="K72" s="5">
        <f t="shared" ca="1" si="20"/>
        <v>44754</v>
      </c>
      <c r="L72" s="5">
        <f t="shared" ca="1" si="21"/>
        <v>44787</v>
      </c>
      <c r="M72" s="5">
        <f t="shared" ca="1" si="22"/>
        <v>44768</v>
      </c>
      <c r="N72" s="2">
        <f ca="1">Table1[[#This Row],[Shipping/frieght]]+Table1[[#This Row],[Expedite fees]]/Table1[[#This Row],[Distance]]</f>
        <v>127.36244639290429</v>
      </c>
      <c r="O72" t="str">
        <f t="shared" ca="1" si="23"/>
        <v>Standard</v>
      </c>
    </row>
    <row r="73" spans="1:15" x14ac:dyDescent="0.55000000000000004">
      <c r="A73" t="s">
        <v>15</v>
      </c>
      <c r="B73">
        <f t="shared" ca="1" si="12"/>
        <v>0.82776348179787473</v>
      </c>
      <c r="C73" t="str" cm="1">
        <f t="array" aca="1" ref="C73" ca="1">INDEX(A:A,RANK(B73,B:B))</f>
        <v>CENTRAL STICKS S.R.O.</v>
      </c>
      <c r="D73" s="1">
        <f t="shared" ca="1" si="13"/>
        <v>13353.802205678518</v>
      </c>
      <c r="E73" s="2">
        <f t="shared" ca="1" si="14"/>
        <v>1053.614994028035</v>
      </c>
      <c r="F73" s="1">
        <f t="shared" ca="1" si="15"/>
        <v>126.10529485896348</v>
      </c>
      <c r="G73">
        <f t="shared" ca="1" si="16"/>
        <v>0.21529282564419616</v>
      </c>
      <c r="H73">
        <f t="shared" ca="1" si="17"/>
        <v>0</v>
      </c>
      <c r="I73" s="3">
        <f t="shared" ca="1" si="18"/>
        <v>1709.3066409682419</v>
      </c>
      <c r="J73" s="5">
        <f t="shared" ca="1" si="19"/>
        <v>44803</v>
      </c>
      <c r="K73" s="5">
        <f t="shared" ca="1" si="20"/>
        <v>44805</v>
      </c>
      <c r="L73" s="5">
        <f t="shared" ca="1" si="21"/>
        <v>44810</v>
      </c>
      <c r="M73" s="5">
        <f t="shared" ca="1" si="22"/>
        <v>44819</v>
      </c>
      <c r="N73" s="2">
        <f ca="1">Table1[[#This Row],[Shipping/frieght]]+Table1[[#This Row],[Expedite fees]]/Table1[[#This Row],[Distance]]</f>
        <v>126.10529485896348</v>
      </c>
      <c r="O73" t="str">
        <f t="shared" ca="1" si="23"/>
        <v>Expedite</v>
      </c>
    </row>
    <row r="74" spans="1:15" x14ac:dyDescent="0.55000000000000004">
      <c r="A74" t="s">
        <v>9</v>
      </c>
      <c r="B74">
        <f t="shared" ca="1" si="12"/>
        <v>0.68198151973229448</v>
      </c>
      <c r="C74" t="str" cm="1">
        <f t="array" aca="1" ref="C74" ca="1">INDEX(A:A,RANK(B74,B:B))</f>
        <v>POSIMAT S.A.</v>
      </c>
      <c r="D74" s="1">
        <f t="shared" ca="1" si="13"/>
        <v>3240.6505811835818</v>
      </c>
      <c r="E74" s="2">
        <f t="shared" ca="1" si="14"/>
        <v>255.6873308553846</v>
      </c>
      <c r="F74" s="1">
        <f t="shared" ca="1" si="15"/>
        <v>115.56175549676766</v>
      </c>
      <c r="G74">
        <f t="shared" ca="1" si="16"/>
        <v>3.1843356761137032E-2</v>
      </c>
      <c r="H74">
        <f t="shared" ca="1" si="17"/>
        <v>0</v>
      </c>
      <c r="I74" s="3">
        <f t="shared" ca="1" si="18"/>
        <v>589.35493083214283</v>
      </c>
      <c r="J74" s="5">
        <f t="shared" ca="1" si="19"/>
        <v>44825</v>
      </c>
      <c r="K74" s="5">
        <f t="shared" ca="1" si="20"/>
        <v>44837</v>
      </c>
      <c r="L74" s="5">
        <f t="shared" ca="1" si="21"/>
        <v>44837</v>
      </c>
      <c r="M74" s="5">
        <f t="shared" ca="1" si="22"/>
        <v>44851</v>
      </c>
      <c r="N74" s="2">
        <f ca="1">Table1[[#This Row],[Shipping/frieght]]+Table1[[#This Row],[Expedite fees]]/Table1[[#This Row],[Distance]]</f>
        <v>115.56175549676766</v>
      </c>
      <c r="O74" t="str">
        <f t="shared" ca="1" si="23"/>
        <v>Expedite</v>
      </c>
    </row>
    <row r="75" spans="1:15" x14ac:dyDescent="0.55000000000000004">
      <c r="A75" t="s">
        <v>10</v>
      </c>
      <c r="B75">
        <f t="shared" ca="1" si="12"/>
        <v>0.18209921586511291</v>
      </c>
      <c r="C75" t="str" cm="1">
        <f t="array" aca="1" ref="C75" ca="1">INDEX(A:A,RANK(B75,B:B))</f>
        <v>CENTRAL STICKS S.R.O.</v>
      </c>
      <c r="D75" s="1">
        <f t="shared" ca="1" si="13"/>
        <v>19862.422454886411</v>
      </c>
      <c r="E75" s="2">
        <f t="shared" ca="1" si="14"/>
        <v>1567.1451316905377</v>
      </c>
      <c r="F75" s="1">
        <v>50</v>
      </c>
      <c r="G75">
        <f t="shared" ca="1" si="16"/>
        <v>0.14375649639860644</v>
      </c>
      <c r="H75">
        <f t="shared" ca="1" si="17"/>
        <v>0</v>
      </c>
      <c r="I75" s="3">
        <f t="shared" ca="1" si="18"/>
        <v>1491.0337056559733</v>
      </c>
      <c r="J75" s="5">
        <f t="shared" ca="1" si="19"/>
        <v>44711</v>
      </c>
      <c r="K75" s="5">
        <f t="shared" ca="1" si="20"/>
        <v>44776</v>
      </c>
      <c r="L75" s="5">
        <f t="shared" ca="1" si="21"/>
        <v>44779</v>
      </c>
      <c r="M75" s="5">
        <f t="shared" ca="1" si="22"/>
        <v>44790</v>
      </c>
      <c r="N75" s="2">
        <f ca="1">Table1[[#This Row],[Shipping/frieght]]+Table1[[#This Row],[Expedite fees]]/Table1[[#This Row],[Distance]]</f>
        <v>50</v>
      </c>
      <c r="O75" t="str">
        <f t="shared" ca="1" si="23"/>
        <v>Expedite</v>
      </c>
    </row>
    <row r="76" spans="1:15" x14ac:dyDescent="0.55000000000000004">
      <c r="A76" t="s">
        <v>11</v>
      </c>
      <c r="B76">
        <f t="shared" ca="1" si="12"/>
        <v>0.50239635710165631</v>
      </c>
      <c r="C76" t="str" cm="1">
        <f t="array" aca="1" ref="C76" ca="1">INDEX(A:A,RANK(B76,B:B))</f>
        <v>UNILEVER ASIA PRIVATE LIMITED</v>
      </c>
      <c r="D76" s="1">
        <f t="shared" ca="1" si="13"/>
        <v>14882.486182407682</v>
      </c>
      <c r="E76" s="2">
        <f t="shared" ca="1" si="14"/>
        <v>1174.2281597919659</v>
      </c>
      <c r="F76" s="1">
        <f t="shared" ca="1" si="15"/>
        <v>125.72834381169075</v>
      </c>
      <c r="G76">
        <f t="shared" ca="1" si="16"/>
        <v>0.38669268414891056</v>
      </c>
      <c r="H76">
        <f t="shared" ca="1" si="17"/>
        <v>0</v>
      </c>
      <c r="I76" s="3">
        <f t="shared" ca="1" si="18"/>
        <v>931.41354924602263</v>
      </c>
      <c r="J76" s="5">
        <f t="shared" ca="1" si="19"/>
        <v>44725</v>
      </c>
      <c r="K76" s="5">
        <f t="shared" ca="1" si="20"/>
        <v>44776</v>
      </c>
      <c r="L76" s="5">
        <f t="shared" ca="1" si="21"/>
        <v>44799</v>
      </c>
      <c r="M76" s="5">
        <f t="shared" ca="1" si="22"/>
        <v>44790</v>
      </c>
      <c r="N76" s="2">
        <f ca="1">Table1[[#This Row],[Shipping/frieght]]+Table1[[#This Row],[Expedite fees]]/Table1[[#This Row],[Distance]]</f>
        <v>125.72834381169075</v>
      </c>
      <c r="O76" t="str">
        <f t="shared" ca="1" si="23"/>
        <v>Standard</v>
      </c>
    </row>
    <row r="77" spans="1:15" x14ac:dyDescent="0.55000000000000004">
      <c r="A77" t="s">
        <v>12</v>
      </c>
      <c r="B77">
        <f t="shared" ca="1" si="12"/>
        <v>0.15252415137595021</v>
      </c>
      <c r="C77" t="str" cm="1">
        <f t="array" aca="1" ref="C77" ca="1">INDEX(A:A,RANK(B77,B:B))</f>
        <v>UNILEVER ASCC</v>
      </c>
      <c r="D77" s="1">
        <f t="shared" ca="1" si="13"/>
        <v>6709.0642249787006</v>
      </c>
      <c r="E77" s="2">
        <f t="shared" ca="1" si="14"/>
        <v>529.34516735081945</v>
      </c>
      <c r="F77" s="1">
        <f t="shared" ca="1" si="15"/>
        <v>127.0911837563023</v>
      </c>
      <c r="G77">
        <f t="shared" ca="1" si="16"/>
        <v>0.3334048705234387</v>
      </c>
      <c r="H77">
        <f t="shared" ca="1" si="17"/>
        <v>0</v>
      </c>
      <c r="I77" s="3">
        <f t="shared" ca="1" si="18"/>
        <v>1086.5179368955385</v>
      </c>
      <c r="J77" s="5">
        <f t="shared" ca="1" si="19"/>
        <v>44767</v>
      </c>
      <c r="K77" s="5">
        <f t="shared" ca="1" si="20"/>
        <v>44808</v>
      </c>
      <c r="L77" s="5">
        <f t="shared" ca="1" si="21"/>
        <v>44855</v>
      </c>
      <c r="M77" s="5">
        <f t="shared" ca="1" si="22"/>
        <v>44822</v>
      </c>
      <c r="N77" s="2">
        <f ca="1">Table1[[#This Row],[Shipping/frieght]]+Table1[[#This Row],[Expedite fees]]/Table1[[#This Row],[Distance]]</f>
        <v>127.0911837563023</v>
      </c>
      <c r="O77" t="str">
        <f t="shared" ca="1" si="23"/>
        <v>Standard</v>
      </c>
    </row>
    <row r="78" spans="1:15" x14ac:dyDescent="0.55000000000000004">
      <c r="A78" t="s">
        <v>13</v>
      </c>
      <c r="B78">
        <f t="shared" ca="1" si="12"/>
        <v>0.56934834362850584</v>
      </c>
      <c r="C78" t="str" cm="1">
        <f t="array" aca="1" ref="C78" ca="1">INDEX(A:A,RANK(B78,B:B))</f>
        <v>CENTRAL STICKS S.R.O.</v>
      </c>
      <c r="D78" s="1">
        <f t="shared" ca="1" si="13"/>
        <v>8871.5874175298795</v>
      </c>
      <c r="E78" s="2">
        <f t="shared" ca="1" si="14"/>
        <v>699.9682472431075</v>
      </c>
      <c r="F78" s="1">
        <f t="shared" ca="1" si="15"/>
        <v>130.58900950195655</v>
      </c>
      <c r="G78">
        <f t="shared" ca="1" si="16"/>
        <v>0.87340583277734529</v>
      </c>
      <c r="H78">
        <f t="shared" ca="1" si="17"/>
        <v>500</v>
      </c>
      <c r="I78" s="3">
        <f t="shared" ca="1" si="18"/>
        <v>2284.6283665311353</v>
      </c>
      <c r="J78" s="5">
        <f t="shared" ca="1" si="19"/>
        <v>44624</v>
      </c>
      <c r="K78" s="5">
        <f t="shared" ca="1" si="20"/>
        <v>44666</v>
      </c>
      <c r="L78" s="5">
        <f t="shared" ca="1" si="21"/>
        <v>44762</v>
      </c>
      <c r="M78" s="5">
        <f t="shared" ca="1" si="22"/>
        <v>44680</v>
      </c>
      <c r="N78" s="2">
        <f ca="1">Table1[[#This Row],[Shipping/frieght]]+Table1[[#This Row],[Expedite fees]]/Table1[[#This Row],[Distance]]</f>
        <v>130.80786347721346</v>
      </c>
      <c r="O78" t="str">
        <f t="shared" ca="1" si="23"/>
        <v>Standard</v>
      </c>
    </row>
    <row r="79" spans="1:15" x14ac:dyDescent="0.55000000000000004">
      <c r="A79" t="s">
        <v>14</v>
      </c>
      <c r="B79">
        <f t="shared" ca="1" si="12"/>
        <v>0.73418077499616663</v>
      </c>
      <c r="C79" t="str" cm="1">
        <f t="array" aca="1" ref="C79" ca="1">INDEX(A:A,RANK(B79,B:B))</f>
        <v>SOMIC VERPACKUNGSMASCHINEN</v>
      </c>
      <c r="D79" s="1">
        <f t="shared" ca="1" si="13"/>
        <v>1856.9717516132878</v>
      </c>
      <c r="E79" s="2">
        <f t="shared" ca="1" si="14"/>
        <v>146.5150712022884</v>
      </c>
      <c r="F79" s="1">
        <f t="shared" ca="1" si="15"/>
        <v>119.10338208995904</v>
      </c>
      <c r="G79">
        <f t="shared" ca="1" si="16"/>
        <v>0.771437874706277</v>
      </c>
      <c r="H79">
        <f t="shared" ca="1" si="17"/>
        <v>500</v>
      </c>
      <c r="I79" s="3">
        <f t="shared" ca="1" si="18"/>
        <v>449.03329321102626</v>
      </c>
      <c r="J79" s="5">
        <f t="shared" ca="1" si="19"/>
        <v>44650</v>
      </c>
      <c r="K79" s="5">
        <f t="shared" ca="1" si="20"/>
        <v>44659</v>
      </c>
      <c r="L79" s="5">
        <f t="shared" ca="1" si="21"/>
        <v>44746</v>
      </c>
      <c r="M79" s="5">
        <f t="shared" ca="1" si="22"/>
        <v>44673</v>
      </c>
      <c r="N79" s="2">
        <f ca="1">Table1[[#This Row],[Shipping/frieght]]+Table1[[#This Row],[Expedite fees]]/Table1[[#This Row],[Distance]]</f>
        <v>120.21688527014533</v>
      </c>
      <c r="O79" t="str">
        <f t="shared" ca="1" si="23"/>
        <v>Standard</v>
      </c>
    </row>
    <row r="80" spans="1:15" x14ac:dyDescent="0.55000000000000004">
      <c r="A80" t="s">
        <v>16</v>
      </c>
      <c r="B80">
        <f t="shared" ca="1" si="12"/>
        <v>0.32157816550128093</v>
      </c>
      <c r="C80" t="str" cm="1">
        <f t="array" aca="1" ref="C80" ca="1">INDEX(A:A,RANK(B80,B:B))</f>
        <v>SOMIC VERPACKUNGSMASCHINEN</v>
      </c>
      <c r="D80" s="1">
        <f t="shared" ca="1" si="13"/>
        <v>7793.750653031917</v>
      </c>
      <c r="E80" s="2">
        <f t="shared" ca="1" si="14"/>
        <v>614.92692652421829</v>
      </c>
      <c r="F80" s="1">
        <f t="shared" ca="1" si="15"/>
        <v>114.409224923914</v>
      </c>
      <c r="G80">
        <f t="shared" ca="1" si="16"/>
        <v>1.4531357491616714E-2</v>
      </c>
      <c r="H80">
        <f t="shared" ca="1" si="17"/>
        <v>0</v>
      </c>
      <c r="I80" s="3">
        <f t="shared" ca="1" si="18"/>
        <v>1342.1151392050422</v>
      </c>
      <c r="J80" s="5">
        <f t="shared" ca="1" si="19"/>
        <v>44677</v>
      </c>
      <c r="K80" s="5">
        <f t="shared" ca="1" si="20"/>
        <v>44736</v>
      </c>
      <c r="L80" s="5">
        <f t="shared" ca="1" si="21"/>
        <v>44847</v>
      </c>
      <c r="M80" s="5">
        <f t="shared" ca="1" si="22"/>
        <v>44750</v>
      </c>
      <c r="N80" s="2">
        <f ca="1">Table1[[#This Row],[Shipping/frieght]]+Table1[[#This Row],[Expedite fees]]/Table1[[#This Row],[Distance]]</f>
        <v>114.409224923914</v>
      </c>
      <c r="O80" t="str">
        <f t="shared" ca="1" si="23"/>
        <v>Standard</v>
      </c>
    </row>
    <row r="81" spans="1:15" x14ac:dyDescent="0.55000000000000004">
      <c r="A81" t="s">
        <v>15</v>
      </c>
      <c r="B81">
        <f t="shared" ca="1" si="12"/>
        <v>0.88604295739755567</v>
      </c>
      <c r="C81" t="str" cm="1">
        <f t="array" aca="1" ref="C81" ca="1">INDEX(A:A,RANK(B81,B:B))</f>
        <v>H&amp;R SOUTH AFRICA (PTY) LTD</v>
      </c>
      <c r="D81" s="1">
        <f t="shared" ca="1" si="13"/>
        <v>8783.2548268105511</v>
      </c>
      <c r="E81" s="2">
        <f t="shared" ca="1" si="14"/>
        <v>692.99880583535241</v>
      </c>
      <c r="F81" s="1">
        <f t="shared" ca="1" si="15"/>
        <v>118.72052728616413</v>
      </c>
      <c r="G81">
        <f t="shared" ca="1" si="16"/>
        <v>2.3599902071830936E-2</v>
      </c>
      <c r="H81">
        <f t="shared" ca="1" si="17"/>
        <v>0</v>
      </c>
      <c r="I81" s="3">
        <f t="shared" ca="1" si="18"/>
        <v>316.04275406393253</v>
      </c>
      <c r="J81" s="5">
        <f t="shared" ca="1" si="19"/>
        <v>44696</v>
      </c>
      <c r="K81" s="5">
        <f t="shared" ca="1" si="20"/>
        <v>44696</v>
      </c>
      <c r="L81" s="5">
        <f t="shared" ca="1" si="21"/>
        <v>44700</v>
      </c>
      <c r="M81" s="5">
        <f t="shared" ca="1" si="22"/>
        <v>44710</v>
      </c>
      <c r="N81" s="2">
        <f ca="1">Table1[[#This Row],[Shipping/frieght]]+Table1[[#This Row],[Expedite fees]]/Table1[[#This Row],[Distance]]</f>
        <v>118.72052728616413</v>
      </c>
      <c r="O81" t="str">
        <f t="shared" ca="1" si="23"/>
        <v>Expedite</v>
      </c>
    </row>
    <row r="82" spans="1:15" x14ac:dyDescent="0.55000000000000004">
      <c r="A82" t="s">
        <v>9</v>
      </c>
      <c r="B82">
        <f t="shared" ca="1" si="12"/>
        <v>0.18080794158549207</v>
      </c>
      <c r="C82" t="str" cm="1">
        <f t="array" aca="1" ref="C82" ca="1">INDEX(A:A,RANK(B82,B:B))</f>
        <v>TAVIL INDEBE S A U</v>
      </c>
      <c r="D82" s="1">
        <f t="shared" ca="1" si="13"/>
        <v>12990.023410630314</v>
      </c>
      <c r="E82" s="2">
        <f t="shared" ca="1" si="14"/>
        <v>1024.9128470987318</v>
      </c>
      <c r="F82" s="1">
        <f t="shared" ca="1" si="15"/>
        <v>108.72104230340126</v>
      </c>
      <c r="G82">
        <f t="shared" ca="1" si="16"/>
        <v>0.62751517787924749</v>
      </c>
      <c r="H82">
        <f t="shared" ca="1" si="17"/>
        <v>500</v>
      </c>
      <c r="I82" s="3">
        <f t="shared" ca="1" si="18"/>
        <v>1494.0748508193124</v>
      </c>
      <c r="J82" s="5">
        <f t="shared" ca="1" si="19"/>
        <v>44790</v>
      </c>
      <c r="K82" s="5">
        <f t="shared" ca="1" si="20"/>
        <v>44812</v>
      </c>
      <c r="L82" s="5">
        <f t="shared" ca="1" si="21"/>
        <v>44829</v>
      </c>
      <c r="M82" s="5">
        <f t="shared" ca="1" si="22"/>
        <v>44826</v>
      </c>
      <c r="N82" s="2">
        <f ca="1">Table1[[#This Row],[Shipping/frieght]]+Table1[[#This Row],[Expedite fees]]/Table1[[#This Row],[Distance]]</f>
        <v>109.05569755827408</v>
      </c>
      <c r="O82" t="str">
        <f t="shared" ca="1" si="23"/>
        <v>Standard</v>
      </c>
    </row>
    <row r="83" spans="1:15" x14ac:dyDescent="0.55000000000000004">
      <c r="A83" t="s">
        <v>10</v>
      </c>
      <c r="B83">
        <f t="shared" ca="1" si="12"/>
        <v>0.22615740252579408</v>
      </c>
      <c r="C83" t="str" cm="1">
        <f t="array" aca="1" ref="C83" ca="1">INDEX(A:A,RANK(B83,B:B))</f>
        <v>UNILEVER ASCC</v>
      </c>
      <c r="D83" s="1">
        <f t="shared" ca="1" si="13"/>
        <v>8579.4611064968049</v>
      </c>
      <c r="E83" s="2">
        <f t="shared" ca="1" si="14"/>
        <v>676.91948130259789</v>
      </c>
      <c r="F83" s="1">
        <f t="shared" ca="1" si="15"/>
        <v>124.57000623702596</v>
      </c>
      <c r="G83">
        <f t="shared" ca="1" si="16"/>
        <v>0.2254095681411693</v>
      </c>
      <c r="H83">
        <f t="shared" ca="1" si="17"/>
        <v>0</v>
      </c>
      <c r="I83" s="3">
        <f t="shared" ca="1" si="18"/>
        <v>1518.3806472968968</v>
      </c>
      <c r="J83" s="5">
        <f t="shared" ca="1" si="19"/>
        <v>44729</v>
      </c>
      <c r="K83" s="5">
        <f t="shared" ca="1" si="20"/>
        <v>44796</v>
      </c>
      <c r="L83" s="5">
        <f t="shared" ca="1" si="21"/>
        <v>44866</v>
      </c>
      <c r="M83" s="5">
        <f t="shared" ca="1" si="22"/>
        <v>44810</v>
      </c>
      <c r="N83" s="2">
        <f ca="1">Table1[[#This Row],[Shipping/frieght]]+Table1[[#This Row],[Expedite fees]]/Table1[[#This Row],[Distance]]</f>
        <v>124.57000623702596</v>
      </c>
      <c r="O83" t="str">
        <f t="shared" ca="1" si="23"/>
        <v>Standard</v>
      </c>
    </row>
    <row r="84" spans="1:15" x14ac:dyDescent="0.55000000000000004">
      <c r="A84" t="s">
        <v>11</v>
      </c>
      <c r="B84">
        <f t="shared" ca="1" si="12"/>
        <v>0.32794728382642491</v>
      </c>
      <c r="C84" t="str" cm="1">
        <f t="array" aca="1" ref="C84" ca="1">INDEX(A:A,RANK(B84,B:B))</f>
        <v>CENTRAL STICKS S.R.O.</v>
      </c>
      <c r="D84" s="1">
        <f t="shared" ca="1" si="13"/>
        <v>11871.155364822182</v>
      </c>
      <c r="E84" s="2">
        <f t="shared" ca="1" si="14"/>
        <v>936.63415828447012</v>
      </c>
      <c r="F84" s="1">
        <f t="shared" ca="1" si="15"/>
        <v>123.34619882927802</v>
      </c>
      <c r="G84">
        <f t="shared" ca="1" si="16"/>
        <v>0.68035333901102646</v>
      </c>
      <c r="H84">
        <f t="shared" ca="1" si="17"/>
        <v>500</v>
      </c>
      <c r="I84" s="3">
        <f t="shared" ca="1" si="18"/>
        <v>354.24971613593891</v>
      </c>
      <c r="J84" s="5">
        <f t="shared" ca="1" si="19"/>
        <v>44788</v>
      </c>
      <c r="K84" s="5">
        <f t="shared" ca="1" si="20"/>
        <v>44841</v>
      </c>
      <c r="L84" s="5">
        <f t="shared" ca="1" si="21"/>
        <v>44865</v>
      </c>
      <c r="M84" s="5">
        <f t="shared" ca="1" si="22"/>
        <v>44855</v>
      </c>
      <c r="N84" s="2">
        <f ca="1">Table1[[#This Row],[Shipping/frieght]]+Table1[[#This Row],[Expedite fees]]/Table1[[#This Row],[Distance]]</f>
        <v>124.75763256436711</v>
      </c>
      <c r="O84" t="str">
        <f t="shared" ca="1" si="23"/>
        <v>Standard</v>
      </c>
    </row>
    <row r="85" spans="1:15" x14ac:dyDescent="0.55000000000000004">
      <c r="A85" t="s">
        <v>12</v>
      </c>
      <c r="B85">
        <f t="shared" ca="1" si="12"/>
        <v>0.39266030818883235</v>
      </c>
      <c r="C85" t="str" cm="1">
        <f t="array" aca="1" ref="C85" ca="1">INDEX(A:A,RANK(B85,B:B))</f>
        <v>TAVIL INDEBE S A U</v>
      </c>
      <c r="D85" s="1">
        <f t="shared" ca="1" si="13"/>
        <v>3180.3351906596513</v>
      </c>
      <c r="E85" s="2">
        <f t="shared" ca="1" si="14"/>
        <v>250.92844654304648</v>
      </c>
      <c r="F85" s="1">
        <f t="shared" ca="1" si="15"/>
        <v>133.21970289460609</v>
      </c>
      <c r="G85">
        <f t="shared" ca="1" si="16"/>
        <v>0.55570706467058828</v>
      </c>
      <c r="H85">
        <f t="shared" ca="1" si="17"/>
        <v>500</v>
      </c>
      <c r="I85" s="3">
        <f t="shared" ca="1" si="18"/>
        <v>1239.5228988001134</v>
      </c>
      <c r="J85" s="5">
        <f t="shared" ca="1" si="19"/>
        <v>44634</v>
      </c>
      <c r="K85" s="5">
        <f t="shared" ca="1" si="20"/>
        <v>44646</v>
      </c>
      <c r="L85" s="5">
        <f t="shared" ca="1" si="21"/>
        <v>44686</v>
      </c>
      <c r="M85" s="5">
        <f t="shared" ca="1" si="22"/>
        <v>44660</v>
      </c>
      <c r="N85" s="2">
        <f ca="1">Table1[[#This Row],[Shipping/frieght]]+Table1[[#This Row],[Expedite fees]]/Table1[[#This Row],[Distance]]</f>
        <v>133.62308390554506</v>
      </c>
      <c r="O85" t="str">
        <f t="shared" ca="1" si="23"/>
        <v>Standard</v>
      </c>
    </row>
    <row r="86" spans="1:15" x14ac:dyDescent="0.55000000000000004">
      <c r="A86" t="s">
        <v>13</v>
      </c>
      <c r="B86">
        <f t="shared" ca="1" si="12"/>
        <v>0.30739410620036933</v>
      </c>
      <c r="C86" t="str" cm="1">
        <f t="array" aca="1" ref="C86" ca="1">INDEX(A:A,RANK(B86,B:B))</f>
        <v>SOMIC VERPACKUNGSMASCHINEN</v>
      </c>
      <c r="D86" s="1">
        <f t="shared" ca="1" si="13"/>
        <v>10188.981334535714</v>
      </c>
      <c r="E86" s="2">
        <f t="shared" ca="1" si="14"/>
        <v>803.91062729486782</v>
      </c>
      <c r="F86" s="1">
        <f t="shared" ca="1" si="15"/>
        <v>125.52768711511595</v>
      </c>
      <c r="G86">
        <f t="shared" ca="1" si="16"/>
        <v>0.10433093943971694</v>
      </c>
      <c r="H86">
        <f t="shared" ca="1" si="17"/>
        <v>0</v>
      </c>
      <c r="I86" s="3">
        <f t="shared" ca="1" si="18"/>
        <v>1873.8582048503106</v>
      </c>
      <c r="J86" s="5">
        <f t="shared" ca="1" si="19"/>
        <v>44717</v>
      </c>
      <c r="K86" s="5">
        <f t="shared" ca="1" si="20"/>
        <v>44726</v>
      </c>
      <c r="L86" s="5">
        <f t="shared" ca="1" si="21"/>
        <v>44836</v>
      </c>
      <c r="M86" s="5">
        <f t="shared" ca="1" si="22"/>
        <v>44740</v>
      </c>
      <c r="N86" s="2">
        <f ca="1">Table1[[#This Row],[Shipping/frieght]]+Table1[[#This Row],[Expedite fees]]/Table1[[#This Row],[Distance]]</f>
        <v>125.52768711511595</v>
      </c>
      <c r="O86" t="str">
        <f t="shared" ca="1" si="23"/>
        <v>Standard</v>
      </c>
    </row>
    <row r="87" spans="1:15" x14ac:dyDescent="0.55000000000000004">
      <c r="A87" t="s">
        <v>14</v>
      </c>
      <c r="B87">
        <f t="shared" ca="1" si="12"/>
        <v>0.87188509825138338</v>
      </c>
      <c r="C87" t="str" cm="1">
        <f t="array" aca="1" ref="C87" ca="1">INDEX(A:A,RANK(B87,B:B))</f>
        <v>CENTRAL STICKS S.R.O.</v>
      </c>
      <c r="D87" s="1">
        <f t="shared" ca="1" si="13"/>
        <v>949.58202100722474</v>
      </c>
      <c r="E87" s="2">
        <f t="shared" ca="1" si="14"/>
        <v>74.922021457470024</v>
      </c>
      <c r="F87" s="1">
        <f t="shared" ca="1" si="15"/>
        <v>124.64602307979696</v>
      </c>
      <c r="G87">
        <f t="shared" ca="1" si="16"/>
        <v>0.32540099138367562</v>
      </c>
      <c r="H87">
        <f t="shared" ca="1" si="17"/>
        <v>0</v>
      </c>
      <c r="I87" s="3">
        <f t="shared" ca="1" si="18"/>
        <v>866.53442385032372</v>
      </c>
      <c r="J87" s="5">
        <f t="shared" ca="1" si="19"/>
        <v>44720</v>
      </c>
      <c r="K87" s="5">
        <f t="shared" ca="1" si="20"/>
        <v>44784</v>
      </c>
      <c r="L87" s="5">
        <f t="shared" ca="1" si="21"/>
        <v>44804</v>
      </c>
      <c r="M87" s="5">
        <f t="shared" ca="1" si="22"/>
        <v>44798</v>
      </c>
      <c r="N87" s="2">
        <f ca="1">Table1[[#This Row],[Shipping/frieght]]+Table1[[#This Row],[Expedite fees]]/Table1[[#This Row],[Distance]]</f>
        <v>124.64602307979696</v>
      </c>
      <c r="O87" t="str">
        <f t="shared" ca="1" si="23"/>
        <v>Standard</v>
      </c>
    </row>
    <row r="88" spans="1:15" x14ac:dyDescent="0.55000000000000004">
      <c r="A88" t="s">
        <v>16</v>
      </c>
      <c r="B88">
        <f t="shared" ca="1" si="12"/>
        <v>0.75249882846954586</v>
      </c>
      <c r="C88" t="str" cm="1">
        <f t="array" aca="1" ref="C88" ca="1">INDEX(A:A,RANK(B88,B:B))</f>
        <v>CENTRAL STICKS S R O</v>
      </c>
      <c r="D88" s="1">
        <f t="shared" ca="1" si="13"/>
        <v>251.36200117812368</v>
      </c>
      <c r="E88" s="2">
        <f t="shared" ca="1" si="14"/>
        <v>19.832461892953958</v>
      </c>
      <c r="F88" s="1">
        <f t="shared" ca="1" si="15"/>
        <v>123.08455251633272</v>
      </c>
      <c r="G88">
        <f t="shared" ca="1" si="16"/>
        <v>0.89608929835163731</v>
      </c>
      <c r="H88">
        <f t="shared" ca="1" si="17"/>
        <v>500</v>
      </c>
      <c r="I88" s="3">
        <f t="shared" ca="1" si="18"/>
        <v>1181.2135889431418</v>
      </c>
      <c r="J88" s="5">
        <f t="shared" ca="1" si="19"/>
        <v>44744</v>
      </c>
      <c r="K88" s="5">
        <f t="shared" ca="1" si="20"/>
        <v>44751</v>
      </c>
      <c r="L88" s="5">
        <f t="shared" ca="1" si="21"/>
        <v>44777</v>
      </c>
      <c r="M88" s="5">
        <f t="shared" ca="1" si="22"/>
        <v>44765</v>
      </c>
      <c r="N88" s="2">
        <f ca="1">Table1[[#This Row],[Shipping/frieght]]+Table1[[#This Row],[Expedite fees]]/Table1[[#This Row],[Distance]]</f>
        <v>123.50784598728522</v>
      </c>
      <c r="O88" t="str">
        <f t="shared" ca="1" si="23"/>
        <v>Standard</v>
      </c>
    </row>
    <row r="89" spans="1:15" x14ac:dyDescent="0.55000000000000004">
      <c r="A89" t="s">
        <v>15</v>
      </c>
      <c r="B89">
        <f t="shared" ca="1" si="12"/>
        <v>0.10772389491493295</v>
      </c>
      <c r="C89" t="str" cm="1">
        <f t="array" aca="1" ref="C89" ca="1">INDEX(A:A,RANK(B89,B:B))</f>
        <v>UNILEVER ASCC</v>
      </c>
      <c r="D89" s="1">
        <f t="shared" ca="1" si="13"/>
        <v>12570.781806271865</v>
      </c>
      <c r="E89" s="2">
        <f t="shared" ca="1" si="14"/>
        <v>991.8346845148501</v>
      </c>
      <c r="F89" s="1">
        <f t="shared" ca="1" si="15"/>
        <v>124.33898191397535</v>
      </c>
      <c r="G89">
        <f t="shared" ca="1" si="16"/>
        <v>0.69372792317174015</v>
      </c>
      <c r="H89">
        <f t="shared" ca="1" si="17"/>
        <v>0</v>
      </c>
      <c r="I89" s="3">
        <f t="shared" ca="1" si="18"/>
        <v>1284.8258729173042</v>
      </c>
      <c r="J89" s="5">
        <f t="shared" ca="1" si="19"/>
        <v>44860</v>
      </c>
      <c r="K89" s="5">
        <f t="shared" ca="1" si="20"/>
        <v>44861</v>
      </c>
      <c r="L89" s="5">
        <f t="shared" ca="1" si="21"/>
        <v>44862</v>
      </c>
      <c r="M89" s="5">
        <f t="shared" ca="1" si="22"/>
        <v>44875</v>
      </c>
      <c r="N89" s="2">
        <f ca="1">Table1[[#This Row],[Shipping/frieght]]+Table1[[#This Row],[Expedite fees]]/Table1[[#This Row],[Distance]]</f>
        <v>124.33898191397535</v>
      </c>
      <c r="O89" t="str">
        <f t="shared" ca="1" si="23"/>
        <v>Expedite</v>
      </c>
    </row>
    <row r="90" spans="1:15" x14ac:dyDescent="0.55000000000000004">
      <c r="A90" t="s">
        <v>9</v>
      </c>
      <c r="B90">
        <f t="shared" ca="1" si="12"/>
        <v>0.22484182017718013</v>
      </c>
      <c r="C90" t="str" cm="1">
        <f t="array" aca="1" ref="C90" ca="1">INDEX(A:A,RANK(B90,B:B))</f>
        <v>CENTRAL STICKS S R O</v>
      </c>
      <c r="D90" s="1">
        <f t="shared" ca="1" si="13"/>
        <v>493.07247294019697</v>
      </c>
      <c r="E90" s="2">
        <f t="shared" ca="1" si="14"/>
        <v>38.903418114981541</v>
      </c>
      <c r="F90" s="1">
        <f t="shared" ca="1" si="15"/>
        <v>113.77907245295279</v>
      </c>
      <c r="G90">
        <f t="shared" ca="1" si="16"/>
        <v>8.4544641983245739E-2</v>
      </c>
      <c r="H90">
        <f t="shared" ca="1" si="17"/>
        <v>0</v>
      </c>
      <c r="I90" s="3">
        <f t="shared" ca="1" si="18"/>
        <v>1317.3110117212725</v>
      </c>
      <c r="J90" s="5">
        <f t="shared" ca="1" si="19"/>
        <v>44719</v>
      </c>
      <c r="K90" s="5">
        <f t="shared" ca="1" si="20"/>
        <v>44754</v>
      </c>
      <c r="L90" s="5">
        <f t="shared" ca="1" si="21"/>
        <v>44782</v>
      </c>
      <c r="M90" s="5">
        <f t="shared" ca="1" si="22"/>
        <v>44768</v>
      </c>
      <c r="N90" s="2">
        <f ca="1">Table1[[#This Row],[Shipping/frieght]]+Table1[[#This Row],[Expedite fees]]/Table1[[#This Row],[Distance]]</f>
        <v>113.77907245295279</v>
      </c>
      <c r="O90" t="str">
        <f t="shared" ca="1" si="23"/>
        <v>Standard</v>
      </c>
    </row>
    <row r="91" spans="1:15" x14ac:dyDescent="0.55000000000000004">
      <c r="A91" t="s">
        <v>10</v>
      </c>
      <c r="B91">
        <f t="shared" ca="1" si="12"/>
        <v>0.55281624802684814</v>
      </c>
      <c r="C91" t="str" cm="1">
        <f t="array" aca="1" ref="C91" ca="1">INDEX(A:A,RANK(B91,B:B))</f>
        <v>H&amp;R SOUTH AFRICA (PTY) LTD</v>
      </c>
      <c r="D91" s="1">
        <f t="shared" ca="1" si="13"/>
        <v>9675.3245878839825</v>
      </c>
      <c r="E91" s="2">
        <f t="shared" ca="1" si="14"/>
        <v>763.3831099840462</v>
      </c>
      <c r="F91" s="1">
        <f t="shared" ca="1" si="15"/>
        <v>115.74759355426443</v>
      </c>
      <c r="G91">
        <f t="shared" ca="1" si="16"/>
        <v>0.51781967652102334</v>
      </c>
      <c r="H91">
        <f t="shared" ca="1" si="17"/>
        <v>500</v>
      </c>
      <c r="I91" s="3">
        <f t="shared" ca="1" si="18"/>
        <v>-2.8349768596478953</v>
      </c>
      <c r="J91" s="5">
        <f t="shared" ca="1" si="19"/>
        <v>44731</v>
      </c>
      <c r="K91" s="5">
        <f t="shared" ca="1" si="20"/>
        <v>44785</v>
      </c>
      <c r="L91" s="5">
        <f t="shared" ca="1" si="21"/>
        <v>44804</v>
      </c>
      <c r="M91" s="5">
        <f t="shared" ca="1" si="22"/>
        <v>44799</v>
      </c>
      <c r="N91" s="2">
        <f ca="1">Table1[[#This Row],[Shipping/frieght]]+Table1[[#This Row],[Expedite fees]]/Table1[[#This Row],[Distance]]</f>
        <v>-60.620689064486868</v>
      </c>
      <c r="O91" t="str">
        <f t="shared" ca="1" si="23"/>
        <v>Standard</v>
      </c>
    </row>
    <row r="92" spans="1:15" x14ac:dyDescent="0.55000000000000004">
      <c r="A92" t="s">
        <v>11</v>
      </c>
      <c r="B92">
        <f t="shared" ca="1" si="12"/>
        <v>0.20924759141132598</v>
      </c>
      <c r="C92" t="str" cm="1">
        <f t="array" aca="1" ref="C92" ca="1">INDEX(A:A,RANK(B92,B:B))</f>
        <v>TAVIL INDEBE S A U</v>
      </c>
      <c r="D92" s="1">
        <f t="shared" ca="1" si="13"/>
        <v>1286.9615168910298</v>
      </c>
      <c r="E92" s="2">
        <f t="shared" ca="1" si="14"/>
        <v>101.54126368270225</v>
      </c>
      <c r="F92" s="1">
        <f t="shared" ca="1" si="15"/>
        <v>126.41137022384326</v>
      </c>
      <c r="G92">
        <f t="shared" ca="1" si="16"/>
        <v>0.16801561900528372</v>
      </c>
      <c r="H92">
        <f t="shared" ca="1" si="17"/>
        <v>0</v>
      </c>
      <c r="I92" s="3">
        <f t="shared" ca="1" si="18"/>
        <v>1729.1959555324374</v>
      </c>
      <c r="J92" s="5">
        <f t="shared" ca="1" si="19"/>
        <v>44720</v>
      </c>
      <c r="K92" s="5">
        <f t="shared" ca="1" si="20"/>
        <v>44753</v>
      </c>
      <c r="L92" s="5">
        <f t="shared" ca="1" si="21"/>
        <v>44817</v>
      </c>
      <c r="M92" s="5">
        <f t="shared" ca="1" si="22"/>
        <v>44767</v>
      </c>
      <c r="N92" s="2">
        <f ca="1">Table1[[#This Row],[Shipping/frieght]]+Table1[[#This Row],[Expedite fees]]/Table1[[#This Row],[Distance]]</f>
        <v>126.41137022384326</v>
      </c>
      <c r="O92" t="str">
        <f t="shared" ca="1" si="23"/>
        <v>Standard</v>
      </c>
    </row>
    <row r="93" spans="1:15" x14ac:dyDescent="0.55000000000000004">
      <c r="A93" t="s">
        <v>12</v>
      </c>
      <c r="B93">
        <f t="shared" ca="1" si="12"/>
        <v>0.64400472596982139</v>
      </c>
      <c r="C93" t="str" cm="1">
        <f t="array" aca="1" ref="C93" ca="1">INDEX(A:A,RANK(B93,B:B))</f>
        <v>SOMIC VERPACKUNGSMASCHINEN</v>
      </c>
      <c r="D93" s="1">
        <f t="shared" ca="1" si="13"/>
        <v>13629.190003815866</v>
      </c>
      <c r="E93" s="2">
        <f t="shared" ca="1" si="14"/>
        <v>1075.3430913010718</v>
      </c>
      <c r="F93" s="1">
        <f t="shared" ca="1" si="15"/>
        <v>116.7290019481065</v>
      </c>
      <c r="G93">
        <f t="shared" ca="1" si="16"/>
        <v>0.97288317426272219</v>
      </c>
      <c r="H93">
        <f t="shared" ca="1" si="17"/>
        <v>500</v>
      </c>
      <c r="I93" s="3">
        <f t="shared" ca="1" si="18"/>
        <v>1436.3087253255139</v>
      </c>
      <c r="J93" s="5">
        <f t="shared" ca="1" si="19"/>
        <v>44651</v>
      </c>
      <c r="K93" s="5">
        <f t="shared" ca="1" si="20"/>
        <v>44659</v>
      </c>
      <c r="L93" s="5">
        <f t="shared" ca="1" si="21"/>
        <v>44792</v>
      </c>
      <c r="M93" s="5">
        <f t="shared" ca="1" si="22"/>
        <v>44673</v>
      </c>
      <c r="N93" s="2">
        <f ca="1">Table1[[#This Row],[Shipping/frieght]]+Table1[[#This Row],[Expedite fees]]/Table1[[#This Row],[Distance]]</f>
        <v>117.07711652207226</v>
      </c>
      <c r="O93" t="str">
        <f t="shared" ca="1" si="23"/>
        <v>Standard</v>
      </c>
    </row>
    <row r="94" spans="1:15" x14ac:dyDescent="0.55000000000000004">
      <c r="A94" t="s">
        <v>13</v>
      </c>
      <c r="B94">
        <f t="shared" ca="1" si="12"/>
        <v>0.52648256311935793</v>
      </c>
      <c r="C94" t="str" cm="1">
        <f t="array" aca="1" ref="C94" ca="1">INDEX(A:A,RANK(B94,B:B))</f>
        <v>POSIMAT S.A.</v>
      </c>
      <c r="D94" s="1">
        <f t="shared" ca="1" si="13"/>
        <v>16799.321124109396</v>
      </c>
      <c r="E94" s="2">
        <f t="shared" ca="1" si="14"/>
        <v>1325.4664366922314</v>
      </c>
      <c r="F94" s="1">
        <f t="shared" ca="1" si="15"/>
        <v>116.25620374609575</v>
      </c>
      <c r="G94">
        <f t="shared" ca="1" si="16"/>
        <v>0.85133388956942879</v>
      </c>
      <c r="H94">
        <f t="shared" ca="1" si="17"/>
        <v>500</v>
      </c>
      <c r="I94" s="3">
        <f t="shared" ca="1" si="18"/>
        <v>504.93111015277509</v>
      </c>
      <c r="J94" s="5">
        <f t="shared" ca="1" si="19"/>
        <v>44640</v>
      </c>
      <c r="K94" s="5">
        <f t="shared" ca="1" si="20"/>
        <v>44642</v>
      </c>
      <c r="L94" s="5">
        <f t="shared" ca="1" si="21"/>
        <v>44695</v>
      </c>
      <c r="M94" s="5">
        <f t="shared" ca="1" si="22"/>
        <v>44656</v>
      </c>
      <c r="N94" s="2">
        <f ca="1">Table1[[#This Row],[Shipping/frieght]]+Table1[[#This Row],[Expedite fees]]/Table1[[#This Row],[Distance]]</f>
        <v>117.24643783931437</v>
      </c>
      <c r="O94" t="str">
        <f t="shared" ca="1" si="23"/>
        <v>Standard</v>
      </c>
    </row>
    <row r="95" spans="1:15" x14ac:dyDescent="0.55000000000000004">
      <c r="A95" t="s">
        <v>14</v>
      </c>
      <c r="B95">
        <f t="shared" ca="1" si="12"/>
        <v>0.43937672907471337</v>
      </c>
      <c r="C95" t="str" cm="1">
        <f t="array" aca="1" ref="C95" ca="1">INDEX(A:A,RANK(B95,B:B))</f>
        <v>POSIMAT S.A.</v>
      </c>
      <c r="D95" s="1">
        <f t="shared" ca="1" si="13"/>
        <v>10446.877472069695</v>
      </c>
      <c r="E95" s="2">
        <f t="shared" ca="1" si="14"/>
        <v>824.25863254629894</v>
      </c>
      <c r="F95" s="1">
        <f t="shared" ca="1" si="15"/>
        <v>133.34213516836908</v>
      </c>
      <c r="G95">
        <f t="shared" ca="1" si="16"/>
        <v>0.60617385393674961</v>
      </c>
      <c r="H95">
        <f t="shared" ca="1" si="17"/>
        <v>0</v>
      </c>
      <c r="I95" s="3">
        <f t="shared" ca="1" si="18"/>
        <v>1059.5941984220049</v>
      </c>
      <c r="J95" s="5">
        <f t="shared" ca="1" si="19"/>
        <v>44833</v>
      </c>
      <c r="K95" s="5">
        <f t="shared" ca="1" si="20"/>
        <v>44861</v>
      </c>
      <c r="L95" s="5">
        <f t="shared" ca="1" si="21"/>
        <v>44866</v>
      </c>
      <c r="M95" s="5">
        <f t="shared" ca="1" si="22"/>
        <v>44875</v>
      </c>
      <c r="N95" s="2">
        <f ca="1">Table1[[#This Row],[Shipping/frieght]]+Table1[[#This Row],[Expedite fees]]/Table1[[#This Row],[Distance]]</f>
        <v>133.34213516836908</v>
      </c>
      <c r="O95" t="str">
        <f t="shared" ca="1" si="23"/>
        <v>Expedite</v>
      </c>
    </row>
    <row r="96" spans="1:15" x14ac:dyDescent="0.55000000000000004">
      <c r="A96" t="s">
        <v>16</v>
      </c>
      <c r="B96">
        <f t="shared" ca="1" si="12"/>
        <v>0.67486770568449816</v>
      </c>
      <c r="C96" t="str" cm="1">
        <f t="array" aca="1" ref="C96" ca="1">INDEX(A:A,RANK(B96,B:B))</f>
        <v>TAVIL INDEBE S A U</v>
      </c>
      <c r="D96" s="1">
        <f t="shared" ca="1" si="13"/>
        <v>8630.0353094835664</v>
      </c>
      <c r="E96" s="2">
        <f t="shared" ca="1" si="14"/>
        <v>680.90978591825342</v>
      </c>
      <c r="F96" s="1">
        <f t="shared" ca="1" si="15"/>
        <v>126.12500595824942</v>
      </c>
      <c r="G96">
        <f t="shared" ca="1" si="16"/>
        <v>0.3883518628950301</v>
      </c>
      <c r="H96">
        <f t="shared" ca="1" si="17"/>
        <v>0</v>
      </c>
      <c r="I96" s="3">
        <f t="shared" ca="1" si="18"/>
        <v>934.25240017199621</v>
      </c>
      <c r="J96" s="5">
        <f t="shared" ca="1" si="19"/>
        <v>44693</v>
      </c>
      <c r="K96" s="5">
        <f t="shared" ca="1" si="20"/>
        <v>44748</v>
      </c>
      <c r="L96" s="5">
        <f t="shared" ca="1" si="21"/>
        <v>44786</v>
      </c>
      <c r="M96" s="5">
        <f t="shared" ca="1" si="22"/>
        <v>44762</v>
      </c>
      <c r="N96" s="2">
        <f ca="1">Table1[[#This Row],[Shipping/frieght]]+Table1[[#This Row],[Expedite fees]]/Table1[[#This Row],[Distance]]</f>
        <v>126.12500595824942</v>
      </c>
      <c r="O96" t="str">
        <f t="shared" ca="1" si="23"/>
        <v>Standard</v>
      </c>
    </row>
    <row r="97" spans="1:15" x14ac:dyDescent="0.55000000000000004">
      <c r="A97" t="s">
        <v>15</v>
      </c>
      <c r="B97">
        <f t="shared" ca="1" si="12"/>
        <v>0.47855051181629171</v>
      </c>
      <c r="C97" t="str" cm="1">
        <f t="array" aca="1" ref="C97" ca="1">INDEX(A:A,RANK(B97,B:B))</f>
        <v>CENTRAL STICKS S.R.O.</v>
      </c>
      <c r="D97" s="1">
        <f t="shared" ca="1" si="13"/>
        <v>5862.0855997296139</v>
      </c>
      <c r="E97" s="2">
        <f t="shared" ca="1" si="14"/>
        <v>462.51855381866653</v>
      </c>
      <c r="F97" s="1">
        <f t="shared" ca="1" si="15"/>
        <v>121.00781538736095</v>
      </c>
      <c r="G97">
        <f t="shared" ca="1" si="16"/>
        <v>0.50649547739256395</v>
      </c>
      <c r="H97">
        <f t="shared" ca="1" si="17"/>
        <v>0</v>
      </c>
      <c r="I97" s="3">
        <f t="shared" ca="1" si="18"/>
        <v>682.07455649712119</v>
      </c>
      <c r="J97" s="5">
        <f t="shared" ca="1" si="19"/>
        <v>44816</v>
      </c>
      <c r="K97" s="5">
        <f t="shared" ca="1" si="20"/>
        <v>44856</v>
      </c>
      <c r="L97" s="5">
        <f t="shared" ca="1" si="21"/>
        <v>44860</v>
      </c>
      <c r="M97" s="5">
        <f t="shared" ca="1" si="22"/>
        <v>44870</v>
      </c>
      <c r="N97" s="2">
        <f ca="1">Table1[[#This Row],[Shipping/frieght]]+Table1[[#This Row],[Expedite fees]]/Table1[[#This Row],[Distance]]</f>
        <v>121.00781538736095</v>
      </c>
      <c r="O97" t="str">
        <f t="shared" ca="1" si="23"/>
        <v>Expedite</v>
      </c>
    </row>
    <row r="98" spans="1:15" x14ac:dyDescent="0.55000000000000004">
      <c r="A98" t="s">
        <v>9</v>
      </c>
      <c r="B98">
        <f t="shared" ca="1" si="12"/>
        <v>0.56566209553368207</v>
      </c>
      <c r="C98" t="str" cm="1">
        <f t="array" aca="1" ref="C98" ca="1">INDEX(A:A,RANK(B98,B:B))</f>
        <v>SOMIC VERPACKUNGSMASCHINEN</v>
      </c>
      <c r="D98" s="1">
        <f t="shared" ca="1" si="13"/>
        <v>13083.497909237476</v>
      </c>
      <c r="E98" s="2">
        <f t="shared" ca="1" si="14"/>
        <v>1032.2879850388367</v>
      </c>
      <c r="F98" s="1">
        <f t="shared" ca="1" si="15"/>
        <v>120.10177982677699</v>
      </c>
      <c r="G98">
        <f t="shared" ca="1" si="16"/>
        <v>0.65826090195177656</v>
      </c>
      <c r="H98">
        <f t="shared" ca="1" si="17"/>
        <v>500</v>
      </c>
      <c r="I98" s="3">
        <f t="shared" ca="1" si="18"/>
        <v>1763.9528011231007</v>
      </c>
      <c r="J98" s="5">
        <f t="shared" ca="1" si="19"/>
        <v>44709</v>
      </c>
      <c r="K98" s="5">
        <f t="shared" ca="1" si="20"/>
        <v>44726</v>
      </c>
      <c r="L98" s="5">
        <f t="shared" ca="1" si="21"/>
        <v>44744</v>
      </c>
      <c r="M98" s="5">
        <f t="shared" ca="1" si="22"/>
        <v>44740</v>
      </c>
      <c r="N98" s="2">
        <f ca="1">Table1[[#This Row],[Shipping/frieght]]+Table1[[#This Row],[Expedite fees]]/Table1[[#This Row],[Distance]]</f>
        <v>120.38523412310603</v>
      </c>
      <c r="O98" t="str">
        <f t="shared" ca="1" si="23"/>
        <v>Standard</v>
      </c>
    </row>
    <row r="99" spans="1:15" x14ac:dyDescent="0.55000000000000004">
      <c r="A99" t="s">
        <v>10</v>
      </c>
      <c r="B99">
        <f t="shared" ca="1" si="12"/>
        <v>0.1618638761896386</v>
      </c>
      <c r="C99" t="str" cm="1">
        <f t="array" aca="1" ref="C99" ca="1">INDEX(A:A,RANK(B99,B:B))</f>
        <v>UNILEVER ASIA PRIVATE LIMITED</v>
      </c>
      <c r="D99" s="1">
        <f t="shared" ca="1" si="13"/>
        <v>12729.909527282263</v>
      </c>
      <c r="E99" s="2">
        <f t="shared" ca="1" si="14"/>
        <v>1004.3898617025706</v>
      </c>
      <c r="F99" s="1">
        <f t="shared" ca="1" si="15"/>
        <v>121.31505664037178</v>
      </c>
      <c r="G99">
        <f t="shared" ca="1" si="16"/>
        <v>0.37615860206432905</v>
      </c>
      <c r="H99">
        <f t="shared" ca="1" si="17"/>
        <v>0</v>
      </c>
      <c r="I99" s="3">
        <f t="shared" ca="1" si="18"/>
        <v>996.00552580909186</v>
      </c>
      <c r="J99" s="5">
        <f t="shared" ca="1" si="19"/>
        <v>44857</v>
      </c>
      <c r="K99" s="5">
        <f t="shared" ca="1" si="20"/>
        <v>44860</v>
      </c>
      <c r="L99" s="5">
        <f t="shared" ca="1" si="21"/>
        <v>44863</v>
      </c>
      <c r="M99" s="5">
        <f t="shared" ca="1" si="22"/>
        <v>44874</v>
      </c>
      <c r="N99" s="2">
        <f ca="1">Table1[[#This Row],[Shipping/frieght]]+Table1[[#This Row],[Expedite fees]]/Table1[[#This Row],[Distance]]</f>
        <v>121.31505664037178</v>
      </c>
      <c r="O99" t="str">
        <f t="shared" ca="1" si="23"/>
        <v>Expedite</v>
      </c>
    </row>
    <row r="100" spans="1:15" x14ac:dyDescent="0.55000000000000004">
      <c r="A100" t="s">
        <v>11</v>
      </c>
      <c r="B100">
        <f t="shared" ca="1" si="12"/>
        <v>0.5585524771395135</v>
      </c>
      <c r="C100" t="str" cm="1">
        <f t="array" aca="1" ref="C100" ca="1">INDEX(A:A,RANK(B100,B:B))</f>
        <v>UNILEVER ASCC</v>
      </c>
      <c r="D100" s="1">
        <f t="shared" ca="1" si="13"/>
        <v>9192.9230686887877</v>
      </c>
      <c r="E100" s="2">
        <f t="shared" ca="1" si="14"/>
        <v>725.32163011954538</v>
      </c>
      <c r="F100" s="1">
        <f t="shared" ca="1" si="15"/>
        <v>122.57465237058791</v>
      </c>
      <c r="G100">
        <f t="shared" ca="1" si="16"/>
        <v>0.36638680884317354</v>
      </c>
      <c r="H100">
        <f t="shared" ca="1" si="17"/>
        <v>0</v>
      </c>
      <c r="I100" s="3">
        <f t="shared" ca="1" si="18"/>
        <v>107.9748989797331</v>
      </c>
      <c r="J100" s="5">
        <f t="shared" ca="1" si="19"/>
        <v>44670</v>
      </c>
      <c r="K100" s="5">
        <f t="shared" ca="1" si="20"/>
        <v>44710</v>
      </c>
      <c r="L100" s="5">
        <f t="shared" ca="1" si="21"/>
        <v>44824</v>
      </c>
      <c r="M100" s="5">
        <f t="shared" ca="1" si="22"/>
        <v>44724</v>
      </c>
      <c r="N100" s="2">
        <f ca="1">Table1[[#This Row],[Shipping/frieght]]+Table1[[#This Row],[Expedite fees]]/Table1[[#This Row],[Distance]]</f>
        <v>122.57465237058791</v>
      </c>
      <c r="O100" t="str">
        <f t="shared" ca="1" si="23"/>
        <v>Standard</v>
      </c>
    </row>
    <row r="101" spans="1:15" x14ac:dyDescent="0.55000000000000004">
      <c r="A101" t="s">
        <v>12</v>
      </c>
      <c r="B101">
        <f t="shared" ca="1" si="12"/>
        <v>0.5163289720349532</v>
      </c>
      <c r="C101" t="str" cm="1">
        <f t="array" aca="1" ref="C101" ca="1">INDEX(A:A,RANK(B101,B:B))</f>
        <v>CENTRAL STICKS S R O</v>
      </c>
      <c r="D101" s="1">
        <f t="shared" ca="1" si="13"/>
        <v>19163.436973367479</v>
      </c>
      <c r="E101" s="2">
        <f t="shared" ca="1" si="14"/>
        <v>1511.9951771986941</v>
      </c>
      <c r="F101" s="1">
        <f t="shared" ca="1" si="15"/>
        <v>122.62738144784699</v>
      </c>
      <c r="G101">
        <f t="shared" ca="1" si="16"/>
        <v>0.21640939863115116</v>
      </c>
      <c r="H101">
        <f t="shared" ca="1" si="17"/>
        <v>0</v>
      </c>
      <c r="I101" s="3">
        <f t="shared" ca="1" si="18"/>
        <v>907.67972681978597</v>
      </c>
      <c r="J101" s="5">
        <f t="shared" ca="1" si="19"/>
        <v>44826</v>
      </c>
      <c r="K101" s="5">
        <f t="shared" ca="1" si="20"/>
        <v>44837</v>
      </c>
      <c r="L101" s="5">
        <f t="shared" ca="1" si="21"/>
        <v>44844</v>
      </c>
      <c r="M101" s="5">
        <f t="shared" ca="1" si="22"/>
        <v>44851</v>
      </c>
      <c r="N101" s="2">
        <f ca="1">Table1[[#This Row],[Shipping/frieght]]+Table1[[#This Row],[Expedite fees]]/Table1[[#This Row],[Distance]]</f>
        <v>122.62738144784699</v>
      </c>
      <c r="O101" t="str">
        <f t="shared" ca="1" si="23"/>
        <v>Expedite</v>
      </c>
    </row>
    <row r="102" spans="1:15" x14ac:dyDescent="0.55000000000000004">
      <c r="A102" t="s">
        <v>13</v>
      </c>
      <c r="B102">
        <f t="shared" ca="1" si="12"/>
        <v>0.66617529175755497</v>
      </c>
      <c r="C102" t="str" cm="1">
        <f t="array" aca="1" ref="C102" ca="1">INDEX(A:A,RANK(B102,B:B))</f>
        <v>UNILEVER ASCC</v>
      </c>
      <c r="D102" s="1">
        <f t="shared" ca="1" si="13"/>
        <v>2536.3260557317481</v>
      </c>
      <c r="E102" s="2">
        <f t="shared" ca="1" si="14"/>
        <v>200.11612579723493</v>
      </c>
      <c r="F102" s="1">
        <f t="shared" ca="1" si="15"/>
        <v>114.06749243990743</v>
      </c>
      <c r="G102">
        <f t="shared" ca="1" si="16"/>
        <v>0.74473666682278405</v>
      </c>
      <c r="H102">
        <f t="shared" ca="1" si="17"/>
        <v>0</v>
      </c>
      <c r="I102" s="3">
        <f t="shared" ca="1" si="18"/>
        <v>1092.7686596713363</v>
      </c>
      <c r="J102" s="5">
        <f t="shared" ca="1" si="19"/>
        <v>44850</v>
      </c>
      <c r="K102" s="5">
        <f t="shared" ca="1" si="20"/>
        <v>44857</v>
      </c>
      <c r="L102" s="5">
        <f t="shared" ca="1" si="21"/>
        <v>44857</v>
      </c>
      <c r="M102" s="5">
        <f t="shared" ca="1" si="22"/>
        <v>44871</v>
      </c>
      <c r="N102" s="2">
        <f ca="1">Table1[[#This Row],[Shipping/frieght]]+Table1[[#This Row],[Expedite fees]]/Table1[[#This Row],[Distance]]</f>
        <v>114.06749243990743</v>
      </c>
      <c r="O102" t="str">
        <f t="shared" ca="1" si="23"/>
        <v>Expedite</v>
      </c>
    </row>
    <row r="103" spans="1:15" x14ac:dyDescent="0.55000000000000004">
      <c r="A103" t="s">
        <v>14</v>
      </c>
      <c r="B103">
        <f t="shared" ca="1" si="12"/>
        <v>0.8044551801522668</v>
      </c>
      <c r="C103" t="str" cm="1">
        <f t="array" aca="1" ref="C103" ca="1">INDEX(A:A,RANK(B103,B:B))</f>
        <v>CENTRAL STICKS S.R.O.</v>
      </c>
      <c r="D103" s="1">
        <f t="shared" ca="1" si="13"/>
        <v>2737.7721152491463</v>
      </c>
      <c r="E103" s="2">
        <f t="shared" ca="1" si="14"/>
        <v>216.01021989315763</v>
      </c>
      <c r="F103" s="1">
        <f t="shared" ca="1" si="15"/>
        <v>121.90530603233478</v>
      </c>
      <c r="G103">
        <f t="shared" ca="1" si="16"/>
        <v>0.45650421115726258</v>
      </c>
      <c r="H103">
        <f t="shared" ca="1" si="17"/>
        <v>0</v>
      </c>
      <c r="I103" s="3">
        <f t="shared" ca="1" si="18"/>
        <v>695.88661876765764</v>
      </c>
      <c r="J103" s="5">
        <f t="shared" ca="1" si="19"/>
        <v>44821</v>
      </c>
      <c r="K103" s="5">
        <f t="shared" ca="1" si="20"/>
        <v>44826</v>
      </c>
      <c r="L103" s="5">
        <f t="shared" ca="1" si="21"/>
        <v>44845</v>
      </c>
      <c r="M103" s="5">
        <f t="shared" ca="1" si="22"/>
        <v>44840</v>
      </c>
      <c r="N103" s="2">
        <f ca="1">Table1[[#This Row],[Shipping/frieght]]+Table1[[#This Row],[Expedite fees]]/Table1[[#This Row],[Distance]]</f>
        <v>121.90530603233478</v>
      </c>
      <c r="O103" t="str">
        <f t="shared" ca="1" si="23"/>
        <v>Standard</v>
      </c>
    </row>
    <row r="104" spans="1:15" x14ac:dyDescent="0.55000000000000004">
      <c r="A104" t="s">
        <v>16</v>
      </c>
      <c r="B104">
        <f t="shared" ca="1" si="12"/>
        <v>0.50297355847913516</v>
      </c>
      <c r="C104" t="str" cm="1">
        <f t="array" aca="1" ref="C104" ca="1">INDEX(A:A,RANK(B104,B:B))</f>
        <v>H&amp;R SOUTH AFRICA (PTY) LTD</v>
      </c>
      <c r="D104" s="1">
        <f t="shared" ca="1" si="13"/>
        <v>2980.6264257809435</v>
      </c>
      <c r="E104" s="2">
        <f t="shared" ca="1" si="14"/>
        <v>235.17142499411642</v>
      </c>
      <c r="F104" s="1">
        <f t="shared" ca="1" si="15"/>
        <v>114.90645598563532</v>
      </c>
      <c r="G104">
        <f t="shared" ca="1" si="16"/>
        <v>0.22592647644816521</v>
      </c>
      <c r="H104">
        <f t="shared" ca="1" si="17"/>
        <v>0</v>
      </c>
      <c r="I104" s="3">
        <f t="shared" ca="1" si="18"/>
        <v>2420.1630119458769</v>
      </c>
      <c r="J104" s="5">
        <f t="shared" ca="1" si="19"/>
        <v>44714</v>
      </c>
      <c r="K104" s="5">
        <f t="shared" ca="1" si="20"/>
        <v>44796</v>
      </c>
      <c r="L104" s="5">
        <f t="shared" ca="1" si="21"/>
        <v>44828</v>
      </c>
      <c r="M104" s="5">
        <f t="shared" ca="1" si="22"/>
        <v>44810</v>
      </c>
      <c r="N104" s="2">
        <f ca="1">Table1[[#This Row],[Shipping/frieght]]+Table1[[#This Row],[Expedite fees]]/Table1[[#This Row],[Distance]]</f>
        <v>114.90645598563532</v>
      </c>
      <c r="O104" t="str">
        <f t="shared" ca="1" si="23"/>
        <v>Standard</v>
      </c>
    </row>
    <row r="105" spans="1:15" x14ac:dyDescent="0.55000000000000004">
      <c r="A105" t="s">
        <v>15</v>
      </c>
      <c r="B105">
        <f t="shared" ca="1" si="12"/>
        <v>0.80838594003316333</v>
      </c>
      <c r="C105" t="str" cm="1">
        <f t="array" aca="1" ref="C105" ca="1">INDEX(A:A,RANK(B105,B:B))</f>
        <v>POSIMAT S.A.</v>
      </c>
      <c r="D105" s="1">
        <f t="shared" ca="1" si="13"/>
        <v>15970.010991221319</v>
      </c>
      <c r="E105" s="2">
        <f t="shared" ca="1" si="14"/>
        <v>1260.0338672073622</v>
      </c>
      <c r="F105" s="1">
        <f t="shared" ca="1" si="15"/>
        <v>118.47199384608957</v>
      </c>
      <c r="G105">
        <f t="shared" ca="1" si="16"/>
        <v>0.72530251881707586</v>
      </c>
      <c r="H105">
        <f t="shared" ca="1" si="17"/>
        <v>0</v>
      </c>
      <c r="I105" s="3">
        <f t="shared" ca="1" si="18"/>
        <v>299.3777683242032</v>
      </c>
      <c r="J105" s="5">
        <f t="shared" ca="1" si="19"/>
        <v>44780</v>
      </c>
      <c r="K105" s="5">
        <f t="shared" ca="1" si="20"/>
        <v>44780</v>
      </c>
      <c r="L105" s="5">
        <f t="shared" ca="1" si="21"/>
        <v>44780</v>
      </c>
      <c r="M105" s="5">
        <f t="shared" ca="1" si="22"/>
        <v>44794</v>
      </c>
      <c r="N105" s="2">
        <f ca="1">Table1[[#This Row],[Shipping/frieght]]+Table1[[#This Row],[Expedite fees]]/Table1[[#This Row],[Distance]]</f>
        <v>118.47199384608957</v>
      </c>
      <c r="O105" t="str">
        <f t="shared" ca="1" si="23"/>
        <v>Expedite</v>
      </c>
    </row>
    <row r="106" spans="1:15" x14ac:dyDescent="0.55000000000000004">
      <c r="A106" t="s">
        <v>9</v>
      </c>
      <c r="B106">
        <f t="shared" ca="1" si="12"/>
        <v>0.41244489472715562</v>
      </c>
      <c r="C106" t="str" cm="1">
        <f t="array" aca="1" ref="C106" ca="1">INDEX(A:A,RANK(B106,B:B))</f>
        <v>UNILEVER ASCC</v>
      </c>
      <c r="D106" s="1">
        <f t="shared" ca="1" si="13"/>
        <v>7930.7873467983827</v>
      </c>
      <c r="E106" s="2">
        <f t="shared" ca="1" si="14"/>
        <v>625.73912166239234</v>
      </c>
      <c r="F106" s="1">
        <f t="shared" ca="1" si="15"/>
        <v>125.23328133071342</v>
      </c>
      <c r="G106">
        <f t="shared" ca="1" si="16"/>
        <v>0.77278487896818182</v>
      </c>
      <c r="H106">
        <f t="shared" ca="1" si="17"/>
        <v>500</v>
      </c>
      <c r="I106" s="3">
        <f t="shared" ca="1" si="18"/>
        <v>572.15023144739064</v>
      </c>
      <c r="J106" s="5">
        <f t="shared" ca="1" si="19"/>
        <v>44647</v>
      </c>
      <c r="K106" s="5">
        <f t="shared" ca="1" si="20"/>
        <v>44810</v>
      </c>
      <c r="L106" s="5">
        <f t="shared" ca="1" si="21"/>
        <v>44830</v>
      </c>
      <c r="M106" s="5">
        <f t="shared" ca="1" si="22"/>
        <v>44824</v>
      </c>
      <c r="N106" s="2">
        <f ca="1">Table1[[#This Row],[Shipping/frieght]]+Table1[[#This Row],[Expedite fees]]/Table1[[#This Row],[Distance]]</f>
        <v>126.10717768261235</v>
      </c>
      <c r="O106" t="str">
        <f t="shared" ca="1" si="23"/>
        <v>Standard</v>
      </c>
    </row>
    <row r="107" spans="1:15" x14ac:dyDescent="0.55000000000000004">
      <c r="A107" t="s">
        <v>10</v>
      </c>
      <c r="B107">
        <f t="shared" ca="1" si="12"/>
        <v>0.83877480226203294</v>
      </c>
      <c r="C107" t="str" cm="1">
        <f t="array" aca="1" ref="C107" ca="1">INDEX(A:A,RANK(B107,B:B))</f>
        <v>H&amp;R SOUTH AFRICA (PTY) LTD</v>
      </c>
      <c r="D107" s="1">
        <f t="shared" ca="1" si="13"/>
        <v>11706.661352902896</v>
      </c>
      <c r="E107" s="2">
        <f t="shared" ca="1" si="14"/>
        <v>923.6555807440385</v>
      </c>
      <c r="F107" s="1">
        <f t="shared" ca="1" si="15"/>
        <v>114.59654033325695</v>
      </c>
      <c r="G107">
        <f t="shared" ca="1" si="16"/>
        <v>0.99196100716767854</v>
      </c>
      <c r="H107">
        <f t="shared" ca="1" si="17"/>
        <v>0</v>
      </c>
      <c r="I107" s="3">
        <f t="shared" ca="1" si="18"/>
        <v>788.54390254934788</v>
      </c>
      <c r="J107" s="5">
        <f t="shared" ca="1" si="19"/>
        <v>44780</v>
      </c>
      <c r="K107" s="5">
        <f t="shared" ca="1" si="20"/>
        <v>44831</v>
      </c>
      <c r="L107" s="5">
        <f t="shared" ca="1" si="21"/>
        <v>44841</v>
      </c>
      <c r="M107" s="5">
        <f t="shared" ca="1" si="22"/>
        <v>44845</v>
      </c>
      <c r="N107" s="2">
        <f ca="1">Table1[[#This Row],[Shipping/frieght]]+Table1[[#This Row],[Expedite fees]]/Table1[[#This Row],[Distance]]</f>
        <v>114.59654033325695</v>
      </c>
      <c r="O107" t="str">
        <f t="shared" ca="1" si="23"/>
        <v>Expedite</v>
      </c>
    </row>
    <row r="108" spans="1:15" x14ac:dyDescent="0.55000000000000004">
      <c r="A108" t="s">
        <v>11</v>
      </c>
      <c r="B108">
        <f t="shared" ca="1" si="12"/>
        <v>0.72015813977334819</v>
      </c>
      <c r="C108" t="str" cm="1">
        <f t="array" aca="1" ref="C108" ca="1">INDEX(A:A,RANK(B108,B:B))</f>
        <v>H&amp;R SOUTH AFRICA (PTY) LTD</v>
      </c>
      <c r="D108" s="1">
        <f t="shared" ca="1" si="13"/>
        <v>9350.4271754626589</v>
      </c>
      <c r="E108" s="2">
        <f t="shared" ca="1" si="14"/>
        <v>737.7487041440038</v>
      </c>
      <c r="F108" s="1">
        <f t="shared" ca="1" si="15"/>
        <v>126.79299490050978</v>
      </c>
      <c r="G108">
        <f t="shared" ca="1" si="16"/>
        <v>0.98236559812658453</v>
      </c>
      <c r="H108">
        <f t="shared" ca="1" si="17"/>
        <v>500</v>
      </c>
      <c r="I108" s="3">
        <f t="shared" ca="1" si="18"/>
        <v>1432.178936777982</v>
      </c>
      <c r="J108" s="5">
        <f t="shared" ca="1" si="19"/>
        <v>44811</v>
      </c>
      <c r="K108" s="5">
        <f t="shared" ca="1" si="20"/>
        <v>44841</v>
      </c>
      <c r="L108" s="5">
        <f t="shared" ca="1" si="21"/>
        <v>44861</v>
      </c>
      <c r="M108" s="5">
        <f t="shared" ca="1" si="22"/>
        <v>44855</v>
      </c>
      <c r="N108" s="2">
        <f ca="1">Table1[[#This Row],[Shipping/frieght]]+Table1[[#This Row],[Expedite fees]]/Table1[[#This Row],[Distance]]</f>
        <v>127.142113287298</v>
      </c>
      <c r="O108" t="str">
        <f t="shared" ca="1" si="23"/>
        <v>Standard</v>
      </c>
    </row>
    <row r="109" spans="1:15" x14ac:dyDescent="0.55000000000000004">
      <c r="A109" t="s">
        <v>12</v>
      </c>
      <c r="B109">
        <f t="shared" ca="1" si="12"/>
        <v>0.62607846422398927</v>
      </c>
      <c r="C109" t="str" cm="1">
        <f t="array" aca="1" ref="C109" ca="1">INDEX(A:A,RANK(B109,B:B))</f>
        <v>TAVIL INDEBE S A U</v>
      </c>
      <c r="D109" s="1">
        <f t="shared" ca="1" si="13"/>
        <v>18574.874445775738</v>
      </c>
      <c r="E109" s="2">
        <f t="shared" ca="1" si="14"/>
        <v>1465.5575937717058</v>
      </c>
      <c r="F109" s="1">
        <f t="shared" ca="1" si="15"/>
        <v>128.1573347018352</v>
      </c>
      <c r="G109">
        <f t="shared" ca="1" si="16"/>
        <v>0.91728996188265211</v>
      </c>
      <c r="H109">
        <f t="shared" ca="1" si="17"/>
        <v>500</v>
      </c>
      <c r="I109" s="3">
        <f t="shared" ca="1" si="18"/>
        <v>1856.1889880991257</v>
      </c>
      <c r="J109" s="5">
        <f t="shared" ca="1" si="19"/>
        <v>44685</v>
      </c>
      <c r="K109" s="5">
        <f t="shared" ca="1" si="20"/>
        <v>44687</v>
      </c>
      <c r="L109" s="5">
        <f t="shared" ca="1" si="21"/>
        <v>44753</v>
      </c>
      <c r="M109" s="5">
        <f t="shared" ca="1" si="22"/>
        <v>44701</v>
      </c>
      <c r="N109" s="2">
        <f ca="1">Table1[[#This Row],[Shipping/frieght]]+Table1[[#This Row],[Expedite fees]]/Table1[[#This Row],[Distance]]</f>
        <v>128.42670382491789</v>
      </c>
      <c r="O109" t="str">
        <f t="shared" ca="1" si="23"/>
        <v>Standard</v>
      </c>
    </row>
    <row r="110" spans="1:15" x14ac:dyDescent="0.55000000000000004">
      <c r="A110" t="s">
        <v>13</v>
      </c>
      <c r="B110">
        <f t="shared" ca="1" si="12"/>
        <v>0.72322450536707905</v>
      </c>
      <c r="C110" t="str" cm="1">
        <f t="array" aca="1" ref="C110" ca="1">INDEX(A:A,RANK(B110,B:B))</f>
        <v>UNILEVER ASCC</v>
      </c>
      <c r="D110" s="1">
        <f t="shared" ca="1" si="13"/>
        <v>5587.1871605951328</v>
      </c>
      <c r="E110" s="2">
        <f t="shared" ca="1" si="14"/>
        <v>440.82906697095598</v>
      </c>
      <c r="F110" s="1">
        <f t="shared" ca="1" si="15"/>
        <v>110.30060412799816</v>
      </c>
      <c r="G110">
        <f t="shared" ca="1" si="16"/>
        <v>0.62479880852414238</v>
      </c>
      <c r="H110">
        <f t="shared" ca="1" si="17"/>
        <v>500</v>
      </c>
      <c r="I110" s="3">
        <f t="shared" ca="1" si="18"/>
        <v>1258.939384385455</v>
      </c>
      <c r="J110" s="5">
        <f t="shared" ca="1" si="19"/>
        <v>44796</v>
      </c>
      <c r="K110" s="5">
        <f t="shared" ca="1" si="20"/>
        <v>44796</v>
      </c>
      <c r="L110" s="5">
        <f t="shared" ca="1" si="21"/>
        <v>44861</v>
      </c>
      <c r="M110" s="5">
        <f t="shared" ca="1" si="22"/>
        <v>44810</v>
      </c>
      <c r="N110" s="2">
        <f ca="1">Table1[[#This Row],[Shipping/frieght]]+Table1[[#This Row],[Expedite fees]]/Table1[[#This Row],[Distance]]</f>
        <v>110.69776383735467</v>
      </c>
      <c r="O110" t="str">
        <f t="shared" ca="1" si="23"/>
        <v>Standard</v>
      </c>
    </row>
    <row r="111" spans="1:15" x14ac:dyDescent="0.55000000000000004">
      <c r="A111" t="s">
        <v>14</v>
      </c>
      <c r="B111">
        <f t="shared" ca="1" si="12"/>
        <v>0.23203690446602476</v>
      </c>
      <c r="C111" t="str" cm="1">
        <f t="array" aca="1" ref="C111" ca="1">INDEX(A:A,RANK(B111,B:B))</f>
        <v>UNILEVER ASIA PRIVATE LIMITED</v>
      </c>
      <c r="D111" s="1">
        <f t="shared" ca="1" si="13"/>
        <v>5961.8661266740291</v>
      </c>
      <c r="E111" s="2">
        <f t="shared" ca="1" si="14"/>
        <v>470.39123739458091</v>
      </c>
      <c r="F111" s="1">
        <f t="shared" ca="1" si="15"/>
        <v>120.50922758205154</v>
      </c>
      <c r="G111">
        <f t="shared" ca="1" si="16"/>
        <v>0.41296621040510817</v>
      </c>
      <c r="H111">
        <f t="shared" ca="1" si="17"/>
        <v>0</v>
      </c>
      <c r="I111" s="3">
        <f t="shared" ca="1" si="18"/>
        <v>1346.8062573652551</v>
      </c>
      <c r="J111" s="5">
        <f t="shared" ca="1" si="19"/>
        <v>44766</v>
      </c>
      <c r="K111" s="5">
        <f t="shared" ca="1" si="20"/>
        <v>44817</v>
      </c>
      <c r="L111" s="5">
        <f t="shared" ca="1" si="21"/>
        <v>44824</v>
      </c>
      <c r="M111" s="5">
        <f t="shared" ca="1" si="22"/>
        <v>44831</v>
      </c>
      <c r="N111" s="2">
        <f ca="1">Table1[[#This Row],[Shipping/frieght]]+Table1[[#This Row],[Expedite fees]]/Table1[[#This Row],[Distance]]</f>
        <v>120.50922758205154</v>
      </c>
      <c r="O111" t="str">
        <f t="shared" ca="1" si="23"/>
        <v>Expedite</v>
      </c>
    </row>
    <row r="112" spans="1:15" x14ac:dyDescent="0.55000000000000004">
      <c r="A112" t="s">
        <v>16</v>
      </c>
      <c r="B112">
        <f t="shared" ca="1" si="12"/>
        <v>0.94156898689099455</v>
      </c>
      <c r="C112" t="str" cm="1">
        <f t="array" aca="1" ref="C112" ca="1">INDEX(A:A,RANK(B112,B:B))</f>
        <v>UNILEVER ASIA PRIVATE LIMITED</v>
      </c>
      <c r="D112" s="1">
        <f t="shared" ca="1" si="13"/>
        <v>7515.2038153619169</v>
      </c>
      <c r="E112" s="2">
        <f t="shared" ca="1" si="14"/>
        <v>592.94958103205522</v>
      </c>
      <c r="F112" s="1">
        <f t="shared" ca="1" si="15"/>
        <v>118.43833395389791</v>
      </c>
      <c r="G112">
        <f t="shared" ca="1" si="16"/>
        <v>0.918026842893228</v>
      </c>
      <c r="H112">
        <f t="shared" ca="1" si="17"/>
        <v>0</v>
      </c>
      <c r="I112" s="3">
        <f t="shared" ca="1" si="18"/>
        <v>817.05074351256451</v>
      </c>
      <c r="J112" s="5">
        <f t="shared" ca="1" si="19"/>
        <v>44693</v>
      </c>
      <c r="K112" s="5">
        <f t="shared" ca="1" si="20"/>
        <v>44723</v>
      </c>
      <c r="L112" s="5">
        <f t="shared" ca="1" si="21"/>
        <v>44729</v>
      </c>
      <c r="M112" s="5">
        <f t="shared" ca="1" si="22"/>
        <v>44737</v>
      </c>
      <c r="N112" s="2">
        <f ca="1">Table1[[#This Row],[Shipping/frieght]]+Table1[[#This Row],[Expedite fees]]/Table1[[#This Row],[Distance]]</f>
        <v>118.43833395389791</v>
      </c>
      <c r="O112" t="str">
        <f t="shared" ca="1" si="23"/>
        <v>Expedite</v>
      </c>
    </row>
    <row r="113" spans="1:15" x14ac:dyDescent="0.55000000000000004">
      <c r="A113" t="s">
        <v>15</v>
      </c>
      <c r="B113">
        <f t="shared" ca="1" si="12"/>
        <v>0.28953331972066476</v>
      </c>
      <c r="C113" t="str" cm="1">
        <f t="array" aca="1" ref="C113" ca="1">INDEX(A:A,RANK(B113,B:B))</f>
        <v>CENTRAL STICKS S.R.O.</v>
      </c>
      <c r="D113" s="1">
        <f t="shared" ca="1" si="13"/>
        <v>6438.8234008842064</v>
      </c>
      <c r="E113" s="2">
        <f t="shared" ca="1" si="14"/>
        <v>508.02316632976385</v>
      </c>
      <c r="F113" s="1">
        <f t="shared" ca="1" si="15"/>
        <v>115.68026448676851</v>
      </c>
      <c r="G113">
        <f t="shared" ca="1" si="16"/>
        <v>6.1345340063940768E-3</v>
      </c>
      <c r="H113">
        <f t="shared" ca="1" si="17"/>
        <v>0</v>
      </c>
      <c r="I113" s="3">
        <f t="shared" ca="1" si="18"/>
        <v>1371.6796925413823</v>
      </c>
      <c r="J113" s="5">
        <f t="shared" ca="1" si="19"/>
        <v>44859</v>
      </c>
      <c r="K113" s="5">
        <f t="shared" ca="1" si="20"/>
        <v>44863</v>
      </c>
      <c r="L113" s="5">
        <f t="shared" ca="1" si="21"/>
        <v>44866</v>
      </c>
      <c r="M113" s="5">
        <f t="shared" ca="1" si="22"/>
        <v>44877</v>
      </c>
      <c r="N113" s="2">
        <f ca="1">Table1[[#This Row],[Shipping/frieght]]+Table1[[#This Row],[Expedite fees]]/Table1[[#This Row],[Distance]]</f>
        <v>115.68026448676851</v>
      </c>
      <c r="O113" t="str">
        <f t="shared" ca="1" si="23"/>
        <v>Expedite</v>
      </c>
    </row>
    <row r="114" spans="1:15" x14ac:dyDescent="0.55000000000000004">
      <c r="A114" t="s">
        <v>9</v>
      </c>
      <c r="B114">
        <f t="shared" ca="1" si="12"/>
        <v>0.75377251586579419</v>
      </c>
      <c r="C114" t="str" cm="1">
        <f t="array" aca="1" ref="C114" ca="1">INDEX(A:A,RANK(B114,B:B))</f>
        <v>UNILEVER ASCC</v>
      </c>
      <c r="D114" s="1">
        <f t="shared" ca="1" si="13"/>
        <v>4649.3754882942476</v>
      </c>
      <c r="E114" s="2">
        <f t="shared" ca="1" si="14"/>
        <v>366.83572602641613</v>
      </c>
      <c r="F114" s="1">
        <f t="shared" ca="1" si="15"/>
        <v>125.67793067070301</v>
      </c>
      <c r="G114">
        <f t="shared" ca="1" si="16"/>
        <v>0.21181250346120328</v>
      </c>
      <c r="H114">
        <f t="shared" ca="1" si="17"/>
        <v>0</v>
      </c>
      <c r="I114" s="3">
        <f t="shared" ca="1" si="18"/>
        <v>739.64378519064542</v>
      </c>
      <c r="J114" s="5">
        <f t="shared" ca="1" si="19"/>
        <v>44737</v>
      </c>
      <c r="K114" s="5">
        <f t="shared" ca="1" si="20"/>
        <v>44755</v>
      </c>
      <c r="L114" s="5">
        <f t="shared" ca="1" si="21"/>
        <v>44860</v>
      </c>
      <c r="M114" s="5">
        <f t="shared" ca="1" si="22"/>
        <v>44769</v>
      </c>
      <c r="N114" s="2">
        <f ca="1">Table1[[#This Row],[Shipping/frieght]]+Table1[[#This Row],[Expedite fees]]/Table1[[#This Row],[Distance]]</f>
        <v>125.67793067070301</v>
      </c>
      <c r="O114" t="str">
        <f t="shared" ca="1" si="23"/>
        <v>Standard</v>
      </c>
    </row>
    <row r="115" spans="1:15" x14ac:dyDescent="0.55000000000000004">
      <c r="A115" t="s">
        <v>10</v>
      </c>
      <c r="B115">
        <f t="shared" ca="1" si="12"/>
        <v>0.97880711557124733</v>
      </c>
      <c r="C115" t="str" cm="1">
        <f t="array" aca="1" ref="C115" ca="1">INDEX(A:A,RANK(B115,B:B))</f>
        <v>POSIMAT S.A.</v>
      </c>
      <c r="D115" s="1">
        <f t="shared" ca="1" si="13"/>
        <v>15682.698298172512</v>
      </c>
      <c r="E115" s="2">
        <f t="shared" ca="1" si="14"/>
        <v>1237.3648957258113</v>
      </c>
      <c r="F115" s="1">
        <f t="shared" ca="1" si="15"/>
        <v>121.38670940627757</v>
      </c>
      <c r="G115">
        <f t="shared" ca="1" si="16"/>
        <v>0.9758484597933802</v>
      </c>
      <c r="H115">
        <f t="shared" ca="1" si="17"/>
        <v>500</v>
      </c>
      <c r="I115" s="3">
        <f t="shared" ca="1" si="18"/>
        <v>1500.03574122176</v>
      </c>
      <c r="J115" s="5">
        <f t="shared" ca="1" si="19"/>
        <v>44685</v>
      </c>
      <c r="K115" s="5">
        <f t="shared" ca="1" si="20"/>
        <v>44697</v>
      </c>
      <c r="L115" s="5">
        <f t="shared" ca="1" si="21"/>
        <v>44729</v>
      </c>
      <c r="M115" s="5">
        <f t="shared" ca="1" si="22"/>
        <v>44711</v>
      </c>
      <c r="N115" s="2">
        <f ca="1">Table1[[#This Row],[Shipping/frieght]]+Table1[[#This Row],[Expedite fees]]/Table1[[#This Row],[Distance]]</f>
        <v>121.72003479730643</v>
      </c>
      <c r="O115" t="str">
        <f t="shared" ca="1" si="23"/>
        <v>Standard</v>
      </c>
    </row>
    <row r="116" spans="1:15" x14ac:dyDescent="0.55000000000000004">
      <c r="A116" t="s">
        <v>11</v>
      </c>
      <c r="B116">
        <f t="shared" ca="1" si="12"/>
        <v>1.692135626987501E-2</v>
      </c>
      <c r="C116" t="str" cm="1">
        <f t="array" aca="1" ref="C116" ca="1">INDEX(A:A,RANK(B116,B:B))</f>
        <v>POSIMAT S.A.</v>
      </c>
      <c r="D116" s="1">
        <f t="shared" ca="1" si="13"/>
        <v>6160.1473519887604</v>
      </c>
      <c r="E116" s="2">
        <f t="shared" ca="1" si="14"/>
        <v>486.03562607191316</v>
      </c>
      <c r="F116" s="1">
        <f t="shared" ca="1" si="15"/>
        <v>109.86127550309014</v>
      </c>
      <c r="G116">
        <f t="shared" ca="1" si="16"/>
        <v>0.28464833604281137</v>
      </c>
      <c r="H116">
        <f t="shared" ca="1" si="17"/>
        <v>0</v>
      </c>
      <c r="I116" s="3">
        <f t="shared" ca="1" si="18"/>
        <v>1752.8783455801426</v>
      </c>
      <c r="J116" s="5">
        <f t="shared" ca="1" si="19"/>
        <v>44762</v>
      </c>
      <c r="K116" s="5">
        <f t="shared" ca="1" si="20"/>
        <v>44837</v>
      </c>
      <c r="L116" s="5">
        <f t="shared" ca="1" si="21"/>
        <v>44850</v>
      </c>
      <c r="M116" s="5">
        <f t="shared" ca="1" si="22"/>
        <v>44851</v>
      </c>
      <c r="N116" s="2">
        <f ca="1">Table1[[#This Row],[Shipping/frieght]]+Table1[[#This Row],[Expedite fees]]/Table1[[#This Row],[Distance]]</f>
        <v>109.86127550309014</v>
      </c>
      <c r="O116" t="str">
        <f t="shared" ca="1" si="23"/>
        <v>Expedite</v>
      </c>
    </row>
    <row r="117" spans="1:15" x14ac:dyDescent="0.55000000000000004">
      <c r="A117" t="s">
        <v>12</v>
      </c>
      <c r="B117">
        <f t="shared" ca="1" si="12"/>
        <v>0.82424734949623046</v>
      </c>
      <c r="C117" t="str" cm="1">
        <f t="array" aca="1" ref="C117" ca="1">INDEX(A:A,RANK(B117,B:B))</f>
        <v>TAVIL INDEBE S A U</v>
      </c>
      <c r="D117" s="1">
        <f t="shared" ca="1" si="13"/>
        <v>2671.3888666272824</v>
      </c>
      <c r="E117" s="2">
        <f t="shared" ca="1" si="14"/>
        <v>210.77258157689258</v>
      </c>
      <c r="F117" s="1">
        <v>20</v>
      </c>
      <c r="G117">
        <f t="shared" ca="1" si="16"/>
        <v>0.19608510605912988</v>
      </c>
      <c r="H117">
        <f t="shared" ca="1" si="17"/>
        <v>0</v>
      </c>
      <c r="I117" s="3">
        <f t="shared" ca="1" si="18"/>
        <v>1072.5438926885774</v>
      </c>
      <c r="J117" s="5">
        <f t="shared" ca="1" si="19"/>
        <v>44815</v>
      </c>
      <c r="K117" s="5">
        <f t="shared" ca="1" si="20"/>
        <v>44824</v>
      </c>
      <c r="L117" s="5">
        <f t="shared" ca="1" si="21"/>
        <v>44843</v>
      </c>
      <c r="M117" s="5">
        <f t="shared" ca="1" si="22"/>
        <v>44838</v>
      </c>
      <c r="N117" s="2">
        <f ca="1">Table1[[#This Row],[Shipping/frieght]]+Table1[[#This Row],[Expedite fees]]/Table1[[#This Row],[Distance]]</f>
        <v>20</v>
      </c>
      <c r="O117" t="str">
        <f t="shared" ca="1" si="23"/>
        <v>Standard</v>
      </c>
    </row>
    <row r="118" spans="1:15" x14ac:dyDescent="0.55000000000000004">
      <c r="A118" t="s">
        <v>13</v>
      </c>
      <c r="B118">
        <f t="shared" ca="1" si="12"/>
        <v>0.41275868325139364</v>
      </c>
      <c r="C118" t="str" cm="1">
        <f t="array" aca="1" ref="C118" ca="1">INDEX(A:A,RANK(B118,B:B))</f>
        <v>SOMIC VERPACKUNGSMASCHINEN</v>
      </c>
      <c r="D118" s="1">
        <f t="shared" ca="1" si="13"/>
        <v>9338.328850372267</v>
      </c>
      <c r="E118" s="2">
        <f t="shared" ca="1" si="14"/>
        <v>736.7941462943719</v>
      </c>
      <c r="F118" s="1">
        <f t="shared" ca="1" si="15"/>
        <v>113.43893254559569</v>
      </c>
      <c r="G118">
        <f t="shared" ca="1" si="16"/>
        <v>0.19303342022423142</v>
      </c>
      <c r="H118">
        <f t="shared" ca="1" si="17"/>
        <v>0</v>
      </c>
      <c r="I118" s="3">
        <f t="shared" ca="1" si="18"/>
        <v>1492.18031283357</v>
      </c>
      <c r="J118" s="5">
        <f t="shared" ca="1" si="19"/>
        <v>44813</v>
      </c>
      <c r="K118" s="5">
        <f t="shared" ca="1" si="20"/>
        <v>44825</v>
      </c>
      <c r="L118" s="5">
        <f t="shared" ca="1" si="21"/>
        <v>44832</v>
      </c>
      <c r="M118" s="5">
        <f t="shared" ca="1" si="22"/>
        <v>44839</v>
      </c>
      <c r="N118" s="2">
        <f ca="1">Table1[[#This Row],[Shipping/frieght]]+Table1[[#This Row],[Expedite fees]]/Table1[[#This Row],[Distance]]</f>
        <v>113.43893254559569</v>
      </c>
      <c r="O118" t="str">
        <f t="shared" ca="1" si="23"/>
        <v>Expedite</v>
      </c>
    </row>
    <row r="119" spans="1:15" x14ac:dyDescent="0.55000000000000004">
      <c r="A119" t="s">
        <v>14</v>
      </c>
      <c r="B119">
        <f t="shared" ca="1" si="12"/>
        <v>0.48535540130464039</v>
      </c>
      <c r="C119" t="str" cm="1">
        <f t="array" aca="1" ref="C119" ca="1">INDEX(A:A,RANK(B119,B:B))</f>
        <v>H&amp;R SOUTH AFRICA (PTY) LTD</v>
      </c>
      <c r="D119" s="1">
        <f t="shared" ca="1" si="13"/>
        <v>11772.452849034029</v>
      </c>
      <c r="E119" s="2">
        <f t="shared" ca="1" si="14"/>
        <v>928.84652978878489</v>
      </c>
      <c r="F119" s="1">
        <f t="shared" ca="1" si="15"/>
        <v>120.35202975249736</v>
      </c>
      <c r="G119">
        <f t="shared" ca="1" si="16"/>
        <v>0.81449038407678298</v>
      </c>
      <c r="H119">
        <f t="shared" ca="1" si="17"/>
        <v>500</v>
      </c>
      <c r="I119" s="3">
        <f t="shared" ca="1" si="18"/>
        <v>1086.7351067904181</v>
      </c>
      <c r="J119" s="5">
        <f t="shared" ca="1" si="19"/>
        <v>44701</v>
      </c>
      <c r="K119" s="5">
        <f t="shared" ca="1" si="20"/>
        <v>44810</v>
      </c>
      <c r="L119" s="5">
        <f t="shared" ca="1" si="21"/>
        <v>44831</v>
      </c>
      <c r="M119" s="5">
        <f t="shared" ca="1" si="22"/>
        <v>44824</v>
      </c>
      <c r="N119" s="2">
        <f ca="1">Table1[[#This Row],[Shipping/frieght]]+Table1[[#This Row],[Expedite fees]]/Table1[[#This Row],[Distance]]</f>
        <v>120.81212347439497</v>
      </c>
      <c r="O119" t="str">
        <f t="shared" ca="1" si="23"/>
        <v>Standard</v>
      </c>
    </row>
    <row r="120" spans="1:15" x14ac:dyDescent="0.55000000000000004">
      <c r="A120" t="s">
        <v>16</v>
      </c>
      <c r="B120">
        <f t="shared" ca="1" si="12"/>
        <v>0.31208740853932959</v>
      </c>
      <c r="C120" t="str" cm="1">
        <f t="array" aca="1" ref="C120" ca="1">INDEX(A:A,RANK(B120,B:B))</f>
        <v>POSIMAT S.A.</v>
      </c>
      <c r="D120" s="1">
        <f t="shared" ca="1" si="13"/>
        <v>16299.450639441913</v>
      </c>
      <c r="E120" s="2">
        <f t="shared" ca="1" si="14"/>
        <v>1286.0266554519669</v>
      </c>
      <c r="F120" s="1">
        <f t="shared" ca="1" si="15"/>
        <v>117.72811708972114</v>
      </c>
      <c r="G120">
        <f t="shared" ca="1" si="16"/>
        <v>0.93642076908999439</v>
      </c>
      <c r="H120">
        <f t="shared" ca="1" si="17"/>
        <v>0</v>
      </c>
      <c r="I120" s="3">
        <f t="shared" ca="1" si="18"/>
        <v>975.15879150906335</v>
      </c>
      <c r="J120" s="5">
        <f t="shared" ca="1" si="19"/>
        <v>44857</v>
      </c>
      <c r="K120" s="5">
        <f t="shared" ca="1" si="20"/>
        <v>44867</v>
      </c>
      <c r="L120" s="5">
        <f t="shared" ca="1" si="21"/>
        <v>44867</v>
      </c>
      <c r="M120" s="5">
        <f t="shared" ca="1" si="22"/>
        <v>44881</v>
      </c>
      <c r="N120" s="2">
        <f ca="1">Table1[[#This Row],[Shipping/frieght]]+Table1[[#This Row],[Expedite fees]]/Table1[[#This Row],[Distance]]</f>
        <v>117.72811708972114</v>
      </c>
      <c r="O120" t="str">
        <f t="shared" ca="1" si="23"/>
        <v>Expedite</v>
      </c>
    </row>
    <row r="121" spans="1:15" x14ac:dyDescent="0.55000000000000004">
      <c r="A121" t="s">
        <v>15</v>
      </c>
      <c r="B121">
        <f t="shared" ca="1" si="12"/>
        <v>0.33789357475725768</v>
      </c>
      <c r="C121" t="str" cm="1">
        <f t="array" aca="1" ref="C121" ca="1">INDEX(A:A,RANK(B121,B:B))</f>
        <v>CENTRAL STICKS S R O</v>
      </c>
      <c r="D121" s="1">
        <f t="shared" ca="1" si="13"/>
        <v>19132.683999011493</v>
      </c>
      <c r="E121" s="2">
        <f t="shared" ca="1" si="14"/>
        <v>1509.5687675220067</v>
      </c>
      <c r="F121" s="1">
        <f t="shared" ca="1" si="15"/>
        <v>121.18485530390494</v>
      </c>
      <c r="G121">
        <f t="shared" ca="1" si="16"/>
        <v>0.82843940639635139</v>
      </c>
      <c r="H121">
        <f t="shared" ca="1" si="17"/>
        <v>500</v>
      </c>
      <c r="I121" s="3">
        <f t="shared" ca="1" si="18"/>
        <v>383.97748666002769</v>
      </c>
      <c r="J121" s="5">
        <f t="shared" ca="1" si="19"/>
        <v>44727</v>
      </c>
      <c r="K121" s="5">
        <f t="shared" ca="1" si="20"/>
        <v>44799</v>
      </c>
      <c r="L121" s="5">
        <f t="shared" ca="1" si="21"/>
        <v>44842</v>
      </c>
      <c r="M121" s="5">
        <f t="shared" ca="1" si="22"/>
        <v>44813</v>
      </c>
      <c r="N121" s="2">
        <f ca="1">Table1[[#This Row],[Shipping/frieght]]+Table1[[#This Row],[Expedite fees]]/Table1[[#This Row],[Distance]]</f>
        <v>122.48701498089324</v>
      </c>
      <c r="O121" t="str">
        <f t="shared" ca="1" si="23"/>
        <v>Standard</v>
      </c>
    </row>
    <row r="122" spans="1:15" x14ac:dyDescent="0.55000000000000004">
      <c r="A122" t="s">
        <v>9</v>
      </c>
      <c r="B122">
        <f t="shared" ca="1" si="12"/>
        <v>0.51895149600645618</v>
      </c>
      <c r="C122" t="str" cm="1">
        <f t="array" aca="1" ref="C122" ca="1">INDEX(A:A,RANK(B122,B:B))</f>
        <v>UNILEVER ASCC</v>
      </c>
      <c r="D122" s="1">
        <f t="shared" ca="1" si="13"/>
        <v>5703.8754933150203</v>
      </c>
      <c r="E122" s="2">
        <f t="shared" ca="1" si="14"/>
        <v>450.0357764225551</v>
      </c>
      <c r="F122" s="1">
        <f t="shared" ca="1" si="15"/>
        <v>124.64478872404402</v>
      </c>
      <c r="G122">
        <f t="shared" ca="1" si="16"/>
        <v>0.3628532856656933</v>
      </c>
      <c r="H122">
        <f t="shared" ca="1" si="17"/>
        <v>0</v>
      </c>
      <c r="I122" s="3">
        <f t="shared" ca="1" si="18"/>
        <v>1362.7046196230274</v>
      </c>
      <c r="J122" s="5">
        <f t="shared" ca="1" si="19"/>
        <v>44851</v>
      </c>
      <c r="K122" s="5">
        <f t="shared" ca="1" si="20"/>
        <v>44854</v>
      </c>
      <c r="L122" s="5">
        <f t="shared" ca="1" si="21"/>
        <v>44857</v>
      </c>
      <c r="M122" s="5">
        <f t="shared" ca="1" si="22"/>
        <v>44868</v>
      </c>
      <c r="N122" s="2">
        <f ca="1">Table1[[#This Row],[Shipping/frieght]]+Table1[[#This Row],[Expedite fees]]/Table1[[#This Row],[Distance]]</f>
        <v>124.64478872404402</v>
      </c>
      <c r="O122" t="str">
        <f t="shared" ca="1" si="23"/>
        <v>Expedite</v>
      </c>
    </row>
    <row r="123" spans="1:15" x14ac:dyDescent="0.55000000000000004">
      <c r="A123" t="s">
        <v>10</v>
      </c>
      <c r="B123">
        <f t="shared" ca="1" si="12"/>
        <v>0.30239746214124197</v>
      </c>
      <c r="C123" t="str" cm="1">
        <f t="array" aca="1" ref="C123" ca="1">INDEX(A:A,RANK(B123,B:B))</f>
        <v>CENTRAL STICKS S R O</v>
      </c>
      <c r="D123" s="1">
        <f t="shared" ca="1" si="13"/>
        <v>18676.305792915915</v>
      </c>
      <c r="E123" s="2">
        <f t="shared" ca="1" si="14"/>
        <v>1473.5605270610656</v>
      </c>
      <c r="F123" s="1">
        <f t="shared" ca="1" si="15"/>
        <v>125.30592568032522</v>
      </c>
      <c r="G123">
        <f t="shared" ca="1" si="16"/>
        <v>0.4383516878134025</v>
      </c>
      <c r="H123">
        <f t="shared" ca="1" si="17"/>
        <v>0</v>
      </c>
      <c r="I123" s="3">
        <f t="shared" ca="1" si="18"/>
        <v>1635.0506916883051</v>
      </c>
      <c r="J123" s="5">
        <f t="shared" ca="1" si="19"/>
        <v>44863</v>
      </c>
      <c r="K123" s="5">
        <f t="shared" ca="1" si="20"/>
        <v>44865</v>
      </c>
      <c r="L123" s="5">
        <f t="shared" ca="1" si="21"/>
        <v>44866</v>
      </c>
      <c r="M123" s="5">
        <f t="shared" ca="1" si="22"/>
        <v>44879</v>
      </c>
      <c r="N123" s="2">
        <f ca="1">Table1[[#This Row],[Shipping/frieght]]+Table1[[#This Row],[Expedite fees]]/Table1[[#This Row],[Distance]]</f>
        <v>125.30592568032522</v>
      </c>
      <c r="O123" t="str">
        <f t="shared" ca="1" si="23"/>
        <v>Expedite</v>
      </c>
    </row>
    <row r="124" spans="1:15" x14ac:dyDescent="0.55000000000000004">
      <c r="A124" t="s">
        <v>11</v>
      </c>
      <c r="B124">
        <f t="shared" ca="1" si="12"/>
        <v>0.68494999027159964</v>
      </c>
      <c r="C124" t="str" cm="1">
        <f t="array" aca="1" ref="C124" ca="1">INDEX(A:A,RANK(B124,B:B))</f>
        <v>UNILEVER ASIA PRIVATE LIMITED</v>
      </c>
      <c r="D124" s="1">
        <f t="shared" ca="1" si="13"/>
        <v>3963.2654974874495</v>
      </c>
      <c r="E124" s="2">
        <f t="shared" ca="1" si="14"/>
        <v>312.70164775175977</v>
      </c>
      <c r="F124" s="1">
        <f t="shared" ca="1" si="15"/>
        <v>114.7049418122311</v>
      </c>
      <c r="G124">
        <f t="shared" ca="1" si="16"/>
        <v>0.47930291250128287</v>
      </c>
      <c r="H124">
        <f t="shared" ca="1" si="17"/>
        <v>0</v>
      </c>
      <c r="I124" s="3">
        <f t="shared" ca="1" si="18"/>
        <v>2072.1286720549929</v>
      </c>
      <c r="J124" s="5">
        <f t="shared" ca="1" si="19"/>
        <v>44734</v>
      </c>
      <c r="K124" s="5">
        <f t="shared" ca="1" si="20"/>
        <v>44742</v>
      </c>
      <c r="L124" s="5">
        <f t="shared" ca="1" si="21"/>
        <v>44742</v>
      </c>
      <c r="M124" s="5">
        <f t="shared" ca="1" si="22"/>
        <v>44756</v>
      </c>
      <c r="N124" s="2">
        <f ca="1">Table1[[#This Row],[Shipping/frieght]]+Table1[[#This Row],[Expedite fees]]/Table1[[#This Row],[Distance]]</f>
        <v>114.7049418122311</v>
      </c>
      <c r="O124" t="str">
        <f t="shared" ca="1" si="23"/>
        <v>Expedite</v>
      </c>
    </row>
    <row r="125" spans="1:15" x14ac:dyDescent="0.55000000000000004">
      <c r="A125" t="s">
        <v>12</v>
      </c>
      <c r="B125">
        <f t="shared" ca="1" si="12"/>
        <v>0.74930351255683847</v>
      </c>
      <c r="C125" t="str" cm="1">
        <f t="array" aca="1" ref="C125" ca="1">INDEX(A:A,RANK(B125,B:B))</f>
        <v>UNILEVER ASIA PRIVATE LIMITED</v>
      </c>
      <c r="D125" s="1">
        <f t="shared" ca="1" si="13"/>
        <v>8887.442765716698</v>
      </c>
      <c r="E125" s="2">
        <f t="shared" ca="1" si="14"/>
        <v>701.21923421504744</v>
      </c>
      <c r="F125" s="1">
        <f t="shared" ca="1" si="15"/>
        <v>114.36183510077164</v>
      </c>
      <c r="G125">
        <f t="shared" ca="1" si="16"/>
        <v>0.58905272730470448</v>
      </c>
      <c r="H125">
        <f t="shared" ca="1" si="17"/>
        <v>500</v>
      </c>
      <c r="I125" s="3">
        <f t="shared" ca="1" si="18"/>
        <v>123.41574583912939</v>
      </c>
      <c r="J125" s="5">
        <f t="shared" ca="1" si="19"/>
        <v>44692</v>
      </c>
      <c r="K125" s="5">
        <f t="shared" ca="1" si="20"/>
        <v>44726</v>
      </c>
      <c r="L125" s="5">
        <f t="shared" ca="1" si="21"/>
        <v>44819</v>
      </c>
      <c r="M125" s="5">
        <f t="shared" ca="1" si="22"/>
        <v>44740</v>
      </c>
      <c r="N125" s="2">
        <f ca="1">Table1[[#This Row],[Shipping/frieght]]+Table1[[#This Row],[Expedite fees]]/Table1[[#This Row],[Distance]]</f>
        <v>118.41318200630947</v>
      </c>
      <c r="O125" t="str">
        <f t="shared" ca="1" si="23"/>
        <v>Standard</v>
      </c>
    </row>
    <row r="126" spans="1:15" x14ac:dyDescent="0.55000000000000004">
      <c r="A126" t="s">
        <v>13</v>
      </c>
      <c r="B126">
        <f t="shared" ca="1" si="12"/>
        <v>0.37307153879751465</v>
      </c>
      <c r="C126" t="str" cm="1">
        <f t="array" aca="1" ref="C126" ca="1">INDEX(A:A,RANK(B126,B:B))</f>
        <v>POSIMAT S.A.</v>
      </c>
      <c r="D126" s="1">
        <f t="shared" ca="1" si="13"/>
        <v>1712.214345126044</v>
      </c>
      <c r="E126" s="2">
        <f t="shared" ca="1" si="14"/>
        <v>135.09371183044487</v>
      </c>
      <c r="F126" s="1">
        <f t="shared" ca="1" si="15"/>
        <v>132.33422804084034</v>
      </c>
      <c r="G126">
        <f t="shared" ca="1" si="16"/>
        <v>0.86251940394624838</v>
      </c>
      <c r="H126">
        <f t="shared" ca="1" si="17"/>
        <v>0</v>
      </c>
      <c r="I126" s="3">
        <f t="shared" ca="1" si="18"/>
        <v>415.81534077352615</v>
      </c>
      <c r="J126" s="5">
        <f t="shared" ca="1" si="19"/>
        <v>44841</v>
      </c>
      <c r="K126" s="5">
        <f t="shared" ca="1" si="20"/>
        <v>44856</v>
      </c>
      <c r="L126" s="5">
        <f t="shared" ca="1" si="21"/>
        <v>44859</v>
      </c>
      <c r="M126" s="5">
        <f t="shared" ca="1" si="22"/>
        <v>44870</v>
      </c>
      <c r="N126" s="2">
        <f ca="1">Table1[[#This Row],[Shipping/frieght]]+Table1[[#This Row],[Expedite fees]]/Table1[[#This Row],[Distance]]</f>
        <v>132.33422804084034</v>
      </c>
      <c r="O126" t="str">
        <f t="shared" ca="1" si="23"/>
        <v>Expedite</v>
      </c>
    </row>
    <row r="127" spans="1:15" x14ac:dyDescent="0.55000000000000004">
      <c r="A127" t="s">
        <v>14</v>
      </c>
      <c r="B127">
        <f t="shared" ca="1" si="12"/>
        <v>0.84325715934713319</v>
      </c>
      <c r="C127" t="str" cm="1">
        <f t="array" aca="1" ref="C127" ca="1">INDEX(A:A,RANK(B127,B:B))</f>
        <v>CENTRAL STICKS S.R.O.</v>
      </c>
      <c r="D127" s="1">
        <f t="shared" ca="1" si="13"/>
        <v>14803.003644001961</v>
      </c>
      <c r="E127" s="2">
        <f t="shared" ca="1" si="14"/>
        <v>1167.9569875117547</v>
      </c>
      <c r="F127" s="1">
        <f t="shared" ca="1" si="15"/>
        <v>113.96535615704792</v>
      </c>
      <c r="G127">
        <f t="shared" ca="1" si="16"/>
        <v>0.79939935250076388</v>
      </c>
      <c r="H127">
        <f t="shared" ca="1" si="17"/>
        <v>0</v>
      </c>
      <c r="I127" s="3">
        <f t="shared" ca="1" si="18"/>
        <v>480.15145412103288</v>
      </c>
      <c r="J127" s="5">
        <f t="shared" ca="1" si="19"/>
        <v>44848</v>
      </c>
      <c r="K127" s="5">
        <f t="shared" ca="1" si="20"/>
        <v>44850</v>
      </c>
      <c r="L127" s="5">
        <f t="shared" ca="1" si="21"/>
        <v>44853</v>
      </c>
      <c r="M127" s="5">
        <f t="shared" ca="1" si="22"/>
        <v>44864</v>
      </c>
      <c r="N127" s="2">
        <f ca="1">Table1[[#This Row],[Shipping/frieght]]+Table1[[#This Row],[Expedite fees]]/Table1[[#This Row],[Distance]]</f>
        <v>113.96535615704792</v>
      </c>
      <c r="O127" t="str">
        <f t="shared" ca="1" si="23"/>
        <v>Expedite</v>
      </c>
    </row>
    <row r="128" spans="1:15" x14ac:dyDescent="0.55000000000000004">
      <c r="A128" t="s">
        <v>16</v>
      </c>
      <c r="B128">
        <f t="shared" ca="1" si="12"/>
        <v>0.95171352916375229</v>
      </c>
      <c r="C128" t="str" cm="1">
        <f t="array" aca="1" ref="C128" ca="1">INDEX(A:A,RANK(B128,B:B))</f>
        <v>SOMIC VERPACKUNGSMASCHINEN</v>
      </c>
      <c r="D128" s="1">
        <f t="shared" ca="1" si="13"/>
        <v>3861.1521390302437</v>
      </c>
      <c r="E128" s="2">
        <f t="shared" ca="1" si="14"/>
        <v>304.64490376948623</v>
      </c>
      <c r="F128" s="1">
        <f t="shared" ca="1" si="15"/>
        <v>111.96544384530384</v>
      </c>
      <c r="G128">
        <f t="shared" ca="1" si="16"/>
        <v>0.29826348264648994</v>
      </c>
      <c r="H128">
        <f t="shared" ca="1" si="17"/>
        <v>0</v>
      </c>
      <c r="I128" s="3">
        <f t="shared" ca="1" si="18"/>
        <v>1693.3854228877931</v>
      </c>
      <c r="J128" s="5">
        <f t="shared" ca="1" si="19"/>
        <v>44846</v>
      </c>
      <c r="K128" s="5">
        <f t="shared" ca="1" si="20"/>
        <v>44852</v>
      </c>
      <c r="L128" s="5">
        <f t="shared" ca="1" si="21"/>
        <v>44866</v>
      </c>
      <c r="M128" s="5">
        <f t="shared" ca="1" si="22"/>
        <v>44866</v>
      </c>
      <c r="N128" s="2">
        <f ca="1">Table1[[#This Row],[Shipping/frieght]]+Table1[[#This Row],[Expedite fees]]/Table1[[#This Row],[Distance]]</f>
        <v>111.96544384530384</v>
      </c>
      <c r="O128" t="b">
        <f t="shared" ca="1" si="23"/>
        <v>0</v>
      </c>
    </row>
    <row r="129" spans="1:15" x14ac:dyDescent="0.55000000000000004">
      <c r="A129" t="s">
        <v>15</v>
      </c>
      <c r="B129">
        <f t="shared" ca="1" si="12"/>
        <v>0.12078009654819621</v>
      </c>
      <c r="C129" t="str" cm="1">
        <f t="array" aca="1" ref="C129" ca="1">INDEX(A:A,RANK(B129,B:B))</f>
        <v>CENTRAL STICKS S R O</v>
      </c>
      <c r="D129" s="1">
        <f t="shared" ca="1" si="13"/>
        <v>6486.4115152885015</v>
      </c>
      <c r="E129" s="2">
        <f t="shared" ca="1" si="14"/>
        <v>511.77786855626277</v>
      </c>
      <c r="F129" s="1">
        <f t="shared" ca="1" si="15"/>
        <v>110.48447049274556</v>
      </c>
      <c r="G129">
        <f t="shared" ca="1" si="16"/>
        <v>0.13470673692203061</v>
      </c>
      <c r="H129">
        <f t="shared" ca="1" si="17"/>
        <v>0</v>
      </c>
      <c r="I129" s="3">
        <f t="shared" ca="1" si="18"/>
        <v>785.67578564248993</v>
      </c>
      <c r="J129" s="5">
        <f t="shared" ca="1" si="19"/>
        <v>44759</v>
      </c>
      <c r="K129" s="5">
        <f t="shared" ca="1" si="20"/>
        <v>44759</v>
      </c>
      <c r="L129" s="5">
        <f t="shared" ca="1" si="21"/>
        <v>44850</v>
      </c>
      <c r="M129" s="5">
        <f t="shared" ca="1" si="22"/>
        <v>44773</v>
      </c>
      <c r="N129" s="2">
        <f ca="1">Table1[[#This Row],[Shipping/frieght]]+Table1[[#This Row],[Expedite fees]]/Table1[[#This Row],[Distance]]</f>
        <v>110.48447049274556</v>
      </c>
      <c r="O129" t="str">
        <f t="shared" ca="1" si="23"/>
        <v>Standard</v>
      </c>
    </row>
    <row r="130" spans="1:15" x14ac:dyDescent="0.55000000000000004">
      <c r="A130" t="s">
        <v>9</v>
      </c>
      <c r="B130">
        <f t="shared" ca="1" si="12"/>
        <v>0.22617228087048635</v>
      </c>
      <c r="C130" t="str" cm="1">
        <f t="array" aca="1" ref="C130" ca="1">INDEX(A:A,RANK(B130,B:B))</f>
        <v>SOMIC VERPACKUNGSMASCHINEN</v>
      </c>
      <c r="D130" s="1">
        <f t="shared" ca="1" si="13"/>
        <v>17302.654741624869</v>
      </c>
      <c r="E130" s="2">
        <f t="shared" ca="1" si="14"/>
        <v>1365.179459114202</v>
      </c>
      <c r="F130" s="1">
        <f t="shared" ca="1" si="15"/>
        <v>119.52174777670199</v>
      </c>
      <c r="G130">
        <f t="shared" ca="1" si="16"/>
        <v>0.60340789655434413</v>
      </c>
      <c r="H130">
        <f t="shared" ca="1" si="17"/>
        <v>500</v>
      </c>
      <c r="I130" s="3">
        <f t="shared" ca="1" si="18"/>
        <v>1176.0729383101143</v>
      </c>
      <c r="J130" s="5">
        <f t="shared" ca="1" si="19"/>
        <v>44737</v>
      </c>
      <c r="K130" s="5">
        <f t="shared" ca="1" si="20"/>
        <v>44789</v>
      </c>
      <c r="L130" s="5">
        <f t="shared" ca="1" si="21"/>
        <v>44847</v>
      </c>
      <c r="M130" s="5">
        <f t="shared" ca="1" si="22"/>
        <v>44803</v>
      </c>
      <c r="N130" s="2">
        <f ca="1">Table1[[#This Row],[Shipping/frieght]]+Table1[[#This Row],[Expedite fees]]/Table1[[#This Row],[Distance]]</f>
        <v>119.94689147630828</v>
      </c>
      <c r="O130" t="str">
        <f t="shared" ca="1" si="23"/>
        <v>Standard</v>
      </c>
    </row>
    <row r="131" spans="1:15" x14ac:dyDescent="0.55000000000000004">
      <c r="A131" t="s">
        <v>10</v>
      </c>
      <c r="B131">
        <f t="shared" ref="B131:B194" ca="1" si="24">RAND()</f>
        <v>0.84080252937853484</v>
      </c>
      <c r="C131" t="str" cm="1">
        <f t="array" aca="1" ref="C131" ca="1">INDEX(A:A,RANK(B131,B:B))</f>
        <v>SOMIC VERPACKUNGSMASCHINEN</v>
      </c>
      <c r="D131" s="1">
        <f t="shared" ref="D131:D194" ca="1" si="25">RAND()*20000</f>
        <v>17151.211447474918</v>
      </c>
      <c r="E131" s="2">
        <f t="shared" ref="E131:E194" ca="1" si="26">D131*0.0789</f>
        <v>1353.2305832057709</v>
      </c>
      <c r="F131" s="1">
        <f t="shared" ref="F131:F194" ca="1" si="27">NORMINV(RAND(), 120, 5.7)</f>
        <v>106.58603522677876</v>
      </c>
      <c r="G131">
        <f t="shared" ref="G131:G194" ca="1" si="28">RAND()</f>
        <v>0.42857423318221188</v>
      </c>
      <c r="H131">
        <f t="shared" ref="H131:H194" ca="1" si="29">IF(L131&lt;M131,0,IF(L131&gt;M131,IF(G131&gt;(0.5),500,IF(G131&lt;(0.5),0)),0))</f>
        <v>0</v>
      </c>
      <c r="I131" s="3">
        <f t="shared" ref="I131:I194" ca="1" si="30">NORMINV(RAND(), 1200, 500)</f>
        <v>689.51287793941583</v>
      </c>
      <c r="J131" s="5">
        <f t="shared" ref="J131:J194" ca="1" si="31">RANDBETWEEN(DATE(2022,3,4),DATE(2022,11,2))</f>
        <v>44680</v>
      </c>
      <c r="K131" s="5">
        <f t="shared" ref="K131:K194" ca="1" si="32">RANDBETWEEN(J131,L131)</f>
        <v>44836</v>
      </c>
      <c r="L131" s="5">
        <f t="shared" ref="L131:L194" ca="1" si="33">RANDBETWEEN(J131,DATE(2022,11,2))</f>
        <v>44855</v>
      </c>
      <c r="M131" s="5">
        <f t="shared" ref="M131:M194" ca="1" si="34">K131+14</f>
        <v>44850</v>
      </c>
      <c r="N131" s="2">
        <f ca="1">Table1[[#This Row],[Shipping/frieght]]+Table1[[#This Row],[Expedite fees]]/Table1[[#This Row],[Distance]]</f>
        <v>106.58603522677876</v>
      </c>
      <c r="O131" t="str">
        <f t="shared" ref="O131:O194" ca="1" si="35">IF(L131&lt;M131,"Expedite",IF(L131&gt;M131,"Standard"))</f>
        <v>Standard</v>
      </c>
    </row>
    <row r="132" spans="1:15" x14ac:dyDescent="0.55000000000000004">
      <c r="A132" t="s">
        <v>11</v>
      </c>
      <c r="B132">
        <f t="shared" ca="1" si="24"/>
        <v>0.32883348932348755</v>
      </c>
      <c r="C132" t="str" cm="1">
        <f t="array" aca="1" ref="C132" ca="1">INDEX(A:A,RANK(B132,B:B))</f>
        <v>POSIMAT S.A.</v>
      </c>
      <c r="D132" s="1">
        <f t="shared" ca="1" si="25"/>
        <v>1008.7243737450269</v>
      </c>
      <c r="E132" s="2">
        <f t="shared" ca="1" si="26"/>
        <v>79.58835308848262</v>
      </c>
      <c r="F132" s="1">
        <f t="shared" ca="1" si="27"/>
        <v>118.63783400109762</v>
      </c>
      <c r="G132">
        <f t="shared" ca="1" si="28"/>
        <v>0.60360183432575321</v>
      </c>
      <c r="H132">
        <f t="shared" ca="1" si="29"/>
        <v>500</v>
      </c>
      <c r="I132" s="3">
        <f t="shared" ca="1" si="30"/>
        <v>187.15317499253354</v>
      </c>
      <c r="J132" s="5">
        <f t="shared" ca="1" si="31"/>
        <v>44752</v>
      </c>
      <c r="K132" s="5">
        <f t="shared" ca="1" si="32"/>
        <v>44760</v>
      </c>
      <c r="L132" s="5">
        <f t="shared" ca="1" si="33"/>
        <v>44807</v>
      </c>
      <c r="M132" s="5">
        <f t="shared" ca="1" si="34"/>
        <v>44774</v>
      </c>
      <c r="N132" s="2">
        <f ca="1">Table1[[#This Row],[Shipping/frieght]]+Table1[[#This Row],[Expedite fees]]/Table1[[#This Row],[Distance]]</f>
        <v>121.30944243103714</v>
      </c>
      <c r="O132" t="str">
        <f t="shared" ca="1" si="35"/>
        <v>Standard</v>
      </c>
    </row>
    <row r="133" spans="1:15" x14ac:dyDescent="0.55000000000000004">
      <c r="A133" t="s">
        <v>12</v>
      </c>
      <c r="B133">
        <f t="shared" ca="1" si="24"/>
        <v>0.26068664296327004</v>
      </c>
      <c r="C133" t="str" cm="1">
        <f t="array" aca="1" ref="C133" ca="1">INDEX(A:A,RANK(B133,B:B))</f>
        <v>UNILEVER ASIA PRIVATE LIMITED</v>
      </c>
      <c r="D133" s="1">
        <f t="shared" ca="1" si="25"/>
        <v>17804.268477018042</v>
      </c>
      <c r="E133" s="2">
        <f t="shared" ca="1" si="26"/>
        <v>1404.7567828367235</v>
      </c>
      <c r="F133" s="1">
        <f t="shared" ca="1" si="27"/>
        <v>132.98472673419988</v>
      </c>
      <c r="G133">
        <f t="shared" ca="1" si="28"/>
        <v>8.0314460157885015E-2</v>
      </c>
      <c r="H133">
        <f t="shared" ca="1" si="29"/>
        <v>0</v>
      </c>
      <c r="I133" s="3">
        <f t="shared" ca="1" si="30"/>
        <v>1695.0023239000368</v>
      </c>
      <c r="J133" s="5">
        <f t="shared" ca="1" si="31"/>
        <v>44832</v>
      </c>
      <c r="K133" s="5">
        <f t="shared" ca="1" si="32"/>
        <v>44836</v>
      </c>
      <c r="L133" s="5">
        <f t="shared" ca="1" si="33"/>
        <v>44843</v>
      </c>
      <c r="M133" s="5">
        <f t="shared" ca="1" si="34"/>
        <v>44850</v>
      </c>
      <c r="N133" s="2">
        <f ca="1">Table1[[#This Row],[Shipping/frieght]]+Table1[[#This Row],[Expedite fees]]/Table1[[#This Row],[Distance]]</f>
        <v>132.98472673419988</v>
      </c>
      <c r="O133" t="str">
        <f t="shared" ca="1" si="35"/>
        <v>Expedite</v>
      </c>
    </row>
    <row r="134" spans="1:15" x14ac:dyDescent="0.55000000000000004">
      <c r="A134" t="s">
        <v>13</v>
      </c>
      <c r="B134">
        <f t="shared" ca="1" si="24"/>
        <v>0.80364195962334328</v>
      </c>
      <c r="C134" t="str" cm="1">
        <f t="array" aca="1" ref="C134" ca="1">INDEX(A:A,RANK(B134,B:B))</f>
        <v>TAVIL INDEBE S A U</v>
      </c>
      <c r="D134" s="1">
        <f t="shared" ca="1" si="25"/>
        <v>4755.5208772637416</v>
      </c>
      <c r="E134" s="2">
        <f t="shared" ca="1" si="26"/>
        <v>375.21059721610919</v>
      </c>
      <c r="F134" s="1">
        <f t="shared" ca="1" si="27"/>
        <v>116.30447764577821</v>
      </c>
      <c r="G134">
        <f t="shared" ca="1" si="28"/>
        <v>0.25408803148736991</v>
      </c>
      <c r="H134">
        <f t="shared" ca="1" si="29"/>
        <v>0</v>
      </c>
      <c r="I134" s="3">
        <f t="shared" ca="1" si="30"/>
        <v>971.4328637045561</v>
      </c>
      <c r="J134" s="5">
        <f t="shared" ca="1" si="31"/>
        <v>44707</v>
      </c>
      <c r="K134" s="5">
        <f t="shared" ca="1" si="32"/>
        <v>44776</v>
      </c>
      <c r="L134" s="5">
        <f t="shared" ca="1" si="33"/>
        <v>44805</v>
      </c>
      <c r="M134" s="5">
        <f t="shared" ca="1" si="34"/>
        <v>44790</v>
      </c>
      <c r="N134" s="2">
        <f ca="1">Table1[[#This Row],[Shipping/frieght]]+Table1[[#This Row],[Expedite fees]]/Table1[[#This Row],[Distance]]</f>
        <v>116.30447764577821</v>
      </c>
      <c r="O134" t="str">
        <f t="shared" ca="1" si="35"/>
        <v>Standard</v>
      </c>
    </row>
    <row r="135" spans="1:15" x14ac:dyDescent="0.55000000000000004">
      <c r="A135" t="s">
        <v>14</v>
      </c>
      <c r="B135">
        <f t="shared" ca="1" si="24"/>
        <v>5.2706770282088256E-3</v>
      </c>
      <c r="C135" t="str" cm="1">
        <f t="array" aca="1" ref="C135" ca="1">INDEX(A:A,RANK(B135,B:B))</f>
        <v>SOMIC VERPACKUNGSMASCHINEN</v>
      </c>
      <c r="D135" s="1">
        <f t="shared" ca="1" si="25"/>
        <v>18515.909531792749</v>
      </c>
      <c r="E135" s="2">
        <f t="shared" ca="1" si="26"/>
        <v>1460.905262058448</v>
      </c>
      <c r="F135" s="1">
        <f t="shared" ca="1" si="27"/>
        <v>115.11812587028662</v>
      </c>
      <c r="G135">
        <f t="shared" ca="1" si="28"/>
        <v>0.20003053216247457</v>
      </c>
      <c r="H135">
        <f t="shared" ca="1" si="29"/>
        <v>0</v>
      </c>
      <c r="I135" s="3">
        <f t="shared" ca="1" si="30"/>
        <v>1797.2935671121302</v>
      </c>
      <c r="J135" s="5">
        <f t="shared" ca="1" si="31"/>
        <v>44752</v>
      </c>
      <c r="K135" s="5">
        <f t="shared" ca="1" si="32"/>
        <v>44806</v>
      </c>
      <c r="L135" s="5">
        <f t="shared" ca="1" si="33"/>
        <v>44808</v>
      </c>
      <c r="M135" s="5">
        <f t="shared" ca="1" si="34"/>
        <v>44820</v>
      </c>
      <c r="N135" s="2">
        <f ca="1">Table1[[#This Row],[Shipping/frieght]]+Table1[[#This Row],[Expedite fees]]/Table1[[#This Row],[Distance]]</f>
        <v>115.11812587028662</v>
      </c>
      <c r="O135" t="str">
        <f t="shared" ca="1" si="35"/>
        <v>Expedite</v>
      </c>
    </row>
    <row r="136" spans="1:15" x14ac:dyDescent="0.55000000000000004">
      <c r="A136" t="s">
        <v>16</v>
      </c>
      <c r="B136">
        <f t="shared" ca="1" si="24"/>
        <v>0.35610700750543867</v>
      </c>
      <c r="C136" t="str" cm="1">
        <f t="array" aca="1" ref="C136" ca="1">INDEX(A:A,RANK(B136,B:B))</f>
        <v>UNILEVER ASIA PRIVATE LIMITED</v>
      </c>
      <c r="D136" s="1">
        <f t="shared" ca="1" si="25"/>
        <v>17565.476460007496</v>
      </c>
      <c r="E136" s="2">
        <f t="shared" ca="1" si="26"/>
        <v>1385.9160926945915</v>
      </c>
      <c r="F136" s="1">
        <f t="shared" ca="1" si="27"/>
        <v>116.4076723463036</v>
      </c>
      <c r="G136">
        <f t="shared" ca="1" si="28"/>
        <v>0.17761346219052632</v>
      </c>
      <c r="H136">
        <f t="shared" ca="1" si="29"/>
        <v>0</v>
      </c>
      <c r="I136" s="3">
        <f t="shared" ca="1" si="30"/>
        <v>446.33079793936588</v>
      </c>
      <c r="J136" s="5">
        <f t="shared" ca="1" si="31"/>
        <v>44793</v>
      </c>
      <c r="K136" s="5">
        <f t="shared" ca="1" si="32"/>
        <v>44842</v>
      </c>
      <c r="L136" s="5">
        <f t="shared" ca="1" si="33"/>
        <v>44850</v>
      </c>
      <c r="M136" s="5">
        <f t="shared" ca="1" si="34"/>
        <v>44856</v>
      </c>
      <c r="N136" s="2">
        <f ca="1">Table1[[#This Row],[Shipping/frieght]]+Table1[[#This Row],[Expedite fees]]/Table1[[#This Row],[Distance]]</f>
        <v>116.4076723463036</v>
      </c>
      <c r="O136" t="str">
        <f t="shared" ca="1" si="35"/>
        <v>Expedite</v>
      </c>
    </row>
    <row r="137" spans="1:15" x14ac:dyDescent="0.55000000000000004">
      <c r="A137" t="s">
        <v>15</v>
      </c>
      <c r="B137">
        <f t="shared" ca="1" si="24"/>
        <v>0.79880531638049757</v>
      </c>
      <c r="C137" t="str" cm="1">
        <f t="array" aca="1" ref="C137" ca="1">INDEX(A:A,RANK(B137,B:B))</f>
        <v>CENTRAL STICKS S R O</v>
      </c>
      <c r="D137" s="1">
        <f t="shared" ca="1" si="25"/>
        <v>14429.054491651639</v>
      </c>
      <c r="E137" s="2">
        <f t="shared" ca="1" si="26"/>
        <v>1138.4523993913142</v>
      </c>
      <c r="F137" s="1">
        <f t="shared" ca="1" si="27"/>
        <v>110.44504953981919</v>
      </c>
      <c r="G137">
        <f t="shared" ca="1" si="28"/>
        <v>0.44573104005920716</v>
      </c>
      <c r="H137">
        <f t="shared" ca="1" si="29"/>
        <v>0</v>
      </c>
      <c r="I137" s="3">
        <f t="shared" ca="1" si="30"/>
        <v>1061.7783228164046</v>
      </c>
      <c r="J137" s="5">
        <f t="shared" ca="1" si="31"/>
        <v>44710</v>
      </c>
      <c r="K137" s="5">
        <f t="shared" ca="1" si="32"/>
        <v>44780</v>
      </c>
      <c r="L137" s="5">
        <f t="shared" ca="1" si="33"/>
        <v>44808</v>
      </c>
      <c r="M137" s="5">
        <f t="shared" ca="1" si="34"/>
        <v>44794</v>
      </c>
      <c r="N137" s="2">
        <f ca="1">Table1[[#This Row],[Shipping/frieght]]+Table1[[#This Row],[Expedite fees]]/Table1[[#This Row],[Distance]]</f>
        <v>110.44504953981919</v>
      </c>
      <c r="O137" t="str">
        <f t="shared" ca="1" si="35"/>
        <v>Standard</v>
      </c>
    </row>
    <row r="138" spans="1:15" x14ac:dyDescent="0.55000000000000004">
      <c r="A138" t="s">
        <v>9</v>
      </c>
      <c r="B138">
        <f t="shared" ca="1" si="24"/>
        <v>0.94316610740628049</v>
      </c>
      <c r="C138" t="str" cm="1">
        <f t="array" aca="1" ref="C138" ca="1">INDEX(A:A,RANK(B138,B:B))</f>
        <v>CENTRAL STICKS S R O</v>
      </c>
      <c r="D138" s="1">
        <f t="shared" ca="1" si="25"/>
        <v>2470.1905451171124</v>
      </c>
      <c r="E138" s="2">
        <f t="shared" ca="1" si="26"/>
        <v>194.89803400974017</v>
      </c>
      <c r="F138" s="1">
        <f t="shared" ca="1" si="27"/>
        <v>119.30317215375811</v>
      </c>
      <c r="G138">
        <f t="shared" ca="1" si="28"/>
        <v>0.99440091821326404</v>
      </c>
      <c r="H138">
        <f t="shared" ca="1" si="29"/>
        <v>500</v>
      </c>
      <c r="I138" s="3">
        <f t="shared" ca="1" si="30"/>
        <v>374.34312983999769</v>
      </c>
      <c r="J138" s="5">
        <f t="shared" ca="1" si="31"/>
        <v>44639</v>
      </c>
      <c r="K138" s="5">
        <f t="shared" ca="1" si="32"/>
        <v>44646</v>
      </c>
      <c r="L138" s="5">
        <f t="shared" ca="1" si="33"/>
        <v>44782</v>
      </c>
      <c r="M138" s="5">
        <f t="shared" ca="1" si="34"/>
        <v>44660</v>
      </c>
      <c r="N138" s="2">
        <f ca="1">Table1[[#This Row],[Shipping/frieght]]+Table1[[#This Row],[Expedite fees]]/Table1[[#This Row],[Distance]]</f>
        <v>120.63884512367133</v>
      </c>
      <c r="O138" t="str">
        <f t="shared" ca="1" si="35"/>
        <v>Standard</v>
      </c>
    </row>
    <row r="139" spans="1:15" x14ac:dyDescent="0.55000000000000004">
      <c r="A139" t="s">
        <v>10</v>
      </c>
      <c r="B139">
        <f t="shared" ca="1" si="24"/>
        <v>4.2757520838564878E-2</v>
      </c>
      <c r="C139" t="str" cm="1">
        <f t="array" aca="1" ref="C139" ca="1">INDEX(A:A,RANK(B139,B:B))</f>
        <v>H&amp;R SOUTH AFRICA (PTY) LTD</v>
      </c>
      <c r="D139" s="1">
        <f t="shared" ca="1" si="25"/>
        <v>10962.690072071546</v>
      </c>
      <c r="E139" s="2">
        <f t="shared" ca="1" si="26"/>
        <v>864.95624668644496</v>
      </c>
      <c r="F139" s="1">
        <f t="shared" ca="1" si="27"/>
        <v>127.08379682863927</v>
      </c>
      <c r="G139">
        <f t="shared" ca="1" si="28"/>
        <v>0.13786212582207691</v>
      </c>
      <c r="H139">
        <f t="shared" ca="1" si="29"/>
        <v>0</v>
      </c>
      <c r="I139" s="3">
        <f t="shared" ca="1" si="30"/>
        <v>764.80817823301413</v>
      </c>
      <c r="J139" s="5">
        <f t="shared" ca="1" si="31"/>
        <v>44641</v>
      </c>
      <c r="K139" s="5">
        <f t="shared" ca="1" si="32"/>
        <v>44644</v>
      </c>
      <c r="L139" s="5">
        <f t="shared" ca="1" si="33"/>
        <v>44811</v>
      </c>
      <c r="M139" s="5">
        <f t="shared" ca="1" si="34"/>
        <v>44658</v>
      </c>
      <c r="N139" s="2">
        <f ca="1">Table1[[#This Row],[Shipping/frieght]]+Table1[[#This Row],[Expedite fees]]/Table1[[#This Row],[Distance]]</f>
        <v>127.08379682863927</v>
      </c>
      <c r="O139" t="str">
        <f t="shared" ca="1" si="35"/>
        <v>Standard</v>
      </c>
    </row>
    <row r="140" spans="1:15" x14ac:dyDescent="0.55000000000000004">
      <c r="A140" t="s">
        <v>11</v>
      </c>
      <c r="B140">
        <f t="shared" ca="1" si="24"/>
        <v>0.28214515157669406</v>
      </c>
      <c r="C140" t="str" cm="1">
        <f t="array" aca="1" ref="C140" ca="1">INDEX(A:A,RANK(B140,B:B))</f>
        <v>SOMIC VERPACKUNGSMASCHINEN</v>
      </c>
      <c r="D140" s="1">
        <f t="shared" ca="1" si="25"/>
        <v>10993.037481882566</v>
      </c>
      <c r="E140" s="2">
        <f t="shared" ca="1" si="26"/>
        <v>867.35065732053442</v>
      </c>
      <c r="F140" s="1">
        <f t="shared" ca="1" si="27"/>
        <v>112.72374322212123</v>
      </c>
      <c r="G140">
        <f t="shared" ca="1" si="28"/>
        <v>0.22230738291114049</v>
      </c>
      <c r="H140">
        <f t="shared" ca="1" si="29"/>
        <v>0</v>
      </c>
      <c r="I140" s="3">
        <f t="shared" ca="1" si="30"/>
        <v>1035.5239210224374</v>
      </c>
      <c r="J140" s="5">
        <f t="shared" ca="1" si="31"/>
        <v>44849</v>
      </c>
      <c r="K140" s="5">
        <f t="shared" ca="1" si="32"/>
        <v>44855</v>
      </c>
      <c r="L140" s="5">
        <f t="shared" ca="1" si="33"/>
        <v>44858</v>
      </c>
      <c r="M140" s="5">
        <f t="shared" ca="1" si="34"/>
        <v>44869</v>
      </c>
      <c r="N140" s="2">
        <f ca="1">Table1[[#This Row],[Shipping/frieght]]+Table1[[#This Row],[Expedite fees]]/Table1[[#This Row],[Distance]]</f>
        <v>112.72374322212123</v>
      </c>
      <c r="O140" t="str">
        <f t="shared" ca="1" si="35"/>
        <v>Expedite</v>
      </c>
    </row>
    <row r="141" spans="1:15" x14ac:dyDescent="0.55000000000000004">
      <c r="A141" t="s">
        <v>12</v>
      </c>
      <c r="B141">
        <f t="shared" ca="1" si="24"/>
        <v>0.41759370349089597</v>
      </c>
      <c r="C141" t="str" cm="1">
        <f t="array" aca="1" ref="C141" ca="1">INDEX(A:A,RANK(B141,B:B))</f>
        <v>TAVIL INDEBE S A U</v>
      </c>
      <c r="D141" s="1">
        <f t="shared" ca="1" si="25"/>
        <v>12597.480483105821</v>
      </c>
      <c r="E141" s="2">
        <f t="shared" ca="1" si="26"/>
        <v>993.9412101170492</v>
      </c>
      <c r="F141" s="1">
        <f t="shared" ca="1" si="27"/>
        <v>114.13312387586848</v>
      </c>
      <c r="G141">
        <f t="shared" ca="1" si="28"/>
        <v>0.49184422117478233</v>
      </c>
      <c r="H141">
        <f t="shared" ca="1" si="29"/>
        <v>0</v>
      </c>
      <c r="I141" s="3">
        <f t="shared" ca="1" si="30"/>
        <v>280.35064172293755</v>
      </c>
      <c r="J141" s="5">
        <f t="shared" ca="1" si="31"/>
        <v>44826</v>
      </c>
      <c r="K141" s="5">
        <f t="shared" ca="1" si="32"/>
        <v>44827</v>
      </c>
      <c r="L141" s="5">
        <f t="shared" ca="1" si="33"/>
        <v>44831</v>
      </c>
      <c r="M141" s="5">
        <f t="shared" ca="1" si="34"/>
        <v>44841</v>
      </c>
      <c r="N141" s="2">
        <f ca="1">Table1[[#This Row],[Shipping/frieght]]+Table1[[#This Row],[Expedite fees]]/Table1[[#This Row],[Distance]]</f>
        <v>114.13312387586848</v>
      </c>
      <c r="O141" t="str">
        <f t="shared" ca="1" si="35"/>
        <v>Expedite</v>
      </c>
    </row>
    <row r="142" spans="1:15" x14ac:dyDescent="0.55000000000000004">
      <c r="A142" t="s">
        <v>13</v>
      </c>
      <c r="B142">
        <f t="shared" ca="1" si="24"/>
        <v>0.97883791526340713</v>
      </c>
      <c r="C142" t="str" cm="1">
        <f t="array" aca="1" ref="C142" ca="1">INDEX(A:A,RANK(B142,B:B))</f>
        <v>H&amp;R SOUTH AFRICA (PTY) LTD</v>
      </c>
      <c r="D142" s="1">
        <f t="shared" ca="1" si="25"/>
        <v>1761.890408829232</v>
      </c>
      <c r="E142" s="2">
        <f t="shared" ca="1" si="26"/>
        <v>139.0131532566264</v>
      </c>
      <c r="F142" s="1">
        <f t="shared" ca="1" si="27"/>
        <v>112.43256247265855</v>
      </c>
      <c r="G142">
        <f t="shared" ca="1" si="28"/>
        <v>0.14951665278114068</v>
      </c>
      <c r="H142">
        <f t="shared" ca="1" si="29"/>
        <v>0</v>
      </c>
      <c r="I142" s="3">
        <f t="shared" ca="1" si="30"/>
        <v>1222.8280962694737</v>
      </c>
      <c r="J142" s="5">
        <f t="shared" ca="1" si="31"/>
        <v>44671</v>
      </c>
      <c r="K142" s="5">
        <f t="shared" ca="1" si="32"/>
        <v>44779</v>
      </c>
      <c r="L142" s="5">
        <f t="shared" ca="1" si="33"/>
        <v>44796</v>
      </c>
      <c r="M142" s="5">
        <f t="shared" ca="1" si="34"/>
        <v>44793</v>
      </c>
      <c r="N142" s="2">
        <f ca="1">Table1[[#This Row],[Shipping/frieght]]+Table1[[#This Row],[Expedite fees]]/Table1[[#This Row],[Distance]]</f>
        <v>112.43256247265855</v>
      </c>
      <c r="O142" t="str">
        <f t="shared" ca="1" si="35"/>
        <v>Standard</v>
      </c>
    </row>
    <row r="143" spans="1:15" x14ac:dyDescent="0.55000000000000004">
      <c r="A143" t="s">
        <v>14</v>
      </c>
      <c r="B143">
        <f t="shared" ca="1" si="24"/>
        <v>0.36396104675142504</v>
      </c>
      <c r="C143" t="str" cm="1">
        <f t="array" aca="1" ref="C143" ca="1">INDEX(A:A,RANK(B143,B:B))</f>
        <v>UNILEVER ASCC</v>
      </c>
      <c r="D143" s="1">
        <f t="shared" ca="1" si="25"/>
        <v>18245.045491091932</v>
      </c>
      <c r="E143" s="2">
        <f t="shared" ca="1" si="26"/>
        <v>1439.5340892471534</v>
      </c>
      <c r="F143" s="1">
        <f t="shared" ca="1" si="27"/>
        <v>117.49060694785344</v>
      </c>
      <c r="G143">
        <f t="shared" ca="1" si="28"/>
        <v>0.49595813032296199</v>
      </c>
      <c r="H143">
        <f t="shared" ca="1" si="29"/>
        <v>0</v>
      </c>
      <c r="I143" s="3">
        <f t="shared" ca="1" si="30"/>
        <v>581.64238221777759</v>
      </c>
      <c r="J143" s="5">
        <f t="shared" ca="1" si="31"/>
        <v>44731</v>
      </c>
      <c r="K143" s="5">
        <f t="shared" ca="1" si="32"/>
        <v>44802</v>
      </c>
      <c r="L143" s="5">
        <f t="shared" ca="1" si="33"/>
        <v>44853</v>
      </c>
      <c r="M143" s="5">
        <f t="shared" ca="1" si="34"/>
        <v>44816</v>
      </c>
      <c r="N143" s="2">
        <f ca="1">Table1[[#This Row],[Shipping/frieght]]+Table1[[#This Row],[Expedite fees]]/Table1[[#This Row],[Distance]]</f>
        <v>117.49060694785344</v>
      </c>
      <c r="O143" t="str">
        <f t="shared" ca="1" si="35"/>
        <v>Standard</v>
      </c>
    </row>
    <row r="144" spans="1:15" x14ac:dyDescent="0.55000000000000004">
      <c r="A144" t="s">
        <v>16</v>
      </c>
      <c r="B144">
        <f t="shared" ca="1" si="24"/>
        <v>0.408783316679728</v>
      </c>
      <c r="C144" t="str" cm="1">
        <f t="array" aca="1" ref="C144" ca="1">INDEX(A:A,RANK(B144,B:B))</f>
        <v>H&amp;R SOUTH AFRICA (PTY) LTD</v>
      </c>
      <c r="D144" s="1">
        <f t="shared" ca="1" si="25"/>
        <v>9401.3565246446888</v>
      </c>
      <c r="E144" s="2">
        <f t="shared" ca="1" si="26"/>
        <v>741.76702979446588</v>
      </c>
      <c r="F144" s="1">
        <f t="shared" ca="1" si="27"/>
        <v>119.05888842434828</v>
      </c>
      <c r="G144">
        <f t="shared" ca="1" si="28"/>
        <v>0.19076036169229937</v>
      </c>
      <c r="H144">
        <f t="shared" ca="1" si="29"/>
        <v>0</v>
      </c>
      <c r="I144" s="3">
        <f t="shared" ca="1" si="30"/>
        <v>1207.0725519294717</v>
      </c>
      <c r="J144" s="5">
        <f t="shared" ca="1" si="31"/>
        <v>44765</v>
      </c>
      <c r="K144" s="5">
        <f t="shared" ca="1" si="32"/>
        <v>44800</v>
      </c>
      <c r="L144" s="5">
        <f t="shared" ca="1" si="33"/>
        <v>44832</v>
      </c>
      <c r="M144" s="5">
        <f t="shared" ca="1" si="34"/>
        <v>44814</v>
      </c>
      <c r="N144" s="2">
        <f ca="1">Table1[[#This Row],[Shipping/frieght]]+Table1[[#This Row],[Expedite fees]]/Table1[[#This Row],[Distance]]</f>
        <v>119.05888842434828</v>
      </c>
      <c r="O144" t="str">
        <f t="shared" ca="1" si="35"/>
        <v>Standard</v>
      </c>
    </row>
    <row r="145" spans="1:15" x14ac:dyDescent="0.55000000000000004">
      <c r="A145" t="s">
        <v>15</v>
      </c>
      <c r="B145">
        <f t="shared" ca="1" si="24"/>
        <v>0.65042256158555978</v>
      </c>
      <c r="C145" t="str" cm="1">
        <f t="array" aca="1" ref="C145" ca="1">INDEX(A:A,RANK(B145,B:B))</f>
        <v>POSIMAT S.A.</v>
      </c>
      <c r="D145" s="1">
        <f t="shared" ca="1" si="25"/>
        <v>10960.54604802713</v>
      </c>
      <c r="E145" s="2">
        <f t="shared" ca="1" si="26"/>
        <v>864.78708318934059</v>
      </c>
      <c r="F145" s="1">
        <f t="shared" ca="1" si="27"/>
        <v>119.02039086277576</v>
      </c>
      <c r="G145">
        <f t="shared" ca="1" si="28"/>
        <v>0.77722077323253291</v>
      </c>
      <c r="H145">
        <f t="shared" ca="1" si="29"/>
        <v>0</v>
      </c>
      <c r="I145" s="3">
        <f t="shared" ca="1" si="30"/>
        <v>1151.6835705542439</v>
      </c>
      <c r="J145" s="5">
        <f t="shared" ca="1" si="31"/>
        <v>44763</v>
      </c>
      <c r="K145" s="5">
        <f t="shared" ca="1" si="32"/>
        <v>44791</v>
      </c>
      <c r="L145" s="5">
        <f t="shared" ca="1" si="33"/>
        <v>44804</v>
      </c>
      <c r="M145" s="5">
        <f t="shared" ca="1" si="34"/>
        <v>44805</v>
      </c>
      <c r="N145" s="2">
        <f ca="1">Table1[[#This Row],[Shipping/frieght]]+Table1[[#This Row],[Expedite fees]]/Table1[[#This Row],[Distance]]</f>
        <v>119.02039086277576</v>
      </c>
      <c r="O145" t="str">
        <f t="shared" ca="1" si="35"/>
        <v>Expedite</v>
      </c>
    </row>
    <row r="146" spans="1:15" x14ac:dyDescent="0.55000000000000004">
      <c r="A146" t="s">
        <v>9</v>
      </c>
      <c r="B146">
        <f t="shared" ca="1" si="24"/>
        <v>4.3696750589292233E-2</v>
      </c>
      <c r="C146" t="str" cm="1">
        <f t="array" aca="1" ref="C146" ca="1">INDEX(A:A,RANK(B146,B:B))</f>
        <v>CENTRAL STICKS S R O</v>
      </c>
      <c r="D146" s="1">
        <f t="shared" ca="1" si="25"/>
        <v>476.51362212943968</v>
      </c>
      <c r="E146" s="2">
        <f t="shared" ca="1" si="26"/>
        <v>37.596924786012792</v>
      </c>
      <c r="F146" s="1">
        <f t="shared" ca="1" si="27"/>
        <v>117.54013959496947</v>
      </c>
      <c r="G146">
        <f t="shared" ca="1" si="28"/>
        <v>0.43372959552997503</v>
      </c>
      <c r="H146">
        <f t="shared" ca="1" si="29"/>
        <v>0</v>
      </c>
      <c r="I146" s="3">
        <f t="shared" ca="1" si="30"/>
        <v>1326.2733938893921</v>
      </c>
      <c r="J146" s="5">
        <f t="shared" ca="1" si="31"/>
        <v>44756</v>
      </c>
      <c r="K146" s="5">
        <f t="shared" ca="1" si="32"/>
        <v>44807</v>
      </c>
      <c r="L146" s="5">
        <f t="shared" ca="1" si="33"/>
        <v>44817</v>
      </c>
      <c r="M146" s="5">
        <f t="shared" ca="1" si="34"/>
        <v>44821</v>
      </c>
      <c r="N146" s="2">
        <f ca="1">Table1[[#This Row],[Shipping/frieght]]+Table1[[#This Row],[Expedite fees]]/Table1[[#This Row],[Distance]]</f>
        <v>117.54013959496947</v>
      </c>
      <c r="O146" t="str">
        <f t="shared" ca="1" si="35"/>
        <v>Expedite</v>
      </c>
    </row>
    <row r="147" spans="1:15" x14ac:dyDescent="0.55000000000000004">
      <c r="A147" t="s">
        <v>10</v>
      </c>
      <c r="B147">
        <f t="shared" ca="1" si="24"/>
        <v>0.96298149082891271</v>
      </c>
      <c r="C147" t="str" cm="1">
        <f t="array" aca="1" ref="C147" ca="1">INDEX(A:A,RANK(B147,B:B))</f>
        <v>POSIMAT S.A.</v>
      </c>
      <c r="D147" s="1">
        <f t="shared" ca="1" si="25"/>
        <v>9569.0171857611731</v>
      </c>
      <c r="E147" s="2">
        <f t="shared" ca="1" si="26"/>
        <v>754.9954559565565</v>
      </c>
      <c r="F147" s="1">
        <f t="shared" ca="1" si="27"/>
        <v>127.94727073545602</v>
      </c>
      <c r="G147">
        <f t="shared" ca="1" si="28"/>
        <v>0.23235371626553825</v>
      </c>
      <c r="H147">
        <f t="shared" ca="1" si="29"/>
        <v>0</v>
      </c>
      <c r="I147" s="3">
        <f t="shared" ca="1" si="30"/>
        <v>1931.8623032595533</v>
      </c>
      <c r="J147" s="5">
        <f t="shared" ca="1" si="31"/>
        <v>44654</v>
      </c>
      <c r="K147" s="5">
        <f t="shared" ca="1" si="32"/>
        <v>44682</v>
      </c>
      <c r="L147" s="5">
        <f t="shared" ca="1" si="33"/>
        <v>44700</v>
      </c>
      <c r="M147" s="5">
        <f t="shared" ca="1" si="34"/>
        <v>44696</v>
      </c>
      <c r="N147" s="2">
        <f ca="1">Table1[[#This Row],[Shipping/frieght]]+Table1[[#This Row],[Expedite fees]]/Table1[[#This Row],[Distance]]</f>
        <v>127.94727073545602</v>
      </c>
      <c r="O147" t="str">
        <f t="shared" ca="1" si="35"/>
        <v>Standard</v>
      </c>
    </row>
    <row r="148" spans="1:15" x14ac:dyDescent="0.55000000000000004">
      <c r="A148" t="s">
        <v>11</v>
      </c>
      <c r="B148">
        <f t="shared" ca="1" si="24"/>
        <v>0.20490072143205051</v>
      </c>
      <c r="C148" t="str" cm="1">
        <f t="array" aca="1" ref="C148" ca="1">INDEX(A:A,RANK(B148,B:B))</f>
        <v>SOMIC VERPACKUNGSMASCHINEN</v>
      </c>
      <c r="D148" s="1">
        <f t="shared" ca="1" si="25"/>
        <v>1328.2334511300253</v>
      </c>
      <c r="E148" s="2">
        <f t="shared" ca="1" si="26"/>
        <v>104.79761929415899</v>
      </c>
      <c r="F148" s="1">
        <f t="shared" ca="1" si="27"/>
        <v>113.80178439541305</v>
      </c>
      <c r="G148">
        <f t="shared" ca="1" si="28"/>
        <v>0.65731686341905993</v>
      </c>
      <c r="H148">
        <f t="shared" ca="1" si="29"/>
        <v>0</v>
      </c>
      <c r="I148" s="3">
        <f t="shared" ca="1" si="30"/>
        <v>1153.7647425178061</v>
      </c>
      <c r="J148" s="5">
        <f t="shared" ca="1" si="31"/>
        <v>44656</v>
      </c>
      <c r="K148" s="5">
        <f t="shared" ca="1" si="32"/>
        <v>44663</v>
      </c>
      <c r="L148" s="5">
        <f t="shared" ca="1" si="33"/>
        <v>44673</v>
      </c>
      <c r="M148" s="5">
        <f t="shared" ca="1" si="34"/>
        <v>44677</v>
      </c>
      <c r="N148" s="2">
        <f ca="1">Table1[[#This Row],[Shipping/frieght]]+Table1[[#This Row],[Expedite fees]]/Table1[[#This Row],[Distance]]</f>
        <v>113.80178439541305</v>
      </c>
      <c r="O148" t="str">
        <f t="shared" ca="1" si="35"/>
        <v>Expedite</v>
      </c>
    </row>
    <row r="149" spans="1:15" x14ac:dyDescent="0.55000000000000004">
      <c r="A149" t="s">
        <v>12</v>
      </c>
      <c r="B149">
        <f t="shared" ca="1" si="24"/>
        <v>0.36966914441193288</v>
      </c>
      <c r="C149" t="str" cm="1">
        <f t="array" aca="1" ref="C149" ca="1">INDEX(A:A,RANK(B149,B:B))</f>
        <v>TAVIL INDEBE S A U</v>
      </c>
      <c r="D149" s="1">
        <f t="shared" ca="1" si="25"/>
        <v>1750.4271628096046</v>
      </c>
      <c r="E149" s="2">
        <f t="shared" ca="1" si="26"/>
        <v>138.10870314567779</v>
      </c>
      <c r="F149" s="1">
        <f t="shared" ca="1" si="27"/>
        <v>122.39203031599303</v>
      </c>
      <c r="G149">
        <f t="shared" ca="1" si="28"/>
        <v>0.49478016220216336</v>
      </c>
      <c r="H149">
        <f t="shared" ca="1" si="29"/>
        <v>0</v>
      </c>
      <c r="I149" s="3">
        <f t="shared" ca="1" si="30"/>
        <v>1636.3786897502516</v>
      </c>
      <c r="J149" s="5">
        <f t="shared" ca="1" si="31"/>
        <v>44674</v>
      </c>
      <c r="K149" s="5">
        <f t="shared" ca="1" si="32"/>
        <v>44710</v>
      </c>
      <c r="L149" s="5">
        <f t="shared" ca="1" si="33"/>
        <v>44838</v>
      </c>
      <c r="M149" s="5">
        <f t="shared" ca="1" si="34"/>
        <v>44724</v>
      </c>
      <c r="N149" s="2">
        <f ca="1">Table1[[#This Row],[Shipping/frieght]]+Table1[[#This Row],[Expedite fees]]/Table1[[#This Row],[Distance]]</f>
        <v>122.39203031599303</v>
      </c>
      <c r="O149" t="str">
        <f t="shared" ca="1" si="35"/>
        <v>Standard</v>
      </c>
    </row>
    <row r="150" spans="1:15" x14ac:dyDescent="0.55000000000000004">
      <c r="A150" t="s">
        <v>13</v>
      </c>
      <c r="B150">
        <f t="shared" ca="1" si="24"/>
        <v>0.82119957499487883</v>
      </c>
      <c r="C150" t="str" cm="1">
        <f t="array" aca="1" ref="C150" ca="1">INDEX(A:A,RANK(B150,B:B))</f>
        <v>UNILEVER ASCC</v>
      </c>
      <c r="D150" s="1">
        <f t="shared" ca="1" si="25"/>
        <v>8366.8025526306992</v>
      </c>
      <c r="E150" s="2">
        <f t="shared" ca="1" si="26"/>
        <v>660.14072140256212</v>
      </c>
      <c r="F150" s="1">
        <f t="shared" ca="1" si="27"/>
        <v>126.67574338145475</v>
      </c>
      <c r="G150">
        <f t="shared" ca="1" si="28"/>
        <v>0.64698126885032192</v>
      </c>
      <c r="H150">
        <f t="shared" ca="1" si="29"/>
        <v>0</v>
      </c>
      <c r="I150" s="3">
        <f t="shared" ca="1" si="30"/>
        <v>1842.6854911645316</v>
      </c>
      <c r="J150" s="5">
        <f t="shared" ca="1" si="31"/>
        <v>44808</v>
      </c>
      <c r="K150" s="5">
        <f t="shared" ca="1" si="32"/>
        <v>44815</v>
      </c>
      <c r="L150" s="5">
        <f t="shared" ca="1" si="33"/>
        <v>44820</v>
      </c>
      <c r="M150" s="5">
        <f t="shared" ca="1" si="34"/>
        <v>44829</v>
      </c>
      <c r="N150" s="2">
        <f ca="1">Table1[[#This Row],[Shipping/frieght]]+Table1[[#This Row],[Expedite fees]]/Table1[[#This Row],[Distance]]</f>
        <v>126.67574338145475</v>
      </c>
      <c r="O150" t="str">
        <f t="shared" ca="1" si="35"/>
        <v>Expedite</v>
      </c>
    </row>
    <row r="151" spans="1:15" x14ac:dyDescent="0.55000000000000004">
      <c r="A151" t="s">
        <v>14</v>
      </c>
      <c r="B151">
        <f t="shared" ca="1" si="24"/>
        <v>0.31992027778959475</v>
      </c>
      <c r="C151" t="str" cm="1">
        <f t="array" aca="1" ref="C151" ca="1">INDEX(A:A,RANK(B151,B:B))</f>
        <v>UNILEVER ASCC</v>
      </c>
      <c r="D151" s="1">
        <f t="shared" ca="1" si="25"/>
        <v>8429.4625770559305</v>
      </c>
      <c r="E151" s="2">
        <f t="shared" ca="1" si="26"/>
        <v>665.08459732971289</v>
      </c>
      <c r="F151" s="1">
        <f t="shared" ca="1" si="27"/>
        <v>120.20311169765145</v>
      </c>
      <c r="G151">
        <f t="shared" ca="1" si="28"/>
        <v>0.88828316241918648</v>
      </c>
      <c r="H151">
        <f t="shared" ca="1" si="29"/>
        <v>0</v>
      </c>
      <c r="I151" s="3">
        <f t="shared" ca="1" si="30"/>
        <v>1727.085781885499</v>
      </c>
      <c r="J151" s="5">
        <f t="shared" ca="1" si="31"/>
        <v>44693</v>
      </c>
      <c r="K151" s="5">
        <f t="shared" ca="1" si="32"/>
        <v>44751</v>
      </c>
      <c r="L151" s="5">
        <f t="shared" ca="1" si="33"/>
        <v>44759</v>
      </c>
      <c r="M151" s="5">
        <f t="shared" ca="1" si="34"/>
        <v>44765</v>
      </c>
      <c r="N151" s="2">
        <f ca="1">Table1[[#This Row],[Shipping/frieght]]+Table1[[#This Row],[Expedite fees]]/Table1[[#This Row],[Distance]]</f>
        <v>120.20311169765145</v>
      </c>
      <c r="O151" t="str">
        <f t="shared" ca="1" si="35"/>
        <v>Expedite</v>
      </c>
    </row>
    <row r="152" spans="1:15" x14ac:dyDescent="0.55000000000000004">
      <c r="A152" t="s">
        <v>16</v>
      </c>
      <c r="B152">
        <f t="shared" ca="1" si="24"/>
        <v>0.21291837095862365</v>
      </c>
      <c r="C152" t="str" cm="1">
        <f t="array" aca="1" ref="C152" ca="1">INDEX(A:A,RANK(B152,B:B))</f>
        <v>POSIMAT S.A.</v>
      </c>
      <c r="D152" s="1">
        <f t="shared" ca="1" si="25"/>
        <v>13301.939777407884</v>
      </c>
      <c r="E152" s="2">
        <f t="shared" ca="1" si="26"/>
        <v>1049.523048437482</v>
      </c>
      <c r="F152" s="1">
        <f t="shared" ca="1" si="27"/>
        <v>126.76664136555139</v>
      </c>
      <c r="G152">
        <f t="shared" ca="1" si="28"/>
        <v>0.63655433384984705</v>
      </c>
      <c r="H152">
        <f t="shared" ca="1" si="29"/>
        <v>0</v>
      </c>
      <c r="I152" s="3">
        <f t="shared" ca="1" si="30"/>
        <v>1018.2377968445362</v>
      </c>
      <c r="J152" s="5">
        <f t="shared" ca="1" si="31"/>
        <v>44676</v>
      </c>
      <c r="K152" s="5">
        <f t="shared" ca="1" si="32"/>
        <v>44764</v>
      </c>
      <c r="L152" s="5">
        <f t="shared" ca="1" si="33"/>
        <v>44774</v>
      </c>
      <c r="M152" s="5">
        <f t="shared" ca="1" si="34"/>
        <v>44778</v>
      </c>
      <c r="N152" s="2">
        <f ca="1">Table1[[#This Row],[Shipping/frieght]]+Table1[[#This Row],[Expedite fees]]/Table1[[#This Row],[Distance]]</f>
        <v>126.76664136555139</v>
      </c>
      <c r="O152" t="str">
        <f t="shared" ca="1" si="35"/>
        <v>Expedite</v>
      </c>
    </row>
    <row r="153" spans="1:15" x14ac:dyDescent="0.55000000000000004">
      <c r="A153" t="s">
        <v>15</v>
      </c>
      <c r="B153">
        <f t="shared" ca="1" si="24"/>
        <v>0.61498031578072776</v>
      </c>
      <c r="C153" t="str" cm="1">
        <f t="array" aca="1" ref="C153" ca="1">INDEX(A:A,RANK(B153,B:B))</f>
        <v>CENTRAL STICKS S R O</v>
      </c>
      <c r="D153" s="1">
        <f t="shared" ca="1" si="25"/>
        <v>769.35668488907095</v>
      </c>
      <c r="E153" s="2">
        <f t="shared" ca="1" si="26"/>
        <v>60.702242437747699</v>
      </c>
      <c r="F153" s="1">
        <f t="shared" ca="1" si="27"/>
        <v>127.55739261294988</v>
      </c>
      <c r="G153">
        <f t="shared" ca="1" si="28"/>
        <v>0.347137697982833</v>
      </c>
      <c r="H153">
        <f t="shared" ca="1" si="29"/>
        <v>0</v>
      </c>
      <c r="I153" s="3">
        <f t="shared" ca="1" si="30"/>
        <v>1153.9724447199633</v>
      </c>
      <c r="J153" s="5">
        <f t="shared" ca="1" si="31"/>
        <v>44819</v>
      </c>
      <c r="K153" s="5">
        <f t="shared" ca="1" si="32"/>
        <v>44829</v>
      </c>
      <c r="L153" s="5">
        <f t="shared" ca="1" si="33"/>
        <v>44853</v>
      </c>
      <c r="M153" s="5">
        <f t="shared" ca="1" si="34"/>
        <v>44843</v>
      </c>
      <c r="N153" s="2">
        <f ca="1">Table1[[#This Row],[Shipping/frieght]]+Table1[[#This Row],[Expedite fees]]/Table1[[#This Row],[Distance]]</f>
        <v>127.55739261294988</v>
      </c>
      <c r="O153" t="str">
        <f t="shared" ca="1" si="35"/>
        <v>Standard</v>
      </c>
    </row>
    <row r="154" spans="1:15" x14ac:dyDescent="0.55000000000000004">
      <c r="A154" t="s">
        <v>9</v>
      </c>
      <c r="B154">
        <f t="shared" ca="1" si="24"/>
        <v>0.27518850354987212</v>
      </c>
      <c r="C154" t="str" cm="1">
        <f t="array" aca="1" ref="C154" ca="1">INDEX(A:A,RANK(B154,B:B))</f>
        <v>UNILEVER ASCC</v>
      </c>
      <c r="D154" s="1">
        <f t="shared" ca="1" si="25"/>
        <v>10844.998725982776</v>
      </c>
      <c r="E154" s="2">
        <f t="shared" ca="1" si="26"/>
        <v>855.67039948004094</v>
      </c>
      <c r="F154" s="1">
        <f t="shared" ca="1" si="27"/>
        <v>110.09943859543222</v>
      </c>
      <c r="G154">
        <f t="shared" ca="1" si="28"/>
        <v>0.97121016695555917</v>
      </c>
      <c r="H154">
        <f t="shared" ca="1" si="29"/>
        <v>500</v>
      </c>
      <c r="I154" s="3">
        <f t="shared" ca="1" si="30"/>
        <v>2652.4951313534912</v>
      </c>
      <c r="J154" s="5">
        <f t="shared" ca="1" si="31"/>
        <v>44776</v>
      </c>
      <c r="K154" s="5">
        <f t="shared" ca="1" si="32"/>
        <v>44826</v>
      </c>
      <c r="L154" s="5">
        <f t="shared" ca="1" si="33"/>
        <v>44866</v>
      </c>
      <c r="M154" s="5">
        <f t="shared" ca="1" si="34"/>
        <v>44840</v>
      </c>
      <c r="N154" s="2">
        <f ca="1">Table1[[#This Row],[Shipping/frieght]]+Table1[[#This Row],[Expedite fees]]/Table1[[#This Row],[Distance]]</f>
        <v>110.28794035518658</v>
      </c>
      <c r="O154" t="str">
        <f t="shared" ca="1" si="35"/>
        <v>Standard</v>
      </c>
    </row>
    <row r="155" spans="1:15" x14ac:dyDescent="0.55000000000000004">
      <c r="A155" t="s">
        <v>10</v>
      </c>
      <c r="B155">
        <f t="shared" ca="1" si="24"/>
        <v>0.83613492036894543</v>
      </c>
      <c r="C155" t="str" cm="1">
        <f t="array" aca="1" ref="C155" ca="1">INDEX(A:A,RANK(B155,B:B))</f>
        <v>UNILEVER ASIA PRIVATE LIMITED</v>
      </c>
      <c r="D155" s="1">
        <f t="shared" ca="1" si="25"/>
        <v>10759.034048774198</v>
      </c>
      <c r="E155" s="2">
        <f t="shared" ca="1" si="26"/>
        <v>848.88778644828415</v>
      </c>
      <c r="F155" s="1">
        <f t="shared" ca="1" si="27"/>
        <v>114.55576723982358</v>
      </c>
      <c r="G155">
        <f t="shared" ca="1" si="28"/>
        <v>0.23742442627680593</v>
      </c>
      <c r="H155">
        <f t="shared" ca="1" si="29"/>
        <v>0</v>
      </c>
      <c r="I155" s="3">
        <f t="shared" ca="1" si="30"/>
        <v>1641.1427483363241</v>
      </c>
      <c r="J155" s="5">
        <f t="shared" ca="1" si="31"/>
        <v>44646</v>
      </c>
      <c r="K155" s="5">
        <f t="shared" ca="1" si="32"/>
        <v>44656</v>
      </c>
      <c r="L155" s="5">
        <f t="shared" ca="1" si="33"/>
        <v>44657</v>
      </c>
      <c r="M155" s="5">
        <f t="shared" ca="1" si="34"/>
        <v>44670</v>
      </c>
      <c r="N155" s="2">
        <f ca="1">Table1[[#This Row],[Shipping/frieght]]+Table1[[#This Row],[Expedite fees]]/Table1[[#This Row],[Distance]]</f>
        <v>114.55576723982358</v>
      </c>
      <c r="O155" t="str">
        <f t="shared" ca="1" si="35"/>
        <v>Expedite</v>
      </c>
    </row>
    <row r="156" spans="1:15" x14ac:dyDescent="0.55000000000000004">
      <c r="A156" t="s">
        <v>11</v>
      </c>
      <c r="B156">
        <f t="shared" ca="1" si="24"/>
        <v>0.36451781380405035</v>
      </c>
      <c r="C156" t="str" cm="1">
        <f t="array" aca="1" ref="C156" ca="1">INDEX(A:A,RANK(B156,B:B))</f>
        <v>SOMIC VERPACKUNGSMASCHINEN</v>
      </c>
      <c r="D156" s="1">
        <f t="shared" ca="1" si="25"/>
        <v>654.60861036233723</v>
      </c>
      <c r="E156" s="2">
        <f t="shared" ca="1" si="26"/>
        <v>51.648619357588409</v>
      </c>
      <c r="F156" s="1">
        <f t="shared" ca="1" si="27"/>
        <v>120.14774596057957</v>
      </c>
      <c r="G156">
        <f t="shared" ca="1" si="28"/>
        <v>0.2876019520394707</v>
      </c>
      <c r="H156">
        <f t="shared" ca="1" si="29"/>
        <v>0</v>
      </c>
      <c r="I156" s="3">
        <f t="shared" ca="1" si="30"/>
        <v>1485.2364499298988</v>
      </c>
      <c r="J156" s="5">
        <f t="shared" ca="1" si="31"/>
        <v>44694</v>
      </c>
      <c r="K156" s="5">
        <f t="shared" ca="1" si="32"/>
        <v>44703</v>
      </c>
      <c r="L156" s="5">
        <f t="shared" ca="1" si="33"/>
        <v>44800</v>
      </c>
      <c r="M156" s="5">
        <f t="shared" ca="1" si="34"/>
        <v>44717</v>
      </c>
      <c r="N156" s="2">
        <f ca="1">Table1[[#This Row],[Shipping/frieght]]+Table1[[#This Row],[Expedite fees]]/Table1[[#This Row],[Distance]]</f>
        <v>120.14774596057957</v>
      </c>
      <c r="O156" t="str">
        <f t="shared" ca="1" si="35"/>
        <v>Standard</v>
      </c>
    </row>
    <row r="157" spans="1:15" x14ac:dyDescent="0.55000000000000004">
      <c r="A157" t="s">
        <v>12</v>
      </c>
      <c r="B157">
        <f t="shared" ca="1" si="24"/>
        <v>0.72074000629023527</v>
      </c>
      <c r="C157" t="str" cm="1">
        <f t="array" aca="1" ref="C157" ca="1">INDEX(A:A,RANK(B157,B:B))</f>
        <v>CENTRAL STICKS S R O</v>
      </c>
      <c r="D157" s="1">
        <f t="shared" ca="1" si="25"/>
        <v>19370.408203143787</v>
      </c>
      <c r="E157" s="2">
        <f t="shared" ca="1" si="26"/>
        <v>1528.3252072280447</v>
      </c>
      <c r="F157" s="1">
        <f t="shared" ca="1" si="27"/>
        <v>124.11055464892411</v>
      </c>
      <c r="G157">
        <f t="shared" ca="1" si="28"/>
        <v>0.5893880620892229</v>
      </c>
      <c r="H157">
        <f t="shared" ca="1" si="29"/>
        <v>500</v>
      </c>
      <c r="I157" s="3">
        <f t="shared" ca="1" si="30"/>
        <v>-107.88189097543204</v>
      </c>
      <c r="J157" s="5">
        <f t="shared" ca="1" si="31"/>
        <v>44716</v>
      </c>
      <c r="K157" s="5">
        <f t="shared" ca="1" si="32"/>
        <v>44725</v>
      </c>
      <c r="L157" s="5">
        <f t="shared" ca="1" si="33"/>
        <v>44866</v>
      </c>
      <c r="M157" s="5">
        <f t="shared" ca="1" si="34"/>
        <v>44739</v>
      </c>
      <c r="N157" s="2">
        <f ca="1">Table1[[#This Row],[Shipping/frieght]]+Table1[[#This Row],[Expedite fees]]/Table1[[#This Row],[Distance]]</f>
        <v>119.47585650376585</v>
      </c>
      <c r="O157" t="str">
        <f t="shared" ca="1" si="35"/>
        <v>Standard</v>
      </c>
    </row>
    <row r="158" spans="1:15" x14ac:dyDescent="0.55000000000000004">
      <c r="A158" t="s">
        <v>13</v>
      </c>
      <c r="B158">
        <f t="shared" ca="1" si="24"/>
        <v>0.67444831547622375</v>
      </c>
      <c r="C158" t="str" cm="1">
        <f t="array" aca="1" ref="C158" ca="1">INDEX(A:A,RANK(B158,B:B))</f>
        <v>SOMIC VERPACKUNGSMASCHINEN</v>
      </c>
      <c r="D158" s="1">
        <f t="shared" ca="1" si="25"/>
        <v>10910.383461175335</v>
      </c>
      <c r="E158" s="2">
        <f t="shared" ca="1" si="26"/>
        <v>860.82925508673395</v>
      </c>
      <c r="F158" s="1">
        <f t="shared" ca="1" si="27"/>
        <v>122.41471072419583</v>
      </c>
      <c r="G158">
        <f t="shared" ca="1" si="28"/>
        <v>0.83905882593781922</v>
      </c>
      <c r="H158">
        <f t="shared" ca="1" si="29"/>
        <v>500</v>
      </c>
      <c r="I158" s="3">
        <f t="shared" ca="1" si="30"/>
        <v>649.61133625535217</v>
      </c>
      <c r="J158" s="5">
        <f t="shared" ca="1" si="31"/>
        <v>44698</v>
      </c>
      <c r="K158" s="5">
        <f t="shared" ca="1" si="32"/>
        <v>44770</v>
      </c>
      <c r="L158" s="5">
        <f t="shared" ca="1" si="33"/>
        <v>44867</v>
      </c>
      <c r="M158" s="5">
        <f t="shared" ca="1" si="34"/>
        <v>44784</v>
      </c>
      <c r="N158" s="2">
        <f ca="1">Table1[[#This Row],[Shipping/frieght]]+Table1[[#This Row],[Expedite fees]]/Table1[[#This Row],[Distance]]</f>
        <v>123.1844017257141</v>
      </c>
      <c r="O158" t="str">
        <f t="shared" ca="1" si="35"/>
        <v>Standard</v>
      </c>
    </row>
    <row r="159" spans="1:15" x14ac:dyDescent="0.55000000000000004">
      <c r="A159" t="s">
        <v>14</v>
      </c>
      <c r="B159">
        <f t="shared" ca="1" si="24"/>
        <v>0.33010945925841129</v>
      </c>
      <c r="C159" t="str" cm="1">
        <f t="array" aca="1" ref="C159" ca="1">INDEX(A:A,RANK(B159,B:B))</f>
        <v>UNILEVER ASIA PRIVATE LIMITED</v>
      </c>
      <c r="D159" s="1">
        <f t="shared" ca="1" si="25"/>
        <v>9671.0081651703895</v>
      </c>
      <c r="E159" s="2">
        <f t="shared" ca="1" si="26"/>
        <v>763.04254423194368</v>
      </c>
      <c r="F159" s="1">
        <f t="shared" ca="1" si="27"/>
        <v>112.18934686031716</v>
      </c>
      <c r="G159">
        <f t="shared" ca="1" si="28"/>
        <v>0.24796686487209574</v>
      </c>
      <c r="H159">
        <f t="shared" ca="1" si="29"/>
        <v>0</v>
      </c>
      <c r="I159" s="3">
        <f t="shared" ca="1" si="30"/>
        <v>316.00158891047556</v>
      </c>
      <c r="J159" s="5">
        <f t="shared" ca="1" si="31"/>
        <v>44721</v>
      </c>
      <c r="K159" s="5">
        <f t="shared" ca="1" si="32"/>
        <v>44739</v>
      </c>
      <c r="L159" s="5">
        <f t="shared" ca="1" si="33"/>
        <v>44829</v>
      </c>
      <c r="M159" s="5">
        <f t="shared" ca="1" si="34"/>
        <v>44753</v>
      </c>
      <c r="N159" s="2">
        <f ca="1">Table1[[#This Row],[Shipping/frieght]]+Table1[[#This Row],[Expedite fees]]/Table1[[#This Row],[Distance]]</f>
        <v>112.18934686031716</v>
      </c>
      <c r="O159" t="str">
        <f t="shared" ca="1" si="35"/>
        <v>Standard</v>
      </c>
    </row>
    <row r="160" spans="1:15" x14ac:dyDescent="0.55000000000000004">
      <c r="A160" t="s">
        <v>16</v>
      </c>
      <c r="B160">
        <f t="shared" ca="1" si="24"/>
        <v>5.9348252871823215E-2</v>
      </c>
      <c r="C160" t="str" cm="1">
        <f t="array" aca="1" ref="C160" ca="1">INDEX(A:A,RANK(B160,B:B))</f>
        <v>H&amp;R SOUTH AFRICA (PTY) LTD</v>
      </c>
      <c r="D160" s="1">
        <f t="shared" ca="1" si="25"/>
        <v>7240.3148570079748</v>
      </c>
      <c r="E160" s="2">
        <f t="shared" ca="1" si="26"/>
        <v>571.26084221792917</v>
      </c>
      <c r="F160" s="1">
        <f t="shared" ca="1" si="27"/>
        <v>118.81997548446466</v>
      </c>
      <c r="G160">
        <f t="shared" ca="1" si="28"/>
        <v>0.95995934489309565</v>
      </c>
      <c r="H160">
        <f t="shared" ca="1" si="29"/>
        <v>500</v>
      </c>
      <c r="I160" s="3">
        <f t="shared" ca="1" si="30"/>
        <v>1183.3673995393094</v>
      </c>
      <c r="J160" s="5">
        <f t="shared" ca="1" si="31"/>
        <v>44653</v>
      </c>
      <c r="K160" s="5">
        <f t="shared" ca="1" si="32"/>
        <v>44751</v>
      </c>
      <c r="L160" s="5">
        <f t="shared" ca="1" si="33"/>
        <v>44835</v>
      </c>
      <c r="M160" s="5">
        <f t="shared" ca="1" si="34"/>
        <v>44765</v>
      </c>
      <c r="N160" s="2">
        <f ca="1">Table1[[#This Row],[Shipping/frieght]]+Table1[[#This Row],[Expedite fees]]/Table1[[#This Row],[Distance]]</f>
        <v>119.24249853199382</v>
      </c>
      <c r="O160" t="str">
        <f t="shared" ca="1" si="35"/>
        <v>Standard</v>
      </c>
    </row>
    <row r="161" spans="1:15" x14ac:dyDescent="0.55000000000000004">
      <c r="A161" t="s">
        <v>15</v>
      </c>
      <c r="B161">
        <f t="shared" ca="1" si="24"/>
        <v>0.71809674187066397</v>
      </c>
      <c r="C161" t="str" cm="1">
        <f t="array" aca="1" ref="C161" ca="1">INDEX(A:A,RANK(B161,B:B))</f>
        <v>UNILEVER ASIA PRIVATE LIMITED</v>
      </c>
      <c r="D161" s="1">
        <f t="shared" ca="1" si="25"/>
        <v>3639.5469178032781</v>
      </c>
      <c r="E161" s="2">
        <f t="shared" ca="1" si="26"/>
        <v>287.16025181467865</v>
      </c>
      <c r="F161" s="1">
        <f t="shared" ca="1" si="27"/>
        <v>129.95775182586482</v>
      </c>
      <c r="G161">
        <f t="shared" ca="1" si="28"/>
        <v>0.60170831262758839</v>
      </c>
      <c r="H161">
        <f t="shared" ca="1" si="29"/>
        <v>500</v>
      </c>
      <c r="I161" s="3">
        <f t="shared" ca="1" si="30"/>
        <v>1202.1558975855287</v>
      </c>
      <c r="J161" s="5">
        <f t="shared" ca="1" si="31"/>
        <v>44731</v>
      </c>
      <c r="K161" s="5">
        <f t="shared" ca="1" si="32"/>
        <v>44767</v>
      </c>
      <c r="L161" s="5">
        <f t="shared" ca="1" si="33"/>
        <v>44819</v>
      </c>
      <c r="M161" s="5">
        <f t="shared" ca="1" si="34"/>
        <v>44781</v>
      </c>
      <c r="N161" s="2">
        <f ca="1">Table1[[#This Row],[Shipping/frieght]]+Table1[[#This Row],[Expedite fees]]/Table1[[#This Row],[Distance]]</f>
        <v>130.37367125944596</v>
      </c>
      <c r="O161" t="str">
        <f t="shared" ca="1" si="35"/>
        <v>Standard</v>
      </c>
    </row>
    <row r="162" spans="1:15" x14ac:dyDescent="0.55000000000000004">
      <c r="A162" t="s">
        <v>9</v>
      </c>
      <c r="B162">
        <f t="shared" ca="1" si="24"/>
        <v>0.46930322217710696</v>
      </c>
      <c r="C162" t="str" cm="1">
        <f t="array" aca="1" ref="C162" ca="1">INDEX(A:A,RANK(B162,B:B))</f>
        <v>UNILEVER ASIA PRIVATE LIMITED</v>
      </c>
      <c r="D162" s="1">
        <f t="shared" ca="1" si="25"/>
        <v>4505.9904598006242</v>
      </c>
      <c r="E162" s="2">
        <f t="shared" ca="1" si="26"/>
        <v>355.52264727826923</v>
      </c>
      <c r="F162" s="1">
        <f t="shared" ca="1" si="27"/>
        <v>121.7012333199375</v>
      </c>
      <c r="G162">
        <f t="shared" ca="1" si="28"/>
        <v>0.6264824635261772</v>
      </c>
      <c r="H162">
        <f t="shared" ca="1" si="29"/>
        <v>0</v>
      </c>
      <c r="I162" s="3">
        <f t="shared" ca="1" si="30"/>
        <v>867.61796435642123</v>
      </c>
      <c r="J162" s="5">
        <f t="shared" ca="1" si="31"/>
        <v>44864</v>
      </c>
      <c r="K162" s="5">
        <f t="shared" ca="1" si="32"/>
        <v>44866</v>
      </c>
      <c r="L162" s="5">
        <f t="shared" ca="1" si="33"/>
        <v>44867</v>
      </c>
      <c r="M162" s="5">
        <f t="shared" ca="1" si="34"/>
        <v>44880</v>
      </c>
      <c r="N162" s="2">
        <f ca="1">Table1[[#This Row],[Shipping/frieght]]+Table1[[#This Row],[Expedite fees]]/Table1[[#This Row],[Distance]]</f>
        <v>121.7012333199375</v>
      </c>
      <c r="O162" t="str">
        <f t="shared" ca="1" si="35"/>
        <v>Expedite</v>
      </c>
    </row>
    <row r="163" spans="1:15" x14ac:dyDescent="0.55000000000000004">
      <c r="A163" t="s">
        <v>10</v>
      </c>
      <c r="B163">
        <f t="shared" ca="1" si="24"/>
        <v>0.48156284169955954</v>
      </c>
      <c r="C163" t="str" cm="1">
        <f t="array" aca="1" ref="C163" ca="1">INDEX(A:A,RANK(B163,B:B))</f>
        <v>POSIMAT S.A.</v>
      </c>
      <c r="D163" s="1">
        <f t="shared" ca="1" si="25"/>
        <v>9978.2042545639051</v>
      </c>
      <c r="E163" s="2">
        <f t="shared" ca="1" si="26"/>
        <v>787.28031568509209</v>
      </c>
      <c r="F163" s="1">
        <f t="shared" ca="1" si="27"/>
        <v>128.88160754891825</v>
      </c>
      <c r="G163">
        <f t="shared" ca="1" si="28"/>
        <v>0.88697635026954103</v>
      </c>
      <c r="H163">
        <f t="shared" ca="1" si="29"/>
        <v>0</v>
      </c>
      <c r="I163" s="3">
        <f t="shared" ca="1" si="30"/>
        <v>1390.9080132276029</v>
      </c>
      <c r="J163" s="5">
        <f t="shared" ca="1" si="31"/>
        <v>44732</v>
      </c>
      <c r="K163" s="5">
        <f t="shared" ca="1" si="32"/>
        <v>44751</v>
      </c>
      <c r="L163" s="5">
        <f t="shared" ca="1" si="33"/>
        <v>44756</v>
      </c>
      <c r="M163" s="5">
        <f t="shared" ca="1" si="34"/>
        <v>44765</v>
      </c>
      <c r="N163" s="2">
        <f ca="1">Table1[[#This Row],[Shipping/frieght]]+Table1[[#This Row],[Expedite fees]]/Table1[[#This Row],[Distance]]</f>
        <v>128.88160754891825</v>
      </c>
      <c r="O163" t="str">
        <f t="shared" ca="1" si="35"/>
        <v>Expedite</v>
      </c>
    </row>
    <row r="164" spans="1:15" x14ac:dyDescent="0.55000000000000004">
      <c r="A164" t="s">
        <v>11</v>
      </c>
      <c r="B164">
        <f t="shared" ca="1" si="24"/>
        <v>0.10974570677375983</v>
      </c>
      <c r="C164" t="str" cm="1">
        <f t="array" aca="1" ref="C164" ca="1">INDEX(A:A,RANK(B164,B:B))</f>
        <v>TAVIL INDEBE S A U</v>
      </c>
      <c r="D164" s="1">
        <f t="shared" ca="1" si="25"/>
        <v>4180.6165782897151</v>
      </c>
      <c r="E164" s="2">
        <f t="shared" ca="1" si="26"/>
        <v>329.85064802705853</v>
      </c>
      <c r="F164" s="1">
        <f t="shared" ca="1" si="27"/>
        <v>114.82113714516413</v>
      </c>
      <c r="G164">
        <f t="shared" ca="1" si="28"/>
        <v>0.23067641895783009</v>
      </c>
      <c r="H164">
        <f t="shared" ca="1" si="29"/>
        <v>0</v>
      </c>
      <c r="I164" s="3">
        <f t="shared" ca="1" si="30"/>
        <v>1176.8625764529429</v>
      </c>
      <c r="J164" s="5">
        <f t="shared" ca="1" si="31"/>
        <v>44825</v>
      </c>
      <c r="K164" s="5">
        <f t="shared" ca="1" si="32"/>
        <v>44835</v>
      </c>
      <c r="L164" s="5">
        <f t="shared" ca="1" si="33"/>
        <v>44850</v>
      </c>
      <c r="M164" s="5">
        <f t="shared" ca="1" si="34"/>
        <v>44849</v>
      </c>
      <c r="N164" s="2">
        <f ca="1">Table1[[#This Row],[Shipping/frieght]]+Table1[[#This Row],[Expedite fees]]/Table1[[#This Row],[Distance]]</f>
        <v>114.82113714516413</v>
      </c>
      <c r="O164" t="str">
        <f t="shared" ca="1" si="35"/>
        <v>Standard</v>
      </c>
    </row>
    <row r="165" spans="1:15" x14ac:dyDescent="0.55000000000000004">
      <c r="A165" t="s">
        <v>12</v>
      </c>
      <c r="B165">
        <f t="shared" ca="1" si="24"/>
        <v>0.68740831993252383</v>
      </c>
      <c r="C165" t="str" cm="1">
        <f t="array" aca="1" ref="C165" ca="1">INDEX(A:A,RANK(B165,B:B))</f>
        <v>CENTRAL STICKS S R O</v>
      </c>
      <c r="D165" s="1">
        <f t="shared" ca="1" si="25"/>
        <v>14149.649156158752</v>
      </c>
      <c r="E165" s="2">
        <f t="shared" ca="1" si="26"/>
        <v>1116.4073184209255</v>
      </c>
      <c r="F165" s="1">
        <f t="shared" ca="1" si="27"/>
        <v>115.25564079407647</v>
      </c>
      <c r="G165">
        <f t="shared" ca="1" si="28"/>
        <v>0.49857343509231244</v>
      </c>
      <c r="H165">
        <f t="shared" ca="1" si="29"/>
        <v>0</v>
      </c>
      <c r="I165" s="3">
        <f t="shared" ca="1" si="30"/>
        <v>1107.6188024054891</v>
      </c>
      <c r="J165" s="5">
        <f t="shared" ca="1" si="31"/>
        <v>44755</v>
      </c>
      <c r="K165" s="5">
        <f t="shared" ca="1" si="32"/>
        <v>44783</v>
      </c>
      <c r="L165" s="5">
        <f t="shared" ca="1" si="33"/>
        <v>44834</v>
      </c>
      <c r="M165" s="5">
        <f t="shared" ca="1" si="34"/>
        <v>44797</v>
      </c>
      <c r="N165" s="2">
        <f ca="1">Table1[[#This Row],[Shipping/frieght]]+Table1[[#This Row],[Expedite fees]]/Table1[[#This Row],[Distance]]</f>
        <v>115.25564079407647</v>
      </c>
      <c r="O165" t="str">
        <f t="shared" ca="1" si="35"/>
        <v>Standard</v>
      </c>
    </row>
    <row r="166" spans="1:15" x14ac:dyDescent="0.55000000000000004">
      <c r="A166" t="s">
        <v>13</v>
      </c>
      <c r="B166">
        <f t="shared" ca="1" si="24"/>
        <v>0.31424388361913891</v>
      </c>
      <c r="C166" t="str" cm="1">
        <f t="array" aca="1" ref="C166" ca="1">INDEX(A:A,RANK(B166,B:B))</f>
        <v>H&amp;R SOUTH AFRICA (PTY) LTD</v>
      </c>
      <c r="D166" s="1">
        <f t="shared" ca="1" si="25"/>
        <v>4604.8676184527058</v>
      </c>
      <c r="E166" s="2">
        <f t="shared" ca="1" si="26"/>
        <v>363.32405509591848</v>
      </c>
      <c r="F166" s="1">
        <f t="shared" ca="1" si="27"/>
        <v>112.92229159320134</v>
      </c>
      <c r="G166">
        <f t="shared" ca="1" si="28"/>
        <v>0.58850624501749627</v>
      </c>
      <c r="H166">
        <f t="shared" ca="1" si="29"/>
        <v>0</v>
      </c>
      <c r="I166" s="3">
        <f t="shared" ca="1" si="30"/>
        <v>851.02997277071245</v>
      </c>
      <c r="J166" s="5">
        <f t="shared" ca="1" si="31"/>
        <v>44787</v>
      </c>
      <c r="K166" s="5">
        <f t="shared" ca="1" si="32"/>
        <v>44805</v>
      </c>
      <c r="L166" s="5">
        <f t="shared" ca="1" si="33"/>
        <v>44808</v>
      </c>
      <c r="M166" s="5">
        <f t="shared" ca="1" si="34"/>
        <v>44819</v>
      </c>
      <c r="N166" s="2">
        <f ca="1">Table1[[#This Row],[Shipping/frieght]]+Table1[[#This Row],[Expedite fees]]/Table1[[#This Row],[Distance]]</f>
        <v>112.92229159320134</v>
      </c>
      <c r="O166" t="str">
        <f t="shared" ca="1" si="35"/>
        <v>Expedite</v>
      </c>
    </row>
    <row r="167" spans="1:15" x14ac:dyDescent="0.55000000000000004">
      <c r="A167" t="s">
        <v>14</v>
      </c>
      <c r="B167">
        <f t="shared" ca="1" si="24"/>
        <v>0.40642268232858381</v>
      </c>
      <c r="C167" t="str" cm="1">
        <f t="array" aca="1" ref="C167" ca="1">INDEX(A:A,RANK(B167,B:B))</f>
        <v>UNILEVER ASIA PRIVATE LIMITED</v>
      </c>
      <c r="D167" s="1">
        <f t="shared" ca="1" si="25"/>
        <v>14728.584131463753</v>
      </c>
      <c r="E167" s="2">
        <f t="shared" ca="1" si="26"/>
        <v>1162.0852879724901</v>
      </c>
      <c r="F167" s="1">
        <f t="shared" ca="1" si="27"/>
        <v>127.23915099963547</v>
      </c>
      <c r="G167">
        <f t="shared" ca="1" si="28"/>
        <v>0.43647737669947828</v>
      </c>
      <c r="H167">
        <f t="shared" ca="1" si="29"/>
        <v>0</v>
      </c>
      <c r="I167" s="3">
        <f t="shared" ca="1" si="30"/>
        <v>600.57505093224165</v>
      </c>
      <c r="J167" s="5">
        <f t="shared" ca="1" si="31"/>
        <v>44776</v>
      </c>
      <c r="K167" s="5">
        <f t="shared" ca="1" si="32"/>
        <v>44856</v>
      </c>
      <c r="L167" s="5">
        <f t="shared" ca="1" si="33"/>
        <v>44858</v>
      </c>
      <c r="M167" s="5">
        <f t="shared" ca="1" si="34"/>
        <v>44870</v>
      </c>
      <c r="N167" s="2">
        <f ca="1">Table1[[#This Row],[Shipping/frieght]]+Table1[[#This Row],[Expedite fees]]/Table1[[#This Row],[Distance]]</f>
        <v>127.23915099963547</v>
      </c>
      <c r="O167" t="str">
        <f t="shared" ca="1" si="35"/>
        <v>Expedite</v>
      </c>
    </row>
    <row r="168" spans="1:15" x14ac:dyDescent="0.55000000000000004">
      <c r="A168" t="s">
        <v>16</v>
      </c>
      <c r="B168">
        <f t="shared" ca="1" si="24"/>
        <v>0.46167115250216895</v>
      </c>
      <c r="C168" t="str" cm="1">
        <f t="array" aca="1" ref="C168" ca="1">INDEX(A:A,RANK(B168,B:B))</f>
        <v>SOMIC VERPACKUNGSMASCHINEN</v>
      </c>
      <c r="D168" s="1">
        <f t="shared" ca="1" si="25"/>
        <v>10793.53831542742</v>
      </c>
      <c r="E168" s="2">
        <f t="shared" ca="1" si="26"/>
        <v>851.61017308722342</v>
      </c>
      <c r="F168" s="1">
        <f t="shared" ca="1" si="27"/>
        <v>118.96595036237149</v>
      </c>
      <c r="G168">
        <f t="shared" ca="1" si="28"/>
        <v>0.3647359120224074</v>
      </c>
      <c r="H168">
        <f t="shared" ca="1" si="29"/>
        <v>0</v>
      </c>
      <c r="I168" s="3">
        <f t="shared" ca="1" si="30"/>
        <v>1572.1216637920584</v>
      </c>
      <c r="J168" s="5">
        <f t="shared" ca="1" si="31"/>
        <v>44727</v>
      </c>
      <c r="K168" s="5">
        <f t="shared" ca="1" si="32"/>
        <v>44738</v>
      </c>
      <c r="L168" s="5">
        <f t="shared" ca="1" si="33"/>
        <v>44762</v>
      </c>
      <c r="M168" s="5">
        <f t="shared" ca="1" si="34"/>
        <v>44752</v>
      </c>
      <c r="N168" s="2">
        <f ca="1">Table1[[#This Row],[Shipping/frieght]]+Table1[[#This Row],[Expedite fees]]/Table1[[#This Row],[Distance]]</f>
        <v>118.96595036237149</v>
      </c>
      <c r="O168" t="str">
        <f t="shared" ca="1" si="35"/>
        <v>Standard</v>
      </c>
    </row>
    <row r="169" spans="1:15" x14ac:dyDescent="0.55000000000000004">
      <c r="A169" t="s">
        <v>15</v>
      </c>
      <c r="B169">
        <f t="shared" ca="1" si="24"/>
        <v>0.42818195105977186</v>
      </c>
      <c r="C169" t="str" cm="1">
        <f t="array" aca="1" ref="C169" ca="1">INDEX(A:A,RANK(B169,B:B))</f>
        <v>CENTRAL STICKS S R O</v>
      </c>
      <c r="D169" s="1">
        <f t="shared" ca="1" si="25"/>
        <v>5084.4631256948487</v>
      </c>
      <c r="E169" s="2">
        <f t="shared" ca="1" si="26"/>
        <v>401.16414061732354</v>
      </c>
      <c r="F169" s="1">
        <f t="shared" ca="1" si="27"/>
        <v>119.37981963093615</v>
      </c>
      <c r="G169">
        <f t="shared" ca="1" si="28"/>
        <v>0.4689505507628231</v>
      </c>
      <c r="H169">
        <f t="shared" ca="1" si="29"/>
        <v>0</v>
      </c>
      <c r="I169" s="3">
        <f t="shared" ca="1" si="30"/>
        <v>1358.8654312293961</v>
      </c>
      <c r="J169" s="5">
        <f t="shared" ca="1" si="31"/>
        <v>44632</v>
      </c>
      <c r="K169" s="5">
        <f t="shared" ca="1" si="32"/>
        <v>44678</v>
      </c>
      <c r="L169" s="5">
        <f t="shared" ca="1" si="33"/>
        <v>44704</v>
      </c>
      <c r="M169" s="5">
        <f t="shared" ca="1" si="34"/>
        <v>44692</v>
      </c>
      <c r="N169" s="2">
        <f ca="1">Table1[[#This Row],[Shipping/frieght]]+Table1[[#This Row],[Expedite fees]]/Table1[[#This Row],[Distance]]</f>
        <v>119.37981963093615</v>
      </c>
      <c r="O169" t="str">
        <f t="shared" ca="1" si="35"/>
        <v>Standard</v>
      </c>
    </row>
    <row r="170" spans="1:15" x14ac:dyDescent="0.55000000000000004">
      <c r="A170" t="s">
        <v>9</v>
      </c>
      <c r="B170">
        <f t="shared" ca="1" si="24"/>
        <v>0.73854773803434448</v>
      </c>
      <c r="C170" t="str" cm="1">
        <f t="array" aca="1" ref="C170" ca="1">INDEX(A:A,RANK(B170,B:B))</f>
        <v>TAVIL INDEBE S A U</v>
      </c>
      <c r="D170" s="1">
        <f t="shared" ca="1" si="25"/>
        <v>322.45167622161784</v>
      </c>
      <c r="E170" s="2">
        <f t="shared" ca="1" si="26"/>
        <v>25.441437253885649</v>
      </c>
      <c r="F170" s="1">
        <f t="shared" ca="1" si="27"/>
        <v>110.46618331941818</v>
      </c>
      <c r="G170">
        <f t="shared" ca="1" si="28"/>
        <v>1.0478561842634626E-2</v>
      </c>
      <c r="H170">
        <f t="shared" ca="1" si="29"/>
        <v>0</v>
      </c>
      <c r="I170" s="3">
        <f t="shared" ca="1" si="30"/>
        <v>1894.9620772053117</v>
      </c>
      <c r="J170" s="5">
        <f t="shared" ca="1" si="31"/>
        <v>44856</v>
      </c>
      <c r="K170" s="5">
        <f t="shared" ca="1" si="32"/>
        <v>44865</v>
      </c>
      <c r="L170" s="5">
        <f t="shared" ca="1" si="33"/>
        <v>44867</v>
      </c>
      <c r="M170" s="5">
        <f t="shared" ca="1" si="34"/>
        <v>44879</v>
      </c>
      <c r="N170" s="2">
        <f ca="1">Table1[[#This Row],[Shipping/frieght]]+Table1[[#This Row],[Expedite fees]]/Table1[[#This Row],[Distance]]</f>
        <v>110.46618331941818</v>
      </c>
      <c r="O170" t="str">
        <f t="shared" ca="1" si="35"/>
        <v>Expedite</v>
      </c>
    </row>
    <row r="171" spans="1:15" x14ac:dyDescent="0.55000000000000004">
      <c r="A171" t="s">
        <v>10</v>
      </c>
      <c r="B171">
        <f t="shared" ca="1" si="24"/>
        <v>0.81684515671258517</v>
      </c>
      <c r="C171" t="str" cm="1">
        <f t="array" aca="1" ref="C171" ca="1">INDEX(A:A,RANK(B171,B:B))</f>
        <v>CENTRAL STICKS S R O</v>
      </c>
      <c r="D171" s="1">
        <f t="shared" ca="1" si="25"/>
        <v>18033.933880009168</v>
      </c>
      <c r="E171" s="2">
        <f t="shared" ca="1" si="26"/>
        <v>1422.8773831327233</v>
      </c>
      <c r="F171" s="1">
        <f t="shared" ca="1" si="27"/>
        <v>131.82587385405159</v>
      </c>
      <c r="G171">
        <f t="shared" ca="1" si="28"/>
        <v>0.27790781337714543</v>
      </c>
      <c r="H171">
        <f t="shared" ca="1" si="29"/>
        <v>0</v>
      </c>
      <c r="I171" s="3">
        <f t="shared" ca="1" si="30"/>
        <v>292.11946569676104</v>
      </c>
      <c r="J171" s="5">
        <f t="shared" ca="1" si="31"/>
        <v>44669</v>
      </c>
      <c r="K171" s="5">
        <f t="shared" ca="1" si="32"/>
        <v>44755</v>
      </c>
      <c r="L171" s="5">
        <f t="shared" ca="1" si="33"/>
        <v>44813</v>
      </c>
      <c r="M171" s="5">
        <f t="shared" ca="1" si="34"/>
        <v>44769</v>
      </c>
      <c r="N171" s="2">
        <f ca="1">Table1[[#This Row],[Shipping/frieght]]+Table1[[#This Row],[Expedite fees]]/Table1[[#This Row],[Distance]]</f>
        <v>131.82587385405159</v>
      </c>
      <c r="O171" t="str">
        <f t="shared" ca="1" si="35"/>
        <v>Standard</v>
      </c>
    </row>
    <row r="172" spans="1:15" x14ac:dyDescent="0.55000000000000004">
      <c r="A172" t="s">
        <v>11</v>
      </c>
      <c r="B172">
        <f t="shared" ca="1" si="24"/>
        <v>0.23381740820853758</v>
      </c>
      <c r="C172" t="str" cm="1">
        <f t="array" aca="1" ref="C172" ca="1">INDEX(A:A,RANK(B172,B:B))</f>
        <v>H&amp;R SOUTH AFRICA (PTY) LTD</v>
      </c>
      <c r="D172" s="1">
        <f t="shared" ca="1" si="25"/>
        <v>2368.9173919865048</v>
      </c>
      <c r="E172" s="2">
        <f t="shared" ca="1" si="26"/>
        <v>186.90758222773522</v>
      </c>
      <c r="F172" s="1">
        <f t="shared" ca="1" si="27"/>
        <v>118.66379207650259</v>
      </c>
      <c r="G172">
        <f t="shared" ca="1" si="28"/>
        <v>2.4707584874306132E-2</v>
      </c>
      <c r="H172">
        <f t="shared" ca="1" si="29"/>
        <v>0</v>
      </c>
      <c r="I172" s="3">
        <f t="shared" ca="1" si="30"/>
        <v>832.30284475907365</v>
      </c>
      <c r="J172" s="5">
        <f t="shared" ca="1" si="31"/>
        <v>44823</v>
      </c>
      <c r="K172" s="5">
        <f t="shared" ca="1" si="32"/>
        <v>44830</v>
      </c>
      <c r="L172" s="5">
        <f t="shared" ca="1" si="33"/>
        <v>44846</v>
      </c>
      <c r="M172" s="5">
        <f t="shared" ca="1" si="34"/>
        <v>44844</v>
      </c>
      <c r="N172" s="2">
        <f ca="1">Table1[[#This Row],[Shipping/frieght]]+Table1[[#This Row],[Expedite fees]]/Table1[[#This Row],[Distance]]</f>
        <v>118.66379207650259</v>
      </c>
      <c r="O172" t="str">
        <f t="shared" ca="1" si="35"/>
        <v>Standard</v>
      </c>
    </row>
    <row r="173" spans="1:15" x14ac:dyDescent="0.55000000000000004">
      <c r="A173" t="s">
        <v>12</v>
      </c>
      <c r="B173">
        <f t="shared" ca="1" si="24"/>
        <v>0.96955140318081456</v>
      </c>
      <c r="C173" t="str" cm="1">
        <f t="array" aca="1" ref="C173" ca="1">INDEX(A:A,RANK(B173,B:B))</f>
        <v>H&amp;R SOUTH AFRICA (PTY) LTD</v>
      </c>
      <c r="D173" s="1">
        <f t="shared" ca="1" si="25"/>
        <v>2397.5837877616191</v>
      </c>
      <c r="E173" s="2">
        <f t="shared" ca="1" si="26"/>
        <v>189.16936085439173</v>
      </c>
      <c r="F173" s="1">
        <f t="shared" ca="1" si="27"/>
        <v>124.18604118898408</v>
      </c>
      <c r="G173">
        <f t="shared" ca="1" si="28"/>
        <v>0.6779603275324585</v>
      </c>
      <c r="H173">
        <f t="shared" ca="1" si="29"/>
        <v>0</v>
      </c>
      <c r="I173" s="3">
        <f t="shared" ca="1" si="30"/>
        <v>1541.5491406149008</v>
      </c>
      <c r="J173" s="5">
        <f t="shared" ca="1" si="31"/>
        <v>44829</v>
      </c>
      <c r="K173" s="5">
        <f t="shared" ca="1" si="32"/>
        <v>44835</v>
      </c>
      <c r="L173" s="5">
        <f t="shared" ca="1" si="33"/>
        <v>44848</v>
      </c>
      <c r="M173" s="5">
        <f t="shared" ca="1" si="34"/>
        <v>44849</v>
      </c>
      <c r="N173" s="2">
        <f ca="1">Table1[[#This Row],[Shipping/frieght]]+Table1[[#This Row],[Expedite fees]]/Table1[[#This Row],[Distance]]</f>
        <v>124.18604118898408</v>
      </c>
      <c r="O173" t="str">
        <f t="shared" ca="1" si="35"/>
        <v>Expedite</v>
      </c>
    </row>
    <row r="174" spans="1:15" x14ac:dyDescent="0.55000000000000004">
      <c r="A174" t="s">
        <v>13</v>
      </c>
      <c r="B174">
        <f t="shared" ca="1" si="24"/>
        <v>0.20935512161017311</v>
      </c>
      <c r="C174" t="str" cm="1">
        <f t="array" aca="1" ref="C174" ca="1">INDEX(A:A,RANK(B174,B:B))</f>
        <v>CENTRAL STICKS S.R.O.</v>
      </c>
      <c r="D174" s="1">
        <f t="shared" ca="1" si="25"/>
        <v>8467.0808560158912</v>
      </c>
      <c r="E174" s="2">
        <f t="shared" ca="1" si="26"/>
        <v>668.05267953965381</v>
      </c>
      <c r="F174" s="1">
        <f t="shared" ca="1" si="27"/>
        <v>122.9554014110974</v>
      </c>
      <c r="G174">
        <f t="shared" ca="1" si="28"/>
        <v>0.28964943249474739</v>
      </c>
      <c r="H174">
        <f t="shared" ca="1" si="29"/>
        <v>0</v>
      </c>
      <c r="I174" s="3">
        <f t="shared" ca="1" si="30"/>
        <v>1147.2659559820449</v>
      </c>
      <c r="J174" s="5">
        <f t="shared" ca="1" si="31"/>
        <v>44828</v>
      </c>
      <c r="K174" s="5">
        <f t="shared" ca="1" si="32"/>
        <v>44855</v>
      </c>
      <c r="L174" s="5">
        <f t="shared" ca="1" si="33"/>
        <v>44857</v>
      </c>
      <c r="M174" s="5">
        <f t="shared" ca="1" si="34"/>
        <v>44869</v>
      </c>
      <c r="N174" s="2">
        <f ca="1">Table1[[#This Row],[Shipping/frieght]]+Table1[[#This Row],[Expedite fees]]/Table1[[#This Row],[Distance]]</f>
        <v>122.9554014110974</v>
      </c>
      <c r="O174" t="str">
        <f t="shared" ca="1" si="35"/>
        <v>Expedite</v>
      </c>
    </row>
    <row r="175" spans="1:15" x14ac:dyDescent="0.55000000000000004">
      <c r="A175" t="s">
        <v>14</v>
      </c>
      <c r="B175">
        <f t="shared" ca="1" si="24"/>
        <v>0.97214044753830586</v>
      </c>
      <c r="C175" t="str" cm="1">
        <f t="array" aca="1" ref="C175" ca="1">INDEX(A:A,RANK(B175,B:B))</f>
        <v>UNILEVER ASCC</v>
      </c>
      <c r="D175" s="1">
        <f t="shared" ca="1" si="25"/>
        <v>15204.909650421232</v>
      </c>
      <c r="E175" s="2">
        <f t="shared" ca="1" si="26"/>
        <v>1199.6673714182352</v>
      </c>
      <c r="F175" s="1">
        <f t="shared" ca="1" si="27"/>
        <v>131.77028650676971</v>
      </c>
      <c r="G175">
        <f t="shared" ca="1" si="28"/>
        <v>0.98300780233128604</v>
      </c>
      <c r="H175">
        <f t="shared" ca="1" si="29"/>
        <v>500</v>
      </c>
      <c r="I175" s="3">
        <f t="shared" ca="1" si="30"/>
        <v>422.11904009589682</v>
      </c>
      <c r="J175" s="5">
        <f t="shared" ca="1" si="31"/>
        <v>44778</v>
      </c>
      <c r="K175" s="5">
        <f t="shared" ca="1" si="32"/>
        <v>44781</v>
      </c>
      <c r="L175" s="5">
        <f t="shared" ca="1" si="33"/>
        <v>44810</v>
      </c>
      <c r="M175" s="5">
        <f t="shared" ca="1" si="34"/>
        <v>44795</v>
      </c>
      <c r="N175" s="2">
        <f ca="1">Table1[[#This Row],[Shipping/frieght]]+Table1[[#This Row],[Expedite fees]]/Table1[[#This Row],[Distance]]</f>
        <v>132.95478649967788</v>
      </c>
      <c r="O175" t="str">
        <f t="shared" ca="1" si="35"/>
        <v>Standard</v>
      </c>
    </row>
    <row r="176" spans="1:15" x14ac:dyDescent="0.55000000000000004">
      <c r="A176" t="s">
        <v>16</v>
      </c>
      <c r="B176">
        <f t="shared" ca="1" si="24"/>
        <v>4.2595626682586429E-2</v>
      </c>
      <c r="C176" t="str" cm="1">
        <f t="array" aca="1" ref="C176" ca="1">INDEX(A:A,RANK(B176,B:B))</f>
        <v>UNILEVER ASIA PRIVATE LIMITED</v>
      </c>
      <c r="D176" s="1">
        <f t="shared" ca="1" si="25"/>
        <v>45.18889231693413</v>
      </c>
      <c r="E176" s="2">
        <f t="shared" ca="1" si="26"/>
        <v>3.5654036038061028</v>
      </c>
      <c r="F176" s="1">
        <f t="shared" ca="1" si="27"/>
        <v>123.36908619636654</v>
      </c>
      <c r="G176">
        <f t="shared" ca="1" si="28"/>
        <v>0.1067147202726122</v>
      </c>
      <c r="H176">
        <f t="shared" ca="1" si="29"/>
        <v>0</v>
      </c>
      <c r="I176" s="3">
        <f t="shared" ca="1" si="30"/>
        <v>1581.7258966279487</v>
      </c>
      <c r="J176" s="5">
        <f t="shared" ca="1" si="31"/>
        <v>44774</v>
      </c>
      <c r="K176" s="5">
        <f t="shared" ca="1" si="32"/>
        <v>44776</v>
      </c>
      <c r="L176" s="5">
        <f t="shared" ca="1" si="33"/>
        <v>44780</v>
      </c>
      <c r="M176" s="5">
        <f t="shared" ca="1" si="34"/>
        <v>44790</v>
      </c>
      <c r="N176" s="2">
        <f ca="1">Table1[[#This Row],[Shipping/frieght]]+Table1[[#This Row],[Expedite fees]]/Table1[[#This Row],[Distance]]</f>
        <v>123.36908619636654</v>
      </c>
      <c r="O176" t="str">
        <f t="shared" ca="1" si="35"/>
        <v>Expedite</v>
      </c>
    </row>
    <row r="177" spans="1:15" x14ac:dyDescent="0.55000000000000004">
      <c r="A177" t="s">
        <v>15</v>
      </c>
      <c r="B177">
        <f t="shared" ca="1" si="24"/>
        <v>0.60629404502286088</v>
      </c>
      <c r="C177" t="str" cm="1">
        <f t="array" aca="1" ref="C177" ca="1">INDEX(A:A,RANK(B177,B:B))</f>
        <v>UNILEVER ASIA PRIVATE LIMITED</v>
      </c>
      <c r="D177" s="1">
        <f t="shared" ca="1" si="25"/>
        <v>9407.1107328242761</v>
      </c>
      <c r="E177" s="2">
        <f t="shared" ca="1" si="26"/>
        <v>742.22103681983538</v>
      </c>
      <c r="F177" s="1">
        <f t="shared" ca="1" si="27"/>
        <v>122.21025563276318</v>
      </c>
      <c r="G177">
        <f t="shared" ca="1" si="28"/>
        <v>0.47721063167771793</v>
      </c>
      <c r="H177">
        <f t="shared" ca="1" si="29"/>
        <v>0</v>
      </c>
      <c r="I177" s="3">
        <f t="shared" ca="1" si="30"/>
        <v>977.40475981117015</v>
      </c>
      <c r="J177" s="5">
        <f t="shared" ca="1" si="31"/>
        <v>44704</v>
      </c>
      <c r="K177" s="5">
        <f t="shared" ca="1" si="32"/>
        <v>44728</v>
      </c>
      <c r="L177" s="5">
        <f t="shared" ca="1" si="33"/>
        <v>44743</v>
      </c>
      <c r="M177" s="5">
        <f t="shared" ca="1" si="34"/>
        <v>44742</v>
      </c>
      <c r="N177" s="2">
        <f ca="1">Table1[[#This Row],[Shipping/frieght]]+Table1[[#This Row],[Expedite fees]]/Table1[[#This Row],[Distance]]</f>
        <v>122.21025563276318</v>
      </c>
      <c r="O177" t="str">
        <f t="shared" ca="1" si="35"/>
        <v>Standard</v>
      </c>
    </row>
    <row r="178" spans="1:15" x14ac:dyDescent="0.55000000000000004">
      <c r="A178" t="s">
        <v>9</v>
      </c>
      <c r="B178">
        <f t="shared" ca="1" si="24"/>
        <v>0.56570052193334897</v>
      </c>
      <c r="C178" t="str" cm="1">
        <f t="array" aca="1" ref="C178" ca="1">INDEX(A:A,RANK(B178,B:B))</f>
        <v>TAVIL INDEBE S A U</v>
      </c>
      <c r="D178" s="1">
        <f t="shared" ca="1" si="25"/>
        <v>1045.5500245840499</v>
      </c>
      <c r="E178" s="2">
        <f t="shared" ca="1" si="26"/>
        <v>82.493896939681534</v>
      </c>
      <c r="F178" s="1">
        <f t="shared" ca="1" si="27"/>
        <v>111.91616866775252</v>
      </c>
      <c r="G178">
        <f t="shared" ca="1" si="28"/>
        <v>0.94421489531529379</v>
      </c>
      <c r="H178">
        <f t="shared" ca="1" si="29"/>
        <v>0</v>
      </c>
      <c r="I178" s="3">
        <f t="shared" ca="1" si="30"/>
        <v>2286.2944556619759</v>
      </c>
      <c r="J178" s="5">
        <f t="shared" ca="1" si="31"/>
        <v>44850</v>
      </c>
      <c r="K178" s="5">
        <f t="shared" ca="1" si="32"/>
        <v>44852</v>
      </c>
      <c r="L178" s="5">
        <f t="shared" ca="1" si="33"/>
        <v>44854</v>
      </c>
      <c r="M178" s="5">
        <f t="shared" ca="1" si="34"/>
        <v>44866</v>
      </c>
      <c r="N178" s="2">
        <f ca="1">Table1[[#This Row],[Shipping/frieght]]+Table1[[#This Row],[Expedite fees]]/Table1[[#This Row],[Distance]]</f>
        <v>111.91616866775252</v>
      </c>
      <c r="O178" t="str">
        <f t="shared" ca="1" si="35"/>
        <v>Expedite</v>
      </c>
    </row>
    <row r="179" spans="1:15" x14ac:dyDescent="0.55000000000000004">
      <c r="A179" t="s">
        <v>10</v>
      </c>
      <c r="B179">
        <f t="shared" ca="1" si="24"/>
        <v>0.50802761952717945</v>
      </c>
      <c r="C179" t="str" cm="1">
        <f t="array" aca="1" ref="C179" ca="1">INDEX(A:A,RANK(B179,B:B))</f>
        <v>CENTRAL STICKS S.R.O.</v>
      </c>
      <c r="D179" s="1">
        <f t="shared" ca="1" si="25"/>
        <v>5720.8697738523333</v>
      </c>
      <c r="E179" s="2">
        <f t="shared" ca="1" si="26"/>
        <v>451.3766251569491</v>
      </c>
      <c r="F179" s="1">
        <f t="shared" ca="1" si="27"/>
        <v>117.29355981034868</v>
      </c>
      <c r="G179">
        <f t="shared" ca="1" si="28"/>
        <v>0.98388385515879206</v>
      </c>
      <c r="H179">
        <f t="shared" ca="1" si="29"/>
        <v>0</v>
      </c>
      <c r="I179" s="3">
        <f t="shared" ca="1" si="30"/>
        <v>2063.5718803779455</v>
      </c>
      <c r="J179" s="5">
        <f t="shared" ca="1" si="31"/>
        <v>44863</v>
      </c>
      <c r="K179" s="5">
        <f t="shared" ca="1" si="32"/>
        <v>44866</v>
      </c>
      <c r="L179" s="5">
        <f t="shared" ca="1" si="33"/>
        <v>44866</v>
      </c>
      <c r="M179" s="5">
        <f t="shared" ca="1" si="34"/>
        <v>44880</v>
      </c>
      <c r="N179" s="2">
        <f ca="1">Table1[[#This Row],[Shipping/frieght]]+Table1[[#This Row],[Expedite fees]]/Table1[[#This Row],[Distance]]</f>
        <v>117.29355981034868</v>
      </c>
      <c r="O179" t="str">
        <f t="shared" ca="1" si="35"/>
        <v>Expedite</v>
      </c>
    </row>
    <row r="180" spans="1:15" x14ac:dyDescent="0.55000000000000004">
      <c r="A180" t="s">
        <v>11</v>
      </c>
      <c r="B180">
        <f t="shared" ca="1" si="24"/>
        <v>0.39118362355061287</v>
      </c>
      <c r="C180" t="str" cm="1">
        <f t="array" aca="1" ref="C180" ca="1">INDEX(A:A,RANK(B180,B:B))</f>
        <v>CENTRAL STICKS S R O</v>
      </c>
      <c r="D180" s="1">
        <f t="shared" ca="1" si="25"/>
        <v>11542.834693276478</v>
      </c>
      <c r="E180" s="2">
        <f t="shared" ca="1" si="26"/>
        <v>910.72965729951409</v>
      </c>
      <c r="F180" s="1">
        <f t="shared" ca="1" si="27"/>
        <v>122.62239876885739</v>
      </c>
      <c r="G180">
        <f t="shared" ca="1" si="28"/>
        <v>0.81997948355055739</v>
      </c>
      <c r="H180">
        <f t="shared" ca="1" si="29"/>
        <v>0</v>
      </c>
      <c r="I180" s="3">
        <f t="shared" ca="1" si="30"/>
        <v>1952.6433547809343</v>
      </c>
      <c r="J180" s="5">
        <f t="shared" ca="1" si="31"/>
        <v>44749</v>
      </c>
      <c r="K180" s="5">
        <f t="shared" ca="1" si="32"/>
        <v>44851</v>
      </c>
      <c r="L180" s="5">
        <f t="shared" ca="1" si="33"/>
        <v>44861</v>
      </c>
      <c r="M180" s="5">
        <f t="shared" ca="1" si="34"/>
        <v>44865</v>
      </c>
      <c r="N180" s="2">
        <f ca="1">Table1[[#This Row],[Shipping/frieght]]+Table1[[#This Row],[Expedite fees]]/Table1[[#This Row],[Distance]]</f>
        <v>122.62239876885739</v>
      </c>
      <c r="O180" t="str">
        <f t="shared" ca="1" si="35"/>
        <v>Expedite</v>
      </c>
    </row>
    <row r="181" spans="1:15" x14ac:dyDescent="0.55000000000000004">
      <c r="A181" t="s">
        <v>12</v>
      </c>
      <c r="B181">
        <f t="shared" ca="1" si="24"/>
        <v>0.40483049515696379</v>
      </c>
      <c r="C181" t="str" cm="1">
        <f t="array" aca="1" ref="C181" ca="1">INDEX(A:A,RANK(B181,B:B))</f>
        <v>POSIMAT S.A.</v>
      </c>
      <c r="D181" s="1">
        <f t="shared" ca="1" si="25"/>
        <v>6.1967900225678996</v>
      </c>
      <c r="E181" s="2">
        <f t="shared" ca="1" si="26"/>
        <v>0.48892673278060728</v>
      </c>
      <c r="F181" s="1">
        <f t="shared" ca="1" si="27"/>
        <v>126.03475238135871</v>
      </c>
      <c r="G181">
        <f t="shared" ca="1" si="28"/>
        <v>0.16645867945186843</v>
      </c>
      <c r="H181">
        <f t="shared" ca="1" si="29"/>
        <v>0</v>
      </c>
      <c r="I181" s="3">
        <f t="shared" ca="1" si="30"/>
        <v>913.60738283651199</v>
      </c>
      <c r="J181" s="5">
        <f t="shared" ca="1" si="31"/>
        <v>44798</v>
      </c>
      <c r="K181" s="5">
        <f t="shared" ca="1" si="32"/>
        <v>44815</v>
      </c>
      <c r="L181" s="5">
        <f t="shared" ca="1" si="33"/>
        <v>44837</v>
      </c>
      <c r="M181" s="5">
        <f t="shared" ca="1" si="34"/>
        <v>44829</v>
      </c>
      <c r="N181" s="2">
        <f ca="1">Table1[[#This Row],[Shipping/frieght]]+Table1[[#This Row],[Expedite fees]]/Table1[[#This Row],[Distance]]</f>
        <v>126.03475238135871</v>
      </c>
      <c r="O181" t="str">
        <f t="shared" ca="1" si="35"/>
        <v>Standard</v>
      </c>
    </row>
    <row r="182" spans="1:15" x14ac:dyDescent="0.55000000000000004">
      <c r="A182" t="s">
        <v>13</v>
      </c>
      <c r="B182">
        <f t="shared" ca="1" si="24"/>
        <v>0.19110805770597628</v>
      </c>
      <c r="C182" t="str" cm="1">
        <f t="array" aca="1" ref="C182" ca="1">INDEX(A:A,RANK(B182,B:B))</f>
        <v>UNILEVER ASIA PRIVATE LIMITED</v>
      </c>
      <c r="D182" s="1">
        <f t="shared" ca="1" si="25"/>
        <v>2442.639495383818</v>
      </c>
      <c r="E182" s="2">
        <f t="shared" ca="1" si="26"/>
        <v>192.72425618578325</v>
      </c>
      <c r="F182" s="1">
        <f t="shared" ca="1" si="27"/>
        <v>130.8549001790704</v>
      </c>
      <c r="G182">
        <f t="shared" ca="1" si="28"/>
        <v>0.73222232176616198</v>
      </c>
      <c r="H182">
        <f t="shared" ca="1" si="29"/>
        <v>500</v>
      </c>
      <c r="I182" s="3">
        <f t="shared" ca="1" si="30"/>
        <v>1182.0788268973902</v>
      </c>
      <c r="J182" s="5">
        <f t="shared" ca="1" si="31"/>
        <v>44660</v>
      </c>
      <c r="K182" s="5">
        <f t="shared" ca="1" si="32"/>
        <v>44708</v>
      </c>
      <c r="L182" s="5">
        <f t="shared" ca="1" si="33"/>
        <v>44776</v>
      </c>
      <c r="M182" s="5">
        <f t="shared" ca="1" si="34"/>
        <v>44722</v>
      </c>
      <c r="N182" s="2">
        <f ca="1">Table1[[#This Row],[Shipping/frieght]]+Table1[[#This Row],[Expedite fees]]/Table1[[#This Row],[Distance]]</f>
        <v>131.27788381486764</v>
      </c>
      <c r="O182" t="str">
        <f t="shared" ca="1" si="35"/>
        <v>Standard</v>
      </c>
    </row>
    <row r="183" spans="1:15" x14ac:dyDescent="0.55000000000000004">
      <c r="A183" t="s">
        <v>14</v>
      </c>
      <c r="B183">
        <f t="shared" ca="1" si="24"/>
        <v>0.3453006750403822</v>
      </c>
      <c r="C183" t="str" cm="1">
        <f t="array" aca="1" ref="C183" ca="1">INDEX(A:A,RANK(B183,B:B))</f>
        <v>SOMIC VERPACKUNGSMASCHINEN</v>
      </c>
      <c r="D183" s="1">
        <f t="shared" ca="1" si="25"/>
        <v>4341.2927029091206</v>
      </c>
      <c r="E183" s="2">
        <f t="shared" ca="1" si="26"/>
        <v>342.52799425952963</v>
      </c>
      <c r="F183" s="1">
        <f t="shared" ca="1" si="27"/>
        <v>120.00812649725833</v>
      </c>
      <c r="G183">
        <f t="shared" ca="1" si="28"/>
        <v>0.85983010588390785</v>
      </c>
      <c r="H183">
        <f t="shared" ca="1" si="29"/>
        <v>0</v>
      </c>
      <c r="I183" s="3">
        <f t="shared" ca="1" si="30"/>
        <v>610.2645915744074</v>
      </c>
      <c r="J183" s="5">
        <f t="shared" ca="1" si="31"/>
        <v>44656</v>
      </c>
      <c r="K183" s="5">
        <f t="shared" ca="1" si="32"/>
        <v>44656</v>
      </c>
      <c r="L183" s="5">
        <f t="shared" ca="1" si="33"/>
        <v>44659</v>
      </c>
      <c r="M183" s="5">
        <f t="shared" ca="1" si="34"/>
        <v>44670</v>
      </c>
      <c r="N183" s="2">
        <f ca="1">Table1[[#This Row],[Shipping/frieght]]+Table1[[#This Row],[Expedite fees]]/Table1[[#This Row],[Distance]]</f>
        <v>120.00812649725833</v>
      </c>
      <c r="O183" t="str">
        <f t="shared" ca="1" si="35"/>
        <v>Expedite</v>
      </c>
    </row>
    <row r="184" spans="1:15" x14ac:dyDescent="0.55000000000000004">
      <c r="A184" t="s">
        <v>16</v>
      </c>
      <c r="B184">
        <f t="shared" ca="1" si="24"/>
        <v>0.60162352989099976</v>
      </c>
      <c r="C184" t="str" cm="1">
        <f t="array" aca="1" ref="C184" ca="1">INDEX(A:A,RANK(B184,B:B))</f>
        <v>SOMIC VERPACKUNGSMASCHINEN</v>
      </c>
      <c r="D184" s="1">
        <f t="shared" ca="1" si="25"/>
        <v>5235.4587561622166</v>
      </c>
      <c r="E184" s="2">
        <f t="shared" ca="1" si="26"/>
        <v>413.07769586119889</v>
      </c>
      <c r="F184" s="1">
        <v>300</v>
      </c>
      <c r="G184">
        <f t="shared" ca="1" si="28"/>
        <v>0.58371366686332349</v>
      </c>
      <c r="H184">
        <f t="shared" ca="1" si="29"/>
        <v>0</v>
      </c>
      <c r="I184" s="3">
        <f t="shared" ca="1" si="30"/>
        <v>665.33429842297255</v>
      </c>
      <c r="J184" s="5">
        <f t="shared" ca="1" si="31"/>
        <v>44730</v>
      </c>
      <c r="K184" s="5">
        <f t="shared" ca="1" si="32"/>
        <v>44746</v>
      </c>
      <c r="L184" s="5">
        <f t="shared" ca="1" si="33"/>
        <v>44748</v>
      </c>
      <c r="M184" s="5">
        <f t="shared" ca="1" si="34"/>
        <v>44760</v>
      </c>
      <c r="N184" s="2">
        <f ca="1">Table1[[#This Row],[Shipping/frieght]]+Table1[[#This Row],[Expedite fees]]/Table1[[#This Row],[Distance]]</f>
        <v>300</v>
      </c>
      <c r="O184" t="str">
        <f t="shared" ca="1" si="35"/>
        <v>Expedite</v>
      </c>
    </row>
    <row r="185" spans="1:15" x14ac:dyDescent="0.55000000000000004">
      <c r="A185" t="s">
        <v>15</v>
      </c>
      <c r="B185">
        <f t="shared" ca="1" si="24"/>
        <v>0.13665427816897679</v>
      </c>
      <c r="C185" t="str" cm="1">
        <f t="array" aca="1" ref="C185" ca="1">INDEX(A:A,RANK(B185,B:B))</f>
        <v>TAVIL INDEBE S A U</v>
      </c>
      <c r="D185" s="1">
        <f t="shared" ca="1" si="25"/>
        <v>17375.608312406537</v>
      </c>
      <c r="E185" s="2">
        <f t="shared" ca="1" si="26"/>
        <v>1370.9354958488757</v>
      </c>
      <c r="F185" s="1">
        <f t="shared" ca="1" si="27"/>
        <v>122.27993444877454</v>
      </c>
      <c r="G185">
        <f t="shared" ca="1" si="28"/>
        <v>0.77380786205854046</v>
      </c>
      <c r="H185">
        <f t="shared" ca="1" si="29"/>
        <v>0</v>
      </c>
      <c r="I185" s="3">
        <f t="shared" ca="1" si="30"/>
        <v>1091.8594146892501</v>
      </c>
      <c r="J185" s="5">
        <f t="shared" ca="1" si="31"/>
        <v>44762</v>
      </c>
      <c r="K185" s="5">
        <f t="shared" ca="1" si="32"/>
        <v>44788</v>
      </c>
      <c r="L185" s="5">
        <f t="shared" ca="1" si="33"/>
        <v>44799</v>
      </c>
      <c r="M185" s="5">
        <f t="shared" ca="1" si="34"/>
        <v>44802</v>
      </c>
      <c r="N185" s="2">
        <f ca="1">Table1[[#This Row],[Shipping/frieght]]+Table1[[#This Row],[Expedite fees]]/Table1[[#This Row],[Distance]]</f>
        <v>122.27993444877454</v>
      </c>
      <c r="O185" t="str">
        <f t="shared" ca="1" si="35"/>
        <v>Expedite</v>
      </c>
    </row>
    <row r="186" spans="1:15" x14ac:dyDescent="0.55000000000000004">
      <c r="A186" t="s">
        <v>9</v>
      </c>
      <c r="B186">
        <f t="shared" ca="1" si="24"/>
        <v>0.46428833588415297</v>
      </c>
      <c r="C186" t="str" cm="1">
        <f t="array" aca="1" ref="C186" ca="1">INDEX(A:A,RANK(B186,B:B))</f>
        <v>TAVIL INDEBE S A U</v>
      </c>
      <c r="D186" s="1">
        <f t="shared" ca="1" si="25"/>
        <v>8943.6724940341137</v>
      </c>
      <c r="E186" s="2">
        <f t="shared" ca="1" si="26"/>
        <v>705.65575977929154</v>
      </c>
      <c r="F186" s="1">
        <f t="shared" ca="1" si="27"/>
        <v>123.70296211974367</v>
      </c>
      <c r="G186">
        <f t="shared" ca="1" si="28"/>
        <v>2.8098133120650015E-2</v>
      </c>
      <c r="H186">
        <f t="shared" ca="1" si="29"/>
        <v>0</v>
      </c>
      <c r="I186" s="3">
        <f t="shared" ca="1" si="30"/>
        <v>788.59946756871341</v>
      </c>
      <c r="J186" s="5">
        <f t="shared" ca="1" si="31"/>
        <v>44758</v>
      </c>
      <c r="K186" s="5">
        <f t="shared" ca="1" si="32"/>
        <v>44767</v>
      </c>
      <c r="L186" s="5">
        <f t="shared" ca="1" si="33"/>
        <v>44770</v>
      </c>
      <c r="M186" s="5">
        <f t="shared" ca="1" si="34"/>
        <v>44781</v>
      </c>
      <c r="N186" s="2">
        <f ca="1">Table1[[#This Row],[Shipping/frieght]]+Table1[[#This Row],[Expedite fees]]/Table1[[#This Row],[Distance]]</f>
        <v>123.70296211974367</v>
      </c>
      <c r="O186" t="str">
        <f t="shared" ca="1" si="35"/>
        <v>Expedite</v>
      </c>
    </row>
    <row r="187" spans="1:15" x14ac:dyDescent="0.55000000000000004">
      <c r="A187" t="s">
        <v>10</v>
      </c>
      <c r="B187">
        <f t="shared" ca="1" si="24"/>
        <v>0.39188315855433609</v>
      </c>
      <c r="C187" t="str" cm="1">
        <f t="array" aca="1" ref="C187" ca="1">INDEX(A:A,RANK(B187,B:B))</f>
        <v>SOMIC VERPACKUNGSMASCHINEN</v>
      </c>
      <c r="D187" s="1">
        <f t="shared" ca="1" si="25"/>
        <v>3902.3915906695561</v>
      </c>
      <c r="E187" s="2">
        <f t="shared" ca="1" si="26"/>
        <v>307.89869650382798</v>
      </c>
      <c r="F187" s="1">
        <f t="shared" ca="1" si="27"/>
        <v>126.35633568495668</v>
      </c>
      <c r="G187">
        <f t="shared" ca="1" si="28"/>
        <v>0.76948909154092693</v>
      </c>
      <c r="H187">
        <f t="shared" ca="1" si="29"/>
        <v>500</v>
      </c>
      <c r="I187" s="3">
        <f t="shared" ca="1" si="30"/>
        <v>584.51351895986966</v>
      </c>
      <c r="J187" s="5">
        <f t="shared" ca="1" si="31"/>
        <v>44689</v>
      </c>
      <c r="K187" s="5">
        <f t="shared" ca="1" si="32"/>
        <v>44750</v>
      </c>
      <c r="L187" s="5">
        <f t="shared" ca="1" si="33"/>
        <v>44855</v>
      </c>
      <c r="M187" s="5">
        <f t="shared" ca="1" si="34"/>
        <v>44764</v>
      </c>
      <c r="N187" s="2">
        <f ca="1">Table1[[#This Row],[Shipping/frieght]]+Table1[[#This Row],[Expedite fees]]/Table1[[#This Row],[Distance]]</f>
        <v>127.21174789319737</v>
      </c>
      <c r="O187" t="str">
        <f t="shared" ca="1" si="35"/>
        <v>Standard</v>
      </c>
    </row>
    <row r="188" spans="1:15" x14ac:dyDescent="0.55000000000000004">
      <c r="A188" t="s">
        <v>11</v>
      </c>
      <c r="B188">
        <f t="shared" ca="1" si="24"/>
        <v>0.57657903176045699</v>
      </c>
      <c r="C188" t="str" cm="1">
        <f t="array" aca="1" ref="C188" ca="1">INDEX(A:A,RANK(B188,B:B))</f>
        <v>UNILEVER ASIA PRIVATE LIMITED</v>
      </c>
      <c r="D188" s="1">
        <f t="shared" ca="1" si="25"/>
        <v>11439.731083998218</v>
      </c>
      <c r="E188" s="2">
        <f t="shared" ca="1" si="26"/>
        <v>902.59478252745942</v>
      </c>
      <c r="F188" s="1">
        <f t="shared" ca="1" si="27"/>
        <v>119.36872930861473</v>
      </c>
      <c r="G188">
        <f t="shared" ca="1" si="28"/>
        <v>0.45972690170177322</v>
      </c>
      <c r="H188">
        <f t="shared" ca="1" si="29"/>
        <v>0</v>
      </c>
      <c r="I188" s="3">
        <f t="shared" ca="1" si="30"/>
        <v>933.98232403247039</v>
      </c>
      <c r="J188" s="5">
        <f t="shared" ca="1" si="31"/>
        <v>44775</v>
      </c>
      <c r="K188" s="5">
        <f t="shared" ca="1" si="32"/>
        <v>44785</v>
      </c>
      <c r="L188" s="5">
        <f t="shared" ca="1" si="33"/>
        <v>44797</v>
      </c>
      <c r="M188" s="5">
        <f t="shared" ca="1" si="34"/>
        <v>44799</v>
      </c>
      <c r="N188" s="2">
        <f ca="1">Table1[[#This Row],[Shipping/frieght]]+Table1[[#This Row],[Expedite fees]]/Table1[[#This Row],[Distance]]</f>
        <v>119.36872930861473</v>
      </c>
      <c r="O188" t="str">
        <f t="shared" ca="1" si="35"/>
        <v>Expedite</v>
      </c>
    </row>
    <row r="189" spans="1:15" x14ac:dyDescent="0.55000000000000004">
      <c r="A189" t="s">
        <v>12</v>
      </c>
      <c r="B189">
        <f t="shared" ca="1" si="24"/>
        <v>0.89936532349384612</v>
      </c>
      <c r="C189" t="str" cm="1">
        <f t="array" aca="1" ref="C189" ca="1">INDEX(A:A,RANK(B189,B:B))</f>
        <v>TAVIL INDEBE S A U</v>
      </c>
      <c r="D189" s="1">
        <f t="shared" ca="1" si="25"/>
        <v>14626.388302092186</v>
      </c>
      <c r="E189" s="2">
        <f t="shared" ca="1" si="26"/>
        <v>1154.0220370350735</v>
      </c>
      <c r="F189" s="1">
        <f t="shared" ca="1" si="27"/>
        <v>122.83898630574798</v>
      </c>
      <c r="G189">
        <f t="shared" ca="1" si="28"/>
        <v>0.76372333617380628</v>
      </c>
      <c r="H189">
        <f t="shared" ca="1" si="29"/>
        <v>500</v>
      </c>
      <c r="I189" s="3">
        <f t="shared" ca="1" si="30"/>
        <v>1327.4177130861431</v>
      </c>
      <c r="J189" s="5">
        <f t="shared" ca="1" si="31"/>
        <v>44708</v>
      </c>
      <c r="K189" s="5">
        <f t="shared" ca="1" si="32"/>
        <v>44743</v>
      </c>
      <c r="L189" s="5">
        <f t="shared" ca="1" si="33"/>
        <v>44807</v>
      </c>
      <c r="M189" s="5">
        <f t="shared" ca="1" si="34"/>
        <v>44757</v>
      </c>
      <c r="N189" s="2">
        <f ca="1">Table1[[#This Row],[Shipping/frieght]]+Table1[[#This Row],[Expedite fees]]/Table1[[#This Row],[Distance]]</f>
        <v>123.21565748850442</v>
      </c>
      <c r="O189" t="str">
        <f t="shared" ca="1" si="35"/>
        <v>Standard</v>
      </c>
    </row>
    <row r="190" spans="1:15" x14ac:dyDescent="0.55000000000000004">
      <c r="A190" t="s">
        <v>13</v>
      </c>
      <c r="B190">
        <f t="shared" ca="1" si="24"/>
        <v>4.6392682261406137E-2</v>
      </c>
      <c r="C190" t="str" cm="1">
        <f t="array" aca="1" ref="C190" ca="1">INDEX(A:A,RANK(B190,B:B))</f>
        <v>TAVIL INDEBE S A U</v>
      </c>
      <c r="D190" s="1">
        <f t="shared" ca="1" si="25"/>
        <v>18259.591229733163</v>
      </c>
      <c r="E190" s="2">
        <f t="shared" ca="1" si="26"/>
        <v>1440.6817480259465</v>
      </c>
      <c r="F190" s="1">
        <f t="shared" ca="1" si="27"/>
        <v>124.38995810812298</v>
      </c>
      <c r="G190">
        <f t="shared" ca="1" si="28"/>
        <v>0.21654310250298636</v>
      </c>
      <c r="H190">
        <f t="shared" ca="1" si="29"/>
        <v>0</v>
      </c>
      <c r="I190" s="3">
        <f t="shared" ca="1" si="30"/>
        <v>1200.0570199353376</v>
      </c>
      <c r="J190" s="5">
        <f t="shared" ca="1" si="31"/>
        <v>44669</v>
      </c>
      <c r="K190" s="5">
        <f t="shared" ca="1" si="32"/>
        <v>44697</v>
      </c>
      <c r="L190" s="5">
        <f t="shared" ca="1" si="33"/>
        <v>44770</v>
      </c>
      <c r="M190" s="5">
        <f t="shared" ca="1" si="34"/>
        <v>44711</v>
      </c>
      <c r="N190" s="2">
        <f ca="1">Table1[[#This Row],[Shipping/frieght]]+Table1[[#This Row],[Expedite fees]]/Table1[[#This Row],[Distance]]</f>
        <v>124.38995810812298</v>
      </c>
      <c r="O190" t="str">
        <f t="shared" ca="1" si="35"/>
        <v>Standard</v>
      </c>
    </row>
    <row r="191" spans="1:15" x14ac:dyDescent="0.55000000000000004">
      <c r="A191" t="s">
        <v>14</v>
      </c>
      <c r="B191">
        <f t="shared" ca="1" si="24"/>
        <v>0.84271652899779836</v>
      </c>
      <c r="C191" t="str" cm="1">
        <f t="array" aca="1" ref="C191" ca="1">INDEX(A:A,RANK(B191,B:B))</f>
        <v>TAVIL INDEBE S A U</v>
      </c>
      <c r="D191" s="1">
        <f t="shared" ca="1" si="25"/>
        <v>13470.339255031235</v>
      </c>
      <c r="E191" s="2">
        <f t="shared" ca="1" si="26"/>
        <v>1062.8097672219644</v>
      </c>
      <c r="F191" s="1">
        <f t="shared" ca="1" si="27"/>
        <v>117.98156772979179</v>
      </c>
      <c r="G191">
        <f t="shared" ca="1" si="28"/>
        <v>0.39057237469387973</v>
      </c>
      <c r="H191">
        <f t="shared" ca="1" si="29"/>
        <v>0</v>
      </c>
      <c r="I191" s="3">
        <f t="shared" ca="1" si="30"/>
        <v>1188.7072238707785</v>
      </c>
      <c r="J191" s="5">
        <f t="shared" ca="1" si="31"/>
        <v>44850</v>
      </c>
      <c r="K191" s="5">
        <f t="shared" ca="1" si="32"/>
        <v>44855</v>
      </c>
      <c r="L191" s="5">
        <f t="shared" ca="1" si="33"/>
        <v>44866</v>
      </c>
      <c r="M191" s="5">
        <f t="shared" ca="1" si="34"/>
        <v>44869</v>
      </c>
      <c r="N191" s="2">
        <f ca="1">Table1[[#This Row],[Shipping/frieght]]+Table1[[#This Row],[Expedite fees]]/Table1[[#This Row],[Distance]]</f>
        <v>117.98156772979179</v>
      </c>
      <c r="O191" t="str">
        <f t="shared" ca="1" si="35"/>
        <v>Expedite</v>
      </c>
    </row>
    <row r="192" spans="1:15" x14ac:dyDescent="0.55000000000000004">
      <c r="A192" t="s">
        <v>16</v>
      </c>
      <c r="B192">
        <f t="shared" ca="1" si="24"/>
        <v>0.38060071387534788</v>
      </c>
      <c r="C192" t="str" cm="1">
        <f t="array" aca="1" ref="C192" ca="1">INDEX(A:A,RANK(B192,B:B))</f>
        <v>H&amp;R SOUTH AFRICA (PTY) LTD</v>
      </c>
      <c r="D192" s="1">
        <f t="shared" ca="1" si="25"/>
        <v>15971.163124738003</v>
      </c>
      <c r="E192" s="2">
        <f t="shared" ca="1" si="26"/>
        <v>1260.1247705418284</v>
      </c>
      <c r="F192" s="1">
        <f t="shared" ca="1" si="27"/>
        <v>125.28573828778022</v>
      </c>
      <c r="G192">
        <f t="shared" ca="1" si="28"/>
        <v>0.55544476247227648</v>
      </c>
      <c r="H192">
        <f t="shared" ca="1" si="29"/>
        <v>500</v>
      </c>
      <c r="I192" s="3">
        <f t="shared" ca="1" si="30"/>
        <v>714.67397271798973</v>
      </c>
      <c r="J192" s="5">
        <f t="shared" ca="1" si="31"/>
        <v>44751</v>
      </c>
      <c r="K192" s="5">
        <f t="shared" ca="1" si="32"/>
        <v>44767</v>
      </c>
      <c r="L192" s="5">
        <f t="shared" ca="1" si="33"/>
        <v>44824</v>
      </c>
      <c r="M192" s="5">
        <f t="shared" ca="1" si="34"/>
        <v>44781</v>
      </c>
      <c r="N192" s="2">
        <f ca="1">Table1[[#This Row],[Shipping/frieght]]+Table1[[#This Row],[Expedite fees]]/Table1[[#This Row],[Distance]]</f>
        <v>125.98535800122583</v>
      </c>
      <c r="O192" t="str">
        <f t="shared" ca="1" si="35"/>
        <v>Standard</v>
      </c>
    </row>
    <row r="193" spans="1:15" x14ac:dyDescent="0.55000000000000004">
      <c r="A193" t="s">
        <v>15</v>
      </c>
      <c r="B193">
        <f t="shared" ca="1" si="24"/>
        <v>0.84050717986513512</v>
      </c>
      <c r="C193" t="str" cm="1">
        <f t="array" aca="1" ref="C193" ca="1">INDEX(A:A,RANK(B193,B:B))</f>
        <v>CENTRAL STICKS S R O</v>
      </c>
      <c r="D193" s="1">
        <f t="shared" ca="1" si="25"/>
        <v>4615.9555988750235</v>
      </c>
      <c r="E193" s="2">
        <f t="shared" ca="1" si="26"/>
        <v>364.19889675123932</v>
      </c>
      <c r="F193" s="1">
        <f t="shared" ca="1" si="27"/>
        <v>122.45624542832836</v>
      </c>
      <c r="G193">
        <f t="shared" ca="1" si="28"/>
        <v>0.85492299141777206</v>
      </c>
      <c r="H193">
        <f t="shared" ca="1" si="29"/>
        <v>0</v>
      </c>
      <c r="I193" s="3">
        <f t="shared" ca="1" si="30"/>
        <v>988.40899848133722</v>
      </c>
      <c r="J193" s="5">
        <f t="shared" ca="1" si="31"/>
        <v>44827</v>
      </c>
      <c r="K193" s="5">
        <f t="shared" ca="1" si="32"/>
        <v>44827</v>
      </c>
      <c r="L193" s="5">
        <f t="shared" ca="1" si="33"/>
        <v>44828</v>
      </c>
      <c r="M193" s="5">
        <f t="shared" ca="1" si="34"/>
        <v>44841</v>
      </c>
      <c r="N193" s="2">
        <f ca="1">Table1[[#This Row],[Shipping/frieght]]+Table1[[#This Row],[Expedite fees]]/Table1[[#This Row],[Distance]]</f>
        <v>122.45624542832836</v>
      </c>
      <c r="O193" t="str">
        <f t="shared" ca="1" si="35"/>
        <v>Expedite</v>
      </c>
    </row>
    <row r="194" spans="1:15" x14ac:dyDescent="0.55000000000000004">
      <c r="A194" t="s">
        <v>9</v>
      </c>
      <c r="B194">
        <f t="shared" ca="1" si="24"/>
        <v>5.7835252226947742E-2</v>
      </c>
      <c r="C194" t="str" cm="1">
        <f t="array" aca="1" ref="C194" ca="1">INDEX(A:A,RANK(B194,B:B))</f>
        <v>UNILEVER ASIA PRIVATE LIMITED</v>
      </c>
      <c r="D194" s="1">
        <f t="shared" ca="1" si="25"/>
        <v>522.62991011251756</v>
      </c>
      <c r="E194" s="2">
        <f t="shared" ca="1" si="26"/>
        <v>41.235499907877632</v>
      </c>
      <c r="F194" s="1">
        <f t="shared" ca="1" si="27"/>
        <v>120.44354303866228</v>
      </c>
      <c r="G194">
        <f t="shared" ca="1" si="28"/>
        <v>0.84925824850220899</v>
      </c>
      <c r="H194">
        <f t="shared" ca="1" si="29"/>
        <v>0</v>
      </c>
      <c r="I194" s="3">
        <f t="shared" ca="1" si="30"/>
        <v>806.20709670835959</v>
      </c>
      <c r="J194" s="5">
        <f t="shared" ca="1" si="31"/>
        <v>44845</v>
      </c>
      <c r="K194" s="5">
        <f t="shared" ca="1" si="32"/>
        <v>44851</v>
      </c>
      <c r="L194" s="5">
        <f t="shared" ca="1" si="33"/>
        <v>44857</v>
      </c>
      <c r="M194" s="5">
        <f t="shared" ca="1" si="34"/>
        <v>44865</v>
      </c>
      <c r="N194" s="2">
        <f ca="1">Table1[[#This Row],[Shipping/frieght]]+Table1[[#This Row],[Expedite fees]]/Table1[[#This Row],[Distance]]</f>
        <v>120.44354303866228</v>
      </c>
      <c r="O194" t="str">
        <f t="shared" ca="1" si="35"/>
        <v>Expedite</v>
      </c>
    </row>
    <row r="195" spans="1:15" x14ac:dyDescent="0.55000000000000004">
      <c r="A195" t="s">
        <v>10</v>
      </c>
      <c r="B195">
        <f t="shared" ref="B195:B258" ca="1" si="36">RAND()</f>
        <v>0.63131571518891882</v>
      </c>
      <c r="C195" t="str" cm="1">
        <f t="array" aca="1" ref="C195" ca="1">INDEX(A:A,RANK(B195,B:B))</f>
        <v>H&amp;R SOUTH AFRICA (PTY) LTD</v>
      </c>
      <c r="D195" s="1">
        <f t="shared" ref="D195:D258" ca="1" si="37">RAND()*20000</f>
        <v>1530.2927378865006</v>
      </c>
      <c r="E195" s="2">
        <f t="shared" ref="E195:E258" ca="1" si="38">D195*0.0789</f>
        <v>120.7400970192449</v>
      </c>
      <c r="F195" s="1">
        <f t="shared" ref="F195:F258" ca="1" si="39">NORMINV(RAND(), 120, 5.7)</f>
        <v>131.94512470756399</v>
      </c>
      <c r="G195">
        <f t="shared" ref="G195:G258" ca="1" si="40">RAND()</f>
        <v>0.18047704097050055</v>
      </c>
      <c r="H195">
        <f t="shared" ref="H195:H258" ca="1" si="41">IF(L195&lt;M195,0,IF(L195&gt;M195,IF(G195&gt;(0.5),500,IF(G195&lt;(0.5),0)),0))</f>
        <v>0</v>
      </c>
      <c r="I195" s="3">
        <f t="shared" ref="I195:I258" ca="1" si="42">NORMINV(RAND(), 1200, 500)</f>
        <v>406.87904846434947</v>
      </c>
      <c r="J195" s="5">
        <f t="shared" ref="J195:J258" ca="1" si="43">RANDBETWEEN(DATE(2022,3,4),DATE(2022,11,2))</f>
        <v>44769</v>
      </c>
      <c r="K195" s="5">
        <f t="shared" ref="K195:K258" ca="1" si="44">RANDBETWEEN(J195,L195)</f>
        <v>44822</v>
      </c>
      <c r="L195" s="5">
        <f t="shared" ref="L195:L258" ca="1" si="45">RANDBETWEEN(J195,DATE(2022,11,2))</f>
        <v>44853</v>
      </c>
      <c r="M195" s="5">
        <f t="shared" ref="M195:M258" ca="1" si="46">K195+14</f>
        <v>44836</v>
      </c>
      <c r="N195" s="2">
        <f ca="1">Table1[[#This Row],[Shipping/frieght]]+Table1[[#This Row],[Expedite fees]]/Table1[[#This Row],[Distance]]</f>
        <v>131.94512470756399</v>
      </c>
      <c r="O195" t="str">
        <f t="shared" ref="O195:O258" ca="1" si="47">IF(L195&lt;M195,"Expedite",IF(L195&gt;M195,"Standard"))</f>
        <v>Standard</v>
      </c>
    </row>
    <row r="196" spans="1:15" x14ac:dyDescent="0.55000000000000004">
      <c r="A196" t="s">
        <v>11</v>
      </c>
      <c r="B196">
        <f t="shared" ca="1" si="36"/>
        <v>0.80214152956299634</v>
      </c>
      <c r="C196" t="str" cm="1">
        <f t="array" aca="1" ref="C196" ca="1">INDEX(A:A,RANK(B196,B:B))</f>
        <v>SOMIC VERPACKUNGSMASCHINEN</v>
      </c>
      <c r="D196" s="1">
        <f t="shared" ca="1" si="37"/>
        <v>17135.281100394644</v>
      </c>
      <c r="E196" s="2">
        <f t="shared" ca="1" si="38"/>
        <v>1351.9736788211374</v>
      </c>
      <c r="F196" s="1">
        <f t="shared" ca="1" si="39"/>
        <v>117.59859470619863</v>
      </c>
      <c r="G196">
        <f t="shared" ca="1" si="40"/>
        <v>0.23522320047107714</v>
      </c>
      <c r="H196">
        <f t="shared" ca="1" si="41"/>
        <v>0</v>
      </c>
      <c r="I196" s="3">
        <f t="shared" ca="1" si="42"/>
        <v>1402.8238800366228</v>
      </c>
      <c r="J196" s="5">
        <f t="shared" ca="1" si="43"/>
        <v>44628</v>
      </c>
      <c r="K196" s="5">
        <f t="shared" ca="1" si="44"/>
        <v>44640</v>
      </c>
      <c r="L196" s="5">
        <f t="shared" ca="1" si="45"/>
        <v>44839</v>
      </c>
      <c r="M196" s="5">
        <f t="shared" ca="1" si="46"/>
        <v>44654</v>
      </c>
      <c r="N196" s="2">
        <f ca="1">Table1[[#This Row],[Shipping/frieght]]+Table1[[#This Row],[Expedite fees]]/Table1[[#This Row],[Distance]]</f>
        <v>117.59859470619863</v>
      </c>
      <c r="O196" t="str">
        <f t="shared" ca="1" si="47"/>
        <v>Standard</v>
      </c>
    </row>
    <row r="197" spans="1:15" x14ac:dyDescent="0.55000000000000004">
      <c r="A197" t="s">
        <v>12</v>
      </c>
      <c r="B197">
        <f t="shared" ca="1" si="36"/>
        <v>0.7646602397971104</v>
      </c>
      <c r="C197" t="str" cm="1">
        <f t="array" aca="1" ref="C197" ca="1">INDEX(A:A,RANK(B197,B:B))</f>
        <v>CENTRAL STICKS S.R.O.</v>
      </c>
      <c r="D197" s="1">
        <f t="shared" ca="1" si="37"/>
        <v>9110.9738080359712</v>
      </c>
      <c r="E197" s="2">
        <f t="shared" ca="1" si="38"/>
        <v>718.85583345403813</v>
      </c>
      <c r="F197" s="1">
        <f t="shared" ca="1" si="39"/>
        <v>120.35508641847321</v>
      </c>
      <c r="G197">
        <f t="shared" ca="1" si="40"/>
        <v>0.83787461491585002</v>
      </c>
      <c r="H197">
        <f t="shared" ca="1" si="41"/>
        <v>0</v>
      </c>
      <c r="I197" s="3">
        <f t="shared" ca="1" si="42"/>
        <v>2139.1342197775875</v>
      </c>
      <c r="J197" s="5">
        <f t="shared" ca="1" si="43"/>
        <v>44809</v>
      </c>
      <c r="K197" s="5">
        <f t="shared" ca="1" si="44"/>
        <v>44836</v>
      </c>
      <c r="L197" s="5">
        <f t="shared" ca="1" si="45"/>
        <v>44850</v>
      </c>
      <c r="M197" s="5">
        <f t="shared" ca="1" si="46"/>
        <v>44850</v>
      </c>
      <c r="N197" s="2">
        <f ca="1">Table1[[#This Row],[Shipping/frieght]]+Table1[[#This Row],[Expedite fees]]/Table1[[#This Row],[Distance]]</f>
        <v>120.35508641847321</v>
      </c>
      <c r="O197" t="b">
        <f t="shared" ca="1" si="47"/>
        <v>0</v>
      </c>
    </row>
    <row r="198" spans="1:15" x14ac:dyDescent="0.55000000000000004">
      <c r="A198" t="s">
        <v>13</v>
      </c>
      <c r="B198">
        <f t="shared" ca="1" si="36"/>
        <v>0.67810730082093018</v>
      </c>
      <c r="C198" t="str" cm="1">
        <f t="array" aca="1" ref="C198" ca="1">INDEX(A:A,RANK(B198,B:B))</f>
        <v>CENTRAL STICKS S.R.O.</v>
      </c>
      <c r="D198" s="1">
        <f t="shared" ca="1" si="37"/>
        <v>11853.049395133194</v>
      </c>
      <c r="E198" s="2">
        <f t="shared" ca="1" si="38"/>
        <v>935.20559727600892</v>
      </c>
      <c r="F198" s="1">
        <f t="shared" ca="1" si="39"/>
        <v>129.94120027922992</v>
      </c>
      <c r="G198">
        <f t="shared" ca="1" si="40"/>
        <v>0.69657067075074108</v>
      </c>
      <c r="H198">
        <f t="shared" ca="1" si="41"/>
        <v>500</v>
      </c>
      <c r="I198" s="3">
        <f t="shared" ca="1" si="42"/>
        <v>1006.9780007550449</v>
      </c>
      <c r="J198" s="5">
        <f t="shared" ca="1" si="43"/>
        <v>44645</v>
      </c>
      <c r="K198" s="5">
        <f t="shared" ca="1" si="44"/>
        <v>44660</v>
      </c>
      <c r="L198" s="5">
        <f t="shared" ca="1" si="45"/>
        <v>44730</v>
      </c>
      <c r="M198" s="5">
        <f t="shared" ca="1" si="46"/>
        <v>44674</v>
      </c>
      <c r="N198" s="2">
        <f ca="1">Table1[[#This Row],[Shipping/frieght]]+Table1[[#This Row],[Expedite fees]]/Table1[[#This Row],[Distance]]</f>
        <v>130.43773545638879</v>
      </c>
      <c r="O198" t="str">
        <f t="shared" ca="1" si="47"/>
        <v>Standard</v>
      </c>
    </row>
    <row r="199" spans="1:15" x14ac:dyDescent="0.55000000000000004">
      <c r="A199" t="s">
        <v>14</v>
      </c>
      <c r="B199">
        <f t="shared" ca="1" si="36"/>
        <v>0.16695145461856831</v>
      </c>
      <c r="C199" t="str" cm="1">
        <f t="array" aca="1" ref="C199" ca="1">INDEX(A:A,RANK(B199,B:B))</f>
        <v>H&amp;R SOUTH AFRICA (PTY) LTD</v>
      </c>
      <c r="D199" s="1">
        <f t="shared" ca="1" si="37"/>
        <v>8320.8994905307263</v>
      </c>
      <c r="E199" s="2">
        <f t="shared" ca="1" si="38"/>
        <v>656.51896980287427</v>
      </c>
      <c r="F199" s="1">
        <f t="shared" ca="1" si="39"/>
        <v>119.91140310160138</v>
      </c>
      <c r="G199">
        <f t="shared" ca="1" si="40"/>
        <v>0.71170116429730879</v>
      </c>
      <c r="H199">
        <f t="shared" ca="1" si="41"/>
        <v>0</v>
      </c>
      <c r="I199" s="3">
        <f t="shared" ca="1" si="42"/>
        <v>1533.0365824759042</v>
      </c>
      <c r="J199" s="5">
        <f t="shared" ca="1" si="43"/>
        <v>44849</v>
      </c>
      <c r="K199" s="5">
        <f t="shared" ca="1" si="44"/>
        <v>44852</v>
      </c>
      <c r="L199" s="5">
        <f t="shared" ca="1" si="45"/>
        <v>44852</v>
      </c>
      <c r="M199" s="5">
        <f t="shared" ca="1" si="46"/>
        <v>44866</v>
      </c>
      <c r="N199" s="2">
        <f ca="1">Table1[[#This Row],[Shipping/frieght]]+Table1[[#This Row],[Expedite fees]]/Table1[[#This Row],[Distance]]</f>
        <v>119.91140310160138</v>
      </c>
      <c r="O199" t="str">
        <f t="shared" ca="1" si="47"/>
        <v>Expedite</v>
      </c>
    </row>
    <row r="200" spans="1:15" x14ac:dyDescent="0.55000000000000004">
      <c r="A200" t="s">
        <v>16</v>
      </c>
      <c r="B200">
        <f t="shared" ca="1" si="36"/>
        <v>0.49745226189719149</v>
      </c>
      <c r="C200" t="str" cm="1">
        <f t="array" aca="1" ref="C200" ca="1">INDEX(A:A,RANK(B200,B:B))</f>
        <v>POSIMAT S.A.</v>
      </c>
      <c r="D200" s="1">
        <f t="shared" ca="1" si="37"/>
        <v>16520.22379145366</v>
      </c>
      <c r="E200" s="2">
        <f t="shared" ca="1" si="38"/>
        <v>1303.4456571456938</v>
      </c>
      <c r="F200" s="1">
        <f t="shared" ca="1" si="39"/>
        <v>114.55948739446183</v>
      </c>
      <c r="G200">
        <f t="shared" ca="1" si="40"/>
        <v>0.27560488857119514</v>
      </c>
      <c r="H200">
        <f t="shared" ca="1" si="41"/>
        <v>0</v>
      </c>
      <c r="I200" s="3">
        <f t="shared" ca="1" si="42"/>
        <v>1293.4474986751375</v>
      </c>
      <c r="J200" s="5">
        <f t="shared" ca="1" si="43"/>
        <v>44795</v>
      </c>
      <c r="K200" s="5">
        <f t="shared" ca="1" si="44"/>
        <v>44805</v>
      </c>
      <c r="L200" s="5">
        <f t="shared" ca="1" si="45"/>
        <v>44806</v>
      </c>
      <c r="M200" s="5">
        <f t="shared" ca="1" si="46"/>
        <v>44819</v>
      </c>
      <c r="N200" s="2">
        <f ca="1">Table1[[#This Row],[Shipping/frieght]]+Table1[[#This Row],[Expedite fees]]/Table1[[#This Row],[Distance]]</f>
        <v>114.55948739446183</v>
      </c>
      <c r="O200" t="str">
        <f t="shared" ca="1" si="47"/>
        <v>Expedite</v>
      </c>
    </row>
    <row r="201" spans="1:15" x14ac:dyDescent="0.55000000000000004">
      <c r="A201" t="s">
        <v>15</v>
      </c>
      <c r="B201">
        <f t="shared" ca="1" si="36"/>
        <v>0.48825559659079143</v>
      </c>
      <c r="C201" t="str" cm="1">
        <f t="array" aca="1" ref="C201" ca="1">INDEX(A:A,RANK(B201,B:B))</f>
        <v>CENTRAL STICKS S R O</v>
      </c>
      <c r="D201" s="1">
        <f t="shared" ca="1" si="37"/>
        <v>7556.5549001223635</v>
      </c>
      <c r="E201" s="2">
        <f t="shared" ca="1" si="38"/>
        <v>596.21218161965442</v>
      </c>
      <c r="F201" s="1">
        <f t="shared" ca="1" si="39"/>
        <v>115.5594059541782</v>
      </c>
      <c r="G201">
        <f t="shared" ca="1" si="40"/>
        <v>0.74056910073007987</v>
      </c>
      <c r="H201">
        <f t="shared" ca="1" si="41"/>
        <v>500</v>
      </c>
      <c r="I201" s="3">
        <f t="shared" ca="1" si="42"/>
        <v>1078.8005471049155</v>
      </c>
      <c r="J201" s="5">
        <f t="shared" ca="1" si="43"/>
        <v>44763</v>
      </c>
      <c r="K201" s="5">
        <f t="shared" ca="1" si="44"/>
        <v>44768</v>
      </c>
      <c r="L201" s="5">
        <f t="shared" ca="1" si="45"/>
        <v>44792</v>
      </c>
      <c r="M201" s="5">
        <f t="shared" ca="1" si="46"/>
        <v>44782</v>
      </c>
      <c r="N201" s="2">
        <f ca="1">Table1[[#This Row],[Shipping/frieght]]+Table1[[#This Row],[Expedite fees]]/Table1[[#This Row],[Distance]]</f>
        <v>116.02288365757927</v>
      </c>
      <c r="O201" t="str">
        <f t="shared" ca="1" si="47"/>
        <v>Standard</v>
      </c>
    </row>
    <row r="202" spans="1:15" x14ac:dyDescent="0.55000000000000004">
      <c r="A202" t="s">
        <v>9</v>
      </c>
      <c r="B202">
        <f t="shared" ca="1" si="36"/>
        <v>0.61761407620595909</v>
      </c>
      <c r="C202" t="str" cm="1">
        <f t="array" aca="1" ref="C202" ca="1">INDEX(A:A,RANK(B202,B:B))</f>
        <v>UNILEVER ASCC</v>
      </c>
      <c r="D202" s="1">
        <f t="shared" ca="1" si="37"/>
        <v>2877.8585719460993</v>
      </c>
      <c r="E202" s="2">
        <f t="shared" ca="1" si="38"/>
        <v>227.06304132654722</v>
      </c>
      <c r="F202" s="1">
        <f t="shared" ca="1" si="39"/>
        <v>119.88958641722672</v>
      </c>
      <c r="G202">
        <f t="shared" ca="1" si="40"/>
        <v>0.61704269822120439</v>
      </c>
      <c r="H202">
        <f t="shared" ca="1" si="41"/>
        <v>500</v>
      </c>
      <c r="I202" s="3">
        <f t="shared" ca="1" si="42"/>
        <v>1326.2559051547321</v>
      </c>
      <c r="J202" s="5">
        <f t="shared" ca="1" si="43"/>
        <v>44658</v>
      </c>
      <c r="K202" s="5">
        <f t="shared" ca="1" si="44"/>
        <v>44660</v>
      </c>
      <c r="L202" s="5">
        <f t="shared" ca="1" si="45"/>
        <v>44766</v>
      </c>
      <c r="M202" s="5">
        <f t="shared" ca="1" si="46"/>
        <v>44674</v>
      </c>
      <c r="N202" s="2">
        <f ca="1">Table1[[#This Row],[Shipping/frieght]]+Table1[[#This Row],[Expedite fees]]/Table1[[#This Row],[Distance]]</f>
        <v>120.26658756614275</v>
      </c>
      <c r="O202" t="str">
        <f t="shared" ca="1" si="47"/>
        <v>Standard</v>
      </c>
    </row>
    <row r="203" spans="1:15" x14ac:dyDescent="0.55000000000000004">
      <c r="A203" t="s">
        <v>10</v>
      </c>
      <c r="B203">
        <f t="shared" ca="1" si="36"/>
        <v>0.34284524322620313</v>
      </c>
      <c r="C203" t="str" cm="1">
        <f t="array" aca="1" ref="C203" ca="1">INDEX(A:A,RANK(B203,B:B))</f>
        <v>UNILEVER ASCC</v>
      </c>
      <c r="D203" s="1">
        <f t="shared" ca="1" si="37"/>
        <v>7416.3453329179038</v>
      </c>
      <c r="E203" s="2">
        <f t="shared" ca="1" si="38"/>
        <v>585.14964676722263</v>
      </c>
      <c r="F203" s="1">
        <f t="shared" ca="1" si="39"/>
        <v>120.68833676366404</v>
      </c>
      <c r="G203">
        <f t="shared" ca="1" si="40"/>
        <v>5.1042695554463391E-2</v>
      </c>
      <c r="H203">
        <f t="shared" ca="1" si="41"/>
        <v>0</v>
      </c>
      <c r="I203" s="3">
        <f t="shared" ca="1" si="42"/>
        <v>2365.9437860573521</v>
      </c>
      <c r="J203" s="5">
        <f t="shared" ca="1" si="43"/>
        <v>44663</v>
      </c>
      <c r="K203" s="5">
        <f t="shared" ca="1" si="44"/>
        <v>44678</v>
      </c>
      <c r="L203" s="5">
        <f t="shared" ca="1" si="45"/>
        <v>44860</v>
      </c>
      <c r="M203" s="5">
        <f t="shared" ca="1" si="46"/>
        <v>44692</v>
      </c>
      <c r="N203" s="2">
        <f ca="1">Table1[[#This Row],[Shipping/frieght]]+Table1[[#This Row],[Expedite fees]]/Table1[[#This Row],[Distance]]</f>
        <v>120.68833676366404</v>
      </c>
      <c r="O203" t="str">
        <f t="shared" ca="1" si="47"/>
        <v>Standard</v>
      </c>
    </row>
    <row r="204" spans="1:15" x14ac:dyDescent="0.55000000000000004">
      <c r="A204" t="s">
        <v>11</v>
      </c>
      <c r="B204">
        <f t="shared" ca="1" si="36"/>
        <v>0.3130560285897106</v>
      </c>
      <c r="C204" t="str" cm="1">
        <f t="array" aca="1" ref="C204" ca="1">INDEX(A:A,RANK(B204,B:B))</f>
        <v>UNILEVER ASIA PRIVATE LIMITED</v>
      </c>
      <c r="D204" s="1">
        <f t="shared" ca="1" si="37"/>
        <v>16931.189579386395</v>
      </c>
      <c r="E204" s="2">
        <f t="shared" ca="1" si="38"/>
        <v>1335.8708578135866</v>
      </c>
      <c r="F204" s="1">
        <f t="shared" ca="1" si="39"/>
        <v>114.82951159977573</v>
      </c>
      <c r="G204">
        <f t="shared" ca="1" si="40"/>
        <v>0.42199293060437237</v>
      </c>
      <c r="H204">
        <f t="shared" ca="1" si="41"/>
        <v>0</v>
      </c>
      <c r="I204" s="3">
        <f t="shared" ca="1" si="42"/>
        <v>1499.7280284155795</v>
      </c>
      <c r="J204" s="5">
        <f t="shared" ca="1" si="43"/>
        <v>44840</v>
      </c>
      <c r="K204" s="5">
        <f t="shared" ca="1" si="44"/>
        <v>44842</v>
      </c>
      <c r="L204" s="5">
        <f t="shared" ca="1" si="45"/>
        <v>44843</v>
      </c>
      <c r="M204" s="5">
        <f t="shared" ca="1" si="46"/>
        <v>44856</v>
      </c>
      <c r="N204" s="2">
        <f ca="1">Table1[[#This Row],[Shipping/frieght]]+Table1[[#This Row],[Expedite fees]]/Table1[[#This Row],[Distance]]</f>
        <v>114.82951159977573</v>
      </c>
      <c r="O204" t="str">
        <f t="shared" ca="1" si="47"/>
        <v>Expedite</v>
      </c>
    </row>
    <row r="205" spans="1:15" x14ac:dyDescent="0.55000000000000004">
      <c r="A205" t="s">
        <v>12</v>
      </c>
      <c r="B205">
        <f t="shared" ca="1" si="36"/>
        <v>0.88013961038922095</v>
      </c>
      <c r="C205" t="str" cm="1">
        <f t="array" aca="1" ref="C205" ca="1">INDEX(A:A,RANK(B205,B:B))</f>
        <v>UNILEVER ASIA PRIVATE LIMITED</v>
      </c>
      <c r="D205" s="1">
        <f t="shared" ca="1" si="37"/>
        <v>10261.926286079457</v>
      </c>
      <c r="E205" s="2">
        <f t="shared" ca="1" si="38"/>
        <v>809.66598397166911</v>
      </c>
      <c r="F205" s="1">
        <f t="shared" ca="1" si="39"/>
        <v>123.69298027766541</v>
      </c>
      <c r="G205">
        <f t="shared" ca="1" si="40"/>
        <v>0.13559198052741606</v>
      </c>
      <c r="H205">
        <f t="shared" ca="1" si="41"/>
        <v>0</v>
      </c>
      <c r="I205" s="3">
        <f t="shared" ca="1" si="42"/>
        <v>1660.4842380773421</v>
      </c>
      <c r="J205" s="5">
        <f t="shared" ca="1" si="43"/>
        <v>44663</v>
      </c>
      <c r="K205" s="5">
        <f t="shared" ca="1" si="44"/>
        <v>44736</v>
      </c>
      <c r="L205" s="5">
        <f t="shared" ca="1" si="45"/>
        <v>44816</v>
      </c>
      <c r="M205" s="5">
        <f t="shared" ca="1" si="46"/>
        <v>44750</v>
      </c>
      <c r="N205" s="2">
        <f ca="1">Table1[[#This Row],[Shipping/frieght]]+Table1[[#This Row],[Expedite fees]]/Table1[[#This Row],[Distance]]</f>
        <v>123.69298027766541</v>
      </c>
      <c r="O205" t="str">
        <f t="shared" ca="1" si="47"/>
        <v>Standard</v>
      </c>
    </row>
    <row r="206" spans="1:15" x14ac:dyDescent="0.55000000000000004">
      <c r="A206" t="s">
        <v>13</v>
      </c>
      <c r="B206">
        <f t="shared" ca="1" si="36"/>
        <v>0.35228335246359432</v>
      </c>
      <c r="C206" t="str" cm="1">
        <f t="array" aca="1" ref="C206" ca="1">INDEX(A:A,RANK(B206,B:B))</f>
        <v>CENTRAL STICKS S.R.O.</v>
      </c>
      <c r="D206" s="1">
        <f t="shared" ca="1" si="37"/>
        <v>2414.8284402994391</v>
      </c>
      <c r="E206" s="2">
        <f t="shared" ca="1" si="38"/>
        <v>190.52996393962573</v>
      </c>
      <c r="F206" s="1">
        <v>320</v>
      </c>
      <c r="G206">
        <f t="shared" ca="1" si="40"/>
        <v>7.0834395996564825E-2</v>
      </c>
      <c r="H206">
        <f t="shared" ca="1" si="41"/>
        <v>0</v>
      </c>
      <c r="I206" s="3">
        <f t="shared" ca="1" si="42"/>
        <v>343.918204683265</v>
      </c>
      <c r="J206" s="5">
        <f t="shared" ca="1" si="43"/>
        <v>44726</v>
      </c>
      <c r="K206" s="5">
        <f t="shared" ca="1" si="44"/>
        <v>44751</v>
      </c>
      <c r="L206" s="5">
        <f t="shared" ca="1" si="45"/>
        <v>44753</v>
      </c>
      <c r="M206" s="5">
        <f t="shared" ca="1" si="46"/>
        <v>44765</v>
      </c>
      <c r="N206" s="2">
        <f ca="1">Table1[[#This Row],[Shipping/frieght]]+Table1[[#This Row],[Expedite fees]]/Table1[[#This Row],[Distance]]</f>
        <v>320</v>
      </c>
      <c r="O206" t="str">
        <f t="shared" ca="1" si="47"/>
        <v>Expedite</v>
      </c>
    </row>
    <row r="207" spans="1:15" x14ac:dyDescent="0.55000000000000004">
      <c r="A207" t="s">
        <v>14</v>
      </c>
      <c r="B207">
        <f t="shared" ca="1" si="36"/>
        <v>0.98342655197311024</v>
      </c>
      <c r="C207" t="str" cm="1">
        <f t="array" aca="1" ref="C207" ca="1">INDEX(A:A,RANK(B207,B:B))</f>
        <v>CENTRAL STICKS S R O</v>
      </c>
      <c r="D207" s="1">
        <f t="shared" ca="1" si="37"/>
        <v>18924.493405433139</v>
      </c>
      <c r="E207" s="2">
        <f t="shared" ca="1" si="38"/>
        <v>1493.1425296886746</v>
      </c>
      <c r="F207" s="1">
        <f t="shared" ca="1" si="39"/>
        <v>120.72404958568936</v>
      </c>
      <c r="G207">
        <f t="shared" ca="1" si="40"/>
        <v>4.9500740931678333E-3</v>
      </c>
      <c r="H207">
        <f t="shared" ca="1" si="41"/>
        <v>0</v>
      </c>
      <c r="I207" s="3">
        <f t="shared" ca="1" si="42"/>
        <v>1341.0909915754185</v>
      </c>
      <c r="J207" s="5">
        <f t="shared" ca="1" si="43"/>
        <v>44834</v>
      </c>
      <c r="K207" s="5">
        <f t="shared" ca="1" si="44"/>
        <v>44844</v>
      </c>
      <c r="L207" s="5">
        <f t="shared" ca="1" si="45"/>
        <v>44858</v>
      </c>
      <c r="M207" s="5">
        <f t="shared" ca="1" si="46"/>
        <v>44858</v>
      </c>
      <c r="N207" s="2">
        <f ca="1">Table1[[#This Row],[Shipping/frieght]]+Table1[[#This Row],[Expedite fees]]/Table1[[#This Row],[Distance]]</f>
        <v>120.72404958568936</v>
      </c>
      <c r="O207" t="b">
        <f t="shared" ca="1" si="47"/>
        <v>0</v>
      </c>
    </row>
    <row r="208" spans="1:15" x14ac:dyDescent="0.55000000000000004">
      <c r="A208" t="s">
        <v>16</v>
      </c>
      <c r="B208">
        <f t="shared" ca="1" si="36"/>
        <v>0.75659278879380287</v>
      </c>
      <c r="C208" t="str" cm="1">
        <f t="array" aca="1" ref="C208" ca="1">INDEX(A:A,RANK(B208,B:B))</f>
        <v>TAVIL INDEBE S A U</v>
      </c>
      <c r="D208" s="1">
        <f t="shared" ca="1" si="37"/>
        <v>14832.135930360502</v>
      </c>
      <c r="E208" s="2">
        <f t="shared" ca="1" si="38"/>
        <v>1170.2555249054435</v>
      </c>
      <c r="F208" s="1">
        <f t="shared" ca="1" si="39"/>
        <v>117.53353323051306</v>
      </c>
      <c r="G208">
        <f t="shared" ca="1" si="40"/>
        <v>0.7605471275226765</v>
      </c>
      <c r="H208">
        <f t="shared" ca="1" si="41"/>
        <v>0</v>
      </c>
      <c r="I208" s="3">
        <f t="shared" ca="1" si="42"/>
        <v>1427.7144900957001</v>
      </c>
      <c r="J208" s="5">
        <f t="shared" ca="1" si="43"/>
        <v>44797</v>
      </c>
      <c r="K208" s="5">
        <f t="shared" ca="1" si="44"/>
        <v>44841</v>
      </c>
      <c r="L208" s="5">
        <f t="shared" ca="1" si="45"/>
        <v>44845</v>
      </c>
      <c r="M208" s="5">
        <f t="shared" ca="1" si="46"/>
        <v>44855</v>
      </c>
      <c r="N208" s="2">
        <f ca="1">Table1[[#This Row],[Shipping/frieght]]+Table1[[#This Row],[Expedite fees]]/Table1[[#This Row],[Distance]]</f>
        <v>117.53353323051306</v>
      </c>
      <c r="O208" t="str">
        <f t="shared" ca="1" si="47"/>
        <v>Expedite</v>
      </c>
    </row>
    <row r="209" spans="1:15" x14ac:dyDescent="0.55000000000000004">
      <c r="A209" t="s">
        <v>15</v>
      </c>
      <c r="B209">
        <f t="shared" ca="1" si="36"/>
        <v>0.30423171824580886</v>
      </c>
      <c r="C209" t="str" cm="1">
        <f t="array" aca="1" ref="C209" ca="1">INDEX(A:A,RANK(B209,B:B))</f>
        <v>UNILEVER ASCC</v>
      </c>
      <c r="D209" s="1">
        <f t="shared" ca="1" si="37"/>
        <v>3821.9931139125229</v>
      </c>
      <c r="E209" s="2">
        <f t="shared" ca="1" si="38"/>
        <v>301.55525668769803</v>
      </c>
      <c r="F209" s="1">
        <f t="shared" ca="1" si="39"/>
        <v>120.67229528024616</v>
      </c>
      <c r="G209">
        <f t="shared" ca="1" si="40"/>
        <v>9.2159407775895152E-2</v>
      </c>
      <c r="H209">
        <f t="shared" ca="1" si="41"/>
        <v>0</v>
      </c>
      <c r="I209" s="3">
        <f t="shared" ca="1" si="42"/>
        <v>2102.4119474587587</v>
      </c>
      <c r="J209" s="5">
        <f t="shared" ca="1" si="43"/>
        <v>44678</v>
      </c>
      <c r="K209" s="5">
        <f t="shared" ca="1" si="44"/>
        <v>44787</v>
      </c>
      <c r="L209" s="5">
        <f t="shared" ca="1" si="45"/>
        <v>44856</v>
      </c>
      <c r="M209" s="5">
        <f t="shared" ca="1" si="46"/>
        <v>44801</v>
      </c>
      <c r="N209" s="2">
        <f ca="1">Table1[[#This Row],[Shipping/frieght]]+Table1[[#This Row],[Expedite fees]]/Table1[[#This Row],[Distance]]</f>
        <v>120.67229528024616</v>
      </c>
      <c r="O209" t="str">
        <f t="shared" ca="1" si="47"/>
        <v>Standard</v>
      </c>
    </row>
    <row r="210" spans="1:15" x14ac:dyDescent="0.55000000000000004">
      <c r="A210" t="s">
        <v>9</v>
      </c>
      <c r="B210">
        <f t="shared" ca="1" si="36"/>
        <v>0.14173829986069275</v>
      </c>
      <c r="C210" t="str" cm="1">
        <f t="array" aca="1" ref="C210" ca="1">INDEX(A:A,RANK(B210,B:B))</f>
        <v>POSIMAT S.A.</v>
      </c>
      <c r="D210" s="1">
        <f t="shared" ca="1" si="37"/>
        <v>2262.5394011150511</v>
      </c>
      <c r="E210" s="2">
        <f t="shared" ca="1" si="38"/>
        <v>178.51435874797752</v>
      </c>
      <c r="F210" s="1">
        <f t="shared" ca="1" si="39"/>
        <v>117.40325425445491</v>
      </c>
      <c r="G210">
        <f t="shared" ca="1" si="40"/>
        <v>0.32926713640740191</v>
      </c>
      <c r="H210">
        <f t="shared" ca="1" si="41"/>
        <v>0</v>
      </c>
      <c r="I210" s="3">
        <f t="shared" ca="1" si="42"/>
        <v>1130.940458164366</v>
      </c>
      <c r="J210" s="5">
        <f t="shared" ca="1" si="43"/>
        <v>44681</v>
      </c>
      <c r="K210" s="5">
        <f t="shared" ca="1" si="44"/>
        <v>44720</v>
      </c>
      <c r="L210" s="5">
        <f t="shared" ca="1" si="45"/>
        <v>44814</v>
      </c>
      <c r="M210" s="5">
        <f t="shared" ca="1" si="46"/>
        <v>44734</v>
      </c>
      <c r="N210" s="2">
        <f ca="1">Table1[[#This Row],[Shipping/frieght]]+Table1[[#This Row],[Expedite fees]]/Table1[[#This Row],[Distance]]</f>
        <v>117.40325425445491</v>
      </c>
      <c r="O210" t="str">
        <f t="shared" ca="1" si="47"/>
        <v>Standard</v>
      </c>
    </row>
    <row r="211" spans="1:15" x14ac:dyDescent="0.55000000000000004">
      <c r="A211" t="s">
        <v>10</v>
      </c>
      <c r="B211">
        <f t="shared" ca="1" si="36"/>
        <v>0.97880740539640698</v>
      </c>
      <c r="C211" t="str" cm="1">
        <f t="array" aca="1" ref="C211" ca="1">INDEX(A:A,RANK(B211,B:B))</f>
        <v>UNILEVER ASIA PRIVATE LIMITED</v>
      </c>
      <c r="D211" s="1">
        <f t="shared" ca="1" si="37"/>
        <v>129.31980958895028</v>
      </c>
      <c r="E211" s="2">
        <f t="shared" ca="1" si="38"/>
        <v>10.203332976568177</v>
      </c>
      <c r="F211" s="1">
        <f t="shared" ca="1" si="39"/>
        <v>118.64751766443813</v>
      </c>
      <c r="G211">
        <f t="shared" ca="1" si="40"/>
        <v>0.3541261850855516</v>
      </c>
      <c r="H211">
        <v>1000</v>
      </c>
      <c r="I211" s="3">
        <f t="shared" ca="1" si="42"/>
        <v>919.70106966280264</v>
      </c>
      <c r="J211" s="5">
        <f t="shared" ca="1" si="43"/>
        <v>44657</v>
      </c>
      <c r="K211" s="5">
        <f t="shared" ca="1" si="44"/>
        <v>44680</v>
      </c>
      <c r="L211" s="5">
        <f t="shared" ca="1" si="45"/>
        <v>44687</v>
      </c>
      <c r="M211" s="5">
        <f t="shared" ca="1" si="46"/>
        <v>44694</v>
      </c>
      <c r="N211" s="2">
        <f ca="1">Table1[[#This Row],[Shipping/frieght]]+Table1[[#This Row],[Expedite fees]]/Table1[[#This Row],[Distance]]</f>
        <v>119.73482747953558</v>
      </c>
      <c r="O211" t="str">
        <f t="shared" ca="1" si="47"/>
        <v>Expedite</v>
      </c>
    </row>
    <row r="212" spans="1:15" x14ac:dyDescent="0.55000000000000004">
      <c r="A212" t="s">
        <v>11</v>
      </c>
      <c r="B212">
        <f t="shared" ca="1" si="36"/>
        <v>0.96021866625626651</v>
      </c>
      <c r="C212" t="str" cm="1">
        <f t="array" aca="1" ref="C212" ca="1">INDEX(A:A,RANK(B212,B:B))</f>
        <v>TAVIL INDEBE S A U</v>
      </c>
      <c r="D212" s="1">
        <f t="shared" ca="1" si="37"/>
        <v>1489.692659850157</v>
      </c>
      <c r="E212" s="2">
        <f t="shared" ca="1" si="38"/>
        <v>117.53675086217739</v>
      </c>
      <c r="F212" s="1">
        <f t="shared" ca="1" si="39"/>
        <v>121.30072930416705</v>
      </c>
      <c r="G212">
        <f t="shared" ca="1" si="40"/>
        <v>0.3613974899783462</v>
      </c>
      <c r="H212">
        <f t="shared" ca="1" si="41"/>
        <v>0</v>
      </c>
      <c r="I212" s="3">
        <f t="shared" ca="1" si="42"/>
        <v>1259.9563432548182</v>
      </c>
      <c r="J212" s="5">
        <f t="shared" ca="1" si="43"/>
        <v>44833</v>
      </c>
      <c r="K212" s="5">
        <f t="shared" ca="1" si="44"/>
        <v>44839</v>
      </c>
      <c r="L212" s="5">
        <f t="shared" ca="1" si="45"/>
        <v>44856</v>
      </c>
      <c r="M212" s="5">
        <f t="shared" ca="1" si="46"/>
        <v>44853</v>
      </c>
      <c r="N212" s="2">
        <f ca="1">Table1[[#This Row],[Shipping/frieght]]+Table1[[#This Row],[Expedite fees]]/Table1[[#This Row],[Distance]]</f>
        <v>121.30072930416705</v>
      </c>
      <c r="O212" t="str">
        <f t="shared" ca="1" si="47"/>
        <v>Standard</v>
      </c>
    </row>
    <row r="213" spans="1:15" x14ac:dyDescent="0.55000000000000004">
      <c r="A213" t="s">
        <v>12</v>
      </c>
      <c r="B213">
        <f t="shared" ca="1" si="36"/>
        <v>0.14717373028534275</v>
      </c>
      <c r="C213" t="str" cm="1">
        <f t="array" aca="1" ref="C213" ca="1">INDEX(A:A,RANK(B213,B:B))</f>
        <v>H&amp;R SOUTH AFRICA (PTY) LTD</v>
      </c>
      <c r="D213" s="1">
        <f t="shared" ca="1" si="37"/>
        <v>16598.753463069781</v>
      </c>
      <c r="E213" s="2">
        <f t="shared" ca="1" si="38"/>
        <v>1309.6416482362056</v>
      </c>
      <c r="F213" s="1">
        <f t="shared" ca="1" si="39"/>
        <v>118.26273210741786</v>
      </c>
      <c r="G213">
        <f t="shared" ca="1" si="40"/>
        <v>0.80998059737874561</v>
      </c>
      <c r="H213">
        <f t="shared" ca="1" si="41"/>
        <v>500</v>
      </c>
      <c r="I213" s="3">
        <f t="shared" ca="1" si="42"/>
        <v>1518.1909232131461</v>
      </c>
      <c r="J213" s="5">
        <f t="shared" ca="1" si="43"/>
        <v>44777</v>
      </c>
      <c r="K213" s="5">
        <f t="shared" ca="1" si="44"/>
        <v>44779</v>
      </c>
      <c r="L213" s="5">
        <f t="shared" ca="1" si="45"/>
        <v>44815</v>
      </c>
      <c r="M213" s="5">
        <f t="shared" ca="1" si="46"/>
        <v>44793</v>
      </c>
      <c r="N213" s="2">
        <f ca="1">Table1[[#This Row],[Shipping/frieght]]+Table1[[#This Row],[Expedite fees]]/Table1[[#This Row],[Distance]]</f>
        <v>118.59207144962772</v>
      </c>
      <c r="O213" t="str">
        <f t="shared" ca="1" si="47"/>
        <v>Standard</v>
      </c>
    </row>
    <row r="214" spans="1:15" x14ac:dyDescent="0.55000000000000004">
      <c r="A214" t="s">
        <v>13</v>
      </c>
      <c r="B214">
        <f t="shared" ca="1" si="36"/>
        <v>0.19732944470004987</v>
      </c>
      <c r="C214" t="str" cm="1">
        <f t="array" aca="1" ref="C214" ca="1">INDEX(A:A,RANK(B214,B:B))</f>
        <v>H&amp;R SOUTH AFRICA (PTY) LTD</v>
      </c>
      <c r="D214" s="1">
        <f t="shared" ca="1" si="37"/>
        <v>18862.352884319211</v>
      </c>
      <c r="E214" s="2">
        <f t="shared" ca="1" si="38"/>
        <v>1488.2396425727857</v>
      </c>
      <c r="F214" s="1">
        <f t="shared" ca="1" si="39"/>
        <v>122.02874252681534</v>
      </c>
      <c r="G214">
        <f t="shared" ca="1" si="40"/>
        <v>0.3482925235726031</v>
      </c>
      <c r="H214">
        <f t="shared" ca="1" si="41"/>
        <v>0</v>
      </c>
      <c r="I214" s="3">
        <f t="shared" ca="1" si="42"/>
        <v>305.03929478614066</v>
      </c>
      <c r="J214" s="5">
        <f t="shared" ca="1" si="43"/>
        <v>44845</v>
      </c>
      <c r="K214" s="5">
        <f t="shared" ca="1" si="44"/>
        <v>44848</v>
      </c>
      <c r="L214" s="5">
        <f t="shared" ca="1" si="45"/>
        <v>44866</v>
      </c>
      <c r="M214" s="5">
        <f t="shared" ca="1" si="46"/>
        <v>44862</v>
      </c>
      <c r="N214" s="2">
        <f ca="1">Table1[[#This Row],[Shipping/frieght]]+Table1[[#This Row],[Expedite fees]]/Table1[[#This Row],[Distance]]</f>
        <v>122.02874252681534</v>
      </c>
      <c r="O214" t="str">
        <f t="shared" ca="1" si="47"/>
        <v>Standard</v>
      </c>
    </row>
    <row r="215" spans="1:15" x14ac:dyDescent="0.55000000000000004">
      <c r="A215" t="s">
        <v>14</v>
      </c>
      <c r="B215">
        <f t="shared" ca="1" si="36"/>
        <v>0.74978481879572534</v>
      </c>
      <c r="C215" t="str" cm="1">
        <f t="array" aca="1" ref="C215" ca="1">INDEX(A:A,RANK(B215,B:B))</f>
        <v>H&amp;R SOUTH AFRICA (PTY) LTD</v>
      </c>
      <c r="D215" s="1">
        <f t="shared" ca="1" si="37"/>
        <v>14001.840818575492</v>
      </c>
      <c r="E215" s="2">
        <f t="shared" ca="1" si="38"/>
        <v>1104.7452405856063</v>
      </c>
      <c r="F215" s="1">
        <f t="shared" ca="1" si="39"/>
        <v>118.64336068861203</v>
      </c>
      <c r="G215">
        <f t="shared" ca="1" si="40"/>
        <v>0.48091058091542882</v>
      </c>
      <c r="H215">
        <f t="shared" ca="1" si="41"/>
        <v>0</v>
      </c>
      <c r="I215" s="3">
        <f t="shared" ca="1" si="42"/>
        <v>1151.2726859253773</v>
      </c>
      <c r="J215" s="5">
        <f t="shared" ca="1" si="43"/>
        <v>44862</v>
      </c>
      <c r="K215" s="5">
        <f t="shared" ca="1" si="44"/>
        <v>44864</v>
      </c>
      <c r="L215" s="5">
        <f t="shared" ca="1" si="45"/>
        <v>44866</v>
      </c>
      <c r="M215" s="5">
        <f t="shared" ca="1" si="46"/>
        <v>44878</v>
      </c>
      <c r="N215" s="2">
        <f ca="1">Table1[[#This Row],[Shipping/frieght]]+Table1[[#This Row],[Expedite fees]]/Table1[[#This Row],[Distance]]</f>
        <v>118.64336068861203</v>
      </c>
      <c r="O215" t="str">
        <f t="shared" ca="1" si="47"/>
        <v>Expedite</v>
      </c>
    </row>
    <row r="216" spans="1:15" x14ac:dyDescent="0.55000000000000004">
      <c r="A216" t="s">
        <v>16</v>
      </c>
      <c r="B216">
        <f t="shared" ca="1" si="36"/>
        <v>0.43398161834885296</v>
      </c>
      <c r="C216" t="str" cm="1">
        <f t="array" aca="1" ref="C216" ca="1">INDEX(A:A,RANK(B216,B:B))</f>
        <v>TAVIL INDEBE S A U</v>
      </c>
      <c r="D216" s="1">
        <f t="shared" ca="1" si="37"/>
        <v>1061.3515070680623</v>
      </c>
      <c r="E216" s="2">
        <f t="shared" ca="1" si="38"/>
        <v>83.740633907670116</v>
      </c>
      <c r="F216" s="1">
        <f t="shared" ca="1" si="39"/>
        <v>116.89845446677823</v>
      </c>
      <c r="G216">
        <f t="shared" ca="1" si="40"/>
        <v>0.35517331814355257</v>
      </c>
      <c r="H216">
        <f t="shared" ca="1" si="41"/>
        <v>0</v>
      </c>
      <c r="I216" s="3">
        <f t="shared" ca="1" si="42"/>
        <v>1294.4273795857694</v>
      </c>
      <c r="J216" s="5">
        <f t="shared" ca="1" si="43"/>
        <v>44866</v>
      </c>
      <c r="K216" s="5">
        <f t="shared" ca="1" si="44"/>
        <v>44866</v>
      </c>
      <c r="L216" s="5">
        <f t="shared" ca="1" si="45"/>
        <v>44866</v>
      </c>
      <c r="M216" s="5">
        <f t="shared" ca="1" si="46"/>
        <v>44880</v>
      </c>
      <c r="N216" s="2">
        <f ca="1">Table1[[#This Row],[Shipping/frieght]]+Table1[[#This Row],[Expedite fees]]/Table1[[#This Row],[Distance]]</f>
        <v>116.89845446677823</v>
      </c>
      <c r="O216" t="str">
        <f t="shared" ca="1" si="47"/>
        <v>Expedite</v>
      </c>
    </row>
    <row r="217" spans="1:15" x14ac:dyDescent="0.55000000000000004">
      <c r="A217" t="s">
        <v>15</v>
      </c>
      <c r="B217">
        <f t="shared" ca="1" si="36"/>
        <v>6.2938532497174959E-2</v>
      </c>
      <c r="C217" t="str" cm="1">
        <f t="array" aca="1" ref="C217" ca="1">INDEX(A:A,RANK(B217,B:B))</f>
        <v>CENTRAL STICKS S R O</v>
      </c>
      <c r="D217" s="1">
        <f t="shared" ca="1" si="37"/>
        <v>18183.681389733163</v>
      </c>
      <c r="E217" s="2">
        <f t="shared" ca="1" si="38"/>
        <v>1434.6924616499466</v>
      </c>
      <c r="F217" s="1">
        <f t="shared" ca="1" si="39"/>
        <v>118.84439527402034</v>
      </c>
      <c r="G217">
        <f t="shared" ca="1" si="40"/>
        <v>0.69965416565849969</v>
      </c>
      <c r="H217">
        <f t="shared" ca="1" si="41"/>
        <v>500</v>
      </c>
      <c r="I217" s="3">
        <f t="shared" ca="1" si="42"/>
        <v>1346.4323817797979</v>
      </c>
      <c r="J217" s="5">
        <f t="shared" ca="1" si="43"/>
        <v>44650</v>
      </c>
      <c r="K217" s="5">
        <f t="shared" ca="1" si="44"/>
        <v>44668</v>
      </c>
      <c r="L217" s="5">
        <f t="shared" ca="1" si="45"/>
        <v>44683</v>
      </c>
      <c r="M217" s="5">
        <f t="shared" ca="1" si="46"/>
        <v>44682</v>
      </c>
      <c r="N217" s="2">
        <f ca="1">Table1[[#This Row],[Shipping/frieght]]+Table1[[#This Row],[Expedite fees]]/Table1[[#This Row],[Distance]]</f>
        <v>119.21574700825231</v>
      </c>
      <c r="O217" t="str">
        <f t="shared" ca="1" si="47"/>
        <v>Standard</v>
      </c>
    </row>
    <row r="218" spans="1:15" x14ac:dyDescent="0.55000000000000004">
      <c r="A218" t="s">
        <v>9</v>
      </c>
      <c r="B218">
        <f t="shared" ca="1" si="36"/>
        <v>0.62135425004378264</v>
      </c>
      <c r="C218" t="str" cm="1">
        <f t="array" aca="1" ref="C218" ca="1">INDEX(A:A,RANK(B218,B:B))</f>
        <v>SOMIC VERPACKUNGSMASCHINEN</v>
      </c>
      <c r="D218" s="1">
        <f t="shared" ca="1" si="37"/>
        <v>10309.313226519214</v>
      </c>
      <c r="E218" s="2">
        <f t="shared" ca="1" si="38"/>
        <v>813.40481357236604</v>
      </c>
      <c r="F218" s="1">
        <f t="shared" ca="1" si="39"/>
        <v>116.04587230836714</v>
      </c>
      <c r="G218">
        <f t="shared" ca="1" si="40"/>
        <v>0.41740333643751637</v>
      </c>
      <c r="H218">
        <f t="shared" ca="1" si="41"/>
        <v>0</v>
      </c>
      <c r="I218" s="3">
        <f t="shared" ca="1" si="42"/>
        <v>1558.5529936072501</v>
      </c>
      <c r="J218" s="5">
        <f t="shared" ca="1" si="43"/>
        <v>44813</v>
      </c>
      <c r="K218" s="5">
        <f t="shared" ca="1" si="44"/>
        <v>44820</v>
      </c>
      <c r="L218" s="5">
        <f t="shared" ca="1" si="45"/>
        <v>44821</v>
      </c>
      <c r="M218" s="5">
        <f t="shared" ca="1" si="46"/>
        <v>44834</v>
      </c>
      <c r="N218" s="2">
        <f ca="1">Table1[[#This Row],[Shipping/frieght]]+Table1[[#This Row],[Expedite fees]]/Table1[[#This Row],[Distance]]</f>
        <v>116.04587230836714</v>
      </c>
      <c r="O218" t="str">
        <f t="shared" ca="1" si="47"/>
        <v>Expedite</v>
      </c>
    </row>
    <row r="219" spans="1:15" x14ac:dyDescent="0.55000000000000004">
      <c r="A219" t="s">
        <v>10</v>
      </c>
      <c r="B219">
        <f t="shared" ca="1" si="36"/>
        <v>0.50759802890755668</v>
      </c>
      <c r="C219" t="str" cm="1">
        <f t="array" aca="1" ref="C219" ca="1">INDEX(A:A,RANK(B219,B:B))</f>
        <v>TAVIL INDEBE S A U</v>
      </c>
      <c r="D219" s="1">
        <f t="shared" ca="1" si="37"/>
        <v>13103.846586203053</v>
      </c>
      <c r="E219" s="2">
        <f t="shared" ca="1" si="38"/>
        <v>1033.8934956514208</v>
      </c>
      <c r="F219" s="1">
        <f t="shared" ca="1" si="39"/>
        <v>119.02105902133273</v>
      </c>
      <c r="G219">
        <f t="shared" ca="1" si="40"/>
        <v>2.8157951969710826E-2</v>
      </c>
      <c r="H219">
        <f t="shared" ca="1" si="41"/>
        <v>0</v>
      </c>
      <c r="I219" s="3">
        <f t="shared" ca="1" si="42"/>
        <v>1623.7794166609681</v>
      </c>
      <c r="J219" s="5">
        <f t="shared" ca="1" si="43"/>
        <v>44853</v>
      </c>
      <c r="K219" s="5">
        <f t="shared" ca="1" si="44"/>
        <v>44855</v>
      </c>
      <c r="L219" s="5">
        <f t="shared" ca="1" si="45"/>
        <v>44855</v>
      </c>
      <c r="M219" s="5">
        <f t="shared" ca="1" si="46"/>
        <v>44869</v>
      </c>
      <c r="N219" s="2">
        <f ca="1">Table1[[#This Row],[Shipping/frieght]]+Table1[[#This Row],[Expedite fees]]/Table1[[#This Row],[Distance]]</f>
        <v>119.02105902133273</v>
      </c>
      <c r="O219" t="str">
        <f t="shared" ca="1" si="47"/>
        <v>Expedite</v>
      </c>
    </row>
    <row r="220" spans="1:15" x14ac:dyDescent="0.55000000000000004">
      <c r="A220" t="s">
        <v>11</v>
      </c>
      <c r="B220">
        <f t="shared" ca="1" si="36"/>
        <v>0.58787055483396045</v>
      </c>
      <c r="C220" t="str" cm="1">
        <f t="array" aca="1" ref="C220" ca="1">INDEX(A:A,RANK(B220,B:B))</f>
        <v>TAVIL INDEBE S A U</v>
      </c>
      <c r="D220" s="1">
        <f t="shared" ca="1" si="37"/>
        <v>13105.709797444015</v>
      </c>
      <c r="E220" s="2">
        <f t="shared" ca="1" si="38"/>
        <v>1034.0405030183329</v>
      </c>
      <c r="F220" s="1">
        <f t="shared" ca="1" si="39"/>
        <v>111.27903338018747</v>
      </c>
      <c r="G220">
        <f t="shared" ca="1" si="40"/>
        <v>0.27901968135595256</v>
      </c>
      <c r="H220">
        <f t="shared" ca="1" si="41"/>
        <v>0</v>
      </c>
      <c r="I220" s="3">
        <f t="shared" ca="1" si="42"/>
        <v>608.52156218941639</v>
      </c>
      <c r="J220" s="5">
        <f t="shared" ca="1" si="43"/>
        <v>44663</v>
      </c>
      <c r="K220" s="5">
        <f t="shared" ca="1" si="44"/>
        <v>44678</v>
      </c>
      <c r="L220" s="5">
        <f t="shared" ca="1" si="45"/>
        <v>44686</v>
      </c>
      <c r="M220" s="5">
        <f t="shared" ca="1" si="46"/>
        <v>44692</v>
      </c>
      <c r="N220" s="2">
        <f ca="1">Table1[[#This Row],[Shipping/frieght]]+Table1[[#This Row],[Expedite fees]]/Table1[[#This Row],[Distance]]</f>
        <v>111.27903338018747</v>
      </c>
      <c r="O220" t="str">
        <f t="shared" ca="1" si="47"/>
        <v>Expedite</v>
      </c>
    </row>
    <row r="221" spans="1:15" x14ac:dyDescent="0.55000000000000004">
      <c r="A221" t="s">
        <v>12</v>
      </c>
      <c r="B221">
        <f t="shared" ca="1" si="36"/>
        <v>0.59786871202174496</v>
      </c>
      <c r="C221" t="str" cm="1">
        <f t="array" aca="1" ref="C221" ca="1">INDEX(A:A,RANK(B221,B:B))</f>
        <v>H&amp;R SOUTH AFRICA (PTY) LTD</v>
      </c>
      <c r="D221" s="1">
        <f t="shared" ca="1" si="37"/>
        <v>13633.853706588772</v>
      </c>
      <c r="E221" s="2">
        <f t="shared" ca="1" si="38"/>
        <v>1075.711057449854</v>
      </c>
      <c r="F221" s="1">
        <f t="shared" ca="1" si="39"/>
        <v>114.39875699678831</v>
      </c>
      <c r="G221">
        <f t="shared" ca="1" si="40"/>
        <v>0.86798716971342627</v>
      </c>
      <c r="H221">
        <f t="shared" ca="1" si="41"/>
        <v>500</v>
      </c>
      <c r="I221" s="3">
        <f t="shared" ca="1" si="42"/>
        <v>624.58951329518368</v>
      </c>
      <c r="J221" s="5">
        <f t="shared" ca="1" si="43"/>
        <v>44677</v>
      </c>
      <c r="K221" s="5">
        <f t="shared" ca="1" si="44"/>
        <v>44695</v>
      </c>
      <c r="L221" s="5">
        <f t="shared" ca="1" si="45"/>
        <v>44721</v>
      </c>
      <c r="M221" s="5">
        <f t="shared" ca="1" si="46"/>
        <v>44709</v>
      </c>
      <c r="N221" s="2">
        <f ca="1">Table1[[#This Row],[Shipping/frieght]]+Table1[[#This Row],[Expedite fees]]/Table1[[#This Row],[Distance]]</f>
        <v>115.19928276508391</v>
      </c>
      <c r="O221" t="str">
        <f t="shared" ca="1" si="47"/>
        <v>Standard</v>
      </c>
    </row>
    <row r="222" spans="1:15" x14ac:dyDescent="0.55000000000000004">
      <c r="A222" t="s">
        <v>13</v>
      </c>
      <c r="B222">
        <f t="shared" ca="1" si="36"/>
        <v>0.42937350492818782</v>
      </c>
      <c r="C222" t="str" cm="1">
        <f t="array" aca="1" ref="C222" ca="1">INDEX(A:A,RANK(B222,B:B))</f>
        <v>UNILEVER ASCC</v>
      </c>
      <c r="D222" s="1">
        <f t="shared" ca="1" si="37"/>
        <v>12008.880396574663</v>
      </c>
      <c r="E222" s="2">
        <f t="shared" ca="1" si="38"/>
        <v>947.50066328974083</v>
      </c>
      <c r="F222" s="1">
        <f t="shared" ca="1" si="39"/>
        <v>121.04046001383472</v>
      </c>
      <c r="G222">
        <f t="shared" ca="1" si="40"/>
        <v>0.25881644072748022</v>
      </c>
      <c r="H222">
        <f t="shared" ca="1" si="41"/>
        <v>0</v>
      </c>
      <c r="I222" s="3">
        <f t="shared" ca="1" si="42"/>
        <v>1855.3386091986622</v>
      </c>
      <c r="J222" s="5">
        <f t="shared" ca="1" si="43"/>
        <v>44711</v>
      </c>
      <c r="K222" s="5">
        <f t="shared" ca="1" si="44"/>
        <v>44753</v>
      </c>
      <c r="L222" s="5">
        <f t="shared" ca="1" si="45"/>
        <v>44865</v>
      </c>
      <c r="M222" s="5">
        <f t="shared" ca="1" si="46"/>
        <v>44767</v>
      </c>
      <c r="N222" s="2">
        <f ca="1">Table1[[#This Row],[Shipping/frieght]]+Table1[[#This Row],[Expedite fees]]/Table1[[#This Row],[Distance]]</f>
        <v>121.04046001383472</v>
      </c>
      <c r="O222" t="str">
        <f t="shared" ca="1" si="47"/>
        <v>Standard</v>
      </c>
    </row>
    <row r="223" spans="1:15" x14ac:dyDescent="0.55000000000000004">
      <c r="A223" t="s">
        <v>14</v>
      </c>
      <c r="B223">
        <f t="shared" ca="1" si="36"/>
        <v>0.45752977806415962</v>
      </c>
      <c r="C223" t="str" cm="1">
        <f t="array" aca="1" ref="C223" ca="1">INDEX(A:A,RANK(B223,B:B))</f>
        <v>UNILEVER ASCC</v>
      </c>
      <c r="D223" s="1">
        <f t="shared" ca="1" si="37"/>
        <v>19305.804117692383</v>
      </c>
      <c r="E223" s="2">
        <f t="shared" ca="1" si="38"/>
        <v>1523.227944885929</v>
      </c>
      <c r="F223" s="1">
        <f t="shared" ca="1" si="39"/>
        <v>127.3906425220668</v>
      </c>
      <c r="G223">
        <f t="shared" ca="1" si="40"/>
        <v>0.3335248131589269</v>
      </c>
      <c r="H223">
        <f t="shared" ca="1" si="41"/>
        <v>0</v>
      </c>
      <c r="I223" s="3">
        <f t="shared" ca="1" si="42"/>
        <v>2336.3813551103849</v>
      </c>
      <c r="J223" s="5">
        <f t="shared" ca="1" si="43"/>
        <v>44863</v>
      </c>
      <c r="K223" s="5">
        <f t="shared" ca="1" si="44"/>
        <v>44864</v>
      </c>
      <c r="L223" s="5">
        <f t="shared" ca="1" si="45"/>
        <v>44865</v>
      </c>
      <c r="M223" s="5">
        <f t="shared" ca="1" si="46"/>
        <v>44878</v>
      </c>
      <c r="N223" s="2">
        <f ca="1">Table1[[#This Row],[Shipping/frieght]]+Table1[[#This Row],[Expedite fees]]/Table1[[#This Row],[Distance]]</f>
        <v>127.3906425220668</v>
      </c>
      <c r="O223" t="str">
        <f t="shared" ca="1" si="47"/>
        <v>Expedite</v>
      </c>
    </row>
    <row r="224" spans="1:15" x14ac:dyDescent="0.55000000000000004">
      <c r="A224" t="s">
        <v>16</v>
      </c>
      <c r="B224">
        <f t="shared" ca="1" si="36"/>
        <v>0.52325218739007229</v>
      </c>
      <c r="C224" t="str" cm="1">
        <f t="array" aca="1" ref="C224" ca="1">INDEX(A:A,RANK(B224,B:B))</f>
        <v>TAVIL INDEBE S A U</v>
      </c>
      <c r="D224" s="1">
        <f t="shared" ca="1" si="37"/>
        <v>11778.379528990288</v>
      </c>
      <c r="E224" s="2">
        <f t="shared" ca="1" si="38"/>
        <v>929.31414483733374</v>
      </c>
      <c r="F224" s="1">
        <f t="shared" ca="1" si="39"/>
        <v>113.87432562314339</v>
      </c>
      <c r="G224">
        <f t="shared" ca="1" si="40"/>
        <v>0.39474535363051022</v>
      </c>
      <c r="H224">
        <f t="shared" ca="1" si="41"/>
        <v>0</v>
      </c>
      <c r="I224" s="3">
        <f t="shared" ca="1" si="42"/>
        <v>1677.1848527220029</v>
      </c>
      <c r="J224" s="5">
        <f t="shared" ca="1" si="43"/>
        <v>44761</v>
      </c>
      <c r="K224" s="5">
        <f t="shared" ca="1" si="44"/>
        <v>44791</v>
      </c>
      <c r="L224" s="5">
        <f t="shared" ca="1" si="45"/>
        <v>44852</v>
      </c>
      <c r="M224" s="5">
        <f t="shared" ca="1" si="46"/>
        <v>44805</v>
      </c>
      <c r="N224" s="2">
        <f ca="1">Table1[[#This Row],[Shipping/frieght]]+Table1[[#This Row],[Expedite fees]]/Table1[[#This Row],[Distance]]</f>
        <v>113.87432562314339</v>
      </c>
      <c r="O224" t="str">
        <f t="shared" ca="1" si="47"/>
        <v>Standard</v>
      </c>
    </row>
    <row r="225" spans="1:15" x14ac:dyDescent="0.55000000000000004">
      <c r="A225" t="s">
        <v>15</v>
      </c>
      <c r="B225">
        <f t="shared" ca="1" si="36"/>
        <v>1.2139404738369608E-2</v>
      </c>
      <c r="C225" t="str" cm="1">
        <f t="array" aca="1" ref="C225" ca="1">INDEX(A:A,RANK(B225,B:B))</f>
        <v>CENTRAL STICKS S.R.O.</v>
      </c>
      <c r="D225" s="1">
        <f t="shared" ca="1" si="37"/>
        <v>11567.902194414852</v>
      </c>
      <c r="E225" s="2">
        <f t="shared" ca="1" si="38"/>
        <v>912.70748313933177</v>
      </c>
      <c r="F225" s="1">
        <f t="shared" ca="1" si="39"/>
        <v>125.51587775793182</v>
      </c>
      <c r="G225">
        <f t="shared" ca="1" si="40"/>
        <v>1.9153554995552269E-2</v>
      </c>
      <c r="H225">
        <f t="shared" ca="1" si="41"/>
        <v>0</v>
      </c>
      <c r="I225" s="3">
        <f t="shared" ca="1" si="42"/>
        <v>805.82313724646838</v>
      </c>
      <c r="J225" s="5">
        <f t="shared" ca="1" si="43"/>
        <v>44713</v>
      </c>
      <c r="K225" s="5">
        <f t="shared" ca="1" si="44"/>
        <v>44754</v>
      </c>
      <c r="L225" s="5">
        <f t="shared" ca="1" si="45"/>
        <v>44809</v>
      </c>
      <c r="M225" s="5">
        <f t="shared" ca="1" si="46"/>
        <v>44768</v>
      </c>
      <c r="N225" s="2">
        <f ca="1">Table1[[#This Row],[Shipping/frieght]]+Table1[[#This Row],[Expedite fees]]/Table1[[#This Row],[Distance]]</f>
        <v>125.51587775793182</v>
      </c>
      <c r="O225" t="str">
        <f t="shared" ca="1" si="47"/>
        <v>Standard</v>
      </c>
    </row>
    <row r="226" spans="1:15" x14ac:dyDescent="0.55000000000000004">
      <c r="A226" t="s">
        <v>9</v>
      </c>
      <c r="B226">
        <f t="shared" ca="1" si="36"/>
        <v>0.28303654837779313</v>
      </c>
      <c r="C226" t="str" cm="1">
        <f t="array" aca="1" ref="C226" ca="1">INDEX(A:A,RANK(B226,B:B))</f>
        <v>TAVIL INDEBE S A U</v>
      </c>
      <c r="D226" s="1">
        <f t="shared" ca="1" si="37"/>
        <v>11584.807249050436</v>
      </c>
      <c r="E226" s="2">
        <f t="shared" ca="1" si="38"/>
        <v>914.04129195007943</v>
      </c>
      <c r="F226" s="1">
        <f t="shared" ca="1" si="39"/>
        <v>119.64455492741475</v>
      </c>
      <c r="G226">
        <f t="shared" ca="1" si="40"/>
        <v>0.32721382230515506</v>
      </c>
      <c r="H226">
        <f t="shared" ca="1" si="41"/>
        <v>0</v>
      </c>
      <c r="I226" s="3">
        <f t="shared" ca="1" si="42"/>
        <v>1812.0314843375854</v>
      </c>
      <c r="J226" s="5">
        <f t="shared" ca="1" si="43"/>
        <v>44823</v>
      </c>
      <c r="K226" s="5">
        <f t="shared" ca="1" si="44"/>
        <v>44823</v>
      </c>
      <c r="L226" s="5">
        <f t="shared" ca="1" si="45"/>
        <v>44823</v>
      </c>
      <c r="M226" s="5">
        <f t="shared" ca="1" si="46"/>
        <v>44837</v>
      </c>
      <c r="N226" s="2">
        <f ca="1">Table1[[#This Row],[Shipping/frieght]]+Table1[[#This Row],[Expedite fees]]/Table1[[#This Row],[Distance]]</f>
        <v>119.64455492741475</v>
      </c>
      <c r="O226" t="str">
        <f t="shared" ca="1" si="47"/>
        <v>Expedite</v>
      </c>
    </row>
    <row r="227" spans="1:15" x14ac:dyDescent="0.55000000000000004">
      <c r="A227" t="s">
        <v>10</v>
      </c>
      <c r="B227">
        <f t="shared" ca="1" si="36"/>
        <v>0.1420288712572193</v>
      </c>
      <c r="C227" t="str" cm="1">
        <f t="array" aca="1" ref="C227" ca="1">INDEX(A:A,RANK(B227,B:B))</f>
        <v>UNILEVER ASIA PRIVATE LIMITED</v>
      </c>
      <c r="D227" s="1">
        <f t="shared" ca="1" si="37"/>
        <v>1569.1129136820202</v>
      </c>
      <c r="E227" s="2">
        <f t="shared" ca="1" si="38"/>
        <v>123.80300888951139</v>
      </c>
      <c r="F227" s="1">
        <f t="shared" ca="1" si="39"/>
        <v>125.21581927783426</v>
      </c>
      <c r="G227">
        <f t="shared" ca="1" si="40"/>
        <v>0.87197489046462617</v>
      </c>
      <c r="H227">
        <f t="shared" ca="1" si="41"/>
        <v>0</v>
      </c>
      <c r="I227" s="3">
        <f t="shared" ca="1" si="42"/>
        <v>692.68112055268818</v>
      </c>
      <c r="J227" s="5">
        <f t="shared" ca="1" si="43"/>
        <v>44848</v>
      </c>
      <c r="K227" s="5">
        <f t="shared" ca="1" si="44"/>
        <v>44861</v>
      </c>
      <c r="L227" s="5">
        <f t="shared" ca="1" si="45"/>
        <v>44865</v>
      </c>
      <c r="M227" s="5">
        <f t="shared" ca="1" si="46"/>
        <v>44875</v>
      </c>
      <c r="N227" s="2">
        <f ca="1">Table1[[#This Row],[Shipping/frieght]]+Table1[[#This Row],[Expedite fees]]/Table1[[#This Row],[Distance]]</f>
        <v>125.21581927783426</v>
      </c>
      <c r="O227" t="str">
        <f t="shared" ca="1" si="47"/>
        <v>Expedite</v>
      </c>
    </row>
    <row r="228" spans="1:15" x14ac:dyDescent="0.55000000000000004">
      <c r="A228" t="s">
        <v>11</v>
      </c>
      <c r="B228">
        <f t="shared" ca="1" si="36"/>
        <v>0.26018793344634039</v>
      </c>
      <c r="C228" t="str" cm="1">
        <f t="array" aca="1" ref="C228" ca="1">INDEX(A:A,RANK(B228,B:B))</f>
        <v>POSIMAT S.A.</v>
      </c>
      <c r="D228" s="1">
        <f t="shared" ca="1" si="37"/>
        <v>19270.513189312285</v>
      </c>
      <c r="E228" s="2">
        <f t="shared" ca="1" si="38"/>
        <v>1520.4434906367392</v>
      </c>
      <c r="F228" s="1">
        <f t="shared" ca="1" si="39"/>
        <v>115.88588294470991</v>
      </c>
      <c r="G228">
        <f t="shared" ca="1" si="40"/>
        <v>0.98192756757788424</v>
      </c>
      <c r="H228">
        <f t="shared" ca="1" si="41"/>
        <v>0</v>
      </c>
      <c r="I228" s="3">
        <f t="shared" ca="1" si="42"/>
        <v>1340.2465482097534</v>
      </c>
      <c r="J228" s="5">
        <f t="shared" ca="1" si="43"/>
        <v>44684</v>
      </c>
      <c r="K228" s="5">
        <f t="shared" ca="1" si="44"/>
        <v>44767</v>
      </c>
      <c r="L228" s="5">
        <f t="shared" ca="1" si="45"/>
        <v>44776</v>
      </c>
      <c r="M228" s="5">
        <f t="shared" ca="1" si="46"/>
        <v>44781</v>
      </c>
      <c r="N228" s="2">
        <f ca="1">Table1[[#This Row],[Shipping/frieght]]+Table1[[#This Row],[Expedite fees]]/Table1[[#This Row],[Distance]]</f>
        <v>115.88588294470991</v>
      </c>
      <c r="O228" t="str">
        <f t="shared" ca="1" si="47"/>
        <v>Expedite</v>
      </c>
    </row>
    <row r="229" spans="1:15" x14ac:dyDescent="0.55000000000000004">
      <c r="A229" t="s">
        <v>12</v>
      </c>
      <c r="B229">
        <f t="shared" ca="1" si="36"/>
        <v>0.60146907524121984</v>
      </c>
      <c r="C229" t="str" cm="1">
        <f t="array" aca="1" ref="C229" ca="1">INDEX(A:A,RANK(B229,B:B))</f>
        <v>UNILEVER ASCC</v>
      </c>
      <c r="D229" s="1">
        <f t="shared" ca="1" si="37"/>
        <v>5664.2223145700691</v>
      </c>
      <c r="E229" s="2">
        <f t="shared" ca="1" si="38"/>
        <v>446.90714061957846</v>
      </c>
      <c r="F229" s="1">
        <f t="shared" ca="1" si="39"/>
        <v>117.79071982715942</v>
      </c>
      <c r="G229">
        <f t="shared" ca="1" si="40"/>
        <v>0.899378160092423</v>
      </c>
      <c r="H229">
        <f t="shared" ca="1" si="41"/>
        <v>0</v>
      </c>
      <c r="I229" s="3">
        <f t="shared" ca="1" si="42"/>
        <v>1341.4954070430713</v>
      </c>
      <c r="J229" s="5">
        <f t="shared" ca="1" si="43"/>
        <v>44735</v>
      </c>
      <c r="K229" s="5">
        <f t="shared" ca="1" si="44"/>
        <v>44776</v>
      </c>
      <c r="L229" s="5">
        <f t="shared" ca="1" si="45"/>
        <v>44778</v>
      </c>
      <c r="M229" s="5">
        <f t="shared" ca="1" si="46"/>
        <v>44790</v>
      </c>
      <c r="N229" s="2">
        <f ca="1">Table1[[#This Row],[Shipping/frieght]]+Table1[[#This Row],[Expedite fees]]/Table1[[#This Row],[Distance]]</f>
        <v>117.79071982715942</v>
      </c>
      <c r="O229" t="str">
        <f t="shared" ca="1" si="47"/>
        <v>Expedite</v>
      </c>
    </row>
    <row r="230" spans="1:15" x14ac:dyDescent="0.55000000000000004">
      <c r="A230" t="s">
        <v>13</v>
      </c>
      <c r="B230">
        <f t="shared" ca="1" si="36"/>
        <v>0.93102082628243954</v>
      </c>
      <c r="C230" t="str" cm="1">
        <f t="array" aca="1" ref="C230" ca="1">INDEX(A:A,RANK(B230,B:B))</f>
        <v>CENTRAL STICKS S.R.O.</v>
      </c>
      <c r="D230" s="1">
        <f t="shared" ca="1" si="37"/>
        <v>4097.8491662776269</v>
      </c>
      <c r="E230" s="2">
        <f t="shared" ca="1" si="38"/>
        <v>323.32029921930473</v>
      </c>
      <c r="F230" s="1">
        <f t="shared" ca="1" si="39"/>
        <v>124.87108826316913</v>
      </c>
      <c r="G230">
        <f t="shared" ca="1" si="40"/>
        <v>0.45209977134351975</v>
      </c>
      <c r="H230">
        <f t="shared" ca="1" si="41"/>
        <v>0</v>
      </c>
      <c r="I230" s="3">
        <f t="shared" ca="1" si="42"/>
        <v>2130.6540714188336</v>
      </c>
      <c r="J230" s="5">
        <f t="shared" ca="1" si="43"/>
        <v>44857</v>
      </c>
      <c r="K230" s="5">
        <f t="shared" ca="1" si="44"/>
        <v>44860</v>
      </c>
      <c r="L230" s="5">
        <f t="shared" ca="1" si="45"/>
        <v>44867</v>
      </c>
      <c r="M230" s="5">
        <f t="shared" ca="1" si="46"/>
        <v>44874</v>
      </c>
      <c r="N230" s="2">
        <f ca="1">Table1[[#This Row],[Shipping/frieght]]+Table1[[#This Row],[Expedite fees]]/Table1[[#This Row],[Distance]]</f>
        <v>124.87108826316913</v>
      </c>
      <c r="O230" t="str">
        <f t="shared" ca="1" si="47"/>
        <v>Expedite</v>
      </c>
    </row>
    <row r="231" spans="1:15" x14ac:dyDescent="0.55000000000000004">
      <c r="A231" t="s">
        <v>14</v>
      </c>
      <c r="B231">
        <f t="shared" ca="1" si="36"/>
        <v>0.13371146845109505</v>
      </c>
      <c r="C231" t="str" cm="1">
        <f t="array" aca="1" ref="C231" ca="1">INDEX(A:A,RANK(B231,B:B))</f>
        <v>UNILEVER ASCC</v>
      </c>
      <c r="D231" s="1">
        <f t="shared" ca="1" si="37"/>
        <v>3315.681152620733</v>
      </c>
      <c r="E231" s="2">
        <f t="shared" ca="1" si="38"/>
        <v>261.60724294177584</v>
      </c>
      <c r="F231" s="1">
        <f t="shared" ca="1" si="39"/>
        <v>112.236208420906</v>
      </c>
      <c r="G231">
        <f t="shared" ca="1" si="40"/>
        <v>0.49690276178441017</v>
      </c>
      <c r="H231">
        <f t="shared" ca="1" si="41"/>
        <v>0</v>
      </c>
      <c r="I231" s="3">
        <f t="shared" ca="1" si="42"/>
        <v>818.16000564724936</v>
      </c>
      <c r="J231" s="5">
        <f t="shared" ca="1" si="43"/>
        <v>44780</v>
      </c>
      <c r="K231" s="5">
        <f t="shared" ca="1" si="44"/>
        <v>44787</v>
      </c>
      <c r="L231" s="5">
        <f t="shared" ca="1" si="45"/>
        <v>44787</v>
      </c>
      <c r="M231" s="5">
        <f t="shared" ca="1" si="46"/>
        <v>44801</v>
      </c>
      <c r="N231" s="2">
        <f ca="1">Table1[[#This Row],[Shipping/frieght]]+Table1[[#This Row],[Expedite fees]]/Table1[[#This Row],[Distance]]</f>
        <v>112.236208420906</v>
      </c>
      <c r="O231" t="str">
        <f t="shared" ca="1" si="47"/>
        <v>Expedite</v>
      </c>
    </row>
    <row r="232" spans="1:15" x14ac:dyDescent="0.55000000000000004">
      <c r="A232" t="s">
        <v>16</v>
      </c>
      <c r="B232">
        <f t="shared" ca="1" si="36"/>
        <v>0.5129538683038336</v>
      </c>
      <c r="C232" t="str" cm="1">
        <f t="array" aca="1" ref="C232" ca="1">INDEX(A:A,RANK(B232,B:B))</f>
        <v>UNILEVER ASIA PRIVATE LIMITED</v>
      </c>
      <c r="D232" s="1">
        <f t="shared" ca="1" si="37"/>
        <v>16006.595903202737</v>
      </c>
      <c r="E232" s="2">
        <f t="shared" ca="1" si="38"/>
        <v>1262.9204167626958</v>
      </c>
      <c r="F232" s="1">
        <f t="shared" ca="1" si="39"/>
        <v>123.54612686346218</v>
      </c>
      <c r="G232">
        <f t="shared" ca="1" si="40"/>
        <v>0.16256790333316762</v>
      </c>
      <c r="H232">
        <f t="shared" ca="1" si="41"/>
        <v>0</v>
      </c>
      <c r="I232" s="3">
        <f t="shared" ca="1" si="42"/>
        <v>423.94977964229201</v>
      </c>
      <c r="J232" s="5">
        <f t="shared" ca="1" si="43"/>
        <v>44728</v>
      </c>
      <c r="K232" s="5">
        <f t="shared" ca="1" si="44"/>
        <v>44797</v>
      </c>
      <c r="L232" s="5">
        <f t="shared" ca="1" si="45"/>
        <v>44813</v>
      </c>
      <c r="M232" s="5">
        <f t="shared" ca="1" si="46"/>
        <v>44811</v>
      </c>
      <c r="N232" s="2">
        <f ca="1">Table1[[#This Row],[Shipping/frieght]]+Table1[[#This Row],[Expedite fees]]/Table1[[#This Row],[Distance]]</f>
        <v>123.54612686346218</v>
      </c>
      <c r="O232" t="str">
        <f t="shared" ca="1" si="47"/>
        <v>Standard</v>
      </c>
    </row>
    <row r="233" spans="1:15" x14ac:dyDescent="0.55000000000000004">
      <c r="A233" t="s">
        <v>15</v>
      </c>
      <c r="B233">
        <f t="shared" ca="1" si="36"/>
        <v>0.25748587530905098</v>
      </c>
      <c r="C233" t="str" cm="1">
        <f t="array" aca="1" ref="C233" ca="1">INDEX(A:A,RANK(B233,B:B))</f>
        <v>CENTRAL STICKS S.R.O.</v>
      </c>
      <c r="D233" s="1">
        <f t="shared" ca="1" si="37"/>
        <v>15385.204622695901</v>
      </c>
      <c r="E233" s="2">
        <f t="shared" ca="1" si="38"/>
        <v>1213.8926447307065</v>
      </c>
      <c r="F233" s="1">
        <f t="shared" ca="1" si="39"/>
        <v>119.74619903070933</v>
      </c>
      <c r="G233">
        <f t="shared" ca="1" si="40"/>
        <v>0.21077761050489741</v>
      </c>
      <c r="H233">
        <f t="shared" ca="1" si="41"/>
        <v>0</v>
      </c>
      <c r="I233" s="3">
        <f t="shared" ca="1" si="42"/>
        <v>1577.2420122447193</v>
      </c>
      <c r="J233" s="5">
        <f t="shared" ca="1" si="43"/>
        <v>44746</v>
      </c>
      <c r="K233" s="5">
        <f t="shared" ca="1" si="44"/>
        <v>44746</v>
      </c>
      <c r="L233" s="5">
        <f t="shared" ca="1" si="45"/>
        <v>44746</v>
      </c>
      <c r="M233" s="5">
        <f t="shared" ca="1" si="46"/>
        <v>44760</v>
      </c>
      <c r="N233" s="2">
        <f ca="1">Table1[[#This Row],[Shipping/frieght]]+Table1[[#This Row],[Expedite fees]]/Table1[[#This Row],[Distance]]</f>
        <v>119.74619903070933</v>
      </c>
      <c r="O233" t="str">
        <f t="shared" ca="1" si="47"/>
        <v>Expedite</v>
      </c>
    </row>
    <row r="234" spans="1:15" x14ac:dyDescent="0.55000000000000004">
      <c r="A234" t="s">
        <v>9</v>
      </c>
      <c r="B234">
        <f t="shared" ca="1" si="36"/>
        <v>0.24882149603909121</v>
      </c>
      <c r="C234" t="str" cm="1">
        <f t="array" aca="1" ref="C234" ca="1">INDEX(A:A,RANK(B234,B:B))</f>
        <v>SOMIC VERPACKUNGSMASCHINEN</v>
      </c>
      <c r="D234" s="1">
        <f t="shared" ca="1" si="37"/>
        <v>1160.9922538691974</v>
      </c>
      <c r="E234" s="2">
        <f t="shared" ca="1" si="38"/>
        <v>91.602288830279676</v>
      </c>
      <c r="F234" s="1">
        <f t="shared" ca="1" si="39"/>
        <v>111.21632104510628</v>
      </c>
      <c r="G234">
        <f t="shared" ca="1" si="40"/>
        <v>0.28197591930073429</v>
      </c>
      <c r="H234">
        <f t="shared" ca="1" si="41"/>
        <v>0</v>
      </c>
      <c r="I234" s="3">
        <f t="shared" ca="1" si="42"/>
        <v>1144.0775798064224</v>
      </c>
      <c r="J234" s="5">
        <f t="shared" ca="1" si="43"/>
        <v>44655</v>
      </c>
      <c r="K234" s="5">
        <f t="shared" ca="1" si="44"/>
        <v>44719</v>
      </c>
      <c r="L234" s="5">
        <f t="shared" ca="1" si="45"/>
        <v>44738</v>
      </c>
      <c r="M234" s="5">
        <f t="shared" ca="1" si="46"/>
        <v>44733</v>
      </c>
      <c r="N234" s="2">
        <f ca="1">Table1[[#This Row],[Shipping/frieght]]+Table1[[#This Row],[Expedite fees]]/Table1[[#This Row],[Distance]]</f>
        <v>111.21632104510628</v>
      </c>
      <c r="O234" t="str">
        <f t="shared" ca="1" si="47"/>
        <v>Standard</v>
      </c>
    </row>
    <row r="235" spans="1:15" x14ac:dyDescent="0.55000000000000004">
      <c r="A235" t="s">
        <v>10</v>
      </c>
      <c r="B235">
        <f t="shared" ca="1" si="36"/>
        <v>0.90900015051761607</v>
      </c>
      <c r="C235" t="str" cm="1">
        <f t="array" aca="1" ref="C235" ca="1">INDEX(A:A,RANK(B235,B:B))</f>
        <v>CENTRAL STICKS S R O</v>
      </c>
      <c r="D235" s="1">
        <f t="shared" ca="1" si="37"/>
        <v>5669.5653764327035</v>
      </c>
      <c r="E235" s="2">
        <f t="shared" ca="1" si="38"/>
        <v>447.32870820054029</v>
      </c>
      <c r="F235" s="1">
        <f t="shared" ca="1" si="39"/>
        <v>112.59788820243541</v>
      </c>
      <c r="G235">
        <f t="shared" ca="1" si="40"/>
        <v>0.86135887121474031</v>
      </c>
      <c r="H235">
        <f t="shared" ca="1" si="41"/>
        <v>500</v>
      </c>
      <c r="I235" s="3">
        <f t="shared" ca="1" si="42"/>
        <v>576.56317784114253</v>
      </c>
      <c r="J235" s="5">
        <f t="shared" ca="1" si="43"/>
        <v>44799</v>
      </c>
      <c r="K235" s="5">
        <f t="shared" ca="1" si="44"/>
        <v>44816</v>
      </c>
      <c r="L235" s="5">
        <f t="shared" ca="1" si="45"/>
        <v>44839</v>
      </c>
      <c r="M235" s="5">
        <f t="shared" ca="1" si="46"/>
        <v>44830</v>
      </c>
      <c r="N235" s="2">
        <f ca="1">Table1[[#This Row],[Shipping/frieght]]+Table1[[#This Row],[Expedite fees]]/Table1[[#This Row],[Distance]]</f>
        <v>113.46509585498127</v>
      </c>
      <c r="O235" t="str">
        <f t="shared" ca="1" si="47"/>
        <v>Standard</v>
      </c>
    </row>
    <row r="236" spans="1:15" x14ac:dyDescent="0.55000000000000004">
      <c r="A236" t="s">
        <v>11</v>
      </c>
      <c r="B236">
        <f t="shared" ca="1" si="36"/>
        <v>0.59147803824344602</v>
      </c>
      <c r="C236" t="str" cm="1">
        <f t="array" aca="1" ref="C236" ca="1">INDEX(A:A,RANK(B236,B:B))</f>
        <v>POSIMAT S.A.</v>
      </c>
      <c r="D236" s="1">
        <f t="shared" ca="1" si="37"/>
        <v>12306.858046675239</v>
      </c>
      <c r="E236" s="2">
        <f t="shared" ca="1" si="38"/>
        <v>971.01109988267638</v>
      </c>
      <c r="F236" s="1">
        <f t="shared" ca="1" si="39"/>
        <v>126.24625086458076</v>
      </c>
      <c r="G236">
        <f t="shared" ca="1" si="40"/>
        <v>0.26473407411653316</v>
      </c>
      <c r="H236">
        <f t="shared" ca="1" si="41"/>
        <v>0</v>
      </c>
      <c r="I236" s="3">
        <f t="shared" ca="1" si="42"/>
        <v>1063.4593739916434</v>
      </c>
      <c r="J236" s="5">
        <f t="shared" ca="1" si="43"/>
        <v>44828</v>
      </c>
      <c r="K236" s="5">
        <f t="shared" ca="1" si="44"/>
        <v>44831</v>
      </c>
      <c r="L236" s="5">
        <f t="shared" ca="1" si="45"/>
        <v>44839</v>
      </c>
      <c r="M236" s="5">
        <f t="shared" ca="1" si="46"/>
        <v>44845</v>
      </c>
      <c r="N236" s="2">
        <f ca="1">Table1[[#This Row],[Shipping/frieght]]+Table1[[#This Row],[Expedite fees]]/Table1[[#This Row],[Distance]]</f>
        <v>126.24625086458076</v>
      </c>
      <c r="O236" t="str">
        <f t="shared" ca="1" si="47"/>
        <v>Expedite</v>
      </c>
    </row>
    <row r="237" spans="1:15" x14ac:dyDescent="0.55000000000000004">
      <c r="A237" t="s">
        <v>12</v>
      </c>
      <c r="B237">
        <f t="shared" ca="1" si="36"/>
        <v>2.2842501578469565E-2</v>
      </c>
      <c r="C237" t="str" cm="1">
        <f t="array" aca="1" ref="C237" ca="1">INDEX(A:A,RANK(B237,B:B))</f>
        <v>H&amp;R SOUTH AFRICA (PTY) LTD</v>
      </c>
      <c r="D237" s="1">
        <f t="shared" ca="1" si="37"/>
        <v>3001.619242529634</v>
      </c>
      <c r="E237" s="2">
        <f t="shared" ca="1" si="38"/>
        <v>236.82775823558811</v>
      </c>
      <c r="F237" s="1">
        <f t="shared" ca="1" si="39"/>
        <v>125.73308719986201</v>
      </c>
      <c r="G237">
        <f t="shared" ca="1" si="40"/>
        <v>0.58622648394290311</v>
      </c>
      <c r="H237">
        <f t="shared" ca="1" si="41"/>
        <v>500</v>
      </c>
      <c r="I237" s="3">
        <f t="shared" ca="1" si="42"/>
        <v>136.65992985581511</v>
      </c>
      <c r="J237" s="5">
        <f t="shared" ca="1" si="43"/>
        <v>44793</v>
      </c>
      <c r="K237" s="5">
        <f t="shared" ca="1" si="44"/>
        <v>44828</v>
      </c>
      <c r="L237" s="5">
        <f t="shared" ca="1" si="45"/>
        <v>44857</v>
      </c>
      <c r="M237" s="5">
        <f t="shared" ca="1" si="46"/>
        <v>44842</v>
      </c>
      <c r="N237" s="2">
        <f ca="1">Table1[[#This Row],[Shipping/frieght]]+Table1[[#This Row],[Expedite fees]]/Table1[[#This Row],[Distance]]</f>
        <v>129.39180413706177</v>
      </c>
      <c r="O237" t="str">
        <f t="shared" ca="1" si="47"/>
        <v>Standard</v>
      </c>
    </row>
    <row r="238" spans="1:15" x14ac:dyDescent="0.55000000000000004">
      <c r="A238" t="s">
        <v>13</v>
      </c>
      <c r="B238">
        <f t="shared" ca="1" si="36"/>
        <v>0.64225504525755661</v>
      </c>
      <c r="C238" t="str" cm="1">
        <f t="array" aca="1" ref="C238" ca="1">INDEX(A:A,RANK(B238,B:B))</f>
        <v>UNILEVER ASCC</v>
      </c>
      <c r="D238" s="1">
        <f t="shared" ca="1" si="37"/>
        <v>12222.177791256463</v>
      </c>
      <c r="E238" s="2">
        <f t="shared" ca="1" si="38"/>
        <v>964.32982773013487</v>
      </c>
      <c r="F238" s="1">
        <f t="shared" ca="1" si="39"/>
        <v>119.12413897414653</v>
      </c>
      <c r="G238">
        <f t="shared" ca="1" si="40"/>
        <v>0.58199646707146946</v>
      </c>
      <c r="H238">
        <f t="shared" ca="1" si="41"/>
        <v>500</v>
      </c>
      <c r="I238" s="3">
        <f t="shared" ca="1" si="42"/>
        <v>1137.7993224246854</v>
      </c>
      <c r="J238" s="5">
        <f t="shared" ca="1" si="43"/>
        <v>44804</v>
      </c>
      <c r="K238" s="5">
        <f t="shared" ca="1" si="44"/>
        <v>44807</v>
      </c>
      <c r="L238" s="5">
        <f t="shared" ca="1" si="45"/>
        <v>44837</v>
      </c>
      <c r="M238" s="5">
        <f t="shared" ca="1" si="46"/>
        <v>44821</v>
      </c>
      <c r="N238" s="2">
        <f ca="1">Table1[[#This Row],[Shipping/frieght]]+Table1[[#This Row],[Expedite fees]]/Table1[[#This Row],[Distance]]</f>
        <v>119.56358377794065</v>
      </c>
      <c r="O238" t="str">
        <f t="shared" ca="1" si="47"/>
        <v>Standard</v>
      </c>
    </row>
    <row r="239" spans="1:15" x14ac:dyDescent="0.55000000000000004">
      <c r="A239" t="s">
        <v>14</v>
      </c>
      <c r="B239">
        <f t="shared" ca="1" si="36"/>
        <v>0.45723031859912433</v>
      </c>
      <c r="C239" t="str" cm="1">
        <f t="array" aca="1" ref="C239" ca="1">INDEX(A:A,RANK(B239,B:B))</f>
        <v>CENTRAL STICKS S R O</v>
      </c>
      <c r="D239" s="1">
        <f t="shared" ca="1" si="37"/>
        <v>8004.6784621909392</v>
      </c>
      <c r="E239" s="2">
        <f t="shared" ca="1" si="38"/>
        <v>631.56913066686514</v>
      </c>
      <c r="F239" s="1">
        <f t="shared" ca="1" si="39"/>
        <v>114.83961489561167</v>
      </c>
      <c r="G239">
        <f t="shared" ca="1" si="40"/>
        <v>0.34515020855710965</v>
      </c>
      <c r="H239">
        <f t="shared" ca="1" si="41"/>
        <v>0</v>
      </c>
      <c r="I239" s="3">
        <f t="shared" ca="1" si="42"/>
        <v>696.2061827179084</v>
      </c>
      <c r="J239" s="5">
        <f t="shared" ca="1" si="43"/>
        <v>44833</v>
      </c>
      <c r="K239" s="5">
        <f t="shared" ca="1" si="44"/>
        <v>44838</v>
      </c>
      <c r="L239" s="5">
        <f t="shared" ca="1" si="45"/>
        <v>44853</v>
      </c>
      <c r="M239" s="5">
        <f t="shared" ca="1" si="46"/>
        <v>44852</v>
      </c>
      <c r="N239" s="2">
        <f ca="1">Table1[[#This Row],[Shipping/frieght]]+Table1[[#This Row],[Expedite fees]]/Table1[[#This Row],[Distance]]</f>
        <v>114.83961489561167</v>
      </c>
      <c r="O239" t="str">
        <f t="shared" ca="1" si="47"/>
        <v>Standard</v>
      </c>
    </row>
    <row r="240" spans="1:15" x14ac:dyDescent="0.55000000000000004">
      <c r="A240" t="s">
        <v>16</v>
      </c>
      <c r="B240">
        <f t="shared" ca="1" si="36"/>
        <v>0.14037966368023569</v>
      </c>
      <c r="C240" t="str" cm="1">
        <f t="array" aca="1" ref="C240" ca="1">INDEX(A:A,RANK(B240,B:B))</f>
        <v>CENTRAL STICKS S.R.O.</v>
      </c>
      <c r="D240" s="1">
        <f t="shared" ca="1" si="37"/>
        <v>13431.645339883424</v>
      </c>
      <c r="E240" s="2">
        <f t="shared" ca="1" si="38"/>
        <v>1059.7568173168022</v>
      </c>
      <c r="F240" s="1">
        <f t="shared" ca="1" si="39"/>
        <v>119.42103063811773</v>
      </c>
      <c r="G240">
        <f t="shared" ca="1" si="40"/>
        <v>0.39523922090434738</v>
      </c>
      <c r="H240">
        <f t="shared" ca="1" si="41"/>
        <v>0</v>
      </c>
      <c r="I240" s="3">
        <f t="shared" ca="1" si="42"/>
        <v>787.91678209059228</v>
      </c>
      <c r="J240" s="5">
        <f t="shared" ca="1" si="43"/>
        <v>44795</v>
      </c>
      <c r="K240" s="5">
        <f t="shared" ca="1" si="44"/>
        <v>44796</v>
      </c>
      <c r="L240" s="5">
        <f t="shared" ca="1" si="45"/>
        <v>44818</v>
      </c>
      <c r="M240" s="5">
        <f t="shared" ca="1" si="46"/>
        <v>44810</v>
      </c>
      <c r="N240" s="2">
        <f ca="1">Table1[[#This Row],[Shipping/frieght]]+Table1[[#This Row],[Expedite fees]]/Table1[[#This Row],[Distance]]</f>
        <v>119.42103063811773</v>
      </c>
      <c r="O240" t="str">
        <f t="shared" ca="1" si="47"/>
        <v>Standard</v>
      </c>
    </row>
    <row r="241" spans="1:15" x14ac:dyDescent="0.55000000000000004">
      <c r="A241" t="s">
        <v>15</v>
      </c>
      <c r="B241">
        <f t="shared" ca="1" si="36"/>
        <v>0.65341225268019421</v>
      </c>
      <c r="C241" t="str" cm="1">
        <f t="array" aca="1" ref="C241" ca="1">INDEX(A:A,RANK(B241,B:B))</f>
        <v>UNILEVER ASIA PRIVATE LIMITED</v>
      </c>
      <c r="D241" s="1">
        <f t="shared" ca="1" si="37"/>
        <v>668.99108965428275</v>
      </c>
      <c r="E241" s="2">
        <f t="shared" ca="1" si="38"/>
        <v>52.783396973722908</v>
      </c>
      <c r="F241" s="1">
        <f t="shared" ca="1" si="39"/>
        <v>118.9412902778422</v>
      </c>
      <c r="G241">
        <f t="shared" ca="1" si="40"/>
        <v>0.23198234456565803</v>
      </c>
      <c r="H241">
        <f t="shared" ca="1" si="41"/>
        <v>0</v>
      </c>
      <c r="I241" s="3">
        <f t="shared" ca="1" si="42"/>
        <v>1035.1028914216747</v>
      </c>
      <c r="J241" s="5">
        <f t="shared" ca="1" si="43"/>
        <v>44660</v>
      </c>
      <c r="K241" s="5">
        <f t="shared" ca="1" si="44"/>
        <v>44699</v>
      </c>
      <c r="L241" s="5">
        <f t="shared" ca="1" si="45"/>
        <v>44715</v>
      </c>
      <c r="M241" s="5">
        <f t="shared" ca="1" si="46"/>
        <v>44713</v>
      </c>
      <c r="N241" s="2">
        <f ca="1">Table1[[#This Row],[Shipping/frieght]]+Table1[[#This Row],[Expedite fees]]/Table1[[#This Row],[Distance]]</f>
        <v>118.9412902778422</v>
      </c>
      <c r="O241" t="str">
        <f t="shared" ca="1" si="47"/>
        <v>Standard</v>
      </c>
    </row>
    <row r="242" spans="1:15" x14ac:dyDescent="0.55000000000000004">
      <c r="A242" t="s">
        <v>9</v>
      </c>
      <c r="B242">
        <f t="shared" ca="1" si="36"/>
        <v>0.91567296852833113</v>
      </c>
      <c r="C242" t="str" cm="1">
        <f t="array" aca="1" ref="C242" ca="1">INDEX(A:A,RANK(B242,B:B))</f>
        <v>SOMIC VERPACKUNGSMASCHINEN</v>
      </c>
      <c r="D242" s="1">
        <f t="shared" ca="1" si="37"/>
        <v>13591.379036725388</v>
      </c>
      <c r="E242" s="2">
        <f t="shared" ca="1" si="38"/>
        <v>1072.359805997633</v>
      </c>
      <c r="F242" s="1">
        <f t="shared" ca="1" si="39"/>
        <v>124.98946115191363</v>
      </c>
      <c r="G242">
        <f t="shared" ca="1" si="40"/>
        <v>0.49197419533149589</v>
      </c>
      <c r="H242">
        <f t="shared" ca="1" si="41"/>
        <v>0</v>
      </c>
      <c r="I242" s="3">
        <f t="shared" ca="1" si="42"/>
        <v>435.28720174027171</v>
      </c>
      <c r="J242" s="5">
        <f t="shared" ca="1" si="43"/>
        <v>44674</v>
      </c>
      <c r="K242" s="5">
        <f t="shared" ca="1" si="44"/>
        <v>44718</v>
      </c>
      <c r="L242" s="5">
        <f t="shared" ca="1" si="45"/>
        <v>44732</v>
      </c>
      <c r="M242" s="5">
        <f t="shared" ca="1" si="46"/>
        <v>44732</v>
      </c>
      <c r="N242" s="2">
        <f ca="1">Table1[[#This Row],[Shipping/frieght]]+Table1[[#This Row],[Expedite fees]]/Table1[[#This Row],[Distance]]</f>
        <v>124.98946115191363</v>
      </c>
      <c r="O242" t="b">
        <f t="shared" ca="1" si="47"/>
        <v>0</v>
      </c>
    </row>
    <row r="243" spans="1:15" x14ac:dyDescent="0.55000000000000004">
      <c r="A243" t="s">
        <v>10</v>
      </c>
      <c r="B243">
        <f t="shared" ca="1" si="36"/>
        <v>0.4707591312908197</v>
      </c>
      <c r="C243" t="str" cm="1">
        <f t="array" aca="1" ref="C243" ca="1">INDEX(A:A,RANK(B243,B:B))</f>
        <v>H&amp;R SOUTH AFRICA (PTY) LTD</v>
      </c>
      <c r="D243" s="1">
        <f t="shared" ca="1" si="37"/>
        <v>16921.825291014873</v>
      </c>
      <c r="E243" s="2">
        <f t="shared" ca="1" si="38"/>
        <v>1335.1320154610735</v>
      </c>
      <c r="F243" s="1">
        <f t="shared" ca="1" si="39"/>
        <v>113.33157210227432</v>
      </c>
      <c r="G243">
        <f t="shared" ca="1" si="40"/>
        <v>0.62397608337973609</v>
      </c>
      <c r="H243">
        <f t="shared" ca="1" si="41"/>
        <v>500</v>
      </c>
      <c r="I243" s="3">
        <f t="shared" ca="1" si="42"/>
        <v>985.24654445499255</v>
      </c>
      <c r="J243" s="5">
        <f t="shared" ca="1" si="43"/>
        <v>44738</v>
      </c>
      <c r="K243" s="5">
        <f t="shared" ca="1" si="44"/>
        <v>44792</v>
      </c>
      <c r="L243" s="5">
        <f t="shared" ca="1" si="45"/>
        <v>44830</v>
      </c>
      <c r="M243" s="5">
        <f t="shared" ca="1" si="46"/>
        <v>44806</v>
      </c>
      <c r="N243" s="2">
        <f ca="1">Table1[[#This Row],[Shipping/frieght]]+Table1[[#This Row],[Expedite fees]]/Table1[[#This Row],[Distance]]</f>
        <v>113.83905929196712</v>
      </c>
      <c r="O243" t="str">
        <f t="shared" ca="1" si="47"/>
        <v>Standard</v>
      </c>
    </row>
    <row r="244" spans="1:15" x14ac:dyDescent="0.55000000000000004">
      <c r="A244" t="s">
        <v>11</v>
      </c>
      <c r="B244">
        <f t="shared" ca="1" si="36"/>
        <v>0.7954881695702084</v>
      </c>
      <c r="C244" t="str" cm="1">
        <f t="array" aca="1" ref="C244" ca="1">INDEX(A:A,RANK(B244,B:B))</f>
        <v>H&amp;R SOUTH AFRICA (PTY) LTD</v>
      </c>
      <c r="D244" s="1">
        <f t="shared" ca="1" si="37"/>
        <v>6004.5060001148468</v>
      </c>
      <c r="E244" s="2">
        <f t="shared" ca="1" si="38"/>
        <v>473.75552340906142</v>
      </c>
      <c r="F244" s="1">
        <f t="shared" ca="1" si="39"/>
        <v>119.70234573758654</v>
      </c>
      <c r="G244">
        <f t="shared" ca="1" si="40"/>
        <v>0.27680738943782068</v>
      </c>
      <c r="H244">
        <f t="shared" ca="1" si="41"/>
        <v>0</v>
      </c>
      <c r="I244" s="3">
        <f t="shared" ca="1" si="42"/>
        <v>1467.6082239100583</v>
      </c>
      <c r="J244" s="5">
        <f t="shared" ca="1" si="43"/>
        <v>44715</v>
      </c>
      <c r="K244" s="5">
        <f t="shared" ca="1" si="44"/>
        <v>44727</v>
      </c>
      <c r="L244" s="5">
        <f t="shared" ca="1" si="45"/>
        <v>44780</v>
      </c>
      <c r="M244" s="5">
        <f t="shared" ca="1" si="46"/>
        <v>44741</v>
      </c>
      <c r="N244" s="2">
        <f ca="1">Table1[[#This Row],[Shipping/frieght]]+Table1[[#This Row],[Expedite fees]]/Table1[[#This Row],[Distance]]</f>
        <v>119.70234573758654</v>
      </c>
      <c r="O244" t="str">
        <f t="shared" ca="1" si="47"/>
        <v>Standard</v>
      </c>
    </row>
    <row r="245" spans="1:15" x14ac:dyDescent="0.55000000000000004">
      <c r="A245" t="s">
        <v>12</v>
      </c>
      <c r="B245">
        <f t="shared" ca="1" si="36"/>
        <v>0.96531632750401464</v>
      </c>
      <c r="C245" t="str" cm="1">
        <f t="array" aca="1" ref="C245" ca="1">INDEX(A:A,RANK(B245,B:B))</f>
        <v>UNILEVER ASIA PRIVATE LIMITED</v>
      </c>
      <c r="D245" s="1">
        <f t="shared" ca="1" si="37"/>
        <v>13059.938402962194</v>
      </c>
      <c r="E245" s="2">
        <f t="shared" ca="1" si="38"/>
        <v>1030.4291399937172</v>
      </c>
      <c r="F245" s="1">
        <f t="shared" ca="1" si="39"/>
        <v>121.721464666815</v>
      </c>
      <c r="G245">
        <f t="shared" ca="1" si="40"/>
        <v>0.23622259144517677</v>
      </c>
      <c r="H245">
        <f t="shared" ca="1" si="41"/>
        <v>0</v>
      </c>
      <c r="I245" s="3">
        <f t="shared" ca="1" si="42"/>
        <v>1419.1346087232785</v>
      </c>
      <c r="J245" s="5">
        <f t="shared" ca="1" si="43"/>
        <v>44690</v>
      </c>
      <c r="K245" s="5">
        <f t="shared" ca="1" si="44"/>
        <v>44745</v>
      </c>
      <c r="L245" s="5">
        <f t="shared" ca="1" si="45"/>
        <v>44843</v>
      </c>
      <c r="M245" s="5">
        <f t="shared" ca="1" si="46"/>
        <v>44759</v>
      </c>
      <c r="N245" s="2">
        <f ca="1">Table1[[#This Row],[Shipping/frieght]]+Table1[[#This Row],[Expedite fees]]/Table1[[#This Row],[Distance]]</f>
        <v>121.721464666815</v>
      </c>
      <c r="O245" t="str">
        <f t="shared" ca="1" si="47"/>
        <v>Standard</v>
      </c>
    </row>
    <row r="246" spans="1:15" x14ac:dyDescent="0.55000000000000004">
      <c r="A246" t="s">
        <v>13</v>
      </c>
      <c r="B246">
        <f t="shared" ca="1" si="36"/>
        <v>0.1520829250685316</v>
      </c>
      <c r="C246" t="str" cm="1">
        <f t="array" aca="1" ref="C246" ca="1">INDEX(A:A,RANK(B246,B:B))</f>
        <v>CENTRAL STICKS S R O</v>
      </c>
      <c r="D246" s="1">
        <f t="shared" ca="1" si="37"/>
        <v>3654.5071371459926</v>
      </c>
      <c r="E246" s="2">
        <f t="shared" ca="1" si="38"/>
        <v>288.34061312081883</v>
      </c>
      <c r="F246" s="1">
        <v>320</v>
      </c>
      <c r="G246">
        <f t="shared" ca="1" si="40"/>
        <v>0.96497707548184086</v>
      </c>
      <c r="H246">
        <f t="shared" ca="1" si="41"/>
        <v>0</v>
      </c>
      <c r="I246" s="3">
        <f t="shared" ca="1" si="42"/>
        <v>1930.9953736457774</v>
      </c>
      <c r="J246" s="5">
        <f t="shared" ca="1" si="43"/>
        <v>44742</v>
      </c>
      <c r="K246" s="5">
        <f t="shared" ca="1" si="44"/>
        <v>44762</v>
      </c>
      <c r="L246" s="5">
        <f t="shared" ca="1" si="45"/>
        <v>44767</v>
      </c>
      <c r="M246" s="5">
        <f t="shared" ca="1" si="46"/>
        <v>44776</v>
      </c>
      <c r="N246" s="2">
        <f ca="1">Table1[[#This Row],[Shipping/frieght]]+Table1[[#This Row],[Expedite fees]]/Table1[[#This Row],[Distance]]</f>
        <v>320</v>
      </c>
      <c r="O246" t="str">
        <f t="shared" ca="1" si="47"/>
        <v>Expedite</v>
      </c>
    </row>
    <row r="247" spans="1:15" x14ac:dyDescent="0.55000000000000004">
      <c r="A247" t="s">
        <v>14</v>
      </c>
      <c r="B247">
        <f t="shared" ca="1" si="36"/>
        <v>0.23468986679718418</v>
      </c>
      <c r="C247" t="str" cm="1">
        <f t="array" aca="1" ref="C247" ca="1">INDEX(A:A,RANK(B247,B:B))</f>
        <v>CENTRAL STICKS S R O</v>
      </c>
      <c r="D247" s="1">
        <f t="shared" ca="1" si="37"/>
        <v>1115.7681978128498</v>
      </c>
      <c r="E247" s="2">
        <f t="shared" ca="1" si="38"/>
        <v>88.034110807433848</v>
      </c>
      <c r="F247" s="1">
        <f t="shared" ca="1" si="39"/>
        <v>111.84883247775018</v>
      </c>
      <c r="G247">
        <f t="shared" ca="1" si="40"/>
        <v>7.2862043147361999E-2</v>
      </c>
      <c r="H247">
        <f t="shared" ca="1" si="41"/>
        <v>0</v>
      </c>
      <c r="I247" s="3">
        <f t="shared" ca="1" si="42"/>
        <v>1775.1700198837766</v>
      </c>
      <c r="J247" s="5">
        <f t="shared" ca="1" si="43"/>
        <v>44730</v>
      </c>
      <c r="K247" s="5">
        <f t="shared" ca="1" si="44"/>
        <v>44789</v>
      </c>
      <c r="L247" s="5">
        <f t="shared" ca="1" si="45"/>
        <v>44857</v>
      </c>
      <c r="M247" s="5">
        <f t="shared" ca="1" si="46"/>
        <v>44803</v>
      </c>
      <c r="N247" s="2">
        <f ca="1">Table1[[#This Row],[Shipping/frieght]]+Table1[[#This Row],[Expedite fees]]/Table1[[#This Row],[Distance]]</f>
        <v>111.84883247775018</v>
      </c>
      <c r="O247" t="str">
        <f t="shared" ca="1" si="47"/>
        <v>Standard</v>
      </c>
    </row>
    <row r="248" spans="1:15" x14ac:dyDescent="0.55000000000000004">
      <c r="A248" t="s">
        <v>16</v>
      </c>
      <c r="B248">
        <f t="shared" ca="1" si="36"/>
        <v>3.7464192867712187E-2</v>
      </c>
      <c r="C248" t="str" cm="1">
        <f t="array" aca="1" ref="C248" ca="1">INDEX(A:A,RANK(B248,B:B))</f>
        <v>SOMIC VERPACKUNGSMASCHINEN</v>
      </c>
      <c r="D248" s="1">
        <f t="shared" ca="1" si="37"/>
        <v>3298.3077153814966</v>
      </c>
      <c r="E248" s="2">
        <f t="shared" ca="1" si="38"/>
        <v>260.23647874360006</v>
      </c>
      <c r="F248" s="1">
        <f t="shared" ca="1" si="39"/>
        <v>117.27670249001042</v>
      </c>
      <c r="G248">
        <f t="shared" ca="1" si="40"/>
        <v>0.51953192530408077</v>
      </c>
      <c r="H248">
        <f t="shared" ca="1" si="41"/>
        <v>500</v>
      </c>
      <c r="I248" s="3">
        <f t="shared" ca="1" si="42"/>
        <v>1417.5067829518814</v>
      </c>
      <c r="J248" s="5">
        <f t="shared" ca="1" si="43"/>
        <v>44773</v>
      </c>
      <c r="K248" s="5">
        <f t="shared" ca="1" si="44"/>
        <v>44786</v>
      </c>
      <c r="L248" s="5">
        <f t="shared" ca="1" si="45"/>
        <v>44825</v>
      </c>
      <c r="M248" s="5">
        <f t="shared" ca="1" si="46"/>
        <v>44800</v>
      </c>
      <c r="N248" s="2">
        <f ca="1">Table1[[#This Row],[Shipping/frieght]]+Table1[[#This Row],[Expedite fees]]/Table1[[#This Row],[Distance]]</f>
        <v>117.62943448820148</v>
      </c>
      <c r="O248" t="str">
        <f t="shared" ca="1" si="47"/>
        <v>Standard</v>
      </c>
    </row>
    <row r="249" spans="1:15" x14ac:dyDescent="0.55000000000000004">
      <c r="A249" t="s">
        <v>15</v>
      </c>
      <c r="B249">
        <f t="shared" ca="1" si="36"/>
        <v>6.3809891386636286E-2</v>
      </c>
      <c r="C249" t="str" cm="1">
        <f t="array" aca="1" ref="C249" ca="1">INDEX(A:A,RANK(B249,B:B))</f>
        <v>UNILEVER ASCC</v>
      </c>
      <c r="D249" s="1">
        <f t="shared" ca="1" si="37"/>
        <v>3940.0807093481239</v>
      </c>
      <c r="E249" s="2">
        <f t="shared" ca="1" si="38"/>
        <v>310.87236796756696</v>
      </c>
      <c r="F249" s="1">
        <f t="shared" ca="1" si="39"/>
        <v>125.45792100117568</v>
      </c>
      <c r="G249">
        <f t="shared" ca="1" si="40"/>
        <v>8.3604812577114718E-2</v>
      </c>
      <c r="H249">
        <f t="shared" ca="1" si="41"/>
        <v>0</v>
      </c>
      <c r="I249" s="3">
        <f t="shared" ca="1" si="42"/>
        <v>2251.3203505728229</v>
      </c>
      <c r="J249" s="5">
        <f t="shared" ca="1" si="43"/>
        <v>44767</v>
      </c>
      <c r="K249" s="5">
        <f t="shared" ca="1" si="44"/>
        <v>44772</v>
      </c>
      <c r="L249" s="5">
        <f t="shared" ca="1" si="45"/>
        <v>44796</v>
      </c>
      <c r="M249" s="5">
        <f t="shared" ca="1" si="46"/>
        <v>44786</v>
      </c>
      <c r="N249" s="2">
        <f ca="1">Table1[[#This Row],[Shipping/frieght]]+Table1[[#This Row],[Expedite fees]]/Table1[[#This Row],[Distance]]</f>
        <v>125.45792100117568</v>
      </c>
      <c r="O249" t="str">
        <f t="shared" ca="1" si="47"/>
        <v>Standard</v>
      </c>
    </row>
    <row r="250" spans="1:15" x14ac:dyDescent="0.55000000000000004">
      <c r="A250" t="s">
        <v>9</v>
      </c>
      <c r="B250">
        <f t="shared" ca="1" si="36"/>
        <v>0.68527403442248891</v>
      </c>
      <c r="C250" t="str" cm="1">
        <f t="array" aca="1" ref="C250" ca="1">INDEX(A:A,RANK(B250,B:B))</f>
        <v>H&amp;R SOUTH AFRICA (PTY) LTD</v>
      </c>
      <c r="D250" s="1">
        <f t="shared" ca="1" si="37"/>
        <v>1026.3107492173674</v>
      </c>
      <c r="E250" s="2">
        <f t="shared" ca="1" si="38"/>
        <v>80.975918113250287</v>
      </c>
      <c r="F250" s="1">
        <f t="shared" ca="1" si="39"/>
        <v>122.05717877070165</v>
      </c>
      <c r="G250">
        <f t="shared" ca="1" si="40"/>
        <v>0.78236319091614592</v>
      </c>
      <c r="H250">
        <f t="shared" ca="1" si="41"/>
        <v>500</v>
      </c>
      <c r="I250" s="3">
        <f t="shared" ca="1" si="42"/>
        <v>1330.8423996665817</v>
      </c>
      <c r="J250" s="5">
        <f t="shared" ca="1" si="43"/>
        <v>44655</v>
      </c>
      <c r="K250" s="5">
        <f t="shared" ca="1" si="44"/>
        <v>44656</v>
      </c>
      <c r="L250" s="5">
        <f t="shared" ca="1" si="45"/>
        <v>44799</v>
      </c>
      <c r="M250" s="5">
        <f t="shared" ca="1" si="46"/>
        <v>44670</v>
      </c>
      <c r="N250" s="2">
        <f ca="1">Table1[[#This Row],[Shipping/frieght]]+Table1[[#This Row],[Expedite fees]]/Table1[[#This Row],[Distance]]</f>
        <v>122.4328806570597</v>
      </c>
      <c r="O250" t="str">
        <f t="shared" ca="1" si="47"/>
        <v>Standard</v>
      </c>
    </row>
    <row r="251" spans="1:15" x14ac:dyDescent="0.55000000000000004">
      <c r="A251" t="s">
        <v>10</v>
      </c>
      <c r="B251">
        <f t="shared" ca="1" si="36"/>
        <v>0.29794254222150685</v>
      </c>
      <c r="C251" t="str" cm="1">
        <f t="array" aca="1" ref="C251" ca="1">INDEX(A:A,RANK(B251,B:B))</f>
        <v>UNILEVER ASIA PRIVATE LIMITED</v>
      </c>
      <c r="D251" s="1">
        <f t="shared" ca="1" si="37"/>
        <v>19772.357460450639</v>
      </c>
      <c r="E251" s="2">
        <f t="shared" ca="1" si="38"/>
        <v>1560.0390036295555</v>
      </c>
      <c r="F251" s="1">
        <f t="shared" ca="1" si="39"/>
        <v>125.88839374390366</v>
      </c>
      <c r="G251">
        <f t="shared" ca="1" si="40"/>
        <v>0.70371336774826343</v>
      </c>
      <c r="H251">
        <f t="shared" ca="1" si="41"/>
        <v>500</v>
      </c>
      <c r="I251" s="3">
        <f t="shared" ca="1" si="42"/>
        <v>566.82300109804225</v>
      </c>
      <c r="J251" s="5">
        <f t="shared" ca="1" si="43"/>
        <v>44688</v>
      </c>
      <c r="K251" s="5">
        <f t="shared" ca="1" si="44"/>
        <v>44788</v>
      </c>
      <c r="L251" s="5">
        <f t="shared" ca="1" si="45"/>
        <v>44856</v>
      </c>
      <c r="M251" s="5">
        <f t="shared" ca="1" si="46"/>
        <v>44802</v>
      </c>
      <c r="N251" s="2">
        <f ca="1">Table1[[#This Row],[Shipping/frieght]]+Table1[[#This Row],[Expedite fees]]/Table1[[#This Row],[Distance]]</f>
        <v>126.7705033249041</v>
      </c>
      <c r="O251" t="str">
        <f t="shared" ca="1" si="47"/>
        <v>Standard</v>
      </c>
    </row>
    <row r="252" spans="1:15" x14ac:dyDescent="0.55000000000000004">
      <c r="A252" t="s">
        <v>11</v>
      </c>
      <c r="B252">
        <f t="shared" ca="1" si="36"/>
        <v>0.36034857915298446</v>
      </c>
      <c r="C252" t="str" cm="1">
        <f t="array" aca="1" ref="C252" ca="1">INDEX(A:A,RANK(B252,B:B))</f>
        <v>CENTRAL STICKS S R O</v>
      </c>
      <c r="D252" s="1">
        <f t="shared" ca="1" si="37"/>
        <v>15223.427575336536</v>
      </c>
      <c r="E252" s="2">
        <f t="shared" ca="1" si="38"/>
        <v>1201.1284356940528</v>
      </c>
      <c r="F252" s="1">
        <f t="shared" ca="1" si="39"/>
        <v>123.21354839596151</v>
      </c>
      <c r="G252">
        <f t="shared" ca="1" si="40"/>
        <v>0.29707238337191988</v>
      </c>
      <c r="H252">
        <f t="shared" ca="1" si="41"/>
        <v>0</v>
      </c>
      <c r="I252" s="3">
        <f t="shared" ca="1" si="42"/>
        <v>884.36626346607704</v>
      </c>
      <c r="J252" s="5">
        <f t="shared" ca="1" si="43"/>
        <v>44762</v>
      </c>
      <c r="K252" s="5">
        <f t="shared" ca="1" si="44"/>
        <v>44811</v>
      </c>
      <c r="L252" s="5">
        <f t="shared" ca="1" si="45"/>
        <v>44811</v>
      </c>
      <c r="M252" s="5">
        <f t="shared" ca="1" si="46"/>
        <v>44825</v>
      </c>
      <c r="N252" s="2">
        <f ca="1">Table1[[#This Row],[Shipping/frieght]]+Table1[[#This Row],[Expedite fees]]/Table1[[#This Row],[Distance]]</f>
        <v>123.21354839596151</v>
      </c>
      <c r="O252" t="str">
        <f t="shared" ca="1" si="47"/>
        <v>Expedite</v>
      </c>
    </row>
    <row r="253" spans="1:15" x14ac:dyDescent="0.55000000000000004">
      <c r="A253" t="s">
        <v>12</v>
      </c>
      <c r="B253">
        <f t="shared" ca="1" si="36"/>
        <v>5.0693376581108618E-2</v>
      </c>
      <c r="C253" t="str" cm="1">
        <f t="array" aca="1" ref="C253" ca="1">INDEX(A:A,RANK(B253,B:B))</f>
        <v>CENTRAL STICKS S.R.O.</v>
      </c>
      <c r="D253" s="1">
        <f t="shared" ca="1" si="37"/>
        <v>7213.3040720055196</v>
      </c>
      <c r="E253" s="2">
        <f t="shared" ca="1" si="38"/>
        <v>569.12969128123552</v>
      </c>
      <c r="F253" s="1">
        <f t="shared" ca="1" si="39"/>
        <v>117.82211397082907</v>
      </c>
      <c r="G253">
        <f t="shared" ca="1" si="40"/>
        <v>4.3004622159994343E-2</v>
      </c>
      <c r="H253">
        <f t="shared" ca="1" si="41"/>
        <v>0</v>
      </c>
      <c r="I253" s="3">
        <f t="shared" ca="1" si="42"/>
        <v>998.22018548457049</v>
      </c>
      <c r="J253" s="5">
        <f t="shared" ca="1" si="43"/>
        <v>44825</v>
      </c>
      <c r="K253" s="5">
        <f t="shared" ca="1" si="44"/>
        <v>44837</v>
      </c>
      <c r="L253" s="5">
        <f t="shared" ca="1" si="45"/>
        <v>44845</v>
      </c>
      <c r="M253" s="5">
        <f t="shared" ca="1" si="46"/>
        <v>44851</v>
      </c>
      <c r="N253" s="2">
        <f ca="1">Table1[[#This Row],[Shipping/frieght]]+Table1[[#This Row],[Expedite fees]]/Table1[[#This Row],[Distance]]</f>
        <v>117.82211397082907</v>
      </c>
      <c r="O253" t="str">
        <f t="shared" ca="1" si="47"/>
        <v>Expedite</v>
      </c>
    </row>
    <row r="254" spans="1:15" x14ac:dyDescent="0.55000000000000004">
      <c r="A254" t="s">
        <v>13</v>
      </c>
      <c r="B254">
        <f t="shared" ca="1" si="36"/>
        <v>4.3956868312722164E-2</v>
      </c>
      <c r="C254" t="str" cm="1">
        <f t="array" aca="1" ref="C254" ca="1">INDEX(A:A,RANK(B254,B:B))</f>
        <v>UNILEVER ASCC</v>
      </c>
      <c r="D254" s="1">
        <f t="shared" ca="1" si="37"/>
        <v>10731.501404705534</v>
      </c>
      <c r="E254" s="2">
        <f t="shared" ca="1" si="38"/>
        <v>846.71546083126657</v>
      </c>
      <c r="F254" s="1">
        <f t="shared" ca="1" si="39"/>
        <v>113.64099790549211</v>
      </c>
      <c r="G254">
        <f t="shared" ca="1" si="40"/>
        <v>0.65507728109422092</v>
      </c>
      <c r="H254">
        <f t="shared" ca="1" si="41"/>
        <v>500</v>
      </c>
      <c r="I254" s="3">
        <f t="shared" ca="1" si="42"/>
        <v>517.01877977366064</v>
      </c>
      <c r="J254" s="5">
        <f t="shared" ca="1" si="43"/>
        <v>44731</v>
      </c>
      <c r="K254" s="5">
        <f t="shared" ca="1" si="44"/>
        <v>44803</v>
      </c>
      <c r="L254" s="5">
        <f t="shared" ca="1" si="45"/>
        <v>44852</v>
      </c>
      <c r="M254" s="5">
        <f t="shared" ca="1" si="46"/>
        <v>44817</v>
      </c>
      <c r="N254" s="2">
        <f ca="1">Table1[[#This Row],[Shipping/frieght]]+Table1[[#This Row],[Expedite fees]]/Table1[[#This Row],[Distance]]</f>
        <v>114.60808076507197</v>
      </c>
      <c r="O254" t="str">
        <f t="shared" ca="1" si="47"/>
        <v>Standard</v>
      </c>
    </row>
    <row r="255" spans="1:15" x14ac:dyDescent="0.55000000000000004">
      <c r="A255" t="s">
        <v>14</v>
      </c>
      <c r="B255">
        <f t="shared" ca="1" si="36"/>
        <v>0.62666440494678277</v>
      </c>
      <c r="C255" t="str" cm="1">
        <f t="array" aca="1" ref="C255" ca="1">INDEX(A:A,RANK(B255,B:B))</f>
        <v>CENTRAL STICKS S.R.O.</v>
      </c>
      <c r="D255" s="1">
        <f t="shared" ca="1" si="37"/>
        <v>13729.958307360215</v>
      </c>
      <c r="E255" s="2">
        <f t="shared" ca="1" si="38"/>
        <v>1083.2937104507209</v>
      </c>
      <c r="F255" s="1">
        <f t="shared" ca="1" si="39"/>
        <v>124.85620567007558</v>
      </c>
      <c r="G255">
        <f t="shared" ca="1" si="40"/>
        <v>0.96143541084995277</v>
      </c>
      <c r="H255">
        <f t="shared" ca="1" si="41"/>
        <v>0</v>
      </c>
      <c r="I255" s="3">
        <f t="shared" ca="1" si="42"/>
        <v>940.32680921055839</v>
      </c>
      <c r="J255" s="5">
        <f t="shared" ca="1" si="43"/>
        <v>44856</v>
      </c>
      <c r="K255" s="5">
        <f t="shared" ca="1" si="44"/>
        <v>44856</v>
      </c>
      <c r="L255" s="5">
        <f t="shared" ca="1" si="45"/>
        <v>44861</v>
      </c>
      <c r="M255" s="5">
        <f t="shared" ca="1" si="46"/>
        <v>44870</v>
      </c>
      <c r="N255" s="2">
        <f ca="1">Table1[[#This Row],[Shipping/frieght]]+Table1[[#This Row],[Expedite fees]]/Table1[[#This Row],[Distance]]</f>
        <v>124.85620567007558</v>
      </c>
      <c r="O255" t="str">
        <f t="shared" ca="1" si="47"/>
        <v>Expedite</v>
      </c>
    </row>
    <row r="256" spans="1:15" x14ac:dyDescent="0.55000000000000004">
      <c r="A256" t="s">
        <v>16</v>
      </c>
      <c r="B256">
        <f t="shared" ca="1" si="36"/>
        <v>0.86896191028348335</v>
      </c>
      <c r="C256" t="str" cm="1">
        <f t="array" aca="1" ref="C256" ca="1">INDEX(A:A,RANK(B256,B:B))</f>
        <v>SOMIC VERPACKUNGSMASCHINEN</v>
      </c>
      <c r="D256" s="1">
        <f t="shared" ca="1" si="37"/>
        <v>19950.533485328324</v>
      </c>
      <c r="E256" s="2">
        <f t="shared" ca="1" si="38"/>
        <v>1574.0970919924048</v>
      </c>
      <c r="F256" s="1">
        <f t="shared" ca="1" si="39"/>
        <v>121.98842445837906</v>
      </c>
      <c r="G256">
        <f t="shared" ca="1" si="40"/>
        <v>0.10008576398722058</v>
      </c>
      <c r="H256">
        <f t="shared" ca="1" si="41"/>
        <v>0</v>
      </c>
      <c r="I256" s="3">
        <f t="shared" ca="1" si="42"/>
        <v>751.7047337754384</v>
      </c>
      <c r="J256" s="5">
        <f t="shared" ca="1" si="43"/>
        <v>44666</v>
      </c>
      <c r="K256" s="5">
        <f t="shared" ca="1" si="44"/>
        <v>44666</v>
      </c>
      <c r="L256" s="5">
        <f t="shared" ca="1" si="45"/>
        <v>44684</v>
      </c>
      <c r="M256" s="5">
        <f t="shared" ca="1" si="46"/>
        <v>44680</v>
      </c>
      <c r="N256" s="2">
        <f ca="1">Table1[[#This Row],[Shipping/frieght]]+Table1[[#This Row],[Expedite fees]]/Table1[[#This Row],[Distance]]</f>
        <v>121.98842445837906</v>
      </c>
      <c r="O256" t="str">
        <f t="shared" ca="1" si="47"/>
        <v>Standard</v>
      </c>
    </row>
    <row r="257" spans="1:15" x14ac:dyDescent="0.55000000000000004">
      <c r="A257" t="s">
        <v>15</v>
      </c>
      <c r="B257">
        <f t="shared" ca="1" si="36"/>
        <v>0.94102821437773865</v>
      </c>
      <c r="C257" t="str" cm="1">
        <f t="array" aca="1" ref="C257" ca="1">INDEX(A:A,RANK(B257,B:B))</f>
        <v>POSIMAT S.A.</v>
      </c>
      <c r="D257" s="1">
        <f t="shared" ca="1" si="37"/>
        <v>7628.4234766791405</v>
      </c>
      <c r="E257" s="2">
        <f t="shared" ca="1" si="38"/>
        <v>601.88261230998421</v>
      </c>
      <c r="F257" s="1">
        <f t="shared" ca="1" si="39"/>
        <v>117.49899442313297</v>
      </c>
      <c r="G257">
        <f t="shared" ca="1" si="40"/>
        <v>0.87870187953829393</v>
      </c>
      <c r="H257">
        <f t="shared" ca="1" si="41"/>
        <v>500</v>
      </c>
      <c r="I257" s="3">
        <f t="shared" ca="1" si="42"/>
        <v>977.94038271964519</v>
      </c>
      <c r="J257" s="5">
        <f t="shared" ca="1" si="43"/>
        <v>44699</v>
      </c>
      <c r="K257" s="5">
        <f t="shared" ca="1" si="44"/>
        <v>44715</v>
      </c>
      <c r="L257" s="5">
        <f t="shared" ca="1" si="45"/>
        <v>44847</v>
      </c>
      <c r="M257" s="5">
        <f t="shared" ca="1" si="46"/>
        <v>44729</v>
      </c>
      <c r="N257" s="2">
        <f ca="1">Table1[[#This Row],[Shipping/frieght]]+Table1[[#This Row],[Expedite fees]]/Table1[[#This Row],[Distance]]</f>
        <v>118.01027303360358</v>
      </c>
      <c r="O257" t="str">
        <f t="shared" ca="1" si="47"/>
        <v>Standard</v>
      </c>
    </row>
    <row r="258" spans="1:15" x14ac:dyDescent="0.55000000000000004">
      <c r="A258" t="s">
        <v>9</v>
      </c>
      <c r="B258">
        <f t="shared" ca="1" si="36"/>
        <v>0.60275316426758341</v>
      </c>
      <c r="C258" t="str" cm="1">
        <f t="array" aca="1" ref="C258" ca="1">INDEX(A:A,RANK(B258,B:B))</f>
        <v>TAVIL INDEBE S A U</v>
      </c>
      <c r="D258" s="1">
        <f t="shared" ca="1" si="37"/>
        <v>19807.946125253617</v>
      </c>
      <c r="E258" s="2">
        <f t="shared" ca="1" si="38"/>
        <v>1562.8469492825104</v>
      </c>
      <c r="F258" s="1">
        <f t="shared" ca="1" si="39"/>
        <v>124.4037629937597</v>
      </c>
      <c r="G258">
        <f t="shared" ca="1" si="40"/>
        <v>0.8584739907862875</v>
      </c>
      <c r="H258">
        <f t="shared" ca="1" si="41"/>
        <v>0</v>
      </c>
      <c r="I258" s="3">
        <f t="shared" ca="1" si="42"/>
        <v>1111.3037826584266</v>
      </c>
      <c r="J258" s="5">
        <f t="shared" ca="1" si="43"/>
        <v>44855</v>
      </c>
      <c r="K258" s="5">
        <f t="shared" ca="1" si="44"/>
        <v>44855</v>
      </c>
      <c r="L258" s="5">
        <f t="shared" ca="1" si="45"/>
        <v>44859</v>
      </c>
      <c r="M258" s="5">
        <f t="shared" ca="1" si="46"/>
        <v>44869</v>
      </c>
      <c r="N258" s="2">
        <f ca="1">Table1[[#This Row],[Shipping/frieght]]+Table1[[#This Row],[Expedite fees]]/Table1[[#This Row],[Distance]]</f>
        <v>124.4037629937597</v>
      </c>
      <c r="O258" t="str">
        <f t="shared" ca="1" si="47"/>
        <v>Expedite</v>
      </c>
    </row>
    <row r="259" spans="1:15" x14ac:dyDescent="0.55000000000000004">
      <c r="A259" t="s">
        <v>10</v>
      </c>
      <c r="B259">
        <f t="shared" ref="B259:B322" ca="1" si="48">RAND()</f>
        <v>0.96241686243703373</v>
      </c>
      <c r="C259" t="str" cm="1">
        <f t="array" aca="1" ref="C259" ca="1">INDEX(A:A,RANK(B259,B:B))</f>
        <v>CENTRAL STICKS S.R.O.</v>
      </c>
      <c r="D259" s="1">
        <f t="shared" ref="D259:D322" ca="1" si="49">RAND()*20000</f>
        <v>4723.6878207074633</v>
      </c>
      <c r="E259" s="2">
        <f t="shared" ref="E259:E322" ca="1" si="50">D259*0.0789</f>
        <v>372.69896905381887</v>
      </c>
      <c r="F259" s="1">
        <f t="shared" ref="F259:F322" ca="1" si="51">NORMINV(RAND(), 120, 5.7)</f>
        <v>128.3366037006509</v>
      </c>
      <c r="G259">
        <f t="shared" ref="G259:G322" ca="1" si="52">RAND()</f>
        <v>0.502453561632902</v>
      </c>
      <c r="H259">
        <f t="shared" ref="H259:H322" ca="1" si="53">IF(L259&lt;M259,0,IF(L259&gt;M259,IF(G259&gt;(0.5),500,IF(G259&lt;(0.5),0)),0))</f>
        <v>500</v>
      </c>
      <c r="I259" s="3">
        <f t="shared" ref="I259:I322" ca="1" si="54">NORMINV(RAND(), 1200, 500)</f>
        <v>579.69170368548566</v>
      </c>
      <c r="J259" s="5">
        <f t="shared" ref="J259:J322" ca="1" si="55">RANDBETWEEN(DATE(2022,3,4),DATE(2022,11,2))</f>
        <v>44736</v>
      </c>
      <c r="K259" s="5">
        <f t="shared" ref="K259:K322" ca="1" si="56">RANDBETWEEN(J259,L259)</f>
        <v>44761</v>
      </c>
      <c r="L259" s="5">
        <f t="shared" ref="L259:L322" ca="1" si="57">RANDBETWEEN(J259,DATE(2022,11,2))</f>
        <v>44788</v>
      </c>
      <c r="M259" s="5">
        <f t="shared" ref="M259:M322" ca="1" si="58">K259+14</f>
        <v>44775</v>
      </c>
      <c r="N259" s="2">
        <f ca="1">Table1[[#This Row],[Shipping/frieght]]+Table1[[#This Row],[Expedite fees]]/Table1[[#This Row],[Distance]]</f>
        <v>129.19913113863416</v>
      </c>
      <c r="O259" t="str">
        <f t="shared" ref="O259:O322" ca="1" si="59">IF(L259&lt;M259,"Expedite",IF(L259&gt;M259,"Standard"))</f>
        <v>Standard</v>
      </c>
    </row>
    <row r="260" spans="1:15" x14ac:dyDescent="0.55000000000000004">
      <c r="A260" t="s">
        <v>11</v>
      </c>
      <c r="B260">
        <f t="shared" ca="1" si="48"/>
        <v>0.43024950637389592</v>
      </c>
      <c r="C260" t="str" cm="1">
        <f t="array" aca="1" ref="C260" ca="1">INDEX(A:A,RANK(B260,B:B))</f>
        <v>SOMIC VERPACKUNGSMASCHINEN</v>
      </c>
      <c r="D260" s="1">
        <f t="shared" ca="1" si="49"/>
        <v>10155.88319478306</v>
      </c>
      <c r="E260" s="2">
        <f t="shared" ca="1" si="50"/>
        <v>801.2991840683834</v>
      </c>
      <c r="F260" s="1">
        <f t="shared" ca="1" si="51"/>
        <v>112.06183069489433</v>
      </c>
      <c r="G260">
        <f t="shared" ca="1" si="52"/>
        <v>2.5287922554770415E-2</v>
      </c>
      <c r="H260">
        <f t="shared" ca="1" si="53"/>
        <v>0</v>
      </c>
      <c r="I260" s="3">
        <f t="shared" ca="1" si="54"/>
        <v>1472.3826873740222</v>
      </c>
      <c r="J260" s="5">
        <f t="shared" ca="1" si="55"/>
        <v>44713</v>
      </c>
      <c r="K260" s="5">
        <f t="shared" ca="1" si="56"/>
        <v>44765</v>
      </c>
      <c r="L260" s="5">
        <f t="shared" ca="1" si="57"/>
        <v>44827</v>
      </c>
      <c r="M260" s="5">
        <f t="shared" ca="1" si="58"/>
        <v>44779</v>
      </c>
      <c r="N260" s="2">
        <f ca="1">Table1[[#This Row],[Shipping/frieght]]+Table1[[#This Row],[Expedite fees]]/Table1[[#This Row],[Distance]]</f>
        <v>112.06183069489433</v>
      </c>
      <c r="O260" t="str">
        <f t="shared" ca="1" si="59"/>
        <v>Standard</v>
      </c>
    </row>
    <row r="261" spans="1:15" x14ac:dyDescent="0.55000000000000004">
      <c r="A261" t="s">
        <v>12</v>
      </c>
      <c r="B261">
        <f t="shared" ca="1" si="48"/>
        <v>4.4440435937233014E-2</v>
      </c>
      <c r="C261" t="str" cm="1">
        <f t="array" aca="1" ref="C261" ca="1">INDEX(A:A,RANK(B261,B:B))</f>
        <v>SOMIC VERPACKUNGSMASCHINEN</v>
      </c>
      <c r="D261" s="1">
        <f t="shared" ca="1" si="49"/>
        <v>16338.571292016279</v>
      </c>
      <c r="E261" s="2">
        <f t="shared" ca="1" si="50"/>
        <v>1289.1132749400845</v>
      </c>
      <c r="F261" s="1">
        <f t="shared" ca="1" si="51"/>
        <v>125.98326030710268</v>
      </c>
      <c r="G261">
        <f t="shared" ca="1" si="52"/>
        <v>0.65333294069664249</v>
      </c>
      <c r="H261">
        <f t="shared" ca="1" si="53"/>
        <v>0</v>
      </c>
      <c r="I261" s="3">
        <f t="shared" ca="1" si="54"/>
        <v>837.10878982642362</v>
      </c>
      <c r="J261" s="5">
        <f t="shared" ca="1" si="55"/>
        <v>44823</v>
      </c>
      <c r="K261" s="5">
        <f t="shared" ca="1" si="56"/>
        <v>44825</v>
      </c>
      <c r="L261" s="5">
        <f t="shared" ca="1" si="57"/>
        <v>44829</v>
      </c>
      <c r="M261" s="5">
        <f t="shared" ca="1" si="58"/>
        <v>44839</v>
      </c>
      <c r="N261" s="2">
        <f ca="1">Table1[[#This Row],[Shipping/frieght]]+Table1[[#This Row],[Expedite fees]]/Table1[[#This Row],[Distance]]</f>
        <v>125.98326030710268</v>
      </c>
      <c r="O261" t="str">
        <f t="shared" ca="1" si="59"/>
        <v>Expedite</v>
      </c>
    </row>
    <row r="262" spans="1:15" x14ac:dyDescent="0.55000000000000004">
      <c r="A262" t="s">
        <v>13</v>
      </c>
      <c r="B262">
        <f t="shared" ca="1" si="48"/>
        <v>0.58486462884771684</v>
      </c>
      <c r="C262" t="str" cm="1">
        <f t="array" aca="1" ref="C262" ca="1">INDEX(A:A,RANK(B262,B:B))</f>
        <v>SOMIC VERPACKUNGSMASCHINEN</v>
      </c>
      <c r="D262" s="1">
        <f t="shared" ca="1" si="49"/>
        <v>19247.493265530673</v>
      </c>
      <c r="E262" s="2">
        <f t="shared" ca="1" si="50"/>
        <v>1518.62721865037</v>
      </c>
      <c r="F262" s="1">
        <f t="shared" ca="1" si="51"/>
        <v>110.58543208452573</v>
      </c>
      <c r="G262">
        <f t="shared" ca="1" si="52"/>
        <v>0.30448178992938468</v>
      </c>
      <c r="H262">
        <f t="shared" ca="1" si="53"/>
        <v>0</v>
      </c>
      <c r="I262" s="3">
        <f t="shared" ca="1" si="54"/>
        <v>1186.4828926792839</v>
      </c>
      <c r="J262" s="5">
        <f t="shared" ca="1" si="55"/>
        <v>44770</v>
      </c>
      <c r="K262" s="5">
        <f t="shared" ca="1" si="56"/>
        <v>44801</v>
      </c>
      <c r="L262" s="5">
        <f t="shared" ca="1" si="57"/>
        <v>44812</v>
      </c>
      <c r="M262" s="5">
        <f t="shared" ca="1" si="58"/>
        <v>44815</v>
      </c>
      <c r="N262" s="2">
        <f ca="1">Table1[[#This Row],[Shipping/frieght]]+Table1[[#This Row],[Expedite fees]]/Table1[[#This Row],[Distance]]</f>
        <v>110.58543208452573</v>
      </c>
      <c r="O262" t="str">
        <f t="shared" ca="1" si="59"/>
        <v>Expedite</v>
      </c>
    </row>
    <row r="263" spans="1:15" x14ac:dyDescent="0.55000000000000004">
      <c r="A263" t="s">
        <v>14</v>
      </c>
      <c r="B263">
        <f t="shared" ca="1" si="48"/>
        <v>0.11603666890640818</v>
      </c>
      <c r="C263" t="str" cm="1">
        <f t="array" aca="1" ref="C263" ca="1">INDEX(A:A,RANK(B263,B:B))</f>
        <v>H&amp;R SOUTH AFRICA (PTY) LTD</v>
      </c>
      <c r="D263" s="1">
        <f t="shared" ca="1" si="49"/>
        <v>13243.873298819839</v>
      </c>
      <c r="E263" s="2">
        <f t="shared" ca="1" si="50"/>
        <v>1044.9416032768852</v>
      </c>
      <c r="F263" s="1">
        <f t="shared" ca="1" si="51"/>
        <v>115.26551390477319</v>
      </c>
      <c r="G263">
        <f t="shared" ca="1" si="52"/>
        <v>0.77394654662430995</v>
      </c>
      <c r="H263">
        <f t="shared" ca="1" si="53"/>
        <v>500</v>
      </c>
      <c r="I263" s="3">
        <f t="shared" ca="1" si="54"/>
        <v>1639.5447362079508</v>
      </c>
      <c r="J263" s="5">
        <f t="shared" ca="1" si="55"/>
        <v>44751</v>
      </c>
      <c r="K263" s="5">
        <f t="shared" ca="1" si="56"/>
        <v>44752</v>
      </c>
      <c r="L263" s="5">
        <f t="shared" ca="1" si="57"/>
        <v>44768</v>
      </c>
      <c r="M263" s="5">
        <f t="shared" ca="1" si="58"/>
        <v>44766</v>
      </c>
      <c r="N263" s="2">
        <f ca="1">Table1[[#This Row],[Shipping/frieght]]+Table1[[#This Row],[Expedite fees]]/Table1[[#This Row],[Distance]]</f>
        <v>115.57047661116231</v>
      </c>
      <c r="O263" t="str">
        <f t="shared" ca="1" si="59"/>
        <v>Standard</v>
      </c>
    </row>
    <row r="264" spans="1:15" x14ac:dyDescent="0.55000000000000004">
      <c r="A264" t="s">
        <v>16</v>
      </c>
      <c r="B264">
        <f t="shared" ca="1" si="48"/>
        <v>4.5542524536257289E-4</v>
      </c>
      <c r="C264" t="str" cm="1">
        <f t="array" aca="1" ref="C264" ca="1">INDEX(A:A,RANK(B264,B:B))</f>
        <v>H&amp;R SOUTH AFRICA (PTY) LTD</v>
      </c>
      <c r="D264" s="1">
        <f t="shared" ca="1" si="49"/>
        <v>13273.038087661946</v>
      </c>
      <c r="E264" s="2">
        <f t="shared" ca="1" si="50"/>
        <v>1047.2427051165275</v>
      </c>
      <c r="F264" s="1">
        <f t="shared" ca="1" si="51"/>
        <v>116.87980727735501</v>
      </c>
      <c r="G264">
        <f t="shared" ca="1" si="52"/>
        <v>0.72407283961286439</v>
      </c>
      <c r="H264">
        <f t="shared" ca="1" si="53"/>
        <v>0</v>
      </c>
      <c r="I264" s="3">
        <f t="shared" ca="1" si="54"/>
        <v>1344.3196444068058</v>
      </c>
      <c r="J264" s="5">
        <f t="shared" ca="1" si="55"/>
        <v>44770</v>
      </c>
      <c r="K264" s="5">
        <f t="shared" ca="1" si="56"/>
        <v>44793</v>
      </c>
      <c r="L264" s="5">
        <f t="shared" ca="1" si="57"/>
        <v>44804</v>
      </c>
      <c r="M264" s="5">
        <f t="shared" ca="1" si="58"/>
        <v>44807</v>
      </c>
      <c r="N264" s="2">
        <f ca="1">Table1[[#This Row],[Shipping/frieght]]+Table1[[#This Row],[Expedite fees]]/Table1[[#This Row],[Distance]]</f>
        <v>116.87980727735501</v>
      </c>
      <c r="O264" t="str">
        <f t="shared" ca="1" si="59"/>
        <v>Expedite</v>
      </c>
    </row>
    <row r="265" spans="1:15" x14ac:dyDescent="0.55000000000000004">
      <c r="A265" t="s">
        <v>15</v>
      </c>
      <c r="B265">
        <f t="shared" ca="1" si="48"/>
        <v>0.59897821602654555</v>
      </c>
      <c r="C265" t="str" cm="1">
        <f t="array" aca="1" ref="C265" ca="1">INDEX(A:A,RANK(B265,B:B))</f>
        <v>CENTRAL STICKS S R O</v>
      </c>
      <c r="D265" s="1">
        <f t="shared" ca="1" si="49"/>
        <v>4935.2007868893797</v>
      </c>
      <c r="E265" s="2">
        <f t="shared" ca="1" si="50"/>
        <v>389.38734208557207</v>
      </c>
      <c r="F265" s="1">
        <f t="shared" ca="1" si="51"/>
        <v>116.3811904711141</v>
      </c>
      <c r="G265">
        <f t="shared" ca="1" si="52"/>
        <v>5.4173065039750279E-2</v>
      </c>
      <c r="H265">
        <f t="shared" ca="1" si="53"/>
        <v>0</v>
      </c>
      <c r="I265" s="3">
        <f t="shared" ca="1" si="54"/>
        <v>1645.3838159829534</v>
      </c>
      <c r="J265" s="5">
        <f t="shared" ca="1" si="55"/>
        <v>44788</v>
      </c>
      <c r="K265" s="5">
        <f t="shared" ca="1" si="56"/>
        <v>44793</v>
      </c>
      <c r="L265" s="5">
        <f t="shared" ca="1" si="57"/>
        <v>44802</v>
      </c>
      <c r="M265" s="5">
        <f t="shared" ca="1" si="58"/>
        <v>44807</v>
      </c>
      <c r="N265" s="2">
        <f ca="1">Table1[[#This Row],[Shipping/frieght]]+Table1[[#This Row],[Expedite fees]]/Table1[[#This Row],[Distance]]</f>
        <v>116.3811904711141</v>
      </c>
      <c r="O265" t="str">
        <f t="shared" ca="1" si="59"/>
        <v>Expedite</v>
      </c>
    </row>
    <row r="266" spans="1:15" x14ac:dyDescent="0.55000000000000004">
      <c r="A266" t="s">
        <v>9</v>
      </c>
      <c r="B266">
        <f t="shared" ca="1" si="48"/>
        <v>0.90447211524699311</v>
      </c>
      <c r="C266" t="str" cm="1">
        <f t="array" aca="1" ref="C266" ca="1">INDEX(A:A,RANK(B266,B:B))</f>
        <v>UNILEVER ASIA PRIVATE LIMITED</v>
      </c>
      <c r="D266" s="1">
        <f t="shared" ca="1" si="49"/>
        <v>3641.2931483372458</v>
      </c>
      <c r="E266" s="2">
        <f t="shared" ca="1" si="50"/>
        <v>287.2980294038087</v>
      </c>
      <c r="F266" s="1">
        <f t="shared" ca="1" si="51"/>
        <v>112.23741670288237</v>
      </c>
      <c r="G266">
        <f t="shared" ca="1" si="52"/>
        <v>7.2436941903446295E-2</v>
      </c>
      <c r="H266">
        <f t="shared" ca="1" si="53"/>
        <v>0</v>
      </c>
      <c r="I266" s="3">
        <f t="shared" ca="1" si="54"/>
        <v>872.74921106500176</v>
      </c>
      <c r="J266" s="5">
        <f t="shared" ca="1" si="55"/>
        <v>44647</v>
      </c>
      <c r="K266" s="5">
        <f t="shared" ca="1" si="56"/>
        <v>44707</v>
      </c>
      <c r="L266" s="5">
        <f t="shared" ca="1" si="57"/>
        <v>44751</v>
      </c>
      <c r="M266" s="5">
        <f t="shared" ca="1" si="58"/>
        <v>44721</v>
      </c>
      <c r="N266" s="2">
        <f ca="1">Table1[[#This Row],[Shipping/frieght]]+Table1[[#This Row],[Expedite fees]]/Table1[[#This Row],[Distance]]</f>
        <v>112.23741670288237</v>
      </c>
      <c r="O266" t="str">
        <f t="shared" ca="1" si="59"/>
        <v>Standard</v>
      </c>
    </row>
    <row r="267" spans="1:15" x14ac:dyDescent="0.55000000000000004">
      <c r="A267" t="s">
        <v>10</v>
      </c>
      <c r="B267">
        <f t="shared" ca="1" si="48"/>
        <v>0.58239420431359901</v>
      </c>
      <c r="C267" t="str" cm="1">
        <f t="array" aca="1" ref="C267" ca="1">INDEX(A:A,RANK(B267,B:B))</f>
        <v>CENTRAL STICKS S R O</v>
      </c>
      <c r="D267" s="1">
        <f t="shared" ca="1" si="49"/>
        <v>18031.168986529341</v>
      </c>
      <c r="E267" s="2">
        <f t="shared" ca="1" si="50"/>
        <v>1422.659233037165</v>
      </c>
      <c r="F267" s="1">
        <f t="shared" ca="1" si="51"/>
        <v>125.16845539899887</v>
      </c>
      <c r="G267">
        <f t="shared" ca="1" si="52"/>
        <v>0.42122340289952587</v>
      </c>
      <c r="H267">
        <f t="shared" ca="1" si="53"/>
        <v>0</v>
      </c>
      <c r="I267" s="3">
        <f t="shared" ca="1" si="54"/>
        <v>1631.2094764039632</v>
      </c>
      <c r="J267" s="5">
        <f t="shared" ca="1" si="55"/>
        <v>44866</v>
      </c>
      <c r="K267" s="5">
        <f t="shared" ca="1" si="56"/>
        <v>44866</v>
      </c>
      <c r="L267" s="5">
        <f t="shared" ca="1" si="57"/>
        <v>44866</v>
      </c>
      <c r="M267" s="5">
        <f t="shared" ca="1" si="58"/>
        <v>44880</v>
      </c>
      <c r="N267" s="2">
        <f ca="1">Table1[[#This Row],[Shipping/frieght]]+Table1[[#This Row],[Expedite fees]]/Table1[[#This Row],[Distance]]</f>
        <v>125.16845539899887</v>
      </c>
      <c r="O267" t="str">
        <f t="shared" ca="1" si="59"/>
        <v>Expedite</v>
      </c>
    </row>
    <row r="268" spans="1:15" x14ac:dyDescent="0.55000000000000004">
      <c r="A268" t="s">
        <v>11</v>
      </c>
      <c r="B268">
        <f t="shared" ca="1" si="48"/>
        <v>0.85041802910165143</v>
      </c>
      <c r="C268" t="str" cm="1">
        <f t="array" aca="1" ref="C268" ca="1">INDEX(A:A,RANK(B268,B:B))</f>
        <v>H&amp;R SOUTH AFRICA (PTY) LTD</v>
      </c>
      <c r="D268" s="1">
        <f t="shared" ca="1" si="49"/>
        <v>5985.9950781506277</v>
      </c>
      <c r="E268" s="2">
        <f t="shared" ca="1" si="50"/>
        <v>472.29501166608452</v>
      </c>
      <c r="F268" s="1">
        <f t="shared" ca="1" si="51"/>
        <v>109.82911108611322</v>
      </c>
      <c r="G268">
        <f t="shared" ca="1" si="52"/>
        <v>2.1091391959737749E-2</v>
      </c>
      <c r="H268">
        <f t="shared" ca="1" si="53"/>
        <v>0</v>
      </c>
      <c r="I268" s="3">
        <f t="shared" ca="1" si="54"/>
        <v>2482.6936373622866</v>
      </c>
      <c r="J268" s="5">
        <f t="shared" ca="1" si="55"/>
        <v>44770</v>
      </c>
      <c r="K268" s="5">
        <f t="shared" ca="1" si="56"/>
        <v>44840</v>
      </c>
      <c r="L268" s="5">
        <f t="shared" ca="1" si="57"/>
        <v>44854</v>
      </c>
      <c r="M268" s="5">
        <f t="shared" ca="1" si="58"/>
        <v>44854</v>
      </c>
      <c r="N268" s="2">
        <f ca="1">Table1[[#This Row],[Shipping/frieght]]+Table1[[#This Row],[Expedite fees]]/Table1[[#This Row],[Distance]]</f>
        <v>109.82911108611322</v>
      </c>
      <c r="O268" t="b">
        <f t="shared" ca="1" si="59"/>
        <v>0</v>
      </c>
    </row>
    <row r="269" spans="1:15" x14ac:dyDescent="0.55000000000000004">
      <c r="A269" t="s">
        <v>12</v>
      </c>
      <c r="B269">
        <f t="shared" ca="1" si="48"/>
        <v>0.20434567704129947</v>
      </c>
      <c r="C269" t="str" cm="1">
        <f t="array" aca="1" ref="C269" ca="1">INDEX(A:A,RANK(B269,B:B))</f>
        <v>UNILEVER ASCC</v>
      </c>
      <c r="D269" s="1">
        <f t="shared" ca="1" si="49"/>
        <v>10722.383750375026</v>
      </c>
      <c r="E269" s="2">
        <f t="shared" ca="1" si="50"/>
        <v>845.99607790458947</v>
      </c>
      <c r="F269" s="1">
        <f t="shared" ca="1" si="51"/>
        <v>115.7277596368649</v>
      </c>
      <c r="G269">
        <f t="shared" ca="1" si="52"/>
        <v>0.8363983118396543</v>
      </c>
      <c r="H269">
        <f t="shared" ca="1" si="53"/>
        <v>0</v>
      </c>
      <c r="I269" s="3">
        <f t="shared" ca="1" si="54"/>
        <v>1276.0346958107343</v>
      </c>
      <c r="J269" s="5">
        <f t="shared" ca="1" si="55"/>
        <v>44722</v>
      </c>
      <c r="K269" s="5">
        <f t="shared" ca="1" si="56"/>
        <v>44778</v>
      </c>
      <c r="L269" s="5">
        <f t="shared" ca="1" si="57"/>
        <v>44787</v>
      </c>
      <c r="M269" s="5">
        <f t="shared" ca="1" si="58"/>
        <v>44792</v>
      </c>
      <c r="N269" s="2">
        <f ca="1">Table1[[#This Row],[Shipping/frieght]]+Table1[[#This Row],[Expedite fees]]/Table1[[#This Row],[Distance]]</f>
        <v>115.7277596368649</v>
      </c>
      <c r="O269" t="str">
        <f t="shared" ca="1" si="59"/>
        <v>Expedite</v>
      </c>
    </row>
    <row r="270" spans="1:15" x14ac:dyDescent="0.55000000000000004">
      <c r="A270" t="s">
        <v>13</v>
      </c>
      <c r="B270">
        <f t="shared" ca="1" si="48"/>
        <v>0.89507025368043946</v>
      </c>
      <c r="C270" t="str" cm="1">
        <f t="array" aca="1" ref="C270" ca="1">INDEX(A:A,RANK(B270,B:B))</f>
        <v>SOMIC VERPACKUNGSMASCHINEN</v>
      </c>
      <c r="D270" s="1">
        <f t="shared" ca="1" si="49"/>
        <v>13247.238867320297</v>
      </c>
      <c r="E270" s="2">
        <f t="shared" ca="1" si="50"/>
        <v>1045.2071466315713</v>
      </c>
      <c r="F270" s="1">
        <f t="shared" ca="1" si="51"/>
        <v>117.38853194872938</v>
      </c>
      <c r="G270">
        <f t="shared" ca="1" si="52"/>
        <v>4.1928054836365747E-2</v>
      </c>
      <c r="H270">
        <f t="shared" ca="1" si="53"/>
        <v>0</v>
      </c>
      <c r="I270" s="3">
        <f t="shared" ca="1" si="54"/>
        <v>1930.5313209219462</v>
      </c>
      <c r="J270" s="5">
        <f t="shared" ca="1" si="55"/>
        <v>44816</v>
      </c>
      <c r="K270" s="5">
        <f t="shared" ca="1" si="56"/>
        <v>44817</v>
      </c>
      <c r="L270" s="5">
        <f t="shared" ca="1" si="57"/>
        <v>44819</v>
      </c>
      <c r="M270" s="5">
        <f t="shared" ca="1" si="58"/>
        <v>44831</v>
      </c>
      <c r="N270" s="2">
        <f ca="1">Table1[[#This Row],[Shipping/frieght]]+Table1[[#This Row],[Expedite fees]]/Table1[[#This Row],[Distance]]</f>
        <v>117.38853194872938</v>
      </c>
      <c r="O270" t="str">
        <f t="shared" ca="1" si="59"/>
        <v>Expedite</v>
      </c>
    </row>
    <row r="271" spans="1:15" x14ac:dyDescent="0.55000000000000004">
      <c r="A271" t="s">
        <v>14</v>
      </c>
      <c r="B271">
        <f t="shared" ca="1" si="48"/>
        <v>0.97150218577448832</v>
      </c>
      <c r="C271" t="str" cm="1">
        <f t="array" aca="1" ref="C271" ca="1">INDEX(A:A,RANK(B271,B:B))</f>
        <v>CENTRAL STICKS S R O</v>
      </c>
      <c r="D271" s="1">
        <f t="shared" ca="1" si="49"/>
        <v>187.20359589843528</v>
      </c>
      <c r="E271" s="2">
        <f t="shared" ca="1" si="50"/>
        <v>14.770363716386543</v>
      </c>
      <c r="F271" s="1">
        <f t="shared" ca="1" si="51"/>
        <v>122.02304997244666</v>
      </c>
      <c r="G271">
        <f t="shared" ca="1" si="52"/>
        <v>0.34271462550644582</v>
      </c>
      <c r="H271">
        <f t="shared" ca="1" si="53"/>
        <v>0</v>
      </c>
      <c r="I271" s="3">
        <f t="shared" ca="1" si="54"/>
        <v>641.02061047828147</v>
      </c>
      <c r="J271" s="5">
        <f t="shared" ca="1" si="55"/>
        <v>44691</v>
      </c>
      <c r="K271" s="5">
        <f t="shared" ca="1" si="56"/>
        <v>44725</v>
      </c>
      <c r="L271" s="5">
        <f t="shared" ca="1" si="57"/>
        <v>44725</v>
      </c>
      <c r="M271" s="5">
        <f t="shared" ca="1" si="58"/>
        <v>44739</v>
      </c>
      <c r="N271" s="2">
        <f ca="1">Table1[[#This Row],[Shipping/frieght]]+Table1[[#This Row],[Expedite fees]]/Table1[[#This Row],[Distance]]</f>
        <v>122.02304997244666</v>
      </c>
      <c r="O271" t="str">
        <f t="shared" ca="1" si="59"/>
        <v>Expedite</v>
      </c>
    </row>
    <row r="272" spans="1:15" x14ac:dyDescent="0.55000000000000004">
      <c r="A272" t="s">
        <v>16</v>
      </c>
      <c r="B272">
        <f t="shared" ca="1" si="48"/>
        <v>7.5123076784566756E-4</v>
      </c>
      <c r="C272" t="str" cm="1">
        <f t="array" aca="1" ref="C272" ca="1">INDEX(A:A,RANK(B272,B:B))</f>
        <v>CENTRAL STICKS S R O</v>
      </c>
      <c r="D272" s="1">
        <f t="shared" ca="1" si="49"/>
        <v>1430.1929508075916</v>
      </c>
      <c r="E272" s="2">
        <f t="shared" ca="1" si="50"/>
        <v>112.84222381871898</v>
      </c>
      <c r="F272" s="1">
        <f t="shared" ca="1" si="51"/>
        <v>119.57898910754177</v>
      </c>
      <c r="G272">
        <f t="shared" ca="1" si="52"/>
        <v>0.13198688907893918</v>
      </c>
      <c r="H272">
        <f t="shared" ca="1" si="53"/>
        <v>0</v>
      </c>
      <c r="I272" s="3">
        <f t="shared" ca="1" si="54"/>
        <v>1576.6675899262889</v>
      </c>
      <c r="J272" s="5">
        <f t="shared" ca="1" si="55"/>
        <v>44847</v>
      </c>
      <c r="K272" s="5">
        <f t="shared" ca="1" si="56"/>
        <v>44850</v>
      </c>
      <c r="L272" s="5">
        <f t="shared" ca="1" si="57"/>
        <v>44850</v>
      </c>
      <c r="M272" s="5">
        <f t="shared" ca="1" si="58"/>
        <v>44864</v>
      </c>
      <c r="N272" s="2">
        <f ca="1">Table1[[#This Row],[Shipping/frieght]]+Table1[[#This Row],[Expedite fees]]/Table1[[#This Row],[Distance]]</f>
        <v>119.57898910754177</v>
      </c>
      <c r="O272" t="str">
        <f t="shared" ca="1" si="59"/>
        <v>Expedite</v>
      </c>
    </row>
    <row r="273" spans="1:15" x14ac:dyDescent="0.55000000000000004">
      <c r="A273" t="s">
        <v>15</v>
      </c>
      <c r="B273">
        <f t="shared" ca="1" si="48"/>
        <v>0.42747995527580185</v>
      </c>
      <c r="C273" t="str" cm="1">
        <f t="array" aca="1" ref="C273" ca="1">INDEX(A:A,RANK(B273,B:B))</f>
        <v>H&amp;R SOUTH AFRICA (PTY) LTD</v>
      </c>
      <c r="D273" s="1">
        <f t="shared" ca="1" si="49"/>
        <v>9481.3561719377067</v>
      </c>
      <c r="E273" s="2">
        <f t="shared" ca="1" si="50"/>
        <v>748.07900196588503</v>
      </c>
      <c r="F273" s="1">
        <f t="shared" ca="1" si="51"/>
        <v>122.44171168717232</v>
      </c>
      <c r="G273">
        <f t="shared" ca="1" si="52"/>
        <v>0.24819157212037724</v>
      </c>
      <c r="H273">
        <f t="shared" ca="1" si="53"/>
        <v>0</v>
      </c>
      <c r="I273" s="3">
        <f t="shared" ca="1" si="54"/>
        <v>1000.4339522667892</v>
      </c>
      <c r="J273" s="5">
        <f t="shared" ca="1" si="55"/>
        <v>44845</v>
      </c>
      <c r="K273" s="5">
        <f t="shared" ca="1" si="56"/>
        <v>44856</v>
      </c>
      <c r="L273" s="5">
        <f t="shared" ca="1" si="57"/>
        <v>44859</v>
      </c>
      <c r="M273" s="5">
        <f t="shared" ca="1" si="58"/>
        <v>44870</v>
      </c>
      <c r="N273" s="2">
        <f ca="1">Table1[[#This Row],[Shipping/frieght]]+Table1[[#This Row],[Expedite fees]]/Table1[[#This Row],[Distance]]</f>
        <v>122.44171168717232</v>
      </c>
      <c r="O273" t="str">
        <f t="shared" ca="1" si="59"/>
        <v>Expedite</v>
      </c>
    </row>
    <row r="274" spans="1:15" x14ac:dyDescent="0.55000000000000004">
      <c r="A274" t="s">
        <v>9</v>
      </c>
      <c r="B274">
        <f t="shared" ca="1" si="48"/>
        <v>0.10446010382777549</v>
      </c>
      <c r="C274" t="str" cm="1">
        <f t="array" aca="1" ref="C274" ca="1">INDEX(A:A,RANK(B274,B:B))</f>
        <v>H&amp;R SOUTH AFRICA (PTY) LTD</v>
      </c>
      <c r="D274" s="1">
        <f t="shared" ca="1" si="49"/>
        <v>1412.2471607665354</v>
      </c>
      <c r="E274" s="2">
        <f t="shared" ca="1" si="50"/>
        <v>111.42630098447964</v>
      </c>
      <c r="F274" s="1">
        <f t="shared" ca="1" si="51"/>
        <v>121.92207570855281</v>
      </c>
      <c r="G274">
        <f t="shared" ca="1" si="52"/>
        <v>0.73680586305040141</v>
      </c>
      <c r="H274">
        <f t="shared" ca="1" si="53"/>
        <v>0</v>
      </c>
      <c r="I274" s="3">
        <f t="shared" ca="1" si="54"/>
        <v>377.3564565360706</v>
      </c>
      <c r="J274" s="5">
        <f t="shared" ca="1" si="55"/>
        <v>44705</v>
      </c>
      <c r="K274" s="5">
        <f t="shared" ca="1" si="56"/>
        <v>44707</v>
      </c>
      <c r="L274" s="5">
        <f t="shared" ca="1" si="57"/>
        <v>44707</v>
      </c>
      <c r="M274" s="5">
        <f t="shared" ca="1" si="58"/>
        <v>44721</v>
      </c>
      <c r="N274" s="2">
        <f ca="1">Table1[[#This Row],[Shipping/frieght]]+Table1[[#This Row],[Expedite fees]]/Table1[[#This Row],[Distance]]</f>
        <v>121.92207570855281</v>
      </c>
      <c r="O274" t="str">
        <f t="shared" ca="1" si="59"/>
        <v>Expedite</v>
      </c>
    </row>
    <row r="275" spans="1:15" x14ac:dyDescent="0.55000000000000004">
      <c r="A275" t="s">
        <v>10</v>
      </c>
      <c r="B275">
        <f t="shared" ca="1" si="48"/>
        <v>0.49063844765010767</v>
      </c>
      <c r="C275" t="str" cm="1">
        <f t="array" aca="1" ref="C275" ca="1">INDEX(A:A,RANK(B275,B:B))</f>
        <v>UNILEVER ASCC</v>
      </c>
      <c r="D275" s="1">
        <f t="shared" ca="1" si="49"/>
        <v>14828.951016527388</v>
      </c>
      <c r="E275" s="2">
        <f t="shared" ca="1" si="50"/>
        <v>1170.0042352040109</v>
      </c>
      <c r="F275" s="1">
        <f t="shared" ca="1" si="51"/>
        <v>122.79138519561623</v>
      </c>
      <c r="G275">
        <f t="shared" ca="1" si="52"/>
        <v>0.90564986233947264</v>
      </c>
      <c r="H275">
        <f t="shared" ca="1" si="53"/>
        <v>500</v>
      </c>
      <c r="I275" s="3">
        <f t="shared" ca="1" si="54"/>
        <v>1414.6116381006184</v>
      </c>
      <c r="J275" s="5">
        <f t="shared" ca="1" si="55"/>
        <v>44723</v>
      </c>
      <c r="K275" s="5">
        <f t="shared" ca="1" si="56"/>
        <v>44756</v>
      </c>
      <c r="L275" s="5">
        <f t="shared" ca="1" si="57"/>
        <v>44814</v>
      </c>
      <c r="M275" s="5">
        <f t="shared" ca="1" si="58"/>
        <v>44770</v>
      </c>
      <c r="N275" s="2">
        <f ca="1">Table1[[#This Row],[Shipping/frieght]]+Table1[[#This Row],[Expedite fees]]/Table1[[#This Row],[Distance]]</f>
        <v>123.14483909528253</v>
      </c>
      <c r="O275" t="str">
        <f t="shared" ca="1" si="59"/>
        <v>Standard</v>
      </c>
    </row>
    <row r="276" spans="1:15" x14ac:dyDescent="0.55000000000000004">
      <c r="A276" t="s">
        <v>11</v>
      </c>
      <c r="B276">
        <f t="shared" ca="1" si="48"/>
        <v>0.9756450392553625</v>
      </c>
      <c r="C276" t="str" cm="1">
        <f t="array" aca="1" ref="C276" ca="1">INDEX(A:A,RANK(B276,B:B))</f>
        <v>CENTRAL STICKS S.R.O.</v>
      </c>
      <c r="D276" s="1">
        <f t="shared" ca="1" si="49"/>
        <v>17484.2670147262</v>
      </c>
      <c r="E276" s="2">
        <f t="shared" ca="1" si="50"/>
        <v>1379.5086674618972</v>
      </c>
      <c r="F276" s="1">
        <f t="shared" ca="1" si="51"/>
        <v>125.65347715744295</v>
      </c>
      <c r="G276">
        <f t="shared" ca="1" si="52"/>
        <v>0.410035815376805</v>
      </c>
      <c r="H276">
        <f t="shared" ca="1" si="53"/>
        <v>0</v>
      </c>
      <c r="I276" s="3">
        <f t="shared" ca="1" si="54"/>
        <v>663.76357556244318</v>
      </c>
      <c r="J276" s="5">
        <f t="shared" ca="1" si="55"/>
        <v>44676</v>
      </c>
      <c r="K276" s="5">
        <f t="shared" ca="1" si="56"/>
        <v>44752</v>
      </c>
      <c r="L276" s="5">
        <f t="shared" ca="1" si="57"/>
        <v>44863</v>
      </c>
      <c r="M276" s="5">
        <f t="shared" ca="1" si="58"/>
        <v>44766</v>
      </c>
      <c r="N276" s="2">
        <f ca="1">Table1[[#This Row],[Shipping/frieght]]+Table1[[#This Row],[Expedite fees]]/Table1[[#This Row],[Distance]]</f>
        <v>125.65347715744295</v>
      </c>
      <c r="O276" t="str">
        <f t="shared" ca="1" si="59"/>
        <v>Standard</v>
      </c>
    </row>
    <row r="277" spans="1:15" x14ac:dyDescent="0.55000000000000004">
      <c r="A277" t="s">
        <v>12</v>
      </c>
      <c r="B277">
        <f t="shared" ca="1" si="48"/>
        <v>0.20068392200569796</v>
      </c>
      <c r="C277" t="str" cm="1">
        <f t="array" aca="1" ref="C277" ca="1">INDEX(A:A,RANK(B277,B:B))</f>
        <v>CENTRAL STICKS S R O</v>
      </c>
      <c r="D277" s="1">
        <f t="shared" ca="1" si="49"/>
        <v>18114.595314302325</v>
      </c>
      <c r="E277" s="2">
        <f t="shared" ca="1" si="50"/>
        <v>1429.2415702984533</v>
      </c>
      <c r="F277" s="1">
        <f t="shared" ca="1" si="51"/>
        <v>122.21792155526826</v>
      </c>
      <c r="G277">
        <f t="shared" ca="1" si="52"/>
        <v>0.630698524811246</v>
      </c>
      <c r="H277">
        <f t="shared" ca="1" si="53"/>
        <v>500</v>
      </c>
      <c r="I277" s="3">
        <f t="shared" ca="1" si="54"/>
        <v>1802.8482247916872</v>
      </c>
      <c r="J277" s="5">
        <f t="shared" ca="1" si="55"/>
        <v>44688</v>
      </c>
      <c r="K277" s="5">
        <f t="shared" ca="1" si="56"/>
        <v>44708</v>
      </c>
      <c r="L277" s="5">
        <f t="shared" ca="1" si="57"/>
        <v>44866</v>
      </c>
      <c r="M277" s="5">
        <f t="shared" ca="1" si="58"/>
        <v>44722</v>
      </c>
      <c r="N277" s="2">
        <f ca="1">Table1[[#This Row],[Shipping/frieght]]+Table1[[#This Row],[Expedite fees]]/Table1[[#This Row],[Distance]]</f>
        <v>122.49526048659054</v>
      </c>
      <c r="O277" t="str">
        <f t="shared" ca="1" si="59"/>
        <v>Standard</v>
      </c>
    </row>
    <row r="278" spans="1:15" x14ac:dyDescent="0.55000000000000004">
      <c r="A278" t="s">
        <v>13</v>
      </c>
      <c r="B278">
        <f t="shared" ca="1" si="48"/>
        <v>0.17689068745301872</v>
      </c>
      <c r="C278" t="str" cm="1">
        <f t="array" aca="1" ref="C278" ca="1">INDEX(A:A,RANK(B278,B:B))</f>
        <v>SOMIC VERPACKUNGSMASCHINEN</v>
      </c>
      <c r="D278" s="1">
        <f t="shared" ca="1" si="49"/>
        <v>8883.6574732273893</v>
      </c>
      <c r="E278" s="2">
        <f t="shared" ca="1" si="50"/>
        <v>700.92057463764104</v>
      </c>
      <c r="F278" s="1">
        <f t="shared" ca="1" si="51"/>
        <v>117.02895760356817</v>
      </c>
      <c r="G278">
        <f t="shared" ca="1" si="52"/>
        <v>0.18521647339181257</v>
      </c>
      <c r="H278">
        <f t="shared" ca="1" si="53"/>
        <v>0</v>
      </c>
      <c r="I278" s="3">
        <f t="shared" ca="1" si="54"/>
        <v>804.01495579179846</v>
      </c>
      <c r="J278" s="5">
        <f t="shared" ca="1" si="55"/>
        <v>44629</v>
      </c>
      <c r="K278" s="5">
        <f t="shared" ca="1" si="56"/>
        <v>44706</v>
      </c>
      <c r="L278" s="5">
        <f t="shared" ca="1" si="57"/>
        <v>44732</v>
      </c>
      <c r="M278" s="5">
        <f t="shared" ca="1" si="58"/>
        <v>44720</v>
      </c>
      <c r="N278" s="2">
        <f ca="1">Table1[[#This Row],[Shipping/frieght]]+Table1[[#This Row],[Expedite fees]]/Table1[[#This Row],[Distance]]</f>
        <v>117.02895760356817</v>
      </c>
      <c r="O278" t="str">
        <f t="shared" ca="1" si="59"/>
        <v>Standard</v>
      </c>
    </row>
    <row r="279" spans="1:15" x14ac:dyDescent="0.55000000000000004">
      <c r="A279" t="s">
        <v>14</v>
      </c>
      <c r="B279">
        <f t="shared" ca="1" si="48"/>
        <v>0.10093633271421565</v>
      </c>
      <c r="C279" t="str" cm="1">
        <f t="array" aca="1" ref="C279" ca="1">INDEX(A:A,RANK(B279,B:B))</f>
        <v>UNILEVER ASIA PRIVATE LIMITED</v>
      </c>
      <c r="D279" s="1">
        <f t="shared" ca="1" si="49"/>
        <v>17145.792706479944</v>
      </c>
      <c r="E279" s="2">
        <f t="shared" ca="1" si="50"/>
        <v>1352.8030445412676</v>
      </c>
      <c r="F279" s="1">
        <f t="shared" ca="1" si="51"/>
        <v>127.09173579943416</v>
      </c>
      <c r="G279">
        <f t="shared" ca="1" si="52"/>
        <v>0.35484650092139625</v>
      </c>
      <c r="H279">
        <f t="shared" ca="1" si="53"/>
        <v>0</v>
      </c>
      <c r="I279" s="3">
        <f t="shared" ca="1" si="54"/>
        <v>1015.0098257007581</v>
      </c>
      <c r="J279" s="5">
        <f t="shared" ca="1" si="55"/>
        <v>44801</v>
      </c>
      <c r="K279" s="5">
        <f t="shared" ca="1" si="56"/>
        <v>44802</v>
      </c>
      <c r="L279" s="5">
        <f t="shared" ca="1" si="57"/>
        <v>44823</v>
      </c>
      <c r="M279" s="5">
        <f t="shared" ca="1" si="58"/>
        <v>44816</v>
      </c>
      <c r="N279" s="2">
        <f ca="1">Table1[[#This Row],[Shipping/frieght]]+Table1[[#This Row],[Expedite fees]]/Table1[[#This Row],[Distance]]</f>
        <v>127.09173579943416</v>
      </c>
      <c r="O279" t="str">
        <f t="shared" ca="1" si="59"/>
        <v>Standard</v>
      </c>
    </row>
    <row r="280" spans="1:15" x14ac:dyDescent="0.55000000000000004">
      <c r="A280" t="s">
        <v>16</v>
      </c>
      <c r="B280">
        <f t="shared" ca="1" si="48"/>
        <v>0.11592903250923881</v>
      </c>
      <c r="C280" t="str" cm="1">
        <f t="array" aca="1" ref="C280" ca="1">INDEX(A:A,RANK(B280,B:B))</f>
        <v>UNILEVER ASIA PRIVATE LIMITED</v>
      </c>
      <c r="D280" s="1">
        <f t="shared" ca="1" si="49"/>
        <v>9929.585120611393</v>
      </c>
      <c r="E280" s="2">
        <f t="shared" ca="1" si="50"/>
        <v>783.44426601623888</v>
      </c>
      <c r="F280" s="1">
        <f t="shared" ca="1" si="51"/>
        <v>117.16698138571496</v>
      </c>
      <c r="G280">
        <f t="shared" ca="1" si="52"/>
        <v>0.19051219218930027</v>
      </c>
      <c r="H280">
        <f t="shared" ca="1" si="53"/>
        <v>0</v>
      </c>
      <c r="I280" s="3">
        <f t="shared" ca="1" si="54"/>
        <v>1633.6660736865822</v>
      </c>
      <c r="J280" s="5">
        <f t="shared" ca="1" si="55"/>
        <v>44700</v>
      </c>
      <c r="K280" s="5">
        <f t="shared" ca="1" si="56"/>
        <v>44701</v>
      </c>
      <c r="L280" s="5">
        <f t="shared" ca="1" si="57"/>
        <v>44707</v>
      </c>
      <c r="M280" s="5">
        <f t="shared" ca="1" si="58"/>
        <v>44715</v>
      </c>
      <c r="N280" s="2">
        <f ca="1">Table1[[#This Row],[Shipping/frieght]]+Table1[[#This Row],[Expedite fees]]/Table1[[#This Row],[Distance]]</f>
        <v>117.16698138571496</v>
      </c>
      <c r="O280" t="str">
        <f t="shared" ca="1" si="59"/>
        <v>Expedite</v>
      </c>
    </row>
    <row r="281" spans="1:15" x14ac:dyDescent="0.55000000000000004">
      <c r="A281" t="s">
        <v>15</v>
      </c>
      <c r="B281">
        <f t="shared" ca="1" si="48"/>
        <v>3.9189979476664027E-2</v>
      </c>
      <c r="C281" t="str" cm="1">
        <f t="array" aca="1" ref="C281" ca="1">INDEX(A:A,RANK(B281,B:B))</f>
        <v>CENTRAL STICKS S.R.O.</v>
      </c>
      <c r="D281" s="1">
        <f t="shared" ca="1" si="49"/>
        <v>12459.064484131048</v>
      </c>
      <c r="E281" s="2">
        <f t="shared" ca="1" si="50"/>
        <v>983.02018779793968</v>
      </c>
      <c r="F281" s="1">
        <f t="shared" ca="1" si="51"/>
        <v>125.03417599789158</v>
      </c>
      <c r="G281">
        <f t="shared" ca="1" si="52"/>
        <v>8.3531805531071868E-3</v>
      </c>
      <c r="H281">
        <f t="shared" ca="1" si="53"/>
        <v>0</v>
      </c>
      <c r="I281" s="3">
        <f t="shared" ca="1" si="54"/>
        <v>1536.3144304653561</v>
      </c>
      <c r="J281" s="5">
        <f t="shared" ca="1" si="55"/>
        <v>44843</v>
      </c>
      <c r="K281" s="5">
        <f t="shared" ca="1" si="56"/>
        <v>44850</v>
      </c>
      <c r="L281" s="5">
        <f t="shared" ca="1" si="57"/>
        <v>44855</v>
      </c>
      <c r="M281" s="5">
        <f t="shared" ca="1" si="58"/>
        <v>44864</v>
      </c>
      <c r="N281" s="2">
        <f ca="1">Table1[[#This Row],[Shipping/frieght]]+Table1[[#This Row],[Expedite fees]]/Table1[[#This Row],[Distance]]</f>
        <v>125.03417599789158</v>
      </c>
      <c r="O281" t="str">
        <f t="shared" ca="1" si="59"/>
        <v>Expedite</v>
      </c>
    </row>
    <row r="282" spans="1:15" x14ac:dyDescent="0.55000000000000004">
      <c r="A282" t="s">
        <v>9</v>
      </c>
      <c r="B282">
        <f t="shared" ca="1" si="48"/>
        <v>0.69409599373572473</v>
      </c>
      <c r="C282" t="str" cm="1">
        <f t="array" aca="1" ref="C282" ca="1">INDEX(A:A,RANK(B282,B:B))</f>
        <v>SOMIC VERPACKUNGSMASCHINEN</v>
      </c>
      <c r="D282" s="1">
        <f t="shared" ca="1" si="49"/>
        <v>19341.446089981899</v>
      </c>
      <c r="E282" s="2">
        <f t="shared" ca="1" si="50"/>
        <v>1526.0400964995717</v>
      </c>
      <c r="F282" s="1">
        <f t="shared" ca="1" si="51"/>
        <v>122.86554747272699</v>
      </c>
      <c r="G282">
        <f t="shared" ca="1" si="52"/>
        <v>0.45972597170181684</v>
      </c>
      <c r="H282">
        <f t="shared" ca="1" si="53"/>
        <v>0</v>
      </c>
      <c r="I282" s="3">
        <f t="shared" ca="1" si="54"/>
        <v>1707.8726423314129</v>
      </c>
      <c r="J282" s="5">
        <f t="shared" ca="1" si="55"/>
        <v>44714</v>
      </c>
      <c r="K282" s="5">
        <f t="shared" ca="1" si="56"/>
        <v>44790</v>
      </c>
      <c r="L282" s="5">
        <f t="shared" ca="1" si="57"/>
        <v>44858</v>
      </c>
      <c r="M282" s="5">
        <f t="shared" ca="1" si="58"/>
        <v>44804</v>
      </c>
      <c r="N282" s="2">
        <f ca="1">Table1[[#This Row],[Shipping/frieght]]+Table1[[#This Row],[Expedite fees]]/Table1[[#This Row],[Distance]]</f>
        <v>122.86554747272699</v>
      </c>
      <c r="O282" t="str">
        <f t="shared" ca="1" si="59"/>
        <v>Standard</v>
      </c>
    </row>
    <row r="283" spans="1:15" x14ac:dyDescent="0.55000000000000004">
      <c r="A283" t="s">
        <v>10</v>
      </c>
      <c r="B283">
        <f t="shared" ca="1" si="48"/>
        <v>0.40436977330347457</v>
      </c>
      <c r="C283" t="str" cm="1">
        <f t="array" aca="1" ref="C283" ca="1">INDEX(A:A,RANK(B283,B:B))</f>
        <v>CENTRAL STICKS S.R.O.</v>
      </c>
      <c r="D283" s="1">
        <f t="shared" ca="1" si="49"/>
        <v>17487.039747792551</v>
      </c>
      <c r="E283" s="2">
        <f t="shared" ca="1" si="50"/>
        <v>1379.7274361008322</v>
      </c>
      <c r="F283" s="1">
        <f t="shared" ca="1" si="51"/>
        <v>111.83620976579701</v>
      </c>
      <c r="G283">
        <f t="shared" ca="1" si="52"/>
        <v>0.10275561312279691</v>
      </c>
      <c r="H283">
        <f t="shared" ca="1" si="53"/>
        <v>0</v>
      </c>
      <c r="I283" s="3">
        <f t="shared" ca="1" si="54"/>
        <v>1272.4628889510859</v>
      </c>
      <c r="J283" s="5">
        <f t="shared" ca="1" si="55"/>
        <v>44804</v>
      </c>
      <c r="K283" s="5">
        <f t="shared" ca="1" si="56"/>
        <v>44842</v>
      </c>
      <c r="L283" s="5">
        <f t="shared" ca="1" si="57"/>
        <v>44865</v>
      </c>
      <c r="M283" s="5">
        <f t="shared" ca="1" si="58"/>
        <v>44856</v>
      </c>
      <c r="N283" s="2">
        <f ca="1">Table1[[#This Row],[Shipping/frieght]]+Table1[[#This Row],[Expedite fees]]/Table1[[#This Row],[Distance]]</f>
        <v>111.83620976579701</v>
      </c>
      <c r="O283" t="str">
        <f t="shared" ca="1" si="59"/>
        <v>Standard</v>
      </c>
    </row>
    <row r="284" spans="1:15" x14ac:dyDescent="0.55000000000000004">
      <c r="A284" t="s">
        <v>11</v>
      </c>
      <c r="B284">
        <f t="shared" ca="1" si="48"/>
        <v>0.62868805009596584</v>
      </c>
      <c r="C284" t="str" cm="1">
        <f t="array" aca="1" ref="C284" ca="1">INDEX(A:A,RANK(B284,B:B))</f>
        <v>UNILEVER ASIA PRIVATE LIMITED</v>
      </c>
      <c r="D284" s="1">
        <f t="shared" ca="1" si="49"/>
        <v>10361.858015036454</v>
      </c>
      <c r="E284" s="2">
        <f t="shared" ca="1" si="50"/>
        <v>817.55059738637624</v>
      </c>
      <c r="F284" s="1">
        <f t="shared" ca="1" si="51"/>
        <v>118.59359836506997</v>
      </c>
      <c r="G284">
        <f t="shared" ca="1" si="52"/>
        <v>0.38911808591376396</v>
      </c>
      <c r="H284">
        <f t="shared" ca="1" si="53"/>
        <v>0</v>
      </c>
      <c r="I284" s="3">
        <f t="shared" ca="1" si="54"/>
        <v>982.99917549776876</v>
      </c>
      <c r="J284" s="5">
        <f t="shared" ca="1" si="55"/>
        <v>44847</v>
      </c>
      <c r="K284" s="5">
        <f t="shared" ca="1" si="56"/>
        <v>44847</v>
      </c>
      <c r="L284" s="5">
        <f t="shared" ca="1" si="57"/>
        <v>44847</v>
      </c>
      <c r="M284" s="5">
        <f t="shared" ca="1" si="58"/>
        <v>44861</v>
      </c>
      <c r="N284" s="2">
        <f ca="1">Table1[[#This Row],[Shipping/frieght]]+Table1[[#This Row],[Expedite fees]]/Table1[[#This Row],[Distance]]</f>
        <v>118.59359836506997</v>
      </c>
      <c r="O284" t="str">
        <f t="shared" ca="1" si="59"/>
        <v>Expedite</v>
      </c>
    </row>
    <row r="285" spans="1:15" x14ac:dyDescent="0.55000000000000004">
      <c r="A285" t="s">
        <v>12</v>
      </c>
      <c r="B285">
        <f t="shared" ca="1" si="48"/>
        <v>0.55790096742778228</v>
      </c>
      <c r="C285" t="str" cm="1">
        <f t="array" aca="1" ref="C285" ca="1">INDEX(A:A,RANK(B285,B:B))</f>
        <v>CENTRAL STICKS S R O</v>
      </c>
      <c r="D285" s="1">
        <f t="shared" ca="1" si="49"/>
        <v>8789.6763222985846</v>
      </c>
      <c r="E285" s="2">
        <f t="shared" ca="1" si="50"/>
        <v>693.5054618293583</v>
      </c>
      <c r="F285" s="1">
        <f t="shared" ca="1" si="51"/>
        <v>115.5861797731346</v>
      </c>
      <c r="G285">
        <f t="shared" ca="1" si="52"/>
        <v>4.9711864802955308E-2</v>
      </c>
      <c r="H285">
        <f t="shared" ca="1" si="53"/>
        <v>0</v>
      </c>
      <c r="I285" s="3">
        <f t="shared" ca="1" si="54"/>
        <v>764.00177034083504</v>
      </c>
      <c r="J285" s="5">
        <f t="shared" ca="1" si="55"/>
        <v>44761</v>
      </c>
      <c r="K285" s="5">
        <f t="shared" ca="1" si="56"/>
        <v>44769</v>
      </c>
      <c r="L285" s="5">
        <f t="shared" ca="1" si="57"/>
        <v>44776</v>
      </c>
      <c r="M285" s="5">
        <f t="shared" ca="1" si="58"/>
        <v>44783</v>
      </c>
      <c r="N285" s="2">
        <f ca="1">Table1[[#This Row],[Shipping/frieght]]+Table1[[#This Row],[Expedite fees]]/Table1[[#This Row],[Distance]]</f>
        <v>115.5861797731346</v>
      </c>
      <c r="O285" t="str">
        <f t="shared" ca="1" si="59"/>
        <v>Expedite</v>
      </c>
    </row>
    <row r="286" spans="1:15" x14ac:dyDescent="0.55000000000000004">
      <c r="A286" t="s">
        <v>13</v>
      </c>
      <c r="B286">
        <f t="shared" ca="1" si="48"/>
        <v>0.60277913646924319</v>
      </c>
      <c r="C286" t="str" cm="1">
        <f t="array" aca="1" ref="C286" ca="1">INDEX(A:A,RANK(B286,B:B))</f>
        <v>CENTRAL STICKS S.R.O.</v>
      </c>
      <c r="D286" s="1">
        <f t="shared" ca="1" si="49"/>
        <v>9693.8708854778488</v>
      </c>
      <c r="E286" s="2">
        <f t="shared" ca="1" si="50"/>
        <v>764.84641286420219</v>
      </c>
      <c r="F286" s="1">
        <f t="shared" ca="1" si="51"/>
        <v>128.46206433313014</v>
      </c>
      <c r="G286">
        <f t="shared" ca="1" si="52"/>
        <v>4.1762204985223983E-2</v>
      </c>
      <c r="H286">
        <f t="shared" ca="1" si="53"/>
        <v>0</v>
      </c>
      <c r="I286" s="3">
        <f t="shared" ca="1" si="54"/>
        <v>39.260941559144385</v>
      </c>
      <c r="J286" s="5">
        <f t="shared" ca="1" si="55"/>
        <v>44850</v>
      </c>
      <c r="K286" s="5">
        <f t="shared" ca="1" si="56"/>
        <v>44855</v>
      </c>
      <c r="L286" s="5">
        <f t="shared" ca="1" si="57"/>
        <v>44864</v>
      </c>
      <c r="M286" s="5">
        <f t="shared" ca="1" si="58"/>
        <v>44869</v>
      </c>
      <c r="N286" s="2">
        <f ca="1">Table1[[#This Row],[Shipping/frieght]]+Table1[[#This Row],[Expedite fees]]/Table1[[#This Row],[Distance]]</f>
        <v>128.46206433313014</v>
      </c>
      <c r="O286" t="str">
        <f t="shared" ca="1" si="59"/>
        <v>Expedite</v>
      </c>
    </row>
    <row r="287" spans="1:15" x14ac:dyDescent="0.55000000000000004">
      <c r="A287" t="s">
        <v>14</v>
      </c>
      <c r="B287">
        <f t="shared" ca="1" si="48"/>
        <v>0.89224916458997539</v>
      </c>
      <c r="C287" t="str" cm="1">
        <f t="array" aca="1" ref="C287" ca="1">INDEX(A:A,RANK(B287,B:B))</f>
        <v>UNILEVER ASCC</v>
      </c>
      <c r="D287" s="1">
        <f t="shared" ca="1" si="49"/>
        <v>18928.218751635457</v>
      </c>
      <c r="E287" s="2">
        <f t="shared" ca="1" si="50"/>
        <v>1493.4364595040374</v>
      </c>
      <c r="F287" s="1">
        <f t="shared" ca="1" si="51"/>
        <v>125.26259517103584</v>
      </c>
      <c r="G287">
        <f t="shared" ca="1" si="52"/>
        <v>0.38752483778623736</v>
      </c>
      <c r="H287">
        <f t="shared" ca="1" si="53"/>
        <v>0</v>
      </c>
      <c r="I287" s="3">
        <f t="shared" ca="1" si="54"/>
        <v>1713.9340235683881</v>
      </c>
      <c r="J287" s="5">
        <f t="shared" ca="1" si="55"/>
        <v>44659</v>
      </c>
      <c r="K287" s="5">
        <f t="shared" ca="1" si="56"/>
        <v>44729</v>
      </c>
      <c r="L287" s="5">
        <f t="shared" ca="1" si="57"/>
        <v>44745</v>
      </c>
      <c r="M287" s="5">
        <f t="shared" ca="1" si="58"/>
        <v>44743</v>
      </c>
      <c r="N287" s="2">
        <f ca="1">Table1[[#This Row],[Shipping/frieght]]+Table1[[#This Row],[Expedite fees]]/Table1[[#This Row],[Distance]]</f>
        <v>125.26259517103584</v>
      </c>
      <c r="O287" t="str">
        <f t="shared" ca="1" si="59"/>
        <v>Standard</v>
      </c>
    </row>
    <row r="288" spans="1:15" x14ac:dyDescent="0.55000000000000004">
      <c r="A288" t="s">
        <v>16</v>
      </c>
      <c r="B288">
        <f t="shared" ca="1" si="48"/>
        <v>0.10712009885889329</v>
      </c>
      <c r="C288" t="str" cm="1">
        <f t="array" aca="1" ref="C288" ca="1">INDEX(A:A,RANK(B288,B:B))</f>
        <v>CENTRAL STICKS S R O</v>
      </c>
      <c r="D288" s="1">
        <f t="shared" ca="1" si="49"/>
        <v>1491.2029435164254</v>
      </c>
      <c r="E288" s="2">
        <f t="shared" ca="1" si="50"/>
        <v>117.65591224344597</v>
      </c>
      <c r="F288" s="1">
        <f t="shared" ca="1" si="51"/>
        <v>117.82648552582774</v>
      </c>
      <c r="G288">
        <f t="shared" ca="1" si="52"/>
        <v>0.68977793585113645</v>
      </c>
      <c r="H288">
        <f t="shared" ca="1" si="53"/>
        <v>500</v>
      </c>
      <c r="I288" s="3">
        <f t="shared" ca="1" si="54"/>
        <v>1109.8162505706109</v>
      </c>
      <c r="J288" s="5">
        <f t="shared" ca="1" si="55"/>
        <v>44799</v>
      </c>
      <c r="K288" s="5">
        <f t="shared" ca="1" si="56"/>
        <v>44818</v>
      </c>
      <c r="L288" s="5">
        <f t="shared" ca="1" si="57"/>
        <v>44843</v>
      </c>
      <c r="M288" s="5">
        <f t="shared" ca="1" si="58"/>
        <v>44832</v>
      </c>
      <c r="N288" s="2">
        <f ca="1">Table1[[#This Row],[Shipping/frieght]]+Table1[[#This Row],[Expedite fees]]/Table1[[#This Row],[Distance]]</f>
        <v>118.27701055620365</v>
      </c>
      <c r="O288" t="str">
        <f t="shared" ca="1" si="59"/>
        <v>Standard</v>
      </c>
    </row>
    <row r="289" spans="1:15" x14ac:dyDescent="0.55000000000000004">
      <c r="A289" t="s">
        <v>15</v>
      </c>
      <c r="B289">
        <f t="shared" ca="1" si="48"/>
        <v>0.44802873529404375</v>
      </c>
      <c r="C289" t="str" cm="1">
        <f t="array" aca="1" ref="C289" ca="1">INDEX(A:A,RANK(B289,B:B))</f>
        <v>H&amp;R SOUTH AFRICA (PTY) LTD</v>
      </c>
      <c r="D289" s="1">
        <f t="shared" ca="1" si="49"/>
        <v>17310.712298993243</v>
      </c>
      <c r="E289" s="2">
        <f t="shared" ca="1" si="50"/>
        <v>1365.8152003905668</v>
      </c>
      <c r="F289" s="1">
        <f t="shared" ca="1" si="51"/>
        <v>130.80300927103949</v>
      </c>
      <c r="G289">
        <f t="shared" ca="1" si="52"/>
        <v>0.93982230779472042</v>
      </c>
      <c r="H289">
        <f t="shared" ca="1" si="53"/>
        <v>500</v>
      </c>
      <c r="I289" s="3">
        <f t="shared" ca="1" si="54"/>
        <v>1024.9882287748951</v>
      </c>
      <c r="J289" s="5">
        <f t="shared" ca="1" si="55"/>
        <v>44654</v>
      </c>
      <c r="K289" s="5">
        <f t="shared" ca="1" si="56"/>
        <v>44724</v>
      </c>
      <c r="L289" s="5">
        <f t="shared" ca="1" si="57"/>
        <v>44747</v>
      </c>
      <c r="M289" s="5">
        <f t="shared" ca="1" si="58"/>
        <v>44738</v>
      </c>
      <c r="N289" s="2">
        <f ca="1">Table1[[#This Row],[Shipping/frieght]]+Table1[[#This Row],[Expedite fees]]/Table1[[#This Row],[Distance]]</f>
        <v>131.29081975116335</v>
      </c>
      <c r="O289" t="str">
        <f t="shared" ca="1" si="59"/>
        <v>Standard</v>
      </c>
    </row>
    <row r="290" spans="1:15" x14ac:dyDescent="0.55000000000000004">
      <c r="A290" t="s">
        <v>9</v>
      </c>
      <c r="B290">
        <f t="shared" ca="1" si="48"/>
        <v>0.22795143001678697</v>
      </c>
      <c r="C290" t="str" cm="1">
        <f t="array" aca="1" ref="C290" ca="1">INDEX(A:A,RANK(B290,B:B))</f>
        <v>CENTRAL STICKS S.R.O.</v>
      </c>
      <c r="D290" s="1">
        <f t="shared" ca="1" si="49"/>
        <v>15065.699341257701</v>
      </c>
      <c r="E290" s="2">
        <f t="shared" ca="1" si="50"/>
        <v>1188.6836780252327</v>
      </c>
      <c r="F290" s="1">
        <f t="shared" ca="1" si="51"/>
        <v>132.63768027828962</v>
      </c>
      <c r="G290">
        <f t="shared" ca="1" si="52"/>
        <v>0.52200296950148539</v>
      </c>
      <c r="H290">
        <f t="shared" ca="1" si="53"/>
        <v>0</v>
      </c>
      <c r="I290" s="3">
        <f t="shared" ca="1" si="54"/>
        <v>1287.5083600599271</v>
      </c>
      <c r="J290" s="5">
        <f t="shared" ca="1" si="55"/>
        <v>44841</v>
      </c>
      <c r="K290" s="5">
        <f t="shared" ca="1" si="56"/>
        <v>44847</v>
      </c>
      <c r="L290" s="5">
        <f t="shared" ca="1" si="57"/>
        <v>44860</v>
      </c>
      <c r="M290" s="5">
        <f t="shared" ca="1" si="58"/>
        <v>44861</v>
      </c>
      <c r="N290" s="2">
        <f ca="1">Table1[[#This Row],[Shipping/frieght]]+Table1[[#This Row],[Expedite fees]]/Table1[[#This Row],[Distance]]</f>
        <v>132.63768027828962</v>
      </c>
      <c r="O290" t="str">
        <f t="shared" ca="1" si="59"/>
        <v>Expedite</v>
      </c>
    </row>
    <row r="291" spans="1:15" x14ac:dyDescent="0.55000000000000004">
      <c r="A291" t="s">
        <v>10</v>
      </c>
      <c r="B291">
        <f t="shared" ca="1" si="48"/>
        <v>0.48442539990401201</v>
      </c>
      <c r="C291" t="str" cm="1">
        <f t="array" aca="1" ref="C291" ca="1">INDEX(A:A,RANK(B291,B:B))</f>
        <v>UNILEVER ASIA PRIVATE LIMITED</v>
      </c>
      <c r="D291" s="1">
        <f t="shared" ca="1" si="49"/>
        <v>11998.244111352738</v>
      </c>
      <c r="E291" s="2">
        <f t="shared" ca="1" si="50"/>
        <v>946.66146038573106</v>
      </c>
      <c r="F291" s="1">
        <f t="shared" ca="1" si="51"/>
        <v>114.37545775711095</v>
      </c>
      <c r="G291">
        <f t="shared" ca="1" si="52"/>
        <v>0.53510409179148022</v>
      </c>
      <c r="H291">
        <f t="shared" ca="1" si="53"/>
        <v>500</v>
      </c>
      <c r="I291" s="3">
        <f t="shared" ca="1" si="54"/>
        <v>758.21829231563038</v>
      </c>
      <c r="J291" s="5">
        <f t="shared" ca="1" si="55"/>
        <v>44624</v>
      </c>
      <c r="K291" s="5">
        <f t="shared" ca="1" si="56"/>
        <v>44729</v>
      </c>
      <c r="L291" s="5">
        <f t="shared" ca="1" si="57"/>
        <v>44785</v>
      </c>
      <c r="M291" s="5">
        <f t="shared" ca="1" si="58"/>
        <v>44743</v>
      </c>
      <c r="N291" s="2">
        <f ca="1">Table1[[#This Row],[Shipping/frieght]]+Table1[[#This Row],[Expedite fees]]/Table1[[#This Row],[Distance]]</f>
        <v>115.03489845521516</v>
      </c>
      <c r="O291" t="str">
        <f t="shared" ca="1" si="59"/>
        <v>Standard</v>
      </c>
    </row>
    <row r="292" spans="1:15" x14ac:dyDescent="0.55000000000000004">
      <c r="A292" t="s">
        <v>11</v>
      </c>
      <c r="B292">
        <f t="shared" ca="1" si="48"/>
        <v>3.8392038321451549E-2</v>
      </c>
      <c r="C292" t="str" cm="1">
        <f t="array" aca="1" ref="C292" ca="1">INDEX(A:A,RANK(B292,B:B))</f>
        <v>TAVIL INDEBE S A U</v>
      </c>
      <c r="D292" s="1">
        <f t="shared" ca="1" si="49"/>
        <v>10268.734696108686</v>
      </c>
      <c r="E292" s="2">
        <f t="shared" ca="1" si="50"/>
        <v>810.20316752297526</v>
      </c>
      <c r="F292" s="1">
        <f t="shared" ca="1" si="51"/>
        <v>131.73518300867943</v>
      </c>
      <c r="G292">
        <f t="shared" ca="1" si="52"/>
        <v>0.77294684711159767</v>
      </c>
      <c r="H292">
        <f t="shared" ca="1" si="53"/>
        <v>500</v>
      </c>
      <c r="I292" s="3">
        <f t="shared" ca="1" si="54"/>
        <v>90.447380870135021</v>
      </c>
      <c r="J292" s="5">
        <f t="shared" ca="1" si="55"/>
        <v>44701</v>
      </c>
      <c r="K292" s="5">
        <f t="shared" ca="1" si="56"/>
        <v>44741</v>
      </c>
      <c r="L292" s="5">
        <f t="shared" ca="1" si="57"/>
        <v>44779</v>
      </c>
      <c r="M292" s="5">
        <f t="shared" ca="1" si="58"/>
        <v>44755</v>
      </c>
      <c r="N292" s="2">
        <f ca="1">Table1[[#This Row],[Shipping/frieght]]+Table1[[#This Row],[Expedite fees]]/Table1[[#This Row],[Distance]]</f>
        <v>137.26325905897329</v>
      </c>
      <c r="O292" t="str">
        <f t="shared" ca="1" si="59"/>
        <v>Standard</v>
      </c>
    </row>
    <row r="293" spans="1:15" x14ac:dyDescent="0.55000000000000004">
      <c r="A293" t="s">
        <v>12</v>
      </c>
      <c r="B293">
        <f t="shared" ca="1" si="48"/>
        <v>0.35658243637722697</v>
      </c>
      <c r="C293" t="str" cm="1">
        <f t="array" aca="1" ref="C293" ca="1">INDEX(A:A,RANK(B293,B:B))</f>
        <v>H&amp;R SOUTH AFRICA (PTY) LTD</v>
      </c>
      <c r="D293" s="1">
        <f t="shared" ca="1" si="49"/>
        <v>11551.496968110003</v>
      </c>
      <c r="E293" s="2">
        <f t="shared" ca="1" si="50"/>
        <v>911.41311078387923</v>
      </c>
      <c r="F293" s="1">
        <f t="shared" ca="1" si="51"/>
        <v>126.09765151879985</v>
      </c>
      <c r="G293">
        <f t="shared" ca="1" si="52"/>
        <v>0.98969954947473371</v>
      </c>
      <c r="H293">
        <f t="shared" ca="1" si="53"/>
        <v>500</v>
      </c>
      <c r="I293" s="3">
        <f t="shared" ca="1" si="54"/>
        <v>1089.1361900819504</v>
      </c>
      <c r="J293" s="5">
        <f t="shared" ca="1" si="55"/>
        <v>44658</v>
      </c>
      <c r="K293" s="5">
        <f t="shared" ca="1" si="56"/>
        <v>44666</v>
      </c>
      <c r="L293" s="5">
        <f t="shared" ca="1" si="57"/>
        <v>44687</v>
      </c>
      <c r="M293" s="5">
        <f t="shared" ca="1" si="58"/>
        <v>44680</v>
      </c>
      <c r="N293" s="2">
        <f ca="1">Table1[[#This Row],[Shipping/frieght]]+Table1[[#This Row],[Expedite fees]]/Table1[[#This Row],[Distance]]</f>
        <v>126.55673092921076</v>
      </c>
      <c r="O293" t="str">
        <f t="shared" ca="1" si="59"/>
        <v>Standard</v>
      </c>
    </row>
    <row r="294" spans="1:15" x14ac:dyDescent="0.55000000000000004">
      <c r="A294" t="s">
        <v>13</v>
      </c>
      <c r="B294">
        <f t="shared" ca="1" si="48"/>
        <v>0.47142056413384215</v>
      </c>
      <c r="C294" t="str" cm="1">
        <f t="array" aca="1" ref="C294" ca="1">INDEX(A:A,RANK(B294,B:B))</f>
        <v>CENTRAL STICKS S R O</v>
      </c>
      <c r="D294" s="1">
        <f t="shared" ca="1" si="49"/>
        <v>5074.7283808229768</v>
      </c>
      <c r="E294" s="2">
        <f t="shared" ca="1" si="50"/>
        <v>400.39606924693288</v>
      </c>
      <c r="F294" s="1">
        <f t="shared" ca="1" si="51"/>
        <v>114.40292354052916</v>
      </c>
      <c r="G294">
        <f t="shared" ca="1" si="52"/>
        <v>0.90176068822662314</v>
      </c>
      <c r="H294">
        <f t="shared" ca="1" si="53"/>
        <v>500</v>
      </c>
      <c r="I294" s="3">
        <f t="shared" ca="1" si="54"/>
        <v>1395.3109211347953</v>
      </c>
      <c r="J294" s="5">
        <f t="shared" ca="1" si="55"/>
        <v>44666</v>
      </c>
      <c r="K294" s="5">
        <f t="shared" ca="1" si="56"/>
        <v>44697</v>
      </c>
      <c r="L294" s="5">
        <f t="shared" ca="1" si="57"/>
        <v>44718</v>
      </c>
      <c r="M294" s="5">
        <f t="shared" ca="1" si="58"/>
        <v>44711</v>
      </c>
      <c r="N294" s="2">
        <f ca="1">Table1[[#This Row],[Shipping/frieght]]+Table1[[#This Row],[Expedite fees]]/Table1[[#This Row],[Distance]]</f>
        <v>114.76126661118566</v>
      </c>
      <c r="O294" t="str">
        <f t="shared" ca="1" si="59"/>
        <v>Standard</v>
      </c>
    </row>
    <row r="295" spans="1:15" x14ac:dyDescent="0.55000000000000004">
      <c r="A295" t="s">
        <v>14</v>
      </c>
      <c r="B295">
        <f t="shared" ca="1" si="48"/>
        <v>5.7685438332282013E-2</v>
      </c>
      <c r="C295" t="str" cm="1">
        <f t="array" aca="1" ref="C295" ca="1">INDEX(A:A,RANK(B295,B:B))</f>
        <v>POSIMAT S.A.</v>
      </c>
      <c r="D295" s="1">
        <f t="shared" ca="1" si="49"/>
        <v>56.381086880352704</v>
      </c>
      <c r="E295" s="2">
        <f t="shared" ca="1" si="50"/>
        <v>4.4484677548598279</v>
      </c>
      <c r="F295" s="1">
        <f t="shared" ca="1" si="51"/>
        <v>124.59308644787355</v>
      </c>
      <c r="G295">
        <f t="shared" ca="1" si="52"/>
        <v>0.22852143324710761</v>
      </c>
      <c r="H295">
        <f t="shared" ca="1" si="53"/>
        <v>0</v>
      </c>
      <c r="I295" s="3">
        <f t="shared" ca="1" si="54"/>
        <v>1026.4320697357023</v>
      </c>
      <c r="J295" s="5">
        <f t="shared" ca="1" si="55"/>
        <v>44681</v>
      </c>
      <c r="K295" s="5">
        <f t="shared" ca="1" si="56"/>
        <v>44725</v>
      </c>
      <c r="L295" s="5">
        <f t="shared" ca="1" si="57"/>
        <v>44781</v>
      </c>
      <c r="M295" s="5">
        <f t="shared" ca="1" si="58"/>
        <v>44739</v>
      </c>
      <c r="N295" s="2">
        <f ca="1">Table1[[#This Row],[Shipping/frieght]]+Table1[[#This Row],[Expedite fees]]/Table1[[#This Row],[Distance]]</f>
        <v>124.59308644787355</v>
      </c>
      <c r="O295" t="str">
        <f t="shared" ca="1" si="59"/>
        <v>Standard</v>
      </c>
    </row>
    <row r="296" spans="1:15" x14ac:dyDescent="0.55000000000000004">
      <c r="A296" t="s">
        <v>16</v>
      </c>
      <c r="B296">
        <f t="shared" ca="1" si="48"/>
        <v>0.16088992992833873</v>
      </c>
      <c r="C296" t="str" cm="1">
        <f t="array" aca="1" ref="C296" ca="1">INDEX(A:A,RANK(B296,B:B))</f>
        <v>POSIMAT S.A.</v>
      </c>
      <c r="D296" s="1">
        <f t="shared" ca="1" si="49"/>
        <v>10198.195541901841</v>
      </c>
      <c r="E296" s="2">
        <f t="shared" ca="1" si="50"/>
        <v>804.63762825605522</v>
      </c>
      <c r="F296" s="1">
        <f t="shared" ca="1" si="51"/>
        <v>124.8488693883242</v>
      </c>
      <c r="G296">
        <f t="shared" ca="1" si="52"/>
        <v>0.77186463673861627</v>
      </c>
      <c r="H296">
        <f t="shared" ca="1" si="53"/>
        <v>0</v>
      </c>
      <c r="I296" s="3">
        <f t="shared" ca="1" si="54"/>
        <v>701.86610954240155</v>
      </c>
      <c r="J296" s="5">
        <f t="shared" ca="1" si="55"/>
        <v>44867</v>
      </c>
      <c r="K296" s="5">
        <f t="shared" ca="1" si="56"/>
        <v>44867</v>
      </c>
      <c r="L296" s="5">
        <f t="shared" ca="1" si="57"/>
        <v>44867</v>
      </c>
      <c r="M296" s="5">
        <f t="shared" ca="1" si="58"/>
        <v>44881</v>
      </c>
      <c r="N296" s="2">
        <f ca="1">Table1[[#This Row],[Shipping/frieght]]+Table1[[#This Row],[Expedite fees]]/Table1[[#This Row],[Distance]]</f>
        <v>124.8488693883242</v>
      </c>
      <c r="O296" t="str">
        <f t="shared" ca="1" si="59"/>
        <v>Expedite</v>
      </c>
    </row>
    <row r="297" spans="1:15" x14ac:dyDescent="0.55000000000000004">
      <c r="A297" t="s">
        <v>15</v>
      </c>
      <c r="B297">
        <f t="shared" ca="1" si="48"/>
        <v>0.70261841120988211</v>
      </c>
      <c r="C297" t="str" cm="1">
        <f t="array" aca="1" ref="C297" ca="1">INDEX(A:A,RANK(B297,B:B))</f>
        <v>CENTRAL STICKS S.R.O.</v>
      </c>
      <c r="D297" s="1">
        <f t="shared" ca="1" si="49"/>
        <v>8636.5748383786595</v>
      </c>
      <c r="E297" s="2">
        <f t="shared" ca="1" si="50"/>
        <v>681.4257547480762</v>
      </c>
      <c r="F297" s="1">
        <f t="shared" ca="1" si="51"/>
        <v>123.22454740097621</v>
      </c>
      <c r="G297">
        <f t="shared" ca="1" si="52"/>
        <v>0.6730106424789698</v>
      </c>
      <c r="H297">
        <f t="shared" ca="1" si="53"/>
        <v>0</v>
      </c>
      <c r="I297" s="3">
        <f t="shared" ca="1" si="54"/>
        <v>1149.292136068904</v>
      </c>
      <c r="J297" s="5">
        <f t="shared" ca="1" si="55"/>
        <v>44631</v>
      </c>
      <c r="K297" s="5">
        <f t="shared" ca="1" si="56"/>
        <v>44670</v>
      </c>
      <c r="L297" s="5">
        <f t="shared" ca="1" si="57"/>
        <v>44671</v>
      </c>
      <c r="M297" s="5">
        <f t="shared" ca="1" si="58"/>
        <v>44684</v>
      </c>
      <c r="N297" s="2">
        <f ca="1">Table1[[#This Row],[Shipping/frieght]]+Table1[[#This Row],[Expedite fees]]/Table1[[#This Row],[Distance]]</f>
        <v>123.22454740097621</v>
      </c>
      <c r="O297" t="str">
        <f t="shared" ca="1" si="59"/>
        <v>Expedite</v>
      </c>
    </row>
    <row r="298" spans="1:15" x14ac:dyDescent="0.55000000000000004">
      <c r="A298" t="s">
        <v>9</v>
      </c>
      <c r="B298">
        <f t="shared" ca="1" si="48"/>
        <v>0.58255264979053401</v>
      </c>
      <c r="C298" t="str" cm="1">
        <f t="array" aca="1" ref="C298" ca="1">INDEX(A:A,RANK(B298,B:B))</f>
        <v>UNILEVER ASCC</v>
      </c>
      <c r="D298" s="1">
        <f t="shared" ca="1" si="49"/>
        <v>2322.4456354909039</v>
      </c>
      <c r="E298" s="2">
        <f t="shared" ca="1" si="50"/>
        <v>183.24096064023232</v>
      </c>
      <c r="F298" s="1">
        <f t="shared" ca="1" si="51"/>
        <v>128.05185308996209</v>
      </c>
      <c r="G298">
        <f t="shared" ca="1" si="52"/>
        <v>0.92725775509642128</v>
      </c>
      <c r="H298">
        <f t="shared" ca="1" si="53"/>
        <v>0</v>
      </c>
      <c r="I298" s="3">
        <f t="shared" ca="1" si="54"/>
        <v>233.84575391487567</v>
      </c>
      <c r="J298" s="5">
        <f t="shared" ca="1" si="55"/>
        <v>44853</v>
      </c>
      <c r="K298" s="5">
        <f t="shared" ca="1" si="56"/>
        <v>44858</v>
      </c>
      <c r="L298" s="5">
        <f t="shared" ca="1" si="57"/>
        <v>44860</v>
      </c>
      <c r="M298" s="5">
        <f t="shared" ca="1" si="58"/>
        <v>44872</v>
      </c>
      <c r="N298" s="2">
        <f ca="1">Table1[[#This Row],[Shipping/frieght]]+Table1[[#This Row],[Expedite fees]]/Table1[[#This Row],[Distance]]</f>
        <v>128.05185308996209</v>
      </c>
      <c r="O298" t="str">
        <f t="shared" ca="1" si="59"/>
        <v>Expedite</v>
      </c>
    </row>
    <row r="299" spans="1:15" x14ac:dyDescent="0.55000000000000004">
      <c r="A299" t="s">
        <v>10</v>
      </c>
      <c r="B299">
        <f t="shared" ca="1" si="48"/>
        <v>0.35446627978986056</v>
      </c>
      <c r="C299" t="str" cm="1">
        <f t="array" aca="1" ref="C299" ca="1">INDEX(A:A,RANK(B299,B:B))</f>
        <v>POSIMAT S.A.</v>
      </c>
      <c r="D299" s="1">
        <f t="shared" ca="1" si="49"/>
        <v>3777.3879440745882</v>
      </c>
      <c r="E299" s="2">
        <f t="shared" ca="1" si="50"/>
        <v>298.03590878748503</v>
      </c>
      <c r="F299" s="1">
        <f t="shared" ca="1" si="51"/>
        <v>119.75844559632974</v>
      </c>
      <c r="G299">
        <f t="shared" ca="1" si="52"/>
        <v>0.95856254326370449</v>
      </c>
      <c r="H299">
        <f t="shared" ca="1" si="53"/>
        <v>0</v>
      </c>
      <c r="I299" s="3">
        <f t="shared" ca="1" si="54"/>
        <v>1540.9843810248831</v>
      </c>
      <c r="J299" s="5">
        <f t="shared" ca="1" si="55"/>
        <v>44724</v>
      </c>
      <c r="K299" s="5">
        <f t="shared" ca="1" si="56"/>
        <v>44726</v>
      </c>
      <c r="L299" s="5">
        <f t="shared" ca="1" si="57"/>
        <v>44730</v>
      </c>
      <c r="M299" s="5">
        <f t="shared" ca="1" si="58"/>
        <v>44740</v>
      </c>
      <c r="N299" s="2">
        <f ca="1">Table1[[#This Row],[Shipping/frieght]]+Table1[[#This Row],[Expedite fees]]/Table1[[#This Row],[Distance]]</f>
        <v>119.75844559632974</v>
      </c>
      <c r="O299" t="str">
        <f t="shared" ca="1" si="59"/>
        <v>Expedite</v>
      </c>
    </row>
    <row r="300" spans="1:15" x14ac:dyDescent="0.55000000000000004">
      <c r="A300" t="s">
        <v>11</v>
      </c>
      <c r="B300">
        <f t="shared" ca="1" si="48"/>
        <v>0.17265243793511698</v>
      </c>
      <c r="C300" t="str" cm="1">
        <f t="array" aca="1" ref="C300" ca="1">INDEX(A:A,RANK(B300,B:B))</f>
        <v>CENTRAL STICKS S R O</v>
      </c>
      <c r="D300" s="1">
        <f t="shared" ca="1" si="49"/>
        <v>8927.8297754708619</v>
      </c>
      <c r="E300" s="2">
        <f t="shared" ca="1" si="50"/>
        <v>704.405769284651</v>
      </c>
      <c r="F300" s="1">
        <f t="shared" ca="1" si="51"/>
        <v>120.06989935853883</v>
      </c>
      <c r="G300">
        <f t="shared" ca="1" si="52"/>
        <v>0.22965492784966668</v>
      </c>
      <c r="H300">
        <f t="shared" ca="1" si="53"/>
        <v>0</v>
      </c>
      <c r="I300" s="3">
        <f t="shared" ca="1" si="54"/>
        <v>1810.0140323703645</v>
      </c>
      <c r="J300" s="5">
        <f t="shared" ca="1" si="55"/>
        <v>44638</v>
      </c>
      <c r="K300" s="5">
        <f t="shared" ca="1" si="56"/>
        <v>44666</v>
      </c>
      <c r="L300" s="5">
        <f t="shared" ca="1" si="57"/>
        <v>44797</v>
      </c>
      <c r="M300" s="5">
        <f t="shared" ca="1" si="58"/>
        <v>44680</v>
      </c>
      <c r="N300" s="2">
        <f ca="1">Table1[[#This Row],[Shipping/frieght]]+Table1[[#This Row],[Expedite fees]]/Table1[[#This Row],[Distance]]</f>
        <v>120.06989935853883</v>
      </c>
      <c r="O300" t="str">
        <f t="shared" ca="1" si="59"/>
        <v>Standard</v>
      </c>
    </row>
    <row r="301" spans="1:15" x14ac:dyDescent="0.55000000000000004">
      <c r="A301" t="s">
        <v>12</v>
      </c>
      <c r="B301">
        <f t="shared" ca="1" si="48"/>
        <v>7.1379602334217029E-2</v>
      </c>
      <c r="C301" t="str" cm="1">
        <f t="array" aca="1" ref="C301" ca="1">INDEX(A:A,RANK(B301,B:B))</f>
        <v>TAVIL INDEBE S A U</v>
      </c>
      <c r="D301" s="1">
        <f t="shared" ca="1" si="49"/>
        <v>5170.6542840767188</v>
      </c>
      <c r="E301" s="2">
        <f t="shared" ca="1" si="50"/>
        <v>407.96462301365312</v>
      </c>
      <c r="F301" s="1">
        <f t="shared" ca="1" si="51"/>
        <v>110.27524693568849</v>
      </c>
      <c r="G301">
        <f t="shared" ca="1" si="52"/>
        <v>0.31173906312664346</v>
      </c>
      <c r="H301">
        <f t="shared" ca="1" si="53"/>
        <v>0</v>
      </c>
      <c r="I301" s="3">
        <f t="shared" ca="1" si="54"/>
        <v>1615.3621379543829</v>
      </c>
      <c r="J301" s="5">
        <f t="shared" ca="1" si="55"/>
        <v>44702</v>
      </c>
      <c r="K301" s="5">
        <f t="shared" ca="1" si="56"/>
        <v>44712</v>
      </c>
      <c r="L301" s="5">
        <f t="shared" ca="1" si="57"/>
        <v>44751</v>
      </c>
      <c r="M301" s="5">
        <f t="shared" ca="1" si="58"/>
        <v>44726</v>
      </c>
      <c r="N301" s="2">
        <f ca="1">Table1[[#This Row],[Shipping/frieght]]+Table1[[#This Row],[Expedite fees]]/Table1[[#This Row],[Distance]]</f>
        <v>110.27524693568849</v>
      </c>
      <c r="O301" t="str">
        <f t="shared" ca="1" si="59"/>
        <v>Standard</v>
      </c>
    </row>
    <row r="302" spans="1:15" x14ac:dyDescent="0.55000000000000004">
      <c r="A302" t="s">
        <v>13</v>
      </c>
      <c r="B302">
        <f t="shared" ca="1" si="48"/>
        <v>8.0120459085720741E-3</v>
      </c>
      <c r="C302" t="str" cm="1">
        <f t="array" aca="1" ref="C302" ca="1">INDEX(A:A,RANK(B302,B:B))</f>
        <v>TAVIL INDEBE S A U</v>
      </c>
      <c r="D302" s="1">
        <f t="shared" ca="1" si="49"/>
        <v>9476.0842915827379</v>
      </c>
      <c r="E302" s="2">
        <f t="shared" ca="1" si="50"/>
        <v>747.66305060587797</v>
      </c>
      <c r="F302" s="1">
        <f t="shared" ca="1" si="51"/>
        <v>128.03101685053622</v>
      </c>
      <c r="G302">
        <f t="shared" ca="1" si="52"/>
        <v>0.77538681448499591</v>
      </c>
      <c r="H302">
        <f t="shared" ca="1" si="53"/>
        <v>0</v>
      </c>
      <c r="I302" s="3">
        <f t="shared" ca="1" si="54"/>
        <v>836.95387181617753</v>
      </c>
      <c r="J302" s="5">
        <f t="shared" ca="1" si="55"/>
        <v>44828</v>
      </c>
      <c r="K302" s="5">
        <f t="shared" ca="1" si="56"/>
        <v>44847</v>
      </c>
      <c r="L302" s="5">
        <f t="shared" ca="1" si="57"/>
        <v>44848</v>
      </c>
      <c r="M302" s="5">
        <f t="shared" ca="1" si="58"/>
        <v>44861</v>
      </c>
      <c r="N302" s="2">
        <f ca="1">Table1[[#This Row],[Shipping/frieght]]+Table1[[#This Row],[Expedite fees]]/Table1[[#This Row],[Distance]]</f>
        <v>128.03101685053622</v>
      </c>
      <c r="O302" t="str">
        <f t="shared" ca="1" si="59"/>
        <v>Expedite</v>
      </c>
    </row>
    <row r="303" spans="1:15" x14ac:dyDescent="0.55000000000000004">
      <c r="A303" t="s">
        <v>14</v>
      </c>
      <c r="B303">
        <f t="shared" ca="1" si="48"/>
        <v>0.47158379694542163</v>
      </c>
      <c r="C303" t="str" cm="1">
        <f t="array" aca="1" ref="C303" ca="1">INDEX(A:A,RANK(B303,B:B))</f>
        <v>UNILEVER ASCC</v>
      </c>
      <c r="D303" s="1">
        <f t="shared" ca="1" si="49"/>
        <v>2231.1193135525496</v>
      </c>
      <c r="E303" s="2">
        <f t="shared" ca="1" si="50"/>
        <v>176.03531383929615</v>
      </c>
      <c r="F303" s="1">
        <f t="shared" ca="1" si="51"/>
        <v>124.89228136666115</v>
      </c>
      <c r="G303">
        <f t="shared" ca="1" si="52"/>
        <v>0.26208138110725299</v>
      </c>
      <c r="H303">
        <f t="shared" ca="1" si="53"/>
        <v>0</v>
      </c>
      <c r="I303" s="3">
        <f t="shared" ca="1" si="54"/>
        <v>1662.9349228924812</v>
      </c>
      <c r="J303" s="5">
        <f t="shared" ca="1" si="55"/>
        <v>44700</v>
      </c>
      <c r="K303" s="5">
        <f t="shared" ca="1" si="56"/>
        <v>44708</v>
      </c>
      <c r="L303" s="5">
        <f t="shared" ca="1" si="57"/>
        <v>44716</v>
      </c>
      <c r="M303" s="5">
        <f t="shared" ca="1" si="58"/>
        <v>44722</v>
      </c>
      <c r="N303" s="2">
        <f ca="1">Table1[[#This Row],[Shipping/frieght]]+Table1[[#This Row],[Expedite fees]]/Table1[[#This Row],[Distance]]</f>
        <v>124.89228136666115</v>
      </c>
      <c r="O303" t="str">
        <f t="shared" ca="1" si="59"/>
        <v>Expedite</v>
      </c>
    </row>
    <row r="304" spans="1:15" x14ac:dyDescent="0.55000000000000004">
      <c r="A304" t="s">
        <v>16</v>
      </c>
      <c r="B304">
        <f t="shared" ca="1" si="48"/>
        <v>0.4247641981337662</v>
      </c>
      <c r="C304" t="str" cm="1">
        <f t="array" aca="1" ref="C304" ca="1">INDEX(A:A,RANK(B304,B:B))</f>
        <v>UNILEVER ASIA PRIVATE LIMITED</v>
      </c>
      <c r="D304" s="1">
        <f t="shared" ca="1" si="49"/>
        <v>17849.038105906486</v>
      </c>
      <c r="E304" s="2">
        <f t="shared" ca="1" si="50"/>
        <v>1408.2891065560216</v>
      </c>
      <c r="F304" s="1">
        <f t="shared" ca="1" si="51"/>
        <v>127.22515829450788</v>
      </c>
      <c r="G304">
        <f t="shared" ca="1" si="52"/>
        <v>0.68377342428361343</v>
      </c>
      <c r="H304">
        <f t="shared" ca="1" si="53"/>
        <v>0</v>
      </c>
      <c r="I304" s="3">
        <f t="shared" ca="1" si="54"/>
        <v>553.76231094128377</v>
      </c>
      <c r="J304" s="5">
        <f t="shared" ca="1" si="55"/>
        <v>44773</v>
      </c>
      <c r="K304" s="5">
        <f t="shared" ca="1" si="56"/>
        <v>44773</v>
      </c>
      <c r="L304" s="5">
        <f t="shared" ca="1" si="57"/>
        <v>44774</v>
      </c>
      <c r="M304" s="5">
        <f t="shared" ca="1" si="58"/>
        <v>44787</v>
      </c>
      <c r="N304" s="2">
        <f ca="1">Table1[[#This Row],[Shipping/frieght]]+Table1[[#This Row],[Expedite fees]]/Table1[[#This Row],[Distance]]</f>
        <v>127.22515829450788</v>
      </c>
      <c r="O304" t="str">
        <f t="shared" ca="1" si="59"/>
        <v>Expedite</v>
      </c>
    </row>
    <row r="305" spans="1:15" x14ac:dyDescent="0.55000000000000004">
      <c r="A305" t="s">
        <v>15</v>
      </c>
      <c r="B305">
        <f t="shared" ca="1" si="48"/>
        <v>0.22976552500240555</v>
      </c>
      <c r="C305" t="str" cm="1">
        <f t="array" aca="1" ref="C305" ca="1">INDEX(A:A,RANK(B305,B:B))</f>
        <v>POSIMAT S.A.</v>
      </c>
      <c r="D305" s="1">
        <f t="shared" ca="1" si="49"/>
        <v>6550.6032551974731</v>
      </c>
      <c r="E305" s="2">
        <f t="shared" ca="1" si="50"/>
        <v>516.8425968350806</v>
      </c>
      <c r="F305" s="1">
        <f t="shared" ca="1" si="51"/>
        <v>119.54153130282687</v>
      </c>
      <c r="G305">
        <f t="shared" ca="1" si="52"/>
        <v>0.477530337539123</v>
      </c>
      <c r="H305">
        <f t="shared" ca="1" si="53"/>
        <v>0</v>
      </c>
      <c r="I305" s="3">
        <f t="shared" ca="1" si="54"/>
        <v>1411.8743824677385</v>
      </c>
      <c r="J305" s="5">
        <f t="shared" ca="1" si="55"/>
        <v>44650</v>
      </c>
      <c r="K305" s="5">
        <f t="shared" ca="1" si="56"/>
        <v>44713</v>
      </c>
      <c r="L305" s="5">
        <f t="shared" ca="1" si="57"/>
        <v>44826</v>
      </c>
      <c r="M305" s="5">
        <f t="shared" ca="1" si="58"/>
        <v>44727</v>
      </c>
      <c r="N305" s="2">
        <f ca="1">Table1[[#This Row],[Shipping/frieght]]+Table1[[#This Row],[Expedite fees]]/Table1[[#This Row],[Distance]]</f>
        <v>119.54153130282687</v>
      </c>
      <c r="O305" t="str">
        <f t="shared" ca="1" si="59"/>
        <v>Standard</v>
      </c>
    </row>
    <row r="306" spans="1:15" x14ac:dyDescent="0.55000000000000004">
      <c r="A306" t="s">
        <v>9</v>
      </c>
      <c r="B306">
        <f t="shared" ca="1" si="48"/>
        <v>0.21369940783265262</v>
      </c>
      <c r="C306" t="str" cm="1">
        <f t="array" aca="1" ref="C306" ca="1">INDEX(A:A,RANK(B306,B:B))</f>
        <v>UNILEVER ASIA PRIVATE LIMITED</v>
      </c>
      <c r="D306" s="1">
        <f t="shared" ca="1" si="49"/>
        <v>3392.5031425200937</v>
      </c>
      <c r="E306" s="2">
        <f t="shared" ca="1" si="50"/>
        <v>267.66849794483539</v>
      </c>
      <c r="F306" s="1">
        <f t="shared" ca="1" si="51"/>
        <v>120.82769251941717</v>
      </c>
      <c r="G306">
        <f t="shared" ca="1" si="52"/>
        <v>0.21491930336724874</v>
      </c>
      <c r="H306">
        <f t="shared" ca="1" si="53"/>
        <v>0</v>
      </c>
      <c r="I306" s="3">
        <f t="shared" ca="1" si="54"/>
        <v>1651.6542360538092</v>
      </c>
      <c r="J306" s="5">
        <f t="shared" ca="1" si="55"/>
        <v>44754</v>
      </c>
      <c r="K306" s="5">
        <f t="shared" ca="1" si="56"/>
        <v>44782</v>
      </c>
      <c r="L306" s="5">
        <f t="shared" ca="1" si="57"/>
        <v>44808</v>
      </c>
      <c r="M306" s="5">
        <f t="shared" ca="1" si="58"/>
        <v>44796</v>
      </c>
      <c r="N306" s="2">
        <f ca="1">Table1[[#This Row],[Shipping/frieght]]+Table1[[#This Row],[Expedite fees]]/Table1[[#This Row],[Distance]]</f>
        <v>120.82769251941717</v>
      </c>
      <c r="O306" t="str">
        <f t="shared" ca="1" si="59"/>
        <v>Standard</v>
      </c>
    </row>
    <row r="307" spans="1:15" x14ac:dyDescent="0.55000000000000004">
      <c r="A307" t="s">
        <v>10</v>
      </c>
      <c r="B307">
        <f t="shared" ca="1" si="48"/>
        <v>0.66205705143146942</v>
      </c>
      <c r="C307" t="str" cm="1">
        <f t="array" aca="1" ref="C307" ca="1">INDEX(A:A,RANK(B307,B:B))</f>
        <v>CENTRAL STICKS S R O</v>
      </c>
      <c r="D307" s="1">
        <f t="shared" ca="1" si="49"/>
        <v>9912.0282496280452</v>
      </c>
      <c r="E307" s="2">
        <f t="shared" ca="1" si="50"/>
        <v>782.05902889565277</v>
      </c>
      <c r="F307" s="1">
        <f t="shared" ca="1" si="51"/>
        <v>121.3227902959283</v>
      </c>
      <c r="G307">
        <f t="shared" ca="1" si="52"/>
        <v>0.76226103541904222</v>
      </c>
      <c r="H307">
        <f t="shared" ca="1" si="53"/>
        <v>0</v>
      </c>
      <c r="I307" s="3">
        <f t="shared" ca="1" si="54"/>
        <v>403.73258995959247</v>
      </c>
      <c r="J307" s="5">
        <f t="shared" ca="1" si="55"/>
        <v>44630</v>
      </c>
      <c r="K307" s="5">
        <f t="shared" ca="1" si="56"/>
        <v>44631</v>
      </c>
      <c r="L307" s="5">
        <f t="shared" ca="1" si="57"/>
        <v>44634</v>
      </c>
      <c r="M307" s="5">
        <f t="shared" ca="1" si="58"/>
        <v>44645</v>
      </c>
      <c r="N307" s="2">
        <f ca="1">Table1[[#This Row],[Shipping/frieght]]+Table1[[#This Row],[Expedite fees]]/Table1[[#This Row],[Distance]]</f>
        <v>121.3227902959283</v>
      </c>
      <c r="O307" t="str">
        <f t="shared" ca="1" si="59"/>
        <v>Expedite</v>
      </c>
    </row>
    <row r="308" spans="1:15" x14ac:dyDescent="0.55000000000000004">
      <c r="A308" t="s">
        <v>11</v>
      </c>
      <c r="B308">
        <f t="shared" ca="1" si="48"/>
        <v>0.60573328828165818</v>
      </c>
      <c r="C308" t="str" cm="1">
        <f t="array" aca="1" ref="C308" ca="1">INDEX(A:A,RANK(B308,B:B))</f>
        <v>POSIMAT S.A.</v>
      </c>
      <c r="D308" s="1">
        <f t="shared" ca="1" si="49"/>
        <v>16525.960670730077</v>
      </c>
      <c r="E308" s="2">
        <f t="shared" ca="1" si="50"/>
        <v>1303.8982969206031</v>
      </c>
      <c r="F308" s="1">
        <f t="shared" ca="1" si="51"/>
        <v>122.6422391795637</v>
      </c>
      <c r="G308">
        <f t="shared" ca="1" si="52"/>
        <v>0.57716688856382203</v>
      </c>
      <c r="H308">
        <f t="shared" ca="1" si="53"/>
        <v>500</v>
      </c>
      <c r="I308" s="3">
        <f t="shared" ca="1" si="54"/>
        <v>1599.6067117604134</v>
      </c>
      <c r="J308" s="5">
        <f t="shared" ca="1" si="55"/>
        <v>44833</v>
      </c>
      <c r="K308" s="5">
        <f t="shared" ca="1" si="56"/>
        <v>44836</v>
      </c>
      <c r="L308" s="5">
        <f t="shared" ca="1" si="57"/>
        <v>44863</v>
      </c>
      <c r="M308" s="5">
        <f t="shared" ca="1" si="58"/>
        <v>44850</v>
      </c>
      <c r="N308" s="2">
        <f ca="1">Table1[[#This Row],[Shipping/frieght]]+Table1[[#This Row],[Expedite fees]]/Table1[[#This Row],[Distance]]</f>
        <v>122.95481601255894</v>
      </c>
      <c r="O308" t="str">
        <f t="shared" ca="1" si="59"/>
        <v>Standard</v>
      </c>
    </row>
    <row r="309" spans="1:15" x14ac:dyDescent="0.55000000000000004">
      <c r="A309" t="s">
        <v>12</v>
      </c>
      <c r="B309">
        <f t="shared" ca="1" si="48"/>
        <v>0.13402297182704215</v>
      </c>
      <c r="C309" t="str" cm="1">
        <f t="array" aca="1" ref="C309" ca="1">INDEX(A:A,RANK(B309,B:B))</f>
        <v>SOMIC VERPACKUNGSMASCHINEN</v>
      </c>
      <c r="D309" s="1">
        <f t="shared" ca="1" si="49"/>
        <v>12485.94511400943</v>
      </c>
      <c r="E309" s="2">
        <f t="shared" ca="1" si="50"/>
        <v>985.14106949534403</v>
      </c>
      <c r="F309" s="1">
        <f t="shared" ca="1" si="51"/>
        <v>117.47207662960922</v>
      </c>
      <c r="G309">
        <f t="shared" ca="1" si="52"/>
        <v>0.23502013617579187</v>
      </c>
      <c r="H309">
        <f t="shared" ca="1" si="53"/>
        <v>0</v>
      </c>
      <c r="I309" s="3">
        <f t="shared" ca="1" si="54"/>
        <v>703.1242248838231</v>
      </c>
      <c r="J309" s="5">
        <f t="shared" ca="1" si="55"/>
        <v>44637</v>
      </c>
      <c r="K309" s="5">
        <f t="shared" ca="1" si="56"/>
        <v>44758</v>
      </c>
      <c r="L309" s="5">
        <f t="shared" ca="1" si="57"/>
        <v>44795</v>
      </c>
      <c r="M309" s="5">
        <f t="shared" ca="1" si="58"/>
        <v>44772</v>
      </c>
      <c r="N309" s="2">
        <f ca="1">Table1[[#This Row],[Shipping/frieght]]+Table1[[#This Row],[Expedite fees]]/Table1[[#This Row],[Distance]]</f>
        <v>117.47207662960922</v>
      </c>
      <c r="O309" t="str">
        <f t="shared" ca="1" si="59"/>
        <v>Standard</v>
      </c>
    </row>
    <row r="310" spans="1:15" x14ac:dyDescent="0.55000000000000004">
      <c r="A310" t="s">
        <v>13</v>
      </c>
      <c r="B310">
        <f t="shared" ca="1" si="48"/>
        <v>0.92509636552163799</v>
      </c>
      <c r="C310" t="str" cm="1">
        <f t="array" aca="1" ref="C310" ca="1">INDEX(A:A,RANK(B310,B:B))</f>
        <v>TAVIL INDEBE S A U</v>
      </c>
      <c r="D310" s="1">
        <f t="shared" ca="1" si="49"/>
        <v>18125.914464288671</v>
      </c>
      <c r="E310" s="2">
        <f t="shared" ca="1" si="50"/>
        <v>1430.1346512323762</v>
      </c>
      <c r="F310" s="1">
        <f t="shared" ca="1" si="51"/>
        <v>118.64995493748452</v>
      </c>
      <c r="G310">
        <f t="shared" ca="1" si="52"/>
        <v>0.20989608997298914</v>
      </c>
      <c r="H310">
        <f t="shared" ca="1" si="53"/>
        <v>0</v>
      </c>
      <c r="I310" s="3">
        <f t="shared" ca="1" si="54"/>
        <v>1454.857777309518</v>
      </c>
      <c r="J310" s="5">
        <f t="shared" ca="1" si="55"/>
        <v>44827</v>
      </c>
      <c r="K310" s="5">
        <f t="shared" ca="1" si="56"/>
        <v>44841</v>
      </c>
      <c r="L310" s="5">
        <f t="shared" ca="1" si="57"/>
        <v>44862</v>
      </c>
      <c r="M310" s="5">
        <f t="shared" ca="1" si="58"/>
        <v>44855</v>
      </c>
      <c r="N310" s="2">
        <f ca="1">Table1[[#This Row],[Shipping/frieght]]+Table1[[#This Row],[Expedite fees]]/Table1[[#This Row],[Distance]]</f>
        <v>118.64995493748452</v>
      </c>
      <c r="O310" t="str">
        <f t="shared" ca="1" si="59"/>
        <v>Standard</v>
      </c>
    </row>
    <row r="311" spans="1:15" x14ac:dyDescent="0.55000000000000004">
      <c r="A311" t="s">
        <v>14</v>
      </c>
      <c r="B311">
        <f t="shared" ca="1" si="48"/>
        <v>0.15803222250377924</v>
      </c>
      <c r="C311" t="str" cm="1">
        <f t="array" aca="1" ref="C311" ca="1">INDEX(A:A,RANK(B311,B:B))</f>
        <v>SOMIC VERPACKUNGSMASCHINEN</v>
      </c>
      <c r="D311" s="1">
        <f t="shared" ca="1" si="49"/>
        <v>6919.6402184373419</v>
      </c>
      <c r="E311" s="2">
        <f t="shared" ca="1" si="50"/>
        <v>545.95961323470624</v>
      </c>
      <c r="F311" s="1">
        <f t="shared" ca="1" si="51"/>
        <v>126.30432552007974</v>
      </c>
      <c r="G311">
        <f t="shared" ca="1" si="52"/>
        <v>0.67352968900639665</v>
      </c>
      <c r="H311">
        <f t="shared" ca="1" si="53"/>
        <v>500</v>
      </c>
      <c r="I311" s="3">
        <f t="shared" ca="1" si="54"/>
        <v>1372.1557377975232</v>
      </c>
      <c r="J311" s="5">
        <f t="shared" ca="1" si="55"/>
        <v>44738</v>
      </c>
      <c r="K311" s="5">
        <f t="shared" ca="1" si="56"/>
        <v>44770</v>
      </c>
      <c r="L311" s="5">
        <f t="shared" ca="1" si="57"/>
        <v>44786</v>
      </c>
      <c r="M311" s="5">
        <f t="shared" ca="1" si="58"/>
        <v>44784</v>
      </c>
      <c r="N311" s="2">
        <f ca="1">Table1[[#This Row],[Shipping/frieght]]+Table1[[#This Row],[Expedite fees]]/Table1[[#This Row],[Distance]]</f>
        <v>126.66871564448542</v>
      </c>
      <c r="O311" t="str">
        <f t="shared" ca="1" si="59"/>
        <v>Standard</v>
      </c>
    </row>
    <row r="312" spans="1:15" x14ac:dyDescent="0.55000000000000004">
      <c r="A312" t="s">
        <v>16</v>
      </c>
      <c r="B312">
        <f t="shared" ca="1" si="48"/>
        <v>0.31025351555327707</v>
      </c>
      <c r="C312" t="str" cm="1">
        <f t="array" aca="1" ref="C312" ca="1">INDEX(A:A,RANK(B312,B:B))</f>
        <v>CENTRAL STICKS S.R.O.</v>
      </c>
      <c r="D312" s="1">
        <f t="shared" ca="1" si="49"/>
        <v>17967.100449280704</v>
      </c>
      <c r="E312" s="2">
        <f t="shared" ca="1" si="50"/>
        <v>1417.6042254482475</v>
      </c>
      <c r="F312" s="1">
        <f t="shared" ca="1" si="51"/>
        <v>126.33101076822219</v>
      </c>
      <c r="G312">
        <f t="shared" ca="1" si="52"/>
        <v>0.87983886157718916</v>
      </c>
      <c r="H312">
        <f t="shared" ca="1" si="53"/>
        <v>500</v>
      </c>
      <c r="I312" s="3">
        <f t="shared" ca="1" si="54"/>
        <v>1748.0847329941757</v>
      </c>
      <c r="J312" s="5">
        <f t="shared" ca="1" si="55"/>
        <v>44698</v>
      </c>
      <c r="K312" s="5">
        <f t="shared" ca="1" si="56"/>
        <v>44784</v>
      </c>
      <c r="L312" s="5">
        <f t="shared" ca="1" si="57"/>
        <v>44803</v>
      </c>
      <c r="M312" s="5">
        <f t="shared" ca="1" si="58"/>
        <v>44798</v>
      </c>
      <c r="N312" s="2">
        <f ca="1">Table1[[#This Row],[Shipping/frieght]]+Table1[[#This Row],[Expedite fees]]/Table1[[#This Row],[Distance]]</f>
        <v>126.61703809319263</v>
      </c>
      <c r="O312" t="str">
        <f t="shared" ca="1" si="59"/>
        <v>Standard</v>
      </c>
    </row>
    <row r="313" spans="1:15" x14ac:dyDescent="0.55000000000000004">
      <c r="A313" t="s">
        <v>15</v>
      </c>
      <c r="B313">
        <f t="shared" ca="1" si="48"/>
        <v>0.84703535981551847</v>
      </c>
      <c r="C313" t="str" cm="1">
        <f t="array" aca="1" ref="C313" ca="1">INDEX(A:A,RANK(B313,B:B))</f>
        <v>UNILEVER ASIA PRIVATE LIMITED</v>
      </c>
      <c r="D313" s="1">
        <f t="shared" ca="1" si="49"/>
        <v>6009.9664295586199</v>
      </c>
      <c r="E313" s="2">
        <f t="shared" ca="1" si="50"/>
        <v>474.18635129217512</v>
      </c>
      <c r="F313" s="1">
        <f t="shared" ca="1" si="51"/>
        <v>124.07010285346746</v>
      </c>
      <c r="G313">
        <f t="shared" ca="1" si="52"/>
        <v>0.7771637057456886</v>
      </c>
      <c r="H313">
        <f t="shared" ca="1" si="53"/>
        <v>500</v>
      </c>
      <c r="I313" s="3">
        <f t="shared" ca="1" si="54"/>
        <v>857.17572214881216</v>
      </c>
      <c r="J313" s="5">
        <f t="shared" ca="1" si="55"/>
        <v>44724</v>
      </c>
      <c r="K313" s="5">
        <f t="shared" ca="1" si="56"/>
        <v>44740</v>
      </c>
      <c r="L313" s="5">
        <f t="shared" ca="1" si="57"/>
        <v>44853</v>
      </c>
      <c r="M313" s="5">
        <f t="shared" ca="1" si="58"/>
        <v>44754</v>
      </c>
      <c r="N313" s="2">
        <f ca="1">Table1[[#This Row],[Shipping/frieght]]+Table1[[#This Row],[Expedite fees]]/Table1[[#This Row],[Distance]]</f>
        <v>124.65341382119595</v>
      </c>
      <c r="O313" t="str">
        <f t="shared" ca="1" si="59"/>
        <v>Standard</v>
      </c>
    </row>
    <row r="314" spans="1:15" x14ac:dyDescent="0.55000000000000004">
      <c r="A314" t="s">
        <v>9</v>
      </c>
      <c r="B314">
        <f t="shared" ca="1" si="48"/>
        <v>0.49655615900341821</v>
      </c>
      <c r="C314" t="str" cm="1">
        <f t="array" aca="1" ref="C314" ca="1">INDEX(A:A,RANK(B314,B:B))</f>
        <v>CENTRAL STICKS S.R.O.</v>
      </c>
      <c r="D314" s="1">
        <f t="shared" ca="1" si="49"/>
        <v>15273.038884804277</v>
      </c>
      <c r="E314" s="2">
        <f t="shared" ca="1" si="50"/>
        <v>1205.0427680110574</v>
      </c>
      <c r="F314" s="1">
        <f t="shared" ca="1" si="51"/>
        <v>131.84203384444049</v>
      </c>
      <c r="G314">
        <f t="shared" ca="1" si="52"/>
        <v>0.71053662682443575</v>
      </c>
      <c r="H314">
        <f t="shared" ca="1" si="53"/>
        <v>500</v>
      </c>
      <c r="I314" s="3">
        <f t="shared" ca="1" si="54"/>
        <v>1120.83256474329</v>
      </c>
      <c r="J314" s="5">
        <f t="shared" ca="1" si="55"/>
        <v>44781</v>
      </c>
      <c r="K314" s="5">
        <f t="shared" ca="1" si="56"/>
        <v>44817</v>
      </c>
      <c r="L314" s="5">
        <f t="shared" ca="1" si="57"/>
        <v>44850</v>
      </c>
      <c r="M314" s="5">
        <f t="shared" ca="1" si="58"/>
        <v>44831</v>
      </c>
      <c r="N314" s="2">
        <f ca="1">Table1[[#This Row],[Shipping/frieght]]+Table1[[#This Row],[Expedite fees]]/Table1[[#This Row],[Distance]]</f>
        <v>132.28813080461805</v>
      </c>
      <c r="O314" t="str">
        <f t="shared" ca="1" si="59"/>
        <v>Standard</v>
      </c>
    </row>
    <row r="315" spans="1:15" x14ac:dyDescent="0.55000000000000004">
      <c r="A315" t="s">
        <v>10</v>
      </c>
      <c r="B315">
        <f t="shared" ca="1" si="48"/>
        <v>0.99175442659747481</v>
      </c>
      <c r="C315" t="str" cm="1">
        <f t="array" aca="1" ref="C315" ca="1">INDEX(A:A,RANK(B315,B:B))</f>
        <v>Suppliers</v>
      </c>
      <c r="D315" s="1">
        <f t="shared" ca="1" si="49"/>
        <v>13651.309600516968</v>
      </c>
      <c r="E315" s="2">
        <f t="shared" ca="1" si="50"/>
        <v>1077.0883274807888</v>
      </c>
      <c r="F315" s="1">
        <f t="shared" ca="1" si="51"/>
        <v>122.67339181005141</v>
      </c>
      <c r="G315">
        <f t="shared" ca="1" si="52"/>
        <v>0.57897248709132709</v>
      </c>
      <c r="H315">
        <f t="shared" ca="1" si="53"/>
        <v>500</v>
      </c>
      <c r="I315" s="3">
        <f t="shared" ca="1" si="54"/>
        <v>2627.948985558779</v>
      </c>
      <c r="J315" s="5">
        <f t="shared" ca="1" si="55"/>
        <v>44735</v>
      </c>
      <c r="K315" s="5">
        <f t="shared" ca="1" si="56"/>
        <v>44746</v>
      </c>
      <c r="L315" s="5">
        <f t="shared" ca="1" si="57"/>
        <v>44821</v>
      </c>
      <c r="M315" s="5">
        <f t="shared" ca="1" si="58"/>
        <v>44760</v>
      </c>
      <c r="N315" s="2">
        <f ca="1">Table1[[#This Row],[Shipping/frieght]]+Table1[[#This Row],[Expedite fees]]/Table1[[#This Row],[Distance]]</f>
        <v>122.86365425530725</v>
      </c>
      <c r="O315" t="str">
        <f t="shared" ca="1" si="59"/>
        <v>Standard</v>
      </c>
    </row>
    <row r="316" spans="1:15" x14ac:dyDescent="0.55000000000000004">
      <c r="A316" t="s">
        <v>11</v>
      </c>
      <c r="B316">
        <f t="shared" ca="1" si="48"/>
        <v>0.4189383823242061</v>
      </c>
      <c r="C316" t="str" cm="1">
        <f t="array" aca="1" ref="C316" ca="1">INDEX(A:A,RANK(B316,B:B))</f>
        <v>CENTRAL STICKS S.R.O.</v>
      </c>
      <c r="D316" s="1">
        <f t="shared" ca="1" si="49"/>
        <v>6908.2679312943274</v>
      </c>
      <c r="E316" s="2">
        <f t="shared" ca="1" si="50"/>
        <v>545.06233977912245</v>
      </c>
      <c r="F316" s="1">
        <f t="shared" ca="1" si="51"/>
        <v>121.59936311544898</v>
      </c>
      <c r="G316">
        <f t="shared" ca="1" si="52"/>
        <v>0.4366406340792961</v>
      </c>
      <c r="H316">
        <f t="shared" ca="1" si="53"/>
        <v>0</v>
      </c>
      <c r="I316" s="3">
        <f t="shared" ca="1" si="54"/>
        <v>1050.7167603537298</v>
      </c>
      <c r="J316" s="5">
        <f t="shared" ca="1" si="55"/>
        <v>44817</v>
      </c>
      <c r="K316" s="5">
        <f t="shared" ca="1" si="56"/>
        <v>44827</v>
      </c>
      <c r="L316" s="5">
        <f t="shared" ca="1" si="57"/>
        <v>44829</v>
      </c>
      <c r="M316" s="5">
        <f t="shared" ca="1" si="58"/>
        <v>44841</v>
      </c>
      <c r="N316" s="2">
        <f ca="1">Table1[[#This Row],[Shipping/frieght]]+Table1[[#This Row],[Expedite fees]]/Table1[[#This Row],[Distance]]</f>
        <v>121.59936311544898</v>
      </c>
      <c r="O316" t="str">
        <f t="shared" ca="1" si="59"/>
        <v>Expedite</v>
      </c>
    </row>
    <row r="317" spans="1:15" x14ac:dyDescent="0.55000000000000004">
      <c r="A317" t="s">
        <v>12</v>
      </c>
      <c r="B317">
        <f t="shared" ca="1" si="48"/>
        <v>0.30172485738527721</v>
      </c>
      <c r="C317" t="str" cm="1">
        <f t="array" aca="1" ref="C317" ca="1">INDEX(A:A,RANK(B317,B:B))</f>
        <v>H&amp;R SOUTH AFRICA (PTY) LTD</v>
      </c>
      <c r="D317" s="1">
        <f t="shared" ca="1" si="49"/>
        <v>13877.359651413059</v>
      </c>
      <c r="E317" s="2">
        <f t="shared" ca="1" si="50"/>
        <v>1094.9236764964903</v>
      </c>
      <c r="F317" s="1">
        <f t="shared" ca="1" si="51"/>
        <v>117.85380917208572</v>
      </c>
      <c r="G317">
        <f t="shared" ca="1" si="52"/>
        <v>0.83773671923625814</v>
      </c>
      <c r="H317">
        <f t="shared" ca="1" si="53"/>
        <v>0</v>
      </c>
      <c r="I317" s="3">
        <f t="shared" ca="1" si="54"/>
        <v>2451.1694893690888</v>
      </c>
      <c r="J317" s="5">
        <f t="shared" ca="1" si="55"/>
        <v>44778</v>
      </c>
      <c r="K317" s="5">
        <f t="shared" ca="1" si="56"/>
        <v>44844</v>
      </c>
      <c r="L317" s="5">
        <f t="shared" ca="1" si="57"/>
        <v>44851</v>
      </c>
      <c r="M317" s="5">
        <f t="shared" ca="1" si="58"/>
        <v>44858</v>
      </c>
      <c r="N317" s="2">
        <f ca="1">Table1[[#This Row],[Shipping/frieght]]+Table1[[#This Row],[Expedite fees]]/Table1[[#This Row],[Distance]]</f>
        <v>117.85380917208572</v>
      </c>
      <c r="O317" t="str">
        <f t="shared" ca="1" si="59"/>
        <v>Expedite</v>
      </c>
    </row>
    <row r="318" spans="1:15" x14ac:dyDescent="0.55000000000000004">
      <c r="A318" t="s">
        <v>13</v>
      </c>
      <c r="B318">
        <f t="shared" ca="1" si="48"/>
        <v>0.52004073489050096</v>
      </c>
      <c r="C318" t="str" cm="1">
        <f t="array" aca="1" ref="C318" ca="1">INDEX(A:A,RANK(B318,B:B))</f>
        <v>SOMIC VERPACKUNGSMASCHINEN</v>
      </c>
      <c r="D318" s="1">
        <f t="shared" ca="1" si="49"/>
        <v>15103.280257673632</v>
      </c>
      <c r="E318" s="2">
        <f t="shared" ca="1" si="50"/>
        <v>1191.6488123304496</v>
      </c>
      <c r="F318" s="1">
        <f t="shared" ca="1" si="51"/>
        <v>118.80715390015392</v>
      </c>
      <c r="G318">
        <f t="shared" ca="1" si="52"/>
        <v>0.6154210946763885</v>
      </c>
      <c r="H318">
        <f t="shared" ca="1" si="53"/>
        <v>500</v>
      </c>
      <c r="I318" s="3">
        <f t="shared" ca="1" si="54"/>
        <v>968.85410461877996</v>
      </c>
      <c r="J318" s="5">
        <f t="shared" ca="1" si="55"/>
        <v>44795</v>
      </c>
      <c r="K318" s="5">
        <f t="shared" ca="1" si="56"/>
        <v>44807</v>
      </c>
      <c r="L318" s="5">
        <f t="shared" ca="1" si="57"/>
        <v>44834</v>
      </c>
      <c r="M318" s="5">
        <f t="shared" ca="1" si="58"/>
        <v>44821</v>
      </c>
      <c r="N318" s="2">
        <f ca="1">Table1[[#This Row],[Shipping/frieght]]+Table1[[#This Row],[Expedite fees]]/Table1[[#This Row],[Distance]]</f>
        <v>119.3232274736841</v>
      </c>
      <c r="O318" t="str">
        <f t="shared" ca="1" si="59"/>
        <v>Standard</v>
      </c>
    </row>
    <row r="319" spans="1:15" x14ac:dyDescent="0.55000000000000004">
      <c r="A319" t="s">
        <v>14</v>
      </c>
      <c r="B319">
        <f t="shared" ca="1" si="48"/>
        <v>0.97227410788179347</v>
      </c>
      <c r="C319" t="str" cm="1">
        <f t="array" aca="1" ref="C319" ca="1">INDEX(A:A,RANK(B319,B:B))</f>
        <v>SOMIC VERPACKUNGSMASCHINEN</v>
      </c>
      <c r="D319" s="1">
        <f t="shared" ca="1" si="49"/>
        <v>2846.6005943718819</v>
      </c>
      <c r="E319" s="2">
        <f t="shared" ca="1" si="50"/>
        <v>224.59678689594148</v>
      </c>
      <c r="F319" s="1">
        <f t="shared" ca="1" si="51"/>
        <v>122.44987262592457</v>
      </c>
      <c r="G319">
        <f t="shared" ca="1" si="52"/>
        <v>0.6746286711784909</v>
      </c>
      <c r="H319">
        <f t="shared" ca="1" si="53"/>
        <v>0</v>
      </c>
      <c r="I319" s="3">
        <f t="shared" ca="1" si="54"/>
        <v>752.21646931604141</v>
      </c>
      <c r="J319" s="5">
        <f t="shared" ca="1" si="55"/>
        <v>44864</v>
      </c>
      <c r="K319" s="5">
        <f t="shared" ca="1" si="56"/>
        <v>44865</v>
      </c>
      <c r="L319" s="5">
        <f t="shared" ca="1" si="57"/>
        <v>44865</v>
      </c>
      <c r="M319" s="5">
        <f t="shared" ca="1" si="58"/>
        <v>44879</v>
      </c>
      <c r="N319" s="2">
        <f ca="1">Table1[[#This Row],[Shipping/frieght]]+Table1[[#This Row],[Expedite fees]]/Table1[[#This Row],[Distance]]</f>
        <v>122.44987262592457</v>
      </c>
      <c r="O319" t="str">
        <f t="shared" ca="1" si="59"/>
        <v>Expedite</v>
      </c>
    </row>
    <row r="320" spans="1:15" x14ac:dyDescent="0.55000000000000004">
      <c r="A320" t="s">
        <v>16</v>
      </c>
      <c r="B320">
        <f t="shared" ca="1" si="48"/>
        <v>0.94234638130139636</v>
      </c>
      <c r="C320" t="str" cm="1">
        <f t="array" aca="1" ref="C320" ca="1">INDEX(A:A,RANK(B320,B:B))</f>
        <v>H&amp;R SOUTH AFRICA (PTY) LTD</v>
      </c>
      <c r="D320" s="1">
        <f t="shared" ca="1" si="49"/>
        <v>16585.367700378585</v>
      </c>
      <c r="E320" s="2">
        <f t="shared" ca="1" si="50"/>
        <v>1308.5855115598704</v>
      </c>
      <c r="F320" s="1">
        <f t="shared" ca="1" si="51"/>
        <v>131.51649269901188</v>
      </c>
      <c r="G320">
        <f t="shared" ca="1" si="52"/>
        <v>0.9155099642775294</v>
      </c>
      <c r="H320">
        <f t="shared" ca="1" si="53"/>
        <v>0</v>
      </c>
      <c r="I320" s="3">
        <f t="shared" ca="1" si="54"/>
        <v>949.57515035510198</v>
      </c>
      <c r="J320" s="5">
        <f t="shared" ca="1" si="55"/>
        <v>44793</v>
      </c>
      <c r="K320" s="5">
        <f t="shared" ca="1" si="56"/>
        <v>44839</v>
      </c>
      <c r="L320" s="5">
        <f t="shared" ca="1" si="57"/>
        <v>44852</v>
      </c>
      <c r="M320" s="5">
        <f t="shared" ca="1" si="58"/>
        <v>44853</v>
      </c>
      <c r="N320" s="2">
        <f ca="1">Table1[[#This Row],[Shipping/frieght]]+Table1[[#This Row],[Expedite fees]]/Table1[[#This Row],[Distance]]</f>
        <v>131.51649269901188</v>
      </c>
      <c r="O320" t="str">
        <f t="shared" ca="1" si="59"/>
        <v>Expedite</v>
      </c>
    </row>
    <row r="321" spans="1:15" x14ac:dyDescent="0.55000000000000004">
      <c r="A321" t="s">
        <v>15</v>
      </c>
      <c r="B321">
        <f t="shared" ca="1" si="48"/>
        <v>3.3832223956368201E-2</v>
      </c>
      <c r="C321" t="str" cm="1">
        <f t="array" aca="1" ref="C321" ca="1">INDEX(A:A,RANK(B321,B:B))</f>
        <v>UNILEVER ASCC</v>
      </c>
      <c r="D321" s="1">
        <f t="shared" ca="1" si="49"/>
        <v>15794.908072956592</v>
      </c>
      <c r="E321" s="2">
        <f t="shared" ca="1" si="50"/>
        <v>1246.2182469562752</v>
      </c>
      <c r="F321" s="1">
        <f t="shared" ca="1" si="51"/>
        <v>115.04291438705827</v>
      </c>
      <c r="G321">
        <f t="shared" ca="1" si="52"/>
        <v>0.42749691887380403</v>
      </c>
      <c r="H321">
        <f t="shared" ca="1" si="53"/>
        <v>0</v>
      </c>
      <c r="I321" s="3">
        <f t="shared" ca="1" si="54"/>
        <v>1106.8589720145428</v>
      </c>
      <c r="J321" s="5">
        <f t="shared" ca="1" si="55"/>
        <v>44655</v>
      </c>
      <c r="K321" s="5">
        <f t="shared" ca="1" si="56"/>
        <v>44695</v>
      </c>
      <c r="L321" s="5">
        <f t="shared" ca="1" si="57"/>
        <v>44739</v>
      </c>
      <c r="M321" s="5">
        <f t="shared" ca="1" si="58"/>
        <v>44709</v>
      </c>
      <c r="N321" s="2">
        <f ca="1">Table1[[#This Row],[Shipping/frieght]]+Table1[[#This Row],[Expedite fees]]/Table1[[#This Row],[Distance]]</f>
        <v>115.04291438705827</v>
      </c>
      <c r="O321" t="str">
        <f t="shared" ca="1" si="59"/>
        <v>Standard</v>
      </c>
    </row>
    <row r="322" spans="1:15" x14ac:dyDescent="0.55000000000000004">
      <c r="A322" t="s">
        <v>9</v>
      </c>
      <c r="B322">
        <f t="shared" ca="1" si="48"/>
        <v>0.97483046129115702</v>
      </c>
      <c r="C322" t="str" cm="1">
        <f t="array" aca="1" ref="C322" ca="1">INDEX(A:A,RANK(B322,B:B))</f>
        <v>TAVIL INDEBE S A U</v>
      </c>
      <c r="D322" s="1">
        <f t="shared" ca="1" si="49"/>
        <v>5551.8783842469802</v>
      </c>
      <c r="E322" s="2">
        <f t="shared" ca="1" si="50"/>
        <v>438.04320451708674</v>
      </c>
      <c r="F322" s="1">
        <f t="shared" ca="1" si="51"/>
        <v>113.15042100326903</v>
      </c>
      <c r="G322">
        <f t="shared" ca="1" si="52"/>
        <v>0.58882535998009999</v>
      </c>
      <c r="H322">
        <f t="shared" ca="1" si="53"/>
        <v>500</v>
      </c>
      <c r="I322" s="3">
        <f t="shared" ca="1" si="54"/>
        <v>1205.1938156663457</v>
      </c>
      <c r="J322" s="5">
        <f t="shared" ca="1" si="55"/>
        <v>44716</v>
      </c>
      <c r="K322" s="5">
        <f t="shared" ca="1" si="56"/>
        <v>44812</v>
      </c>
      <c r="L322" s="5">
        <f t="shared" ca="1" si="57"/>
        <v>44855</v>
      </c>
      <c r="M322" s="5">
        <f t="shared" ca="1" si="58"/>
        <v>44826</v>
      </c>
      <c r="N322" s="2">
        <f ca="1">Table1[[#This Row],[Shipping/frieght]]+Table1[[#This Row],[Expedite fees]]/Table1[[#This Row],[Distance]]</f>
        <v>113.56529203355518</v>
      </c>
      <c r="O322" t="str">
        <f t="shared" ca="1" si="59"/>
        <v>Standard</v>
      </c>
    </row>
    <row r="323" spans="1:15" x14ac:dyDescent="0.55000000000000004">
      <c r="A323" t="s">
        <v>10</v>
      </c>
      <c r="B323">
        <f t="shared" ref="B323:B333" ca="1" si="60">RAND()</f>
        <v>0.32479367780252766</v>
      </c>
      <c r="C323" t="str" cm="1">
        <f t="array" aca="1" ref="C323" ca="1">INDEX(A:A,RANK(B323,B:B))</f>
        <v>TAVIL INDEBE S A U</v>
      </c>
      <c r="D323" s="1">
        <f t="shared" ref="D323:D333" ca="1" si="61">RAND()*20000</f>
        <v>18030.594461446544</v>
      </c>
      <c r="E323" s="2">
        <f t="shared" ref="E323:E333" ca="1" si="62">D323*0.0789</f>
        <v>1422.6139030081324</v>
      </c>
      <c r="F323" s="1">
        <f t="shared" ref="F323:F333" ca="1" si="63">NORMINV(RAND(), 120, 5.7)</f>
        <v>127.57067972119512</v>
      </c>
      <c r="G323">
        <f t="shared" ref="G323:G333" ca="1" si="64">RAND()</f>
        <v>7.7698818007731152E-2</v>
      </c>
      <c r="H323">
        <f t="shared" ref="H323:H333" ca="1" si="65">IF(L323&lt;M323,0,IF(L323&gt;M323,IF(G323&gt;(0.5),500,IF(G323&lt;(0.5),0)),0))</f>
        <v>0</v>
      </c>
      <c r="I323" s="3">
        <f t="shared" ref="I323:I333" ca="1" si="66">NORMINV(RAND(), 1200, 500)</f>
        <v>2271.1615019484916</v>
      </c>
      <c r="J323" s="5">
        <f t="shared" ref="J323:J333" ca="1" si="67">RANDBETWEEN(DATE(2022,3,4),DATE(2022,11,2))</f>
        <v>44686</v>
      </c>
      <c r="K323" s="5">
        <f t="shared" ref="K323:K333" ca="1" si="68">RANDBETWEEN(J323,L323)</f>
        <v>44697</v>
      </c>
      <c r="L323" s="5">
        <f t="shared" ref="L323:L333" ca="1" si="69">RANDBETWEEN(J323,DATE(2022,11,2))</f>
        <v>44770</v>
      </c>
      <c r="M323" s="5">
        <f t="shared" ref="M323:M333" ca="1" si="70">K323+14</f>
        <v>44711</v>
      </c>
      <c r="N323" s="2">
        <f ca="1">Table1[[#This Row],[Shipping/frieght]]+Table1[[#This Row],[Expedite fees]]/Table1[[#This Row],[Distance]]</f>
        <v>127.57067972119512</v>
      </c>
      <c r="O323" t="str">
        <f t="shared" ref="O323:O333" ca="1" si="71">IF(L323&lt;M323,"Expedite",IF(L323&gt;M323,"Standard"))</f>
        <v>Standard</v>
      </c>
    </row>
    <row r="324" spans="1:15" x14ac:dyDescent="0.55000000000000004">
      <c r="A324" t="s">
        <v>11</v>
      </c>
      <c r="B324">
        <f t="shared" ca="1" si="60"/>
        <v>0.88703654466711213</v>
      </c>
      <c r="C324" t="str" cm="1">
        <f t="array" aca="1" ref="C324" ca="1">INDEX(A:A,RANK(B324,B:B))</f>
        <v>CENTRAL STICKS S R O</v>
      </c>
      <c r="D324" s="1">
        <f t="shared" ca="1" si="61"/>
        <v>10926.385147723435</v>
      </c>
      <c r="E324" s="2">
        <f t="shared" ca="1" si="62"/>
        <v>862.09178815537894</v>
      </c>
      <c r="F324" s="1">
        <f t="shared" ca="1" si="63"/>
        <v>115.2257436537696</v>
      </c>
      <c r="G324">
        <f t="shared" ca="1" si="64"/>
        <v>0.16414894379948763</v>
      </c>
      <c r="H324">
        <f t="shared" ca="1" si="65"/>
        <v>0</v>
      </c>
      <c r="I324" s="3">
        <f t="shared" ca="1" si="66"/>
        <v>1691.445156330768</v>
      </c>
      <c r="J324" s="5">
        <f t="shared" ca="1" si="67"/>
        <v>44723</v>
      </c>
      <c r="K324" s="5">
        <f t="shared" ca="1" si="68"/>
        <v>44731</v>
      </c>
      <c r="L324" s="5">
        <f t="shared" ca="1" si="69"/>
        <v>44861</v>
      </c>
      <c r="M324" s="5">
        <f t="shared" ca="1" si="70"/>
        <v>44745</v>
      </c>
      <c r="N324" s="2">
        <f ca="1">Table1[[#This Row],[Shipping/frieght]]+Table1[[#This Row],[Expedite fees]]/Table1[[#This Row],[Distance]]</f>
        <v>115.2257436537696</v>
      </c>
      <c r="O324" t="str">
        <f t="shared" ca="1" si="71"/>
        <v>Standard</v>
      </c>
    </row>
    <row r="325" spans="1:15" x14ac:dyDescent="0.55000000000000004">
      <c r="A325" t="s">
        <v>12</v>
      </c>
      <c r="B325">
        <f t="shared" ca="1" si="60"/>
        <v>0.18655526583831916</v>
      </c>
      <c r="C325" t="str" cm="1">
        <f t="array" aca="1" ref="C325" ca="1">INDEX(A:A,RANK(B325,B:B))</f>
        <v>POSIMAT S.A.</v>
      </c>
      <c r="D325" s="1">
        <f t="shared" ca="1" si="61"/>
        <v>18714.400204238209</v>
      </c>
      <c r="E325" s="2">
        <f t="shared" ca="1" si="62"/>
        <v>1476.5661761143947</v>
      </c>
      <c r="F325" s="1">
        <f t="shared" ca="1" si="63"/>
        <v>128.35419472931775</v>
      </c>
      <c r="G325">
        <f t="shared" ca="1" si="64"/>
        <v>0.46227242904458532</v>
      </c>
      <c r="H325">
        <f t="shared" ca="1" si="65"/>
        <v>0</v>
      </c>
      <c r="I325" s="3">
        <f t="shared" ca="1" si="66"/>
        <v>1404.6039199540546</v>
      </c>
      <c r="J325" s="5">
        <f t="shared" ca="1" si="67"/>
        <v>44750</v>
      </c>
      <c r="K325" s="5">
        <f t="shared" ca="1" si="68"/>
        <v>44827</v>
      </c>
      <c r="L325" s="5">
        <f t="shared" ca="1" si="69"/>
        <v>44840</v>
      </c>
      <c r="M325" s="5">
        <f t="shared" ca="1" si="70"/>
        <v>44841</v>
      </c>
      <c r="N325" s="2">
        <f ca="1">Table1[[#This Row],[Shipping/frieght]]+Table1[[#This Row],[Expedite fees]]/Table1[[#This Row],[Distance]]</f>
        <v>128.35419472931775</v>
      </c>
      <c r="O325" t="str">
        <f t="shared" ca="1" si="71"/>
        <v>Expedite</v>
      </c>
    </row>
    <row r="326" spans="1:15" x14ac:dyDescent="0.55000000000000004">
      <c r="A326" t="s">
        <v>13</v>
      </c>
      <c r="B326">
        <f t="shared" ca="1" si="60"/>
        <v>0.85191329369864999</v>
      </c>
      <c r="C326" t="str" cm="1">
        <f t="array" aca="1" ref="C326" ca="1">INDEX(A:A,RANK(B326,B:B))</f>
        <v>CENTRAL STICKS S R O</v>
      </c>
      <c r="D326" s="1">
        <f t="shared" ca="1" si="61"/>
        <v>8381.7074629921954</v>
      </c>
      <c r="E326" s="2">
        <f t="shared" ca="1" si="62"/>
        <v>661.31671883008414</v>
      </c>
      <c r="F326" s="1">
        <f t="shared" ca="1" si="63"/>
        <v>121.96798210938265</v>
      </c>
      <c r="G326">
        <f t="shared" ca="1" si="64"/>
        <v>0.65634887213269799</v>
      </c>
      <c r="H326">
        <f t="shared" ca="1" si="65"/>
        <v>500</v>
      </c>
      <c r="I326" s="3">
        <f t="shared" ca="1" si="66"/>
        <v>974.5103629555108</v>
      </c>
      <c r="J326" s="5">
        <f t="shared" ca="1" si="67"/>
        <v>44669</v>
      </c>
      <c r="K326" s="5">
        <f t="shared" ca="1" si="68"/>
        <v>44669</v>
      </c>
      <c r="L326" s="5">
        <f t="shared" ca="1" si="69"/>
        <v>44752</v>
      </c>
      <c r="M326" s="5">
        <f t="shared" ca="1" si="70"/>
        <v>44683</v>
      </c>
      <c r="N326" s="2">
        <f ca="1">Table1[[#This Row],[Shipping/frieght]]+Table1[[#This Row],[Expedite fees]]/Table1[[#This Row],[Distance]]</f>
        <v>122.48106028587694</v>
      </c>
      <c r="O326" t="str">
        <f t="shared" ca="1" si="71"/>
        <v>Standard</v>
      </c>
    </row>
    <row r="327" spans="1:15" x14ac:dyDescent="0.55000000000000004">
      <c r="A327" t="s">
        <v>14</v>
      </c>
      <c r="B327">
        <f t="shared" ca="1" si="60"/>
        <v>0.846336375039341</v>
      </c>
      <c r="C327" t="str" cm="1">
        <f t="array" aca="1" ref="C327" ca="1">INDEX(A:A,RANK(B327,B:B))</f>
        <v>POSIMAT S.A.</v>
      </c>
      <c r="D327" s="1">
        <f t="shared" ca="1" si="61"/>
        <v>15354.415151691126</v>
      </c>
      <c r="E327" s="2">
        <f t="shared" ca="1" si="62"/>
        <v>1211.4633554684299</v>
      </c>
      <c r="F327" s="1">
        <f t="shared" ca="1" si="63"/>
        <v>119.86273390884023</v>
      </c>
      <c r="G327">
        <f t="shared" ca="1" si="64"/>
        <v>0.52277601396858364</v>
      </c>
      <c r="H327">
        <f t="shared" ca="1" si="65"/>
        <v>500</v>
      </c>
      <c r="I327" s="3">
        <f t="shared" ca="1" si="66"/>
        <v>551.56565868664654</v>
      </c>
      <c r="J327" s="5">
        <f t="shared" ca="1" si="67"/>
        <v>44749</v>
      </c>
      <c r="K327" s="5">
        <f t="shared" ca="1" si="68"/>
        <v>44758</v>
      </c>
      <c r="L327" s="5">
        <f t="shared" ca="1" si="69"/>
        <v>44806</v>
      </c>
      <c r="M327" s="5">
        <f t="shared" ca="1" si="70"/>
        <v>44772</v>
      </c>
      <c r="N327" s="2">
        <f ca="1">Table1[[#This Row],[Shipping/frieght]]+Table1[[#This Row],[Expedite fees]]/Table1[[#This Row],[Distance]]</f>
        <v>120.76924429817551</v>
      </c>
      <c r="O327" t="str">
        <f t="shared" ca="1" si="71"/>
        <v>Standard</v>
      </c>
    </row>
    <row r="328" spans="1:15" x14ac:dyDescent="0.55000000000000004">
      <c r="A328" t="s">
        <v>16</v>
      </c>
      <c r="B328">
        <f t="shared" ca="1" si="60"/>
        <v>9.1913821704452614E-2</v>
      </c>
      <c r="C328" t="str" cm="1">
        <f t="array" aca="1" ref="C328" ca="1">INDEX(A:A,RANK(B328,B:B))</f>
        <v>POSIMAT S.A.</v>
      </c>
      <c r="D328" s="1">
        <f t="shared" ca="1" si="61"/>
        <v>8923.8338310919826</v>
      </c>
      <c r="E328" s="2">
        <f t="shared" ca="1" si="62"/>
        <v>704.09048927315746</v>
      </c>
      <c r="F328" s="1">
        <f t="shared" ca="1" si="63"/>
        <v>135.99579160816438</v>
      </c>
      <c r="G328">
        <f t="shared" ca="1" si="64"/>
        <v>0.18980958127087377</v>
      </c>
      <c r="H328">
        <f t="shared" ca="1" si="65"/>
        <v>0</v>
      </c>
      <c r="I328" s="3">
        <f t="shared" ca="1" si="66"/>
        <v>1722.4683861363387</v>
      </c>
      <c r="J328" s="5">
        <f t="shared" ca="1" si="67"/>
        <v>44846</v>
      </c>
      <c r="K328" s="5">
        <f t="shared" ca="1" si="68"/>
        <v>44864</v>
      </c>
      <c r="L328" s="5">
        <f t="shared" ca="1" si="69"/>
        <v>44864</v>
      </c>
      <c r="M328" s="5">
        <f t="shared" ca="1" si="70"/>
        <v>44878</v>
      </c>
      <c r="N328" s="2">
        <f ca="1">Table1[[#This Row],[Shipping/frieght]]+Table1[[#This Row],[Expedite fees]]/Table1[[#This Row],[Distance]]</f>
        <v>135.99579160816438</v>
      </c>
      <c r="O328" t="str">
        <f t="shared" ca="1" si="71"/>
        <v>Expedite</v>
      </c>
    </row>
    <row r="329" spans="1:15" x14ac:dyDescent="0.55000000000000004">
      <c r="A329" t="s">
        <v>15</v>
      </c>
      <c r="B329">
        <f t="shared" ca="1" si="60"/>
        <v>0.50483592013632783</v>
      </c>
      <c r="C329" t="str" cm="1">
        <f t="array" aca="1" ref="C329" ca="1">INDEX(A:A,RANK(B329,B:B))</f>
        <v>UNILEVER ASCC</v>
      </c>
      <c r="D329" s="1">
        <f t="shared" ca="1" si="61"/>
        <v>7532.4727963570886</v>
      </c>
      <c r="E329" s="2">
        <f t="shared" ca="1" si="62"/>
        <v>594.31210363257424</v>
      </c>
      <c r="F329" s="1">
        <f t="shared" ca="1" si="63"/>
        <v>116.17104592977788</v>
      </c>
      <c r="G329">
        <f t="shared" ca="1" si="64"/>
        <v>0.45357932926096645</v>
      </c>
      <c r="H329">
        <f t="shared" ca="1" si="65"/>
        <v>0</v>
      </c>
      <c r="I329" s="3">
        <f t="shared" ca="1" si="66"/>
        <v>1626.8894381028967</v>
      </c>
      <c r="J329" s="5">
        <f t="shared" ca="1" si="67"/>
        <v>44697</v>
      </c>
      <c r="K329" s="5">
        <f t="shared" ca="1" si="68"/>
        <v>44700</v>
      </c>
      <c r="L329" s="5">
        <f t="shared" ca="1" si="69"/>
        <v>44701</v>
      </c>
      <c r="M329" s="5">
        <f t="shared" ca="1" si="70"/>
        <v>44714</v>
      </c>
      <c r="N329" s="2">
        <f ca="1">Table1[[#This Row],[Shipping/frieght]]+Table1[[#This Row],[Expedite fees]]/Table1[[#This Row],[Distance]]</f>
        <v>116.17104592977788</v>
      </c>
      <c r="O329" t="str">
        <f t="shared" ca="1" si="71"/>
        <v>Expedite</v>
      </c>
    </row>
    <row r="330" spans="1:15" x14ac:dyDescent="0.55000000000000004">
      <c r="A330" t="s">
        <v>9</v>
      </c>
      <c r="B330">
        <f t="shared" ca="1" si="60"/>
        <v>6.9269826446254346E-2</v>
      </c>
      <c r="C330" t="str" cm="1">
        <f t="array" aca="1" ref="C330" ca="1">INDEX(A:A,RANK(B330,B:B))</f>
        <v>SOMIC VERPACKUNGSMASCHINEN</v>
      </c>
      <c r="D330" s="1">
        <f t="shared" ca="1" si="61"/>
        <v>2789.8399952873797</v>
      </c>
      <c r="E330" s="2">
        <f t="shared" ca="1" si="62"/>
        <v>220.11837562817425</v>
      </c>
      <c r="F330" s="1">
        <f t="shared" ca="1" si="63"/>
        <v>123.07052662142493</v>
      </c>
      <c r="G330">
        <f t="shared" ca="1" si="64"/>
        <v>0.66281662795914087</v>
      </c>
      <c r="H330">
        <f t="shared" ca="1" si="65"/>
        <v>0</v>
      </c>
      <c r="I330" s="3">
        <f t="shared" ca="1" si="66"/>
        <v>1491.3671452894739</v>
      </c>
      <c r="J330" s="5">
        <f t="shared" ca="1" si="67"/>
        <v>44781</v>
      </c>
      <c r="K330" s="5">
        <f t="shared" ca="1" si="68"/>
        <v>44819</v>
      </c>
      <c r="L330" s="5">
        <f t="shared" ca="1" si="69"/>
        <v>44824</v>
      </c>
      <c r="M330" s="5">
        <f t="shared" ca="1" si="70"/>
        <v>44833</v>
      </c>
      <c r="N330" s="2">
        <f ca="1">Table1[[#This Row],[Shipping/frieght]]+Table1[[#This Row],[Expedite fees]]/Table1[[#This Row],[Distance]]</f>
        <v>123.07052662142493</v>
      </c>
      <c r="O330" t="str">
        <f t="shared" ca="1" si="71"/>
        <v>Expedite</v>
      </c>
    </row>
    <row r="331" spans="1:15" x14ac:dyDescent="0.55000000000000004">
      <c r="A331" t="s">
        <v>10</v>
      </c>
      <c r="B331">
        <f t="shared" ca="1" si="60"/>
        <v>0.82198768764311103</v>
      </c>
      <c r="C331" t="str" cm="1">
        <f t="array" aca="1" ref="C331" ca="1">INDEX(A:A,RANK(B331,B:B))</f>
        <v>SOMIC VERPACKUNGSMASCHINEN</v>
      </c>
      <c r="D331" s="1">
        <f t="shared" ca="1" si="61"/>
        <v>10273.192325071339</v>
      </c>
      <c r="E331" s="2">
        <f t="shared" ca="1" si="62"/>
        <v>810.55487444812866</v>
      </c>
      <c r="F331" s="1">
        <f t="shared" ca="1" si="63"/>
        <v>119.99703508522741</v>
      </c>
      <c r="G331">
        <f t="shared" ca="1" si="64"/>
        <v>5.7546474495352662E-2</v>
      </c>
      <c r="H331">
        <f t="shared" ca="1" si="65"/>
        <v>0</v>
      </c>
      <c r="I331" s="3">
        <f t="shared" ca="1" si="66"/>
        <v>2120.9207266221929</v>
      </c>
      <c r="J331" s="5">
        <f t="shared" ca="1" si="67"/>
        <v>44750</v>
      </c>
      <c r="K331" s="5">
        <f t="shared" ca="1" si="68"/>
        <v>44755</v>
      </c>
      <c r="L331" s="5">
        <f t="shared" ca="1" si="69"/>
        <v>44758</v>
      </c>
      <c r="M331" s="5">
        <f t="shared" ca="1" si="70"/>
        <v>44769</v>
      </c>
      <c r="N331" s="2">
        <f ca="1">Table1[[#This Row],[Shipping/frieght]]+Table1[[#This Row],[Expedite fees]]/Table1[[#This Row],[Distance]]</f>
        <v>119.99703508522741</v>
      </c>
      <c r="O331" t="str">
        <f t="shared" ca="1" si="71"/>
        <v>Expedite</v>
      </c>
    </row>
    <row r="332" spans="1:15" x14ac:dyDescent="0.55000000000000004">
      <c r="A332" t="s">
        <v>11</v>
      </c>
      <c r="B332">
        <f t="shared" ca="1" si="60"/>
        <v>0.52445679689325586</v>
      </c>
      <c r="C332" t="str" cm="1">
        <f t="array" aca="1" ref="C332" ca="1">INDEX(A:A,RANK(B332,B:B))</f>
        <v>CENTRAL STICKS S.R.O.</v>
      </c>
      <c r="D332" s="1">
        <f t="shared" ca="1" si="61"/>
        <v>14912.865242006919</v>
      </c>
      <c r="E332" s="2">
        <f t="shared" ca="1" si="62"/>
        <v>1176.6250675943459</v>
      </c>
      <c r="F332" s="1">
        <f t="shared" ca="1" si="63"/>
        <v>120.84055299970858</v>
      </c>
      <c r="G332">
        <f t="shared" ca="1" si="64"/>
        <v>0.49420053680414855</v>
      </c>
      <c r="H332">
        <f t="shared" ca="1" si="65"/>
        <v>0</v>
      </c>
      <c r="I332" s="3">
        <f t="shared" ca="1" si="66"/>
        <v>1159.7061674943734</v>
      </c>
      <c r="J332" s="5">
        <f t="shared" ca="1" si="67"/>
        <v>44634</v>
      </c>
      <c r="K332" s="5">
        <f t="shared" ca="1" si="68"/>
        <v>44646</v>
      </c>
      <c r="L332" s="5">
        <f t="shared" ca="1" si="69"/>
        <v>44781</v>
      </c>
      <c r="M332" s="5">
        <f t="shared" ca="1" si="70"/>
        <v>44660</v>
      </c>
      <c r="N332" s="2">
        <f ca="1">Table1[[#This Row],[Shipping/frieght]]+Table1[[#This Row],[Expedite fees]]/Table1[[#This Row],[Distance]]</f>
        <v>120.84055299970858</v>
      </c>
      <c r="O332" t="str">
        <f t="shared" ca="1" si="71"/>
        <v>Standard</v>
      </c>
    </row>
    <row r="333" spans="1:15" x14ac:dyDescent="0.55000000000000004">
      <c r="A333" t="s">
        <v>12</v>
      </c>
      <c r="B333">
        <f t="shared" ca="1" si="60"/>
        <v>0.91564686180782273</v>
      </c>
      <c r="C333" t="str" cm="1">
        <f t="array" aca="1" ref="C333" ca="1">INDEX(A:A,RANK(B333,B:B))</f>
        <v>UNILEVER ASCC</v>
      </c>
      <c r="D333" s="1">
        <f t="shared" ca="1" si="61"/>
        <v>19629.37130020191</v>
      </c>
      <c r="E333" s="2">
        <f t="shared" ca="1" si="62"/>
        <v>1548.7573955859307</v>
      </c>
      <c r="F333" s="1">
        <f t="shared" ca="1" si="63"/>
        <v>122.97851857766133</v>
      </c>
      <c r="G333">
        <f t="shared" ca="1" si="64"/>
        <v>9.6881048736012332E-2</v>
      </c>
      <c r="H333">
        <f t="shared" ca="1" si="65"/>
        <v>0</v>
      </c>
      <c r="I333" s="3">
        <f t="shared" ca="1" si="66"/>
        <v>359.1807117290972</v>
      </c>
      <c r="J333" s="5">
        <f t="shared" ca="1" si="67"/>
        <v>44795</v>
      </c>
      <c r="K333" s="5">
        <f t="shared" ca="1" si="68"/>
        <v>44835</v>
      </c>
      <c r="L333" s="5">
        <f t="shared" ca="1" si="69"/>
        <v>44858</v>
      </c>
      <c r="M333" s="5">
        <f t="shared" ca="1" si="70"/>
        <v>44849</v>
      </c>
      <c r="N333" s="2">
        <f ca="1">Table1[[#This Row],[Shipping/frieght]]+Table1[[#This Row],[Expedite fees]]/Table1[[#This Row],[Distance]]</f>
        <v>122.97851857766133</v>
      </c>
      <c r="O333" t="str">
        <f t="shared" ca="1" si="71"/>
        <v>Standard</v>
      </c>
    </row>
  </sheetData>
  <conditionalFormatting sqref="L2">
    <cfRule type="iconSet" priority="1">
      <iconSet iconSet="3Symbols2">
        <cfvo type="percent" val="0"/>
        <cfvo type="formula" val="&quot;If($N$2=&quot;&quot;Standard&quot;&quot;)&quot;"/>
        <cfvo type="formula" val="&quot;If($N$2=&quot;&quot;Expedite&quot;&quot;)&quot;"/>
      </iconSet>
    </cfRule>
  </conditionalFormatting>
  <hyperlinks>
    <hyperlink ref="A6" r:id="rId1" display="https://matchory.com/supplier/posimat-s-a" xr:uid="{C13CBB65-6E27-434C-909E-33E1F6E426FF}"/>
    <hyperlink ref="A5" r:id="rId2" display="https://matchory.com/supplier/unilever-asia-private" xr:uid="{81ECC1A5-077D-42BD-9879-3502A338B044}"/>
    <hyperlink ref="A4" r:id="rId3" display="https://matchory.com/supplier/h-r-south-africa-pty" xr:uid="{5B9EA864-5A9D-4B35-A86B-51AB5D42C749}"/>
    <hyperlink ref="A14" r:id="rId4" display="https://matchory.com/supplier/posimat-s-a" xr:uid="{A9DCC2C8-3266-4A9D-AE48-6F2FD761373E}"/>
    <hyperlink ref="A22" r:id="rId5" display="https://matchory.com/supplier/posimat-s-a" xr:uid="{FE87017A-8F26-41FA-A929-2C07895759BE}"/>
    <hyperlink ref="A30" r:id="rId6" display="https://matchory.com/supplier/posimat-s-a" xr:uid="{E0094F8A-DE00-42F9-9B6C-E05A5D26CCD4}"/>
    <hyperlink ref="A38" r:id="rId7" display="https://matchory.com/supplier/posimat-s-a" xr:uid="{18EAF216-39D4-457F-B1C5-F64D4BE3BCF8}"/>
    <hyperlink ref="A46" r:id="rId8" display="https://matchory.com/supplier/posimat-s-a" xr:uid="{32506662-D9B9-42E6-B064-8E60A883BDDE}"/>
    <hyperlink ref="A54" r:id="rId9" display="https://matchory.com/supplier/posimat-s-a" xr:uid="{E950873D-1699-4598-9D0D-362DD10928D8}"/>
    <hyperlink ref="A62" r:id="rId10" display="https://matchory.com/supplier/posimat-s-a" xr:uid="{BC10FB8F-FCA1-475D-B8BC-93A2A0BFDE58}"/>
    <hyperlink ref="A70" r:id="rId11" display="https://matchory.com/supplier/posimat-s-a" xr:uid="{524B9063-B5E0-44DE-8F0A-66A9CE27CA3C}"/>
    <hyperlink ref="A78" r:id="rId12" display="https://matchory.com/supplier/posimat-s-a" xr:uid="{85EBAD98-C5CF-4259-AFA2-F2B7C7F7DE6C}"/>
    <hyperlink ref="A86" r:id="rId13" display="https://matchory.com/supplier/posimat-s-a" xr:uid="{43C69FC5-2B85-43B5-B195-DB9CD72BD89C}"/>
    <hyperlink ref="A94" r:id="rId14" display="https://matchory.com/supplier/posimat-s-a" xr:uid="{D73EF0C5-F339-4180-B0BE-5534D010E17F}"/>
    <hyperlink ref="A102" r:id="rId15" display="https://matchory.com/supplier/posimat-s-a" xr:uid="{B37E9BC9-1BE5-44C3-86E1-B99ECBDC440C}"/>
    <hyperlink ref="A110" r:id="rId16" display="https://matchory.com/supplier/posimat-s-a" xr:uid="{EEE8A0DB-8268-4683-B3F5-0CEB86F053D8}"/>
    <hyperlink ref="A118" r:id="rId17" display="https://matchory.com/supplier/posimat-s-a" xr:uid="{402A18A0-7128-4C7C-AE81-FC3FAF4E29B2}"/>
    <hyperlink ref="A126" r:id="rId18" display="https://matchory.com/supplier/posimat-s-a" xr:uid="{BF5D657B-9A75-42A1-B955-C8217A3FEFC7}"/>
    <hyperlink ref="A134" r:id="rId19" display="https://matchory.com/supplier/posimat-s-a" xr:uid="{80737EF2-1DFD-463A-9896-501A69821A9A}"/>
    <hyperlink ref="A142" r:id="rId20" display="https://matchory.com/supplier/posimat-s-a" xr:uid="{4A56D20B-D4CA-4146-9A70-9C6376C6631A}"/>
    <hyperlink ref="A150" r:id="rId21" display="https://matchory.com/supplier/posimat-s-a" xr:uid="{A83F3E1A-E1C0-43C9-BBC8-FAF22067A2C6}"/>
    <hyperlink ref="A158" r:id="rId22" display="https://matchory.com/supplier/posimat-s-a" xr:uid="{9F4F87B5-DC9D-4613-8B92-6D1B1C4A191F}"/>
    <hyperlink ref="A166" r:id="rId23" display="https://matchory.com/supplier/posimat-s-a" xr:uid="{DFD7C6A3-51E1-406C-B1C9-E8FB351BF668}"/>
    <hyperlink ref="A174" r:id="rId24" display="https://matchory.com/supplier/posimat-s-a" xr:uid="{EAB41EF8-A0A3-4F09-8281-AFB57493918E}"/>
    <hyperlink ref="A182" r:id="rId25" display="https://matchory.com/supplier/posimat-s-a" xr:uid="{D8BB760F-250A-4D09-AEAA-98358B982573}"/>
    <hyperlink ref="A190" r:id="rId26" display="https://matchory.com/supplier/posimat-s-a" xr:uid="{7D8D8212-7971-40C7-A384-8C158B28007A}"/>
    <hyperlink ref="A198" r:id="rId27" display="https://matchory.com/supplier/posimat-s-a" xr:uid="{9534013A-4101-4CDA-9960-38CFE08DCD8A}"/>
    <hyperlink ref="A206" r:id="rId28" display="https://matchory.com/supplier/posimat-s-a" xr:uid="{D22E2B06-AF8D-4832-A450-D1CC2BE9F533}"/>
    <hyperlink ref="A214" r:id="rId29" display="https://matchory.com/supplier/posimat-s-a" xr:uid="{42C43157-2C3B-463B-B59F-43217F47EC97}"/>
    <hyperlink ref="A222" r:id="rId30" display="https://matchory.com/supplier/posimat-s-a" xr:uid="{E1671628-CEF4-4CB5-880D-6F4FA6BC6880}"/>
    <hyperlink ref="A230" r:id="rId31" display="https://matchory.com/supplier/posimat-s-a" xr:uid="{90441C90-E7CC-416C-8005-8EA6AEEB6EE2}"/>
    <hyperlink ref="A238" r:id="rId32" display="https://matchory.com/supplier/posimat-s-a" xr:uid="{028DA455-15E0-40CB-BD78-264510D2B133}"/>
    <hyperlink ref="A246" r:id="rId33" display="https://matchory.com/supplier/posimat-s-a" xr:uid="{4362020D-7423-4009-B7D3-150B90A65B2A}"/>
    <hyperlink ref="A254" r:id="rId34" display="https://matchory.com/supplier/posimat-s-a" xr:uid="{22BE0C27-AB06-4281-BB0F-F956404502E4}"/>
    <hyperlink ref="A262" r:id="rId35" display="https://matchory.com/supplier/posimat-s-a" xr:uid="{746DD639-4CDA-48D0-8A81-0538742C3B29}"/>
    <hyperlink ref="A270" r:id="rId36" display="https://matchory.com/supplier/posimat-s-a" xr:uid="{A159E68E-6A24-4BDF-B714-CC3916412A8B}"/>
    <hyperlink ref="A278" r:id="rId37" display="https://matchory.com/supplier/posimat-s-a" xr:uid="{8917FF7B-86D3-484A-AEF3-321E14CAA3C0}"/>
    <hyperlink ref="A286" r:id="rId38" display="https://matchory.com/supplier/posimat-s-a" xr:uid="{99B1D51B-106E-4527-B0E4-29F398CA85CD}"/>
    <hyperlink ref="A294" r:id="rId39" display="https://matchory.com/supplier/posimat-s-a" xr:uid="{ADB3ACFB-5CAA-4906-95DB-D1DD41C5D0AC}"/>
    <hyperlink ref="A302" r:id="rId40" display="https://matchory.com/supplier/posimat-s-a" xr:uid="{C3DBBD49-B027-4BB0-A37C-B4D24CA8CC66}"/>
    <hyperlink ref="A310" r:id="rId41" display="https://matchory.com/supplier/posimat-s-a" xr:uid="{C43E12B5-C648-4861-92FC-BE5EB5B5542A}"/>
    <hyperlink ref="A318" r:id="rId42" display="https://matchory.com/supplier/posimat-s-a" xr:uid="{9131B099-FED6-4E1E-841A-E8BFF4D97E10}"/>
    <hyperlink ref="A326" r:id="rId43" display="https://matchory.com/supplier/posimat-s-a" xr:uid="{53B1B15A-1868-42D5-8408-F2CB6B0B1E4D}"/>
    <hyperlink ref="A13" r:id="rId44" display="https://matchory.com/supplier/unilever-asia-private" xr:uid="{E99C6070-6404-4D0C-97AE-EBD48758AC1D}"/>
    <hyperlink ref="A21" r:id="rId45" display="https://matchory.com/supplier/unilever-asia-private" xr:uid="{8C244324-16FE-4007-B1DA-D64B77041C08}"/>
    <hyperlink ref="A29" r:id="rId46" display="https://matchory.com/supplier/unilever-asia-private" xr:uid="{83C910B1-5E8F-4D68-AB41-0F896524FDC7}"/>
    <hyperlink ref="A37" r:id="rId47" display="https://matchory.com/supplier/unilever-asia-private" xr:uid="{0675B7F3-B9F9-46A9-A63B-4B7F410E9307}"/>
    <hyperlink ref="A45" r:id="rId48" display="https://matchory.com/supplier/unilever-asia-private" xr:uid="{5BE54D40-9968-4B2F-8E07-40D089563D62}"/>
    <hyperlink ref="A53" r:id="rId49" display="https://matchory.com/supplier/unilever-asia-private" xr:uid="{7A9605EF-B069-48A4-980A-9EDB5F70D0AC}"/>
    <hyperlink ref="A61" r:id="rId50" display="https://matchory.com/supplier/unilever-asia-private" xr:uid="{653289AE-9D6B-4BE8-8EC4-0ABA80301637}"/>
    <hyperlink ref="A69" r:id="rId51" display="https://matchory.com/supplier/unilever-asia-private" xr:uid="{23F34D1B-EC40-4212-9305-74820EC8C1A6}"/>
    <hyperlink ref="A77" r:id="rId52" display="https://matchory.com/supplier/unilever-asia-private" xr:uid="{8EBE081C-9855-4DE0-BC26-3874A4EA55D0}"/>
    <hyperlink ref="A85" r:id="rId53" display="https://matchory.com/supplier/unilever-asia-private" xr:uid="{5034A28B-199E-4046-B362-F823D892F279}"/>
    <hyperlink ref="A93" r:id="rId54" display="https://matchory.com/supplier/unilever-asia-private" xr:uid="{DDFCD352-FEB0-43CB-B092-18131E61EE8D}"/>
    <hyperlink ref="A101" r:id="rId55" display="https://matchory.com/supplier/unilever-asia-private" xr:uid="{0B2E0E2C-60B9-4240-9476-C57E79D48817}"/>
    <hyperlink ref="A109" r:id="rId56" display="https://matchory.com/supplier/unilever-asia-private" xr:uid="{61620955-E267-4D70-BDE1-A48DDB7CEDAB}"/>
    <hyperlink ref="A117" r:id="rId57" display="https://matchory.com/supplier/unilever-asia-private" xr:uid="{7124269C-1C67-4AD5-89F0-9DBD264079F8}"/>
    <hyperlink ref="A125" r:id="rId58" display="https://matchory.com/supplier/unilever-asia-private" xr:uid="{61A71B08-9648-4365-9040-D38652ED52EB}"/>
    <hyperlink ref="A133" r:id="rId59" display="https://matchory.com/supplier/unilever-asia-private" xr:uid="{775948A9-26B2-47F6-98FA-DA6E74C0E075}"/>
    <hyperlink ref="A141" r:id="rId60" display="https://matchory.com/supplier/unilever-asia-private" xr:uid="{B302A618-7262-4661-95CC-F5D3CC0E3A4D}"/>
    <hyperlink ref="A149" r:id="rId61" display="https://matchory.com/supplier/unilever-asia-private" xr:uid="{3D92B6A1-D0F5-4ECC-95FC-200E1D5D0782}"/>
    <hyperlink ref="A157" r:id="rId62" display="https://matchory.com/supplier/unilever-asia-private" xr:uid="{3DDD0339-BBF1-4B55-B254-DBFB7611EF27}"/>
    <hyperlink ref="A165" r:id="rId63" display="https://matchory.com/supplier/unilever-asia-private" xr:uid="{191CBCDF-CCF1-4623-9200-FC134C38B766}"/>
    <hyperlink ref="A173" r:id="rId64" display="https://matchory.com/supplier/unilever-asia-private" xr:uid="{4C89D84E-E99F-4F71-B8FC-E084CFD85073}"/>
    <hyperlink ref="A181" r:id="rId65" display="https://matchory.com/supplier/unilever-asia-private" xr:uid="{220287B3-8B8F-41C6-AFDD-E1F1A1C48E46}"/>
    <hyperlink ref="A189" r:id="rId66" display="https://matchory.com/supplier/unilever-asia-private" xr:uid="{D94F3825-B7F4-42DF-8F83-499695F017CB}"/>
    <hyperlink ref="A197" r:id="rId67" display="https://matchory.com/supplier/unilever-asia-private" xr:uid="{229FBBE4-EF23-47A1-8CE4-0ABA6D7809B3}"/>
    <hyperlink ref="A205" r:id="rId68" display="https://matchory.com/supplier/unilever-asia-private" xr:uid="{C09EAFC1-2678-4F8F-8504-494867562344}"/>
    <hyperlink ref="A213" r:id="rId69" display="https://matchory.com/supplier/unilever-asia-private" xr:uid="{570EAB2C-D339-473D-8B0D-98F8B524B7B3}"/>
    <hyperlink ref="A221" r:id="rId70" display="https://matchory.com/supplier/unilever-asia-private" xr:uid="{AE2815CE-886E-4B88-871A-CD0671B3FE88}"/>
    <hyperlink ref="A229" r:id="rId71" display="https://matchory.com/supplier/unilever-asia-private" xr:uid="{4310FA62-E9DE-452D-A4D9-00E31CD5A521}"/>
    <hyperlink ref="A237" r:id="rId72" display="https://matchory.com/supplier/unilever-asia-private" xr:uid="{C29FD919-1A5A-4D7E-B5FF-50C5D855307C}"/>
    <hyperlink ref="A245" r:id="rId73" display="https://matchory.com/supplier/unilever-asia-private" xr:uid="{B94CCB94-B641-4FA3-B004-A7FDAC426C50}"/>
    <hyperlink ref="A253" r:id="rId74" display="https://matchory.com/supplier/unilever-asia-private" xr:uid="{A65234CB-2F55-4155-A7F2-6D855D5B18DD}"/>
    <hyperlink ref="A261" r:id="rId75" display="https://matchory.com/supplier/unilever-asia-private" xr:uid="{EDE07D89-B0FD-4C9A-A030-C6F36194B0CF}"/>
    <hyperlink ref="A269" r:id="rId76" display="https://matchory.com/supplier/unilever-asia-private" xr:uid="{4CC32F7F-E20A-44C7-99CF-1904211B97FC}"/>
    <hyperlink ref="A277" r:id="rId77" display="https://matchory.com/supplier/unilever-asia-private" xr:uid="{B0087E23-AD02-483E-8C1E-5E08A468BDA3}"/>
    <hyperlink ref="A285" r:id="rId78" display="https://matchory.com/supplier/unilever-asia-private" xr:uid="{7F182293-174A-4452-B4A6-14A0206DA1F7}"/>
    <hyperlink ref="A293" r:id="rId79" display="https://matchory.com/supplier/unilever-asia-private" xr:uid="{19A226A5-92FE-4F6C-9A62-7ADA7141DD2E}"/>
    <hyperlink ref="A301" r:id="rId80" display="https://matchory.com/supplier/unilever-asia-private" xr:uid="{A58A3B7E-B3E3-4ACE-8ED1-125038B60635}"/>
    <hyperlink ref="A309" r:id="rId81" display="https://matchory.com/supplier/unilever-asia-private" xr:uid="{7381AF3D-F2BD-49AA-87F5-E1EE6392CF5C}"/>
    <hyperlink ref="A317" r:id="rId82" display="https://matchory.com/supplier/unilever-asia-private" xr:uid="{AF78D420-6D1E-4C74-AD95-3ECF7CE8D30E}"/>
    <hyperlink ref="A325" r:id="rId83" display="https://matchory.com/supplier/unilever-asia-private" xr:uid="{8996AD6D-F44F-4413-B11F-8807DAE3557D}"/>
    <hyperlink ref="A333" r:id="rId84" display="https://matchory.com/supplier/unilever-asia-private" xr:uid="{BD604DB4-7A5B-455F-81CB-586E15ABA9E1}"/>
    <hyperlink ref="A12" r:id="rId85" display="https://matchory.com/supplier/h-r-south-africa-pty" xr:uid="{6DF8B395-8393-4795-9D37-7B54BEA15434}"/>
    <hyperlink ref="A20" r:id="rId86" display="https://matchory.com/supplier/h-r-south-africa-pty" xr:uid="{10730C70-D0B0-4D13-8F27-682A3BF2A11C}"/>
    <hyperlink ref="A28" r:id="rId87" display="https://matchory.com/supplier/h-r-south-africa-pty" xr:uid="{21921261-A999-44FE-B3D5-4BDE788FEEA1}"/>
    <hyperlink ref="A36" r:id="rId88" display="https://matchory.com/supplier/h-r-south-africa-pty" xr:uid="{48DE0106-5887-428C-A8A7-855B3749F811}"/>
    <hyperlink ref="A44" r:id="rId89" display="https://matchory.com/supplier/h-r-south-africa-pty" xr:uid="{39971917-69B3-4C3B-902F-7B4E7F2F5A1C}"/>
    <hyperlink ref="A52" r:id="rId90" display="https://matchory.com/supplier/h-r-south-africa-pty" xr:uid="{26458CA2-0ADB-4A0C-8498-C4C29A14E010}"/>
    <hyperlink ref="A60" r:id="rId91" display="https://matchory.com/supplier/h-r-south-africa-pty" xr:uid="{8EF74075-8AF9-4F01-8B44-637586FD5557}"/>
    <hyperlink ref="A68" r:id="rId92" display="https://matchory.com/supplier/h-r-south-africa-pty" xr:uid="{FC6EF0C0-D1E5-4874-B021-8AC69A0D6713}"/>
    <hyperlink ref="A76" r:id="rId93" display="https://matchory.com/supplier/h-r-south-africa-pty" xr:uid="{6305A72A-E569-47ED-9DCE-CD5F260DEA45}"/>
    <hyperlink ref="A84" r:id="rId94" display="https://matchory.com/supplier/h-r-south-africa-pty" xr:uid="{21F351BA-71BF-4D28-B82E-B8FBFC3F98F9}"/>
    <hyperlink ref="A92" r:id="rId95" display="https://matchory.com/supplier/h-r-south-africa-pty" xr:uid="{169AF035-6515-45CA-8857-D6B3ED583FAC}"/>
    <hyperlink ref="A100" r:id="rId96" display="https://matchory.com/supplier/h-r-south-africa-pty" xr:uid="{513C8282-4F16-469B-AE1E-86785B45B1B8}"/>
    <hyperlink ref="A108" r:id="rId97" display="https://matchory.com/supplier/h-r-south-africa-pty" xr:uid="{B54BA83B-F9D3-4E4C-9AA9-194E96F41EB1}"/>
    <hyperlink ref="A116" r:id="rId98" display="https://matchory.com/supplier/h-r-south-africa-pty" xr:uid="{458A0629-A7E0-47D6-BE83-F990FFF28D45}"/>
    <hyperlink ref="A124" r:id="rId99" display="https://matchory.com/supplier/h-r-south-africa-pty" xr:uid="{EDDF9FDF-AEAC-4D44-AB43-C7DE9EA90453}"/>
    <hyperlink ref="A132" r:id="rId100" display="https://matchory.com/supplier/h-r-south-africa-pty" xr:uid="{6DD5EE6B-508F-442C-A0D1-56118B7C80F2}"/>
    <hyperlink ref="A140" r:id="rId101" display="https://matchory.com/supplier/h-r-south-africa-pty" xr:uid="{CFD20647-3B45-4BC6-83F5-8307641A630C}"/>
    <hyperlink ref="A148" r:id="rId102" display="https://matchory.com/supplier/h-r-south-africa-pty" xr:uid="{6F34CD5E-3EE6-4AC8-AE4E-E6FC76B62FA0}"/>
    <hyperlink ref="A156" r:id="rId103" display="https://matchory.com/supplier/h-r-south-africa-pty" xr:uid="{3882C1BC-7831-4E96-B0D6-1B7E6A14E127}"/>
    <hyperlink ref="A164" r:id="rId104" display="https://matchory.com/supplier/h-r-south-africa-pty" xr:uid="{823DC5D3-4CAD-40BA-A6A0-73D1D0326439}"/>
    <hyperlink ref="A172" r:id="rId105" display="https://matchory.com/supplier/h-r-south-africa-pty" xr:uid="{20246C5E-CAC1-4CCB-B850-EBF964A02453}"/>
    <hyperlink ref="A180" r:id="rId106" display="https://matchory.com/supplier/h-r-south-africa-pty" xr:uid="{69B6D771-A176-438F-B7E3-A70E6A32F681}"/>
    <hyperlink ref="A188" r:id="rId107" display="https://matchory.com/supplier/h-r-south-africa-pty" xr:uid="{790A405C-E43E-4941-9F05-4CA89AC4F446}"/>
    <hyperlink ref="A196" r:id="rId108" display="https://matchory.com/supplier/h-r-south-africa-pty" xr:uid="{82863081-6159-4CDB-BE03-F0FF60B24E83}"/>
    <hyperlink ref="A204" r:id="rId109" display="https://matchory.com/supplier/h-r-south-africa-pty" xr:uid="{C1E78FB1-E3F6-4D7C-8485-853C6ADDDB55}"/>
    <hyperlink ref="A212" r:id="rId110" display="https://matchory.com/supplier/h-r-south-africa-pty" xr:uid="{DB9F5C02-DC7E-4003-AF30-8B1CEBF5C516}"/>
    <hyperlink ref="A220" r:id="rId111" display="https://matchory.com/supplier/h-r-south-africa-pty" xr:uid="{9F8E7CAE-EBB7-4AD6-9B8C-E26ECC548266}"/>
    <hyperlink ref="A228" r:id="rId112" display="https://matchory.com/supplier/h-r-south-africa-pty" xr:uid="{31F1F34A-8E2D-4152-B1BF-AB90BD70C443}"/>
    <hyperlink ref="A236" r:id="rId113" display="https://matchory.com/supplier/h-r-south-africa-pty" xr:uid="{D2651BDE-91B5-4C4A-9BC0-A7216978DD42}"/>
    <hyperlink ref="A244" r:id="rId114" display="https://matchory.com/supplier/h-r-south-africa-pty" xr:uid="{B1871837-97A6-476F-A9B0-18079111A2FB}"/>
    <hyperlink ref="A252" r:id="rId115" display="https://matchory.com/supplier/h-r-south-africa-pty" xr:uid="{EEA03CED-3AEE-43D8-89AF-054197558425}"/>
    <hyperlink ref="A260" r:id="rId116" display="https://matchory.com/supplier/h-r-south-africa-pty" xr:uid="{797CE8B8-D5FC-490E-B39C-5084521C65EA}"/>
    <hyperlink ref="A268" r:id="rId117" display="https://matchory.com/supplier/h-r-south-africa-pty" xr:uid="{25F04F74-795E-4C14-86BC-CB1DBD6EC150}"/>
    <hyperlink ref="A276" r:id="rId118" display="https://matchory.com/supplier/h-r-south-africa-pty" xr:uid="{32D6C752-4FB4-4CDF-903A-3EE46B1B57EA}"/>
    <hyperlink ref="A284" r:id="rId119" display="https://matchory.com/supplier/h-r-south-africa-pty" xr:uid="{FCC9B435-8818-459F-93F2-376B22990054}"/>
    <hyperlink ref="A292" r:id="rId120" display="https://matchory.com/supplier/h-r-south-africa-pty" xr:uid="{CD0D22AD-0E88-48E1-9207-DD6B7B23E86C}"/>
    <hyperlink ref="A300" r:id="rId121" display="https://matchory.com/supplier/h-r-south-africa-pty" xr:uid="{38022437-67DF-425F-A920-7A15F68AB57F}"/>
    <hyperlink ref="A308" r:id="rId122" display="https://matchory.com/supplier/h-r-south-africa-pty" xr:uid="{7DE836B9-4621-4F58-BC49-E68A6F0A0FC5}"/>
    <hyperlink ref="A316" r:id="rId123" display="https://matchory.com/supplier/h-r-south-africa-pty" xr:uid="{130C430E-89E1-4EA0-A3C8-7D4E4FC53849}"/>
    <hyperlink ref="A324" r:id="rId124" display="https://matchory.com/supplier/h-r-south-africa-pty" xr:uid="{3CFAECD8-3008-4096-83C4-73A5FB412560}"/>
    <hyperlink ref="A332" r:id="rId125" display="https://matchory.com/supplier/h-r-south-africa-pty" xr:uid="{B2644669-8BAE-4C9A-87E9-99FDBDAF2E7B}"/>
  </hyperlinks>
  <pageMargins left="0.7" right="0.7" top="0.75" bottom="0.75" header="0.3" footer="0.3"/>
  <pageSetup orientation="portrait" r:id="rId126"/>
  <tableParts count="1">
    <tablePart r:id="rId12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2312-DD00-48B6-B386-D2B40933C2E2}">
  <dimension ref="I4:M25"/>
  <sheetViews>
    <sheetView tabSelected="1" zoomScale="52" workbookViewId="0">
      <selection activeCell="K14" sqref="K14"/>
    </sheetView>
  </sheetViews>
  <sheetFormatPr defaultRowHeight="14.4" x14ac:dyDescent="0.55000000000000004"/>
  <cols>
    <col min="9" max="9" width="17.578125" customWidth="1"/>
    <col min="13" max="13" width="11.578125" bestFit="1" customWidth="1"/>
  </cols>
  <sheetData>
    <row r="4" spans="9:13" x14ac:dyDescent="0.55000000000000004">
      <c r="J4">
        <v>2022</v>
      </c>
      <c r="M4">
        <v>2021</v>
      </c>
    </row>
    <row r="6" spans="9:13" x14ac:dyDescent="0.55000000000000004">
      <c r="I6" t="s">
        <v>31</v>
      </c>
      <c r="J6">
        <f ca="1">AVERAGE(Table1[Total Shipping fees])</f>
        <v>121.1105652646736</v>
      </c>
      <c r="L6" t="s">
        <v>31</v>
      </c>
      <c r="M6">
        <f ca="1">AVERAGE(Table14[Total Shipping fees])</f>
        <v>190.03635427070552</v>
      </c>
    </row>
    <row r="7" spans="9:13" x14ac:dyDescent="0.55000000000000004">
      <c r="I7" t="s">
        <v>32</v>
      </c>
      <c r="J7">
        <f ca="1">MEDIAN(Table1[Total Shipping fees])</f>
        <v>120.31083699230797</v>
      </c>
      <c r="L7" t="s">
        <v>32</v>
      </c>
      <c r="M7">
        <f ca="1">MEDIAN(Table1[Total Shipping fees])</f>
        <v>120.31083699230797</v>
      </c>
    </row>
    <row r="8" spans="9:13" ht="15" x14ac:dyDescent="0.55000000000000004">
      <c r="I8" t="s">
        <v>33</v>
      </c>
      <c r="J8">
        <f ca="1">_xlfn.QUARTILE.INC(Table1[Total Shipping fees],1)</f>
        <v>115.95181149298655</v>
      </c>
      <c r="L8" t="s">
        <v>33</v>
      </c>
      <c r="M8">
        <f ca="1">_xlfn.QUARTILE.INC(Table14[Total Shipping fees],1)</f>
        <v>120.8860007406239</v>
      </c>
    </row>
    <row r="9" spans="9:13" ht="15" x14ac:dyDescent="0.55000000000000004">
      <c r="I9" t="s">
        <v>34</v>
      </c>
      <c r="J9">
        <f ca="1">_xlfn.QUARTILE.INC(Table1[Total Shipping fees],3)</f>
        <v>124.78044177035639</v>
      </c>
      <c r="L9" t="s">
        <v>34</v>
      </c>
      <c r="M9">
        <f ca="1">_xlfn.QUARTILE.INC(Table14[Total Shipping fees],3)</f>
        <v>255.97737423482806</v>
      </c>
    </row>
    <row r="10" spans="9:13" x14ac:dyDescent="0.55000000000000004">
      <c r="I10" t="s">
        <v>35</v>
      </c>
      <c r="J10">
        <f ca="1">J9-J8</f>
        <v>8.8286302773698395</v>
      </c>
      <c r="L10" t="s">
        <v>35</v>
      </c>
      <c r="M10">
        <f ca="1">M9-M8</f>
        <v>135.09137349420416</v>
      </c>
    </row>
    <row r="17" spans="9:11" x14ac:dyDescent="0.55000000000000004">
      <c r="K17" t="s">
        <v>47</v>
      </c>
    </row>
    <row r="18" spans="9:11" x14ac:dyDescent="0.55000000000000004">
      <c r="K18" t="s">
        <v>48</v>
      </c>
    </row>
    <row r="19" spans="9:11" x14ac:dyDescent="0.55000000000000004">
      <c r="I19" t="s">
        <v>36</v>
      </c>
      <c r="K19" t="s">
        <v>37</v>
      </c>
    </row>
    <row r="20" spans="9:11" x14ac:dyDescent="0.55000000000000004">
      <c r="I20" t="s">
        <v>38</v>
      </c>
      <c r="J20" t="s">
        <v>39</v>
      </c>
      <c r="K20" t="s">
        <v>49</v>
      </c>
    </row>
    <row r="21" spans="9:11" x14ac:dyDescent="0.55000000000000004">
      <c r="I21" t="s">
        <v>40</v>
      </c>
      <c r="J21" t="s">
        <v>52</v>
      </c>
    </row>
    <row r="22" spans="9:11" x14ac:dyDescent="0.55000000000000004">
      <c r="I22" t="s">
        <v>41</v>
      </c>
      <c r="J22">
        <f ca="1">_xlfn.T.TEST(Table1[Total Shipping fees],'Sheet1 (2)'!N:N,2,3)</f>
        <v>8.4420351632166073E-51</v>
      </c>
      <c r="K22" t="s">
        <v>42</v>
      </c>
    </row>
    <row r="23" spans="9:11" x14ac:dyDescent="0.55000000000000004">
      <c r="I23" s="9" t="s">
        <v>43</v>
      </c>
      <c r="J23">
        <v>0.05</v>
      </c>
      <c r="K23" t="s">
        <v>44</v>
      </c>
    </row>
    <row r="24" spans="9:11" x14ac:dyDescent="0.55000000000000004">
      <c r="I24" t="s">
        <v>45</v>
      </c>
      <c r="J24" t="s">
        <v>39</v>
      </c>
      <c r="K24" t="s">
        <v>46</v>
      </c>
    </row>
    <row r="25" spans="9:11" x14ac:dyDescent="0.55000000000000004">
      <c r="J25" t="s">
        <v>51</v>
      </c>
      <c r="K25" t="s">
        <v>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5016-EDD5-47CB-86ED-6F6440DA197B}">
  <dimension ref="A1:O333"/>
  <sheetViews>
    <sheetView topLeftCell="F28" zoomScale="71" workbookViewId="0">
      <selection activeCell="H20" sqref="H20"/>
    </sheetView>
  </sheetViews>
  <sheetFormatPr defaultRowHeight="14.4" x14ac:dyDescent="0.55000000000000004"/>
  <cols>
    <col min="1" max="1" width="28.20703125" customWidth="1"/>
    <col min="2" max="3" width="23.20703125" customWidth="1"/>
    <col min="4" max="4" width="17.734375" style="1" customWidth="1"/>
    <col min="5" max="5" width="13.62890625" customWidth="1"/>
    <col min="6" max="6" width="16.15625" customWidth="1"/>
    <col min="7" max="7" width="10.15625" hidden="1" customWidth="1"/>
    <col min="8" max="8" width="13.83984375" customWidth="1"/>
    <col min="9" max="9" width="10.89453125" style="4" bestFit="1" customWidth="1"/>
    <col min="10" max="10" width="15.68359375" style="4" customWidth="1"/>
    <col min="11" max="11" width="15.3125" style="5" customWidth="1"/>
    <col min="12" max="12" width="12.3125" style="5" customWidth="1"/>
    <col min="13" max="14" width="20.5234375" customWidth="1"/>
    <col min="15" max="15" width="9.47265625" customWidth="1"/>
  </cols>
  <sheetData>
    <row r="1" spans="1:15" x14ac:dyDescent="0.55000000000000004">
      <c r="A1" t="s">
        <v>17</v>
      </c>
      <c r="B1" t="s">
        <v>19</v>
      </c>
      <c r="C1" t="s">
        <v>8</v>
      </c>
      <c r="D1" s="1" t="s">
        <v>3</v>
      </c>
      <c r="E1" t="s">
        <v>0</v>
      </c>
      <c r="F1" t="s">
        <v>1</v>
      </c>
      <c r="G1" t="s">
        <v>20</v>
      </c>
      <c r="H1" t="s">
        <v>2</v>
      </c>
      <c r="I1" s="3" t="s">
        <v>24</v>
      </c>
      <c r="J1" s="3" t="s">
        <v>6</v>
      </c>
      <c r="K1" s="5" t="s">
        <v>5</v>
      </c>
      <c r="L1" s="5" t="s">
        <v>4</v>
      </c>
      <c r="M1" t="s">
        <v>7</v>
      </c>
      <c r="N1" t="s">
        <v>30</v>
      </c>
      <c r="O1" t="s">
        <v>18</v>
      </c>
    </row>
    <row r="2" spans="1:15" x14ac:dyDescent="0.55000000000000004">
      <c r="A2" t="s">
        <v>9</v>
      </c>
      <c r="B2">
        <f ca="1">RAND()</f>
        <v>0.7467752972583932</v>
      </c>
      <c r="C2" t="str" cm="1">
        <f t="array" aca="1" ref="C2" ca="1">INDEX(A:A,RANK(B2,B:B))</f>
        <v>H&amp;R SOUTH AFRICA (PTY) LTD</v>
      </c>
      <c r="D2" s="1">
        <f ca="1">RAND()*20000</f>
        <v>16297.476300747889</v>
      </c>
      <c r="E2" s="2">
        <f ca="1">D2*0.0789</f>
        <v>1285.8708801290084</v>
      </c>
      <c r="F2" s="1">
        <f ca="1">IF(Table14[[#This Row],[Column1]]&gt;(0.49),NORMINV(RAND(), 120, 5.7),(RAND()*100+200))</f>
        <v>117.15260004340305</v>
      </c>
      <c r="G2">
        <f ca="1">RAND()</f>
        <v>0.85304906385844337</v>
      </c>
      <c r="H2">
        <f t="shared" ref="H2:H65" ca="1" si="0">IF(L2&lt;M2,0,IF(L2&gt;M2,IF(G2&gt;(0.51),500,IF(G2&lt;(0.51),0)),0))</f>
        <v>0</v>
      </c>
      <c r="I2" s="3">
        <f ca="1">NORMINV(RAND(), 1200, 500)</f>
        <v>1886.4688011618832</v>
      </c>
      <c r="J2" s="5">
        <f t="shared" ref="J2:J65" ca="1" si="1">RANDBETWEEN(DATE(2021,3,4),DATE(2021,11,2))</f>
        <v>44489</v>
      </c>
      <c r="K2" s="5">
        <f ca="1">RANDBETWEEN(J2,L2)</f>
        <v>44491</v>
      </c>
      <c r="L2" s="5">
        <f t="shared" ref="L2:L65" ca="1" si="2">RANDBETWEEN(J2,DATE(2021,11,2))</f>
        <v>44494</v>
      </c>
      <c r="M2" s="5">
        <f ca="1">K2+14</f>
        <v>44505</v>
      </c>
      <c r="N2" s="2">
        <f ca="1">Table14[[#This Row],[Shipping/frieght]]+Table14[[#This Row],[Expedite fees]]/Table14[[#This Row],[Distance]]</f>
        <v>117.15260004340305</v>
      </c>
      <c r="O2" t="str">
        <f ca="1">IF(L2&lt;M2,"Expedite",IF(L2&gt;M2,"Standard"))</f>
        <v>Expedite</v>
      </c>
    </row>
    <row r="3" spans="1:15" x14ac:dyDescent="0.55000000000000004">
      <c r="A3" t="s">
        <v>10</v>
      </c>
      <c r="B3">
        <f t="shared" ref="B3:B66" ca="1" si="3">RAND()</f>
        <v>0.28550555044016179</v>
      </c>
      <c r="C3" t="str" cm="1">
        <f t="array" aca="1" ref="C3" ca="1">INDEX(A:A,RANK(B3,B:B))</f>
        <v>POSIMAT S.A.</v>
      </c>
      <c r="D3" s="1">
        <f t="shared" ref="D3:D66" ca="1" si="4">RAND()*20000</f>
        <v>13553.56120306815</v>
      </c>
      <c r="E3" s="2">
        <f t="shared" ref="E3:E66" ca="1" si="5">D3*0.0789</f>
        <v>1069.3759789220769</v>
      </c>
      <c r="F3" s="1">
        <f ca="1">IF(Table14[[#This Row],[Column1]]&gt;(0.49),NORMINV(RAND(), 120, 5.7),(RAND()*100+200))</f>
        <v>219.72051467400118</v>
      </c>
      <c r="G3">
        <f t="shared" ref="G3:G66" ca="1" si="6">RAND()</f>
        <v>0.8977151680497365</v>
      </c>
      <c r="H3">
        <f t="shared" ca="1" si="0"/>
        <v>0</v>
      </c>
      <c r="I3" s="3">
        <f t="shared" ref="I3:I66" ca="1" si="7">NORMINV(RAND(), 1200, 500)</f>
        <v>1317.3030430999129</v>
      </c>
      <c r="J3" s="5">
        <f t="shared" ca="1" si="1"/>
        <v>44270</v>
      </c>
      <c r="K3" s="5">
        <f t="shared" ref="K3:K66" ca="1" si="8">RANDBETWEEN(J3,L3)</f>
        <v>44333</v>
      </c>
      <c r="L3" s="5">
        <f t="shared" ca="1" si="2"/>
        <v>44345</v>
      </c>
      <c r="M3" s="5">
        <f t="shared" ref="M3:M66" ca="1" si="9">K3+14</f>
        <v>44347</v>
      </c>
      <c r="N3" s="2">
        <f ca="1">Table14[[#This Row],[Shipping/frieght]]+Table14[[#This Row],[Expedite fees]]/Table14[[#This Row],[Distance]]</f>
        <v>219.72051467400118</v>
      </c>
      <c r="O3" t="str">
        <f t="shared" ref="O3:O9" ca="1" si="10">IF(L3&lt;M3,"Expedite",IF(L3&gt;M3,"Standard"))</f>
        <v>Expedite</v>
      </c>
    </row>
    <row r="4" spans="1:15" x14ac:dyDescent="0.55000000000000004">
      <c r="A4" t="s">
        <v>11</v>
      </c>
      <c r="B4">
        <f t="shared" ca="1" si="3"/>
        <v>0.19566015898822042</v>
      </c>
      <c r="C4" t="str" cm="1">
        <f t="array" aca="1" ref="C4" ca="1">INDEX(A:A,RANK(B4,B:B))</f>
        <v>CENTRAL STICKS S R O</v>
      </c>
      <c r="D4" s="1">
        <f t="shared" ca="1" si="4"/>
        <v>19601.004803931177</v>
      </c>
      <c r="E4" s="2">
        <f t="shared" ca="1" si="5"/>
        <v>1546.5192790301699</v>
      </c>
      <c r="F4" s="1">
        <f ca="1">IF(Table14[[#This Row],[Column1]]&gt;(0.49),NORMINV(RAND(), 120, 5.7),(RAND()*100+200))</f>
        <v>253.58971312042505</v>
      </c>
      <c r="G4">
        <f t="shared" ca="1" si="6"/>
        <v>0.79505526644039293</v>
      </c>
      <c r="H4">
        <f t="shared" ca="1" si="0"/>
        <v>500</v>
      </c>
      <c r="I4" s="3">
        <f t="shared" ca="1" si="7"/>
        <v>1104.7157967984897</v>
      </c>
      <c r="J4" s="5">
        <f t="shared" ca="1" si="1"/>
        <v>44278</v>
      </c>
      <c r="K4" s="5">
        <f t="shared" ca="1" si="8"/>
        <v>44356</v>
      </c>
      <c r="L4" s="5">
        <f t="shared" ca="1" si="2"/>
        <v>44483</v>
      </c>
      <c r="M4" s="5">
        <f t="shared" ca="1" si="9"/>
        <v>44370</v>
      </c>
      <c r="N4" s="2">
        <f ca="1">Table14[[#This Row],[Shipping/frieght]]+Table14[[#This Row],[Expedite fees]]/Table14[[#This Row],[Distance]]</f>
        <v>254.04231821709246</v>
      </c>
      <c r="O4" t="str">
        <f t="shared" ca="1" si="10"/>
        <v>Standard</v>
      </c>
    </row>
    <row r="5" spans="1:15" x14ac:dyDescent="0.55000000000000004">
      <c r="A5" t="s">
        <v>12</v>
      </c>
      <c r="B5">
        <f t="shared" ca="1" si="3"/>
        <v>0.6703629886826219</v>
      </c>
      <c r="C5" t="str" cm="1">
        <f t="array" aca="1" ref="C5" ca="1">INDEX(A:A,RANK(B5,B:B))</f>
        <v>CENTRAL STICKS S.R.O.</v>
      </c>
      <c r="D5" s="1">
        <f t="shared" ca="1" si="4"/>
        <v>14532.763576108528</v>
      </c>
      <c r="E5" s="2">
        <f t="shared" ca="1" si="5"/>
        <v>1146.6350461549628</v>
      </c>
      <c r="F5" s="1">
        <f ca="1">IF(Table14[[#This Row],[Column1]]&gt;(0.49),NORMINV(RAND(), 120, 5.7),(RAND()*100+200))</f>
        <v>117.40339877201882</v>
      </c>
      <c r="G5">
        <f t="shared" ca="1" si="6"/>
        <v>0.9580677672571063</v>
      </c>
      <c r="H5">
        <f t="shared" ca="1" si="0"/>
        <v>500</v>
      </c>
      <c r="I5" s="3">
        <f t="shared" ca="1" si="7"/>
        <v>1555.2878559752635</v>
      </c>
      <c r="J5" s="5">
        <f t="shared" ca="1" si="1"/>
        <v>44333</v>
      </c>
      <c r="K5" s="5">
        <f t="shared" ca="1" si="8"/>
        <v>44355</v>
      </c>
      <c r="L5" s="5">
        <f t="shared" ca="1" si="2"/>
        <v>44435</v>
      </c>
      <c r="M5" s="5">
        <f t="shared" ca="1" si="9"/>
        <v>44369</v>
      </c>
      <c r="N5" s="2">
        <f ca="1">Table14[[#This Row],[Shipping/frieght]]+Table14[[#This Row],[Expedite fees]]/Table14[[#This Row],[Distance]]</f>
        <v>117.72488266844292</v>
      </c>
      <c r="O5" t="str">
        <f t="shared" ca="1" si="10"/>
        <v>Standard</v>
      </c>
    </row>
    <row r="6" spans="1:15" x14ac:dyDescent="0.55000000000000004">
      <c r="A6" t="s">
        <v>13</v>
      </c>
      <c r="B6">
        <f t="shared" ca="1" si="3"/>
        <v>0.64794029555990629</v>
      </c>
      <c r="C6" t="str" cm="1">
        <f t="array" aca="1" ref="C6" ca="1">INDEX(A:A,RANK(B6,B:B))</f>
        <v>SOMIC VERPACKUNGSMASCHINEN</v>
      </c>
      <c r="D6" s="1">
        <f t="shared" ca="1" si="4"/>
        <v>5379.5888660226665</v>
      </c>
      <c r="E6" s="2">
        <f t="shared" ca="1" si="5"/>
        <v>424.44956152918837</v>
      </c>
      <c r="F6" s="1">
        <f ca="1">IF(Table14[[#This Row],[Column1]]&gt;(0.49),NORMINV(RAND(), 120, 5.7),(RAND()*100+200))</f>
        <v>119.15491357574221</v>
      </c>
      <c r="G6">
        <f t="shared" ca="1" si="6"/>
        <v>0.41806703853664962</v>
      </c>
      <c r="H6">
        <f t="shared" ca="1" si="0"/>
        <v>0</v>
      </c>
      <c r="I6" s="3">
        <f t="shared" ca="1" si="7"/>
        <v>908.98978397096016</v>
      </c>
      <c r="J6" s="5">
        <f t="shared" ca="1" si="1"/>
        <v>44408</v>
      </c>
      <c r="K6" s="5">
        <f t="shared" ca="1" si="8"/>
        <v>44432</v>
      </c>
      <c r="L6" s="5">
        <f t="shared" ca="1" si="2"/>
        <v>44451</v>
      </c>
      <c r="M6" s="5">
        <f t="shared" ca="1" si="9"/>
        <v>44446</v>
      </c>
      <c r="N6" s="2">
        <f ca="1">Table14[[#This Row],[Shipping/frieght]]+Table14[[#This Row],[Expedite fees]]/Table14[[#This Row],[Distance]]</f>
        <v>119.15491357574221</v>
      </c>
      <c r="O6" t="str">
        <f t="shared" ca="1" si="10"/>
        <v>Standard</v>
      </c>
    </row>
    <row r="7" spans="1:15" x14ac:dyDescent="0.55000000000000004">
      <c r="A7" t="s">
        <v>14</v>
      </c>
      <c r="B7">
        <f t="shared" ca="1" si="3"/>
        <v>0.33075236631461458</v>
      </c>
      <c r="C7" t="str" cm="1">
        <f t="array" aca="1" ref="C7" ca="1">INDEX(A:A,RANK(B7,B:B))</f>
        <v>H&amp;R SOUTH AFRICA (PTY) LTD</v>
      </c>
      <c r="D7" s="1">
        <f t="shared" ca="1" si="4"/>
        <v>7188.9858785592905</v>
      </c>
      <c r="E7" s="2">
        <f t="shared" ca="1" si="5"/>
        <v>567.21098581832803</v>
      </c>
      <c r="F7" s="1">
        <f ca="1">IF(Table14[[#This Row],[Column1]]&gt;(0.49),NORMINV(RAND(), 120, 5.7),(RAND()*100+200))</f>
        <v>279.88936385919408</v>
      </c>
      <c r="G7">
        <f t="shared" ca="1" si="6"/>
        <v>0.14620613019106798</v>
      </c>
      <c r="H7">
        <f t="shared" ca="1" si="0"/>
        <v>0</v>
      </c>
      <c r="I7" s="3">
        <f t="shared" ca="1" si="7"/>
        <v>1048.4626944393935</v>
      </c>
      <c r="J7" s="5">
        <f t="shared" ca="1" si="1"/>
        <v>44378</v>
      </c>
      <c r="K7" s="5">
        <f t="shared" ca="1" si="8"/>
        <v>44431</v>
      </c>
      <c r="L7" s="5">
        <f t="shared" ca="1" si="2"/>
        <v>44456</v>
      </c>
      <c r="M7" s="5">
        <f t="shared" ca="1" si="9"/>
        <v>44445</v>
      </c>
      <c r="N7" s="2">
        <f ca="1">Table14[[#This Row],[Shipping/frieght]]+Table14[[#This Row],[Expedite fees]]/Table14[[#This Row],[Distance]]</f>
        <v>279.88936385919408</v>
      </c>
      <c r="O7" t="str">
        <f t="shared" ca="1" si="10"/>
        <v>Standard</v>
      </c>
    </row>
    <row r="8" spans="1:15" x14ac:dyDescent="0.55000000000000004">
      <c r="A8" t="s">
        <v>16</v>
      </c>
      <c r="B8">
        <f t="shared" ca="1" si="3"/>
        <v>0.43022309322753305</v>
      </c>
      <c r="C8" t="str" cm="1">
        <f t="array" aca="1" ref="C8" ca="1">INDEX(A:A,RANK(B8,B:B))</f>
        <v>UNILEVER ASCC</v>
      </c>
      <c r="D8" s="1">
        <f t="shared" ca="1" si="4"/>
        <v>16368.589571569657</v>
      </c>
      <c r="E8" s="2">
        <f t="shared" ca="1" si="5"/>
        <v>1291.4817171968459</v>
      </c>
      <c r="F8" s="1">
        <f ca="1">IF(Table14[[#This Row],[Column1]]&gt;(0.49),NORMINV(RAND(), 120, 5.7),(RAND()*100+200))</f>
        <v>290.16173878644571</v>
      </c>
      <c r="G8">
        <f t="shared" ca="1" si="6"/>
        <v>0.792668330787905</v>
      </c>
      <c r="H8">
        <f t="shared" ca="1" si="0"/>
        <v>0</v>
      </c>
      <c r="I8" s="3">
        <f t="shared" ca="1" si="7"/>
        <v>1729.1267785968207</v>
      </c>
      <c r="J8" s="5">
        <f t="shared" ca="1" si="1"/>
        <v>44488</v>
      </c>
      <c r="K8" s="5">
        <f t="shared" ca="1" si="8"/>
        <v>44488</v>
      </c>
      <c r="L8" s="5">
        <f t="shared" ca="1" si="2"/>
        <v>44494</v>
      </c>
      <c r="M8" s="5">
        <f t="shared" ca="1" si="9"/>
        <v>44502</v>
      </c>
      <c r="N8" s="2">
        <f ca="1">Table14[[#This Row],[Shipping/frieght]]+Table14[[#This Row],[Expedite fees]]/Table14[[#This Row],[Distance]]</f>
        <v>290.16173878644571</v>
      </c>
      <c r="O8" t="str">
        <f t="shared" ca="1" si="10"/>
        <v>Expedite</v>
      </c>
    </row>
    <row r="9" spans="1:15" x14ac:dyDescent="0.55000000000000004">
      <c r="A9" t="s">
        <v>15</v>
      </c>
      <c r="B9">
        <f t="shared" ca="1" si="3"/>
        <v>0.30323452500477455</v>
      </c>
      <c r="C9" t="str" cm="1">
        <f t="array" aca="1" ref="C9" ca="1">INDEX(A:A,RANK(B9,B:B))</f>
        <v>CENTRAL STICKS S.R.O.</v>
      </c>
      <c r="D9" s="1">
        <f t="shared" ca="1" si="4"/>
        <v>2630.3856475790212</v>
      </c>
      <c r="E9" s="2">
        <f t="shared" ca="1" si="5"/>
        <v>207.53742759398477</v>
      </c>
      <c r="F9" s="1">
        <f ca="1">IF(Table14[[#This Row],[Column1]]&gt;(0.49),NORMINV(RAND(), 120, 5.7),(RAND()*100+200))</f>
        <v>290.22951410228194</v>
      </c>
      <c r="G9">
        <f t="shared" ca="1" si="6"/>
        <v>0.11663420624138932</v>
      </c>
      <c r="H9">
        <f t="shared" ca="1" si="0"/>
        <v>0</v>
      </c>
      <c r="I9" s="3">
        <f t="shared" ca="1" si="7"/>
        <v>839.94170724894025</v>
      </c>
      <c r="J9" s="5">
        <f t="shared" ca="1" si="1"/>
        <v>44306</v>
      </c>
      <c r="K9" s="5">
        <f t="shared" ca="1" si="8"/>
        <v>44342</v>
      </c>
      <c r="L9" s="5">
        <f t="shared" ca="1" si="2"/>
        <v>44377</v>
      </c>
      <c r="M9" s="5">
        <f t="shared" ca="1" si="9"/>
        <v>44356</v>
      </c>
      <c r="N9" s="2">
        <f ca="1">Table14[[#This Row],[Shipping/frieght]]+Table14[[#This Row],[Expedite fees]]/Table14[[#This Row],[Distance]]</f>
        <v>290.22951410228194</v>
      </c>
      <c r="O9" t="str">
        <f t="shared" ca="1" si="10"/>
        <v>Standard</v>
      </c>
    </row>
    <row r="10" spans="1:15" x14ac:dyDescent="0.55000000000000004">
      <c r="A10" t="s">
        <v>9</v>
      </c>
      <c r="B10">
        <f t="shared" ca="1" si="3"/>
        <v>0.17497680074158317</v>
      </c>
      <c r="C10" t="str" cm="1">
        <f t="array" aca="1" ref="C10" ca="1">INDEX(A:A,RANK(B10,B:B))</f>
        <v>H&amp;R SOUTH AFRICA (PTY) LTD</v>
      </c>
      <c r="D10" s="1">
        <f t="shared" ca="1" si="4"/>
        <v>904.13814893207882</v>
      </c>
      <c r="E10" s="2">
        <f t="shared" ca="1" si="5"/>
        <v>71.336499950741015</v>
      </c>
      <c r="F10" s="1">
        <f ca="1">IF(Table14[[#This Row],[Column1]]&gt;(0.49),NORMINV(RAND(), 120, 5.7),(RAND()*100+200))</f>
        <v>240.8426356944434</v>
      </c>
      <c r="G10">
        <f t="shared" ca="1" si="6"/>
        <v>3.6788908813233601E-2</v>
      </c>
      <c r="H10">
        <f t="shared" ca="1" si="0"/>
        <v>0</v>
      </c>
      <c r="I10" s="3">
        <f t="shared" ca="1" si="7"/>
        <v>812.15256517973773</v>
      </c>
      <c r="J10" s="5">
        <f t="shared" ca="1" si="1"/>
        <v>44430</v>
      </c>
      <c r="K10" s="5">
        <f t="shared" ca="1" si="8"/>
        <v>44430</v>
      </c>
      <c r="L10" s="5">
        <f t="shared" ca="1" si="2"/>
        <v>44459</v>
      </c>
      <c r="M10" s="5">
        <f t="shared" ca="1" si="9"/>
        <v>44444</v>
      </c>
      <c r="N10" s="2">
        <f ca="1">Table14[[#This Row],[Shipping/frieght]]+Table14[[#This Row],[Expedite fees]]/Table14[[#This Row],[Distance]]</f>
        <v>240.8426356944434</v>
      </c>
      <c r="O10" t="str">
        <f ca="1">IF(L10&lt;M10,"Expedite",IF(L10&gt;M10,"Standard"))</f>
        <v>Standard</v>
      </c>
    </row>
    <row r="11" spans="1:15" x14ac:dyDescent="0.55000000000000004">
      <c r="A11" t="s">
        <v>10</v>
      </c>
      <c r="B11">
        <f t="shared" ca="1" si="3"/>
        <v>0.91505617483451873</v>
      </c>
      <c r="C11" t="str" cm="1">
        <f t="array" aca="1" ref="C11" ca="1">INDEX(A:A,RANK(B11,B:B))</f>
        <v>SOMIC VERPACKUNGSMASCHINEN</v>
      </c>
      <c r="D11" s="1">
        <f t="shared" ca="1" si="4"/>
        <v>2287.7681160134621</v>
      </c>
      <c r="E11" s="2">
        <f t="shared" ca="1" si="5"/>
        <v>180.50490435346217</v>
      </c>
      <c r="F11" s="1">
        <f ca="1">IF(Table14[[#This Row],[Column1]]&gt;(0.49),NORMINV(RAND(), 120, 5.7),(RAND()*100+200))</f>
        <v>120.16464718602157</v>
      </c>
      <c r="G11">
        <f t="shared" ca="1" si="6"/>
        <v>0.34124362418468313</v>
      </c>
      <c r="H11">
        <f t="shared" ca="1" si="0"/>
        <v>0</v>
      </c>
      <c r="I11" s="3">
        <f t="shared" ca="1" si="7"/>
        <v>1331.6085905188268</v>
      </c>
      <c r="J11" s="5">
        <f t="shared" ca="1" si="1"/>
        <v>44498</v>
      </c>
      <c r="K11" s="5">
        <f t="shared" ca="1" si="8"/>
        <v>44498</v>
      </c>
      <c r="L11" s="5">
        <f t="shared" ca="1" si="2"/>
        <v>44502</v>
      </c>
      <c r="M11" s="5">
        <f t="shared" ca="1" si="9"/>
        <v>44512</v>
      </c>
      <c r="N11" s="2">
        <f ca="1">Table14[[#This Row],[Shipping/frieght]]+Table14[[#This Row],[Expedite fees]]/Table14[[#This Row],[Distance]]</f>
        <v>120.16464718602157</v>
      </c>
      <c r="O11" t="str">
        <f t="shared" ref="O11:O74" ca="1" si="11">IF(L11&lt;M11,"Expedite",IF(L11&gt;M11,"Standard"))</f>
        <v>Expedite</v>
      </c>
    </row>
    <row r="12" spans="1:15" x14ac:dyDescent="0.55000000000000004">
      <c r="A12" t="s">
        <v>11</v>
      </c>
      <c r="B12">
        <f t="shared" ca="1" si="3"/>
        <v>0.94175896515819502</v>
      </c>
      <c r="C12" t="str" cm="1">
        <f t="array" aca="1" ref="C12" ca="1">INDEX(A:A,RANK(B12,B:B))</f>
        <v>H&amp;R SOUTH AFRICA (PTY) LTD</v>
      </c>
      <c r="D12" s="1">
        <f t="shared" ca="1" si="4"/>
        <v>2502.5203240662308</v>
      </c>
      <c r="E12" s="2">
        <f t="shared" ca="1" si="5"/>
        <v>197.4488535688256</v>
      </c>
      <c r="F12" s="1">
        <f ca="1">IF(Table14[[#This Row],[Column1]]&gt;(0.49),NORMINV(RAND(), 120, 5.7),(RAND()*100+200))</f>
        <v>130.89953663650817</v>
      </c>
      <c r="G12">
        <f t="shared" ca="1" si="6"/>
        <v>2.2227113306505175E-2</v>
      </c>
      <c r="H12">
        <f t="shared" ca="1" si="0"/>
        <v>0</v>
      </c>
      <c r="I12" s="3">
        <f t="shared" ca="1" si="7"/>
        <v>1622.569740211823</v>
      </c>
      <c r="J12" s="5">
        <f t="shared" ca="1" si="1"/>
        <v>44489</v>
      </c>
      <c r="K12" s="5">
        <f t="shared" ca="1" si="8"/>
        <v>44489</v>
      </c>
      <c r="L12" s="5">
        <f t="shared" ca="1" si="2"/>
        <v>44489</v>
      </c>
      <c r="M12" s="5">
        <f t="shared" ca="1" si="9"/>
        <v>44503</v>
      </c>
      <c r="N12" s="2">
        <f ca="1">Table14[[#This Row],[Shipping/frieght]]+Table14[[#This Row],[Expedite fees]]/Table14[[#This Row],[Distance]]</f>
        <v>130.89953663650817</v>
      </c>
      <c r="O12" t="str">
        <f t="shared" ca="1" si="11"/>
        <v>Expedite</v>
      </c>
    </row>
    <row r="13" spans="1:15" x14ac:dyDescent="0.55000000000000004">
      <c r="A13" t="s">
        <v>12</v>
      </c>
      <c r="B13">
        <f t="shared" ca="1" si="3"/>
        <v>0.94895909509316967</v>
      </c>
      <c r="C13" t="str" cm="1">
        <f t="array" aca="1" ref="C13" ca="1">INDEX(A:A,RANK(B13,B:B))</f>
        <v>SOMIC VERPACKUNGSMASCHINEN</v>
      </c>
      <c r="D13" s="1">
        <f t="shared" ca="1" si="4"/>
        <v>18918.408156732359</v>
      </c>
      <c r="E13" s="2">
        <f t="shared" ca="1" si="5"/>
        <v>1492.662403566183</v>
      </c>
      <c r="F13" s="1">
        <f ca="1">IF(Table14[[#This Row],[Column1]]&gt;(0.49),NORMINV(RAND(), 120, 5.7),(RAND()*100+200))</f>
        <v>118.16611263791391</v>
      </c>
      <c r="G13">
        <f t="shared" ca="1" si="6"/>
        <v>0.76928749408599484</v>
      </c>
      <c r="H13">
        <f t="shared" ca="1" si="0"/>
        <v>0</v>
      </c>
      <c r="I13" s="3">
        <f t="shared" ca="1" si="7"/>
        <v>911.30854281420898</v>
      </c>
      <c r="J13" s="5">
        <f t="shared" ca="1" si="1"/>
        <v>44323</v>
      </c>
      <c r="K13" s="5">
        <f t="shared" ca="1" si="8"/>
        <v>44353</v>
      </c>
      <c r="L13" s="5">
        <f t="shared" ca="1" si="2"/>
        <v>44362</v>
      </c>
      <c r="M13" s="5">
        <f t="shared" ca="1" si="9"/>
        <v>44367</v>
      </c>
      <c r="N13" s="2">
        <f ca="1">Table14[[#This Row],[Shipping/frieght]]+Table14[[#This Row],[Expedite fees]]/Table14[[#This Row],[Distance]]</f>
        <v>118.16611263791391</v>
      </c>
      <c r="O13" t="str">
        <f t="shared" ca="1" si="11"/>
        <v>Expedite</v>
      </c>
    </row>
    <row r="14" spans="1:15" x14ac:dyDescent="0.55000000000000004">
      <c r="A14" t="s">
        <v>13</v>
      </c>
      <c r="B14">
        <f t="shared" ca="1" si="3"/>
        <v>0.25259535823083534</v>
      </c>
      <c r="C14" t="str" cm="1">
        <f t="array" aca="1" ref="C14" ca="1">INDEX(A:A,RANK(B14,B:B))</f>
        <v>CENTRAL STICKS S R O</v>
      </c>
      <c r="D14" s="1">
        <f t="shared" ca="1" si="4"/>
        <v>2687.5289272667001</v>
      </c>
      <c r="E14" s="2">
        <f t="shared" ca="1" si="5"/>
        <v>212.04603236134264</v>
      </c>
      <c r="F14" s="1">
        <f ca="1">IF(Table14[[#This Row],[Column1]]&gt;(0.49),NORMINV(RAND(), 120, 5.7),(RAND()*100+200))</f>
        <v>204.479667117069</v>
      </c>
      <c r="G14">
        <f t="shared" ca="1" si="6"/>
        <v>0.51086698409800524</v>
      </c>
      <c r="H14">
        <f t="shared" ca="1" si="0"/>
        <v>0</v>
      </c>
      <c r="I14" s="3">
        <f t="shared" ca="1" si="7"/>
        <v>1511.9471839142718</v>
      </c>
      <c r="J14" s="5">
        <f t="shared" ca="1" si="1"/>
        <v>44384</v>
      </c>
      <c r="K14" s="5">
        <f t="shared" ca="1" si="8"/>
        <v>44416</v>
      </c>
      <c r="L14" s="5">
        <f t="shared" ca="1" si="2"/>
        <v>44419</v>
      </c>
      <c r="M14" s="5">
        <f t="shared" ca="1" si="9"/>
        <v>44430</v>
      </c>
      <c r="N14" s="2">
        <f ca="1">Table14[[#This Row],[Shipping/frieght]]+Table14[[#This Row],[Expedite fees]]/Table14[[#This Row],[Distance]]</f>
        <v>204.479667117069</v>
      </c>
      <c r="O14" t="str">
        <f t="shared" ca="1" si="11"/>
        <v>Expedite</v>
      </c>
    </row>
    <row r="15" spans="1:15" x14ac:dyDescent="0.55000000000000004">
      <c r="A15" t="s">
        <v>14</v>
      </c>
      <c r="B15">
        <f t="shared" ca="1" si="3"/>
        <v>0.23062538459340709</v>
      </c>
      <c r="C15" t="str" cm="1">
        <f t="array" aca="1" ref="C15" ca="1">INDEX(A:A,RANK(B15,B:B))</f>
        <v>CENTRAL STICKS S.R.O.</v>
      </c>
      <c r="D15" s="1">
        <f t="shared" ca="1" si="4"/>
        <v>11663.891863923836</v>
      </c>
      <c r="E15" s="2">
        <f t="shared" ca="1" si="5"/>
        <v>920.28106806359062</v>
      </c>
      <c r="F15" s="1">
        <f ca="1">IF(Table14[[#This Row],[Column1]]&gt;(0.49),NORMINV(RAND(), 120, 5.7),(RAND()*100+200))</f>
        <v>293.09877778014368</v>
      </c>
      <c r="G15">
        <f t="shared" ca="1" si="6"/>
        <v>0.52703262976431531</v>
      </c>
      <c r="H15">
        <f t="shared" ca="1" si="0"/>
        <v>0</v>
      </c>
      <c r="I15" s="3">
        <f t="shared" ca="1" si="7"/>
        <v>1501.736924160811</v>
      </c>
      <c r="J15" s="5">
        <f t="shared" ca="1" si="1"/>
        <v>44304</v>
      </c>
      <c r="K15" s="5">
        <f t="shared" ca="1" si="8"/>
        <v>44453</v>
      </c>
      <c r="L15" s="5">
        <f t="shared" ca="1" si="2"/>
        <v>44458</v>
      </c>
      <c r="M15" s="5">
        <f t="shared" ca="1" si="9"/>
        <v>44467</v>
      </c>
      <c r="N15" s="2">
        <f ca="1">Table14[[#This Row],[Shipping/frieght]]+Table14[[#This Row],[Expedite fees]]/Table14[[#This Row],[Distance]]</f>
        <v>293.09877778014368</v>
      </c>
      <c r="O15" t="str">
        <f t="shared" ca="1" si="11"/>
        <v>Expedite</v>
      </c>
    </row>
    <row r="16" spans="1:15" x14ac:dyDescent="0.55000000000000004">
      <c r="A16" t="s">
        <v>16</v>
      </c>
      <c r="B16">
        <f t="shared" ca="1" si="3"/>
        <v>0.42167128184720626</v>
      </c>
      <c r="C16" t="str" cm="1">
        <f t="array" aca="1" ref="C16" ca="1">INDEX(A:A,RANK(B16,B:B))</f>
        <v>POSIMAT S.A.</v>
      </c>
      <c r="D16" s="1">
        <f t="shared" ca="1" si="4"/>
        <v>18483.307161728309</v>
      </c>
      <c r="E16" s="2">
        <f t="shared" ca="1" si="5"/>
        <v>1458.3329350603635</v>
      </c>
      <c r="F16" s="1">
        <f ca="1">IF(Table14[[#This Row],[Column1]]&gt;(0.49),NORMINV(RAND(), 120, 5.7),(RAND()*100+200))</f>
        <v>222.07672381095557</v>
      </c>
      <c r="G16">
        <f t="shared" ca="1" si="6"/>
        <v>0.16166711784037757</v>
      </c>
      <c r="H16">
        <f t="shared" ca="1" si="0"/>
        <v>0</v>
      </c>
      <c r="I16" s="3">
        <f t="shared" ca="1" si="7"/>
        <v>780.36815411340262</v>
      </c>
      <c r="J16" s="5">
        <f t="shared" ca="1" si="1"/>
        <v>44411</v>
      </c>
      <c r="K16" s="5">
        <f t="shared" ca="1" si="8"/>
        <v>44413</v>
      </c>
      <c r="L16" s="5">
        <f t="shared" ca="1" si="2"/>
        <v>44422</v>
      </c>
      <c r="M16" s="5">
        <f t="shared" ca="1" si="9"/>
        <v>44427</v>
      </c>
      <c r="N16" s="2">
        <f ca="1">Table14[[#This Row],[Shipping/frieght]]+Table14[[#This Row],[Expedite fees]]/Table14[[#This Row],[Distance]]</f>
        <v>222.07672381095557</v>
      </c>
      <c r="O16" t="str">
        <f t="shared" ca="1" si="11"/>
        <v>Expedite</v>
      </c>
    </row>
    <row r="17" spans="1:15" x14ac:dyDescent="0.55000000000000004">
      <c r="A17" t="s">
        <v>15</v>
      </c>
      <c r="B17">
        <f t="shared" ca="1" si="3"/>
        <v>0.87704881617266039</v>
      </c>
      <c r="C17" t="str" cm="1">
        <f t="array" aca="1" ref="C17" ca="1">INDEX(A:A,RANK(B17,B:B))</f>
        <v>TAVIL INDEBE S A U</v>
      </c>
      <c r="D17" s="1">
        <f t="shared" ca="1" si="4"/>
        <v>7225.5261562100295</v>
      </c>
      <c r="E17" s="2">
        <f t="shared" ca="1" si="5"/>
        <v>570.09401372497132</v>
      </c>
      <c r="F17" s="1">
        <f ca="1">IF(Table14[[#This Row],[Column1]]&gt;(0.49),NORMINV(RAND(), 120, 5.7),(RAND()*100+200))</f>
        <v>120.20214077197338</v>
      </c>
      <c r="G17">
        <f t="shared" ca="1" si="6"/>
        <v>0.39178555914093138</v>
      </c>
      <c r="H17">
        <f t="shared" ca="1" si="0"/>
        <v>0</v>
      </c>
      <c r="I17" s="3">
        <f t="shared" ca="1" si="7"/>
        <v>1667.0910750360476</v>
      </c>
      <c r="J17" s="5">
        <f t="shared" ca="1" si="1"/>
        <v>44288</v>
      </c>
      <c r="K17" s="5">
        <f t="shared" ca="1" si="8"/>
        <v>44367</v>
      </c>
      <c r="L17" s="5">
        <f t="shared" ca="1" si="2"/>
        <v>44407</v>
      </c>
      <c r="M17" s="5">
        <f t="shared" ca="1" si="9"/>
        <v>44381</v>
      </c>
      <c r="N17" s="2">
        <f ca="1">Table14[[#This Row],[Shipping/frieght]]+Table14[[#This Row],[Expedite fees]]/Table14[[#This Row],[Distance]]</f>
        <v>120.20214077197338</v>
      </c>
      <c r="O17" t="str">
        <f t="shared" ca="1" si="11"/>
        <v>Standard</v>
      </c>
    </row>
    <row r="18" spans="1:15" x14ac:dyDescent="0.55000000000000004">
      <c r="A18" t="s">
        <v>9</v>
      </c>
      <c r="B18">
        <f t="shared" ca="1" si="3"/>
        <v>0.56878347997228862</v>
      </c>
      <c r="C18" t="str" cm="1">
        <f t="array" aca="1" ref="C18" ca="1">INDEX(A:A,RANK(B18,B:B))</f>
        <v>H&amp;R SOUTH AFRICA (PTY) LTD</v>
      </c>
      <c r="D18" s="1">
        <f t="shared" ca="1" si="4"/>
        <v>8764.7049392973659</v>
      </c>
      <c r="E18" s="2">
        <f t="shared" ca="1" si="5"/>
        <v>691.53521971056216</v>
      </c>
      <c r="F18" s="1">
        <f ca="1">IF(Table14[[#This Row],[Column1]]&gt;(0.49),NORMINV(RAND(), 120, 5.7),(RAND()*100+200))</f>
        <v>128.66022993548839</v>
      </c>
      <c r="G18">
        <f t="shared" ca="1" si="6"/>
        <v>0.59249190442218591</v>
      </c>
      <c r="H18">
        <f t="shared" ca="1" si="0"/>
        <v>0</v>
      </c>
      <c r="I18" s="3">
        <f t="shared" ca="1" si="7"/>
        <v>913.654793066107</v>
      </c>
      <c r="J18" s="5">
        <f t="shared" ca="1" si="1"/>
        <v>44470</v>
      </c>
      <c r="K18" s="5">
        <f t="shared" ca="1" si="8"/>
        <v>44474</v>
      </c>
      <c r="L18" s="5">
        <f t="shared" ca="1" si="2"/>
        <v>44485</v>
      </c>
      <c r="M18" s="5">
        <f t="shared" ca="1" si="9"/>
        <v>44488</v>
      </c>
      <c r="N18" s="2">
        <f ca="1">Table14[[#This Row],[Shipping/frieght]]+Table14[[#This Row],[Expedite fees]]/Table14[[#This Row],[Distance]]</f>
        <v>128.66022993548839</v>
      </c>
      <c r="O18" t="str">
        <f t="shared" ca="1" si="11"/>
        <v>Expedite</v>
      </c>
    </row>
    <row r="19" spans="1:15" x14ac:dyDescent="0.55000000000000004">
      <c r="A19" t="s">
        <v>10</v>
      </c>
      <c r="B19">
        <f t="shared" ca="1" si="3"/>
        <v>0.63335810085429789</v>
      </c>
      <c r="C19" t="str" cm="1">
        <f t="array" aca="1" ref="C19" ca="1">INDEX(A:A,RANK(B19,B:B))</f>
        <v>UNILEVER ASIA PRIVATE LIMITED</v>
      </c>
      <c r="D19" s="1">
        <f t="shared" ca="1" si="4"/>
        <v>12934.128880863669</v>
      </c>
      <c r="E19" s="2">
        <f t="shared" ca="1" si="5"/>
        <v>1020.5027687001435</v>
      </c>
      <c r="F19" s="1">
        <f ca="1">IF(Table14[[#This Row],[Column1]]&gt;(0.49),NORMINV(RAND(), 120, 5.7),(RAND()*100+200))</f>
        <v>124.47821153329781</v>
      </c>
      <c r="G19">
        <f t="shared" ca="1" si="6"/>
        <v>0.38694962444247727</v>
      </c>
      <c r="H19">
        <f t="shared" ca="1" si="0"/>
        <v>0</v>
      </c>
      <c r="I19" s="3">
        <f t="shared" ca="1" si="7"/>
        <v>758.99692500992626</v>
      </c>
      <c r="J19" s="5">
        <f t="shared" ca="1" si="1"/>
        <v>44456</v>
      </c>
      <c r="K19" s="5">
        <f t="shared" ca="1" si="8"/>
        <v>44468</v>
      </c>
      <c r="L19" s="5">
        <f t="shared" ca="1" si="2"/>
        <v>44484</v>
      </c>
      <c r="M19" s="5">
        <f t="shared" ca="1" si="9"/>
        <v>44482</v>
      </c>
      <c r="N19" s="2">
        <f ca="1">Table14[[#This Row],[Shipping/frieght]]+Table14[[#This Row],[Expedite fees]]/Table14[[#This Row],[Distance]]</f>
        <v>124.47821153329781</v>
      </c>
      <c r="O19" t="str">
        <f t="shared" ca="1" si="11"/>
        <v>Standard</v>
      </c>
    </row>
    <row r="20" spans="1:15" x14ac:dyDescent="0.55000000000000004">
      <c r="A20" t="s">
        <v>11</v>
      </c>
      <c r="B20">
        <f t="shared" ca="1" si="3"/>
        <v>0.75254539183943647</v>
      </c>
      <c r="C20" t="str" cm="1">
        <f t="array" aca="1" ref="C20" ca="1">INDEX(A:A,RANK(B20,B:B))</f>
        <v>UNILEVER ASCC</v>
      </c>
      <c r="D20" s="1">
        <f t="shared" ca="1" si="4"/>
        <v>1059.6134745014929</v>
      </c>
      <c r="E20" s="2">
        <f t="shared" ca="1" si="5"/>
        <v>83.603503138167781</v>
      </c>
      <c r="F20" s="1">
        <f ca="1">IF(Table14[[#This Row],[Column1]]&gt;(0.49),NORMINV(RAND(), 120, 5.7),(RAND()*100+200))</f>
        <v>119.82342607703023</v>
      </c>
      <c r="G20">
        <f t="shared" ca="1" si="6"/>
        <v>0.53085229562323188</v>
      </c>
      <c r="H20">
        <f t="shared" ca="1" si="0"/>
        <v>0</v>
      </c>
      <c r="I20" s="3">
        <f t="shared" ca="1" si="7"/>
        <v>1720.6849119360613</v>
      </c>
      <c r="J20" s="5">
        <f t="shared" ca="1" si="1"/>
        <v>44497</v>
      </c>
      <c r="K20" s="5">
        <f t="shared" ca="1" si="8"/>
        <v>44497</v>
      </c>
      <c r="L20" s="5">
        <f t="shared" ca="1" si="2"/>
        <v>44497</v>
      </c>
      <c r="M20" s="5">
        <f t="shared" ca="1" si="9"/>
        <v>44511</v>
      </c>
      <c r="N20" s="2">
        <f ca="1">Table14[[#This Row],[Shipping/frieght]]+Table14[[#This Row],[Expedite fees]]/Table14[[#This Row],[Distance]]</f>
        <v>119.82342607703023</v>
      </c>
      <c r="O20" t="str">
        <f t="shared" ca="1" si="11"/>
        <v>Expedite</v>
      </c>
    </row>
    <row r="21" spans="1:15" x14ac:dyDescent="0.55000000000000004">
      <c r="A21" t="s">
        <v>12</v>
      </c>
      <c r="B21">
        <f t="shared" ca="1" si="3"/>
        <v>0.38602745130100014</v>
      </c>
      <c r="C21" t="str" cm="1">
        <f t="array" aca="1" ref="C21" ca="1">INDEX(A:A,RANK(B21,B:B))</f>
        <v>UNILEVER ASCC</v>
      </c>
      <c r="D21" s="1">
        <f t="shared" ca="1" si="4"/>
        <v>13550.30547415454</v>
      </c>
      <c r="E21" s="2">
        <f t="shared" ca="1" si="5"/>
        <v>1069.1191019107932</v>
      </c>
      <c r="F21" s="1">
        <f ca="1">IF(Table14[[#This Row],[Column1]]&gt;(0.49),NORMINV(RAND(), 120, 5.7),(RAND()*100+200))</f>
        <v>270.44721448775368</v>
      </c>
      <c r="G21">
        <f t="shared" ca="1" si="6"/>
        <v>0.38028304881985875</v>
      </c>
      <c r="H21">
        <f t="shared" ca="1" si="0"/>
        <v>0</v>
      </c>
      <c r="I21" s="3">
        <f t="shared" ca="1" si="7"/>
        <v>668.99199259281079</v>
      </c>
      <c r="J21" s="5">
        <f t="shared" ca="1" si="1"/>
        <v>44429</v>
      </c>
      <c r="K21" s="5">
        <f t="shared" ca="1" si="8"/>
        <v>44435</v>
      </c>
      <c r="L21" s="5">
        <f t="shared" ca="1" si="2"/>
        <v>44450</v>
      </c>
      <c r="M21" s="5">
        <f t="shared" ca="1" si="9"/>
        <v>44449</v>
      </c>
      <c r="N21" s="2">
        <f ca="1">Table14[[#This Row],[Shipping/frieght]]+Table14[[#This Row],[Expedite fees]]/Table14[[#This Row],[Distance]]</f>
        <v>270.44721448775368</v>
      </c>
      <c r="O21" t="str">
        <f t="shared" ca="1" si="11"/>
        <v>Standard</v>
      </c>
    </row>
    <row r="22" spans="1:15" x14ac:dyDescent="0.55000000000000004">
      <c r="A22" t="s">
        <v>13</v>
      </c>
      <c r="B22">
        <f t="shared" ca="1" si="3"/>
        <v>0.51771286973850383</v>
      </c>
      <c r="C22" t="str" cm="1">
        <f t="array" aca="1" ref="C22" ca="1">INDEX(A:A,RANK(B22,B:B))</f>
        <v>H&amp;R SOUTH AFRICA (PTY) LTD</v>
      </c>
      <c r="D22" s="1">
        <f t="shared" ca="1" si="4"/>
        <v>14096.298322739327</v>
      </c>
      <c r="E22" s="2">
        <f t="shared" ca="1" si="5"/>
        <v>1112.197937664133</v>
      </c>
      <c r="F22" s="1">
        <f ca="1">IF(Table14[[#This Row],[Column1]]&gt;(0.49),NORMINV(RAND(), 120, 5.7),(RAND()*100+200))</f>
        <v>118.16854547521864</v>
      </c>
      <c r="G22">
        <f t="shared" ca="1" si="6"/>
        <v>0.15122237580701203</v>
      </c>
      <c r="H22">
        <f t="shared" ca="1" si="0"/>
        <v>0</v>
      </c>
      <c r="I22" s="3">
        <f t="shared" ca="1" si="7"/>
        <v>490.86307356541681</v>
      </c>
      <c r="J22" s="5">
        <f t="shared" ca="1" si="1"/>
        <v>44280</v>
      </c>
      <c r="K22" s="5">
        <f t="shared" ca="1" si="8"/>
        <v>44432</v>
      </c>
      <c r="L22" s="5">
        <f t="shared" ca="1" si="2"/>
        <v>44463</v>
      </c>
      <c r="M22" s="5">
        <f t="shared" ca="1" si="9"/>
        <v>44446</v>
      </c>
      <c r="N22" s="2">
        <f ca="1">Table14[[#This Row],[Shipping/frieght]]+Table14[[#This Row],[Expedite fees]]/Table14[[#This Row],[Distance]]</f>
        <v>118.16854547521864</v>
      </c>
      <c r="O22" t="str">
        <f t="shared" ca="1" si="11"/>
        <v>Standard</v>
      </c>
    </row>
    <row r="23" spans="1:15" x14ac:dyDescent="0.55000000000000004">
      <c r="A23" t="s">
        <v>14</v>
      </c>
      <c r="B23">
        <f t="shared" ca="1" si="3"/>
        <v>0.78394946883251704</v>
      </c>
      <c r="C23" t="str" cm="1">
        <f t="array" aca="1" ref="C23" ca="1">INDEX(A:A,RANK(B23,B:B))</f>
        <v>POSIMAT S.A.</v>
      </c>
      <c r="D23" s="1">
        <f t="shared" ca="1" si="4"/>
        <v>14978.492412176252</v>
      </c>
      <c r="E23" s="2">
        <f t="shared" ca="1" si="5"/>
        <v>1181.8030513207063</v>
      </c>
      <c r="F23" s="1">
        <f ca="1">IF(Table14[[#This Row],[Column1]]&gt;(0.49),NORMINV(RAND(), 120, 5.7),(RAND()*100+200))</f>
        <v>115.90099192546677</v>
      </c>
      <c r="G23">
        <f t="shared" ca="1" si="6"/>
        <v>0.68030207605858051</v>
      </c>
      <c r="H23">
        <f t="shared" ca="1" si="0"/>
        <v>500</v>
      </c>
      <c r="I23" s="3">
        <f t="shared" ca="1" si="7"/>
        <v>1195.8908728092208</v>
      </c>
      <c r="J23" s="5">
        <f t="shared" ca="1" si="1"/>
        <v>44264</v>
      </c>
      <c r="K23" s="5">
        <f t="shared" ca="1" si="8"/>
        <v>44279</v>
      </c>
      <c r="L23" s="5">
        <f t="shared" ca="1" si="2"/>
        <v>44314</v>
      </c>
      <c r="M23" s="5">
        <f t="shared" ca="1" si="9"/>
        <v>44293</v>
      </c>
      <c r="N23" s="2">
        <f ca="1">Table14[[#This Row],[Shipping/frieght]]+Table14[[#This Row],[Expedite fees]]/Table14[[#This Row],[Distance]]</f>
        <v>116.3190902748801</v>
      </c>
      <c r="O23" t="str">
        <f t="shared" ca="1" si="11"/>
        <v>Standard</v>
      </c>
    </row>
    <row r="24" spans="1:15" x14ac:dyDescent="0.55000000000000004">
      <c r="A24" t="s">
        <v>16</v>
      </c>
      <c r="B24">
        <f t="shared" ca="1" si="3"/>
        <v>0.28612919062897135</v>
      </c>
      <c r="C24" t="str" cm="1">
        <f t="array" aca="1" ref="C24" ca="1">INDEX(A:A,RANK(B24,B:B))</f>
        <v>UNILEVER ASIA PRIVATE LIMITED</v>
      </c>
      <c r="D24" s="1">
        <f t="shared" ca="1" si="4"/>
        <v>1287.3984612144352</v>
      </c>
      <c r="E24" s="2">
        <f t="shared" ca="1" si="5"/>
        <v>101.57573858981894</v>
      </c>
      <c r="F24" s="1">
        <f ca="1">IF(Table14[[#This Row],[Column1]]&gt;(0.49),NORMINV(RAND(), 120, 5.7),(RAND()*100+200))</f>
        <v>201.60642957922198</v>
      </c>
      <c r="G24">
        <f t="shared" ca="1" si="6"/>
        <v>0.64202048246694499</v>
      </c>
      <c r="H24">
        <f t="shared" ca="1" si="0"/>
        <v>0</v>
      </c>
      <c r="I24" s="3">
        <f t="shared" ca="1" si="7"/>
        <v>1448.3303599333481</v>
      </c>
      <c r="J24" s="5">
        <f t="shared" ca="1" si="1"/>
        <v>44476</v>
      </c>
      <c r="K24" s="5">
        <f t="shared" ca="1" si="8"/>
        <v>44477</v>
      </c>
      <c r="L24" s="5">
        <f t="shared" ca="1" si="2"/>
        <v>44486</v>
      </c>
      <c r="M24" s="5">
        <f t="shared" ca="1" si="9"/>
        <v>44491</v>
      </c>
      <c r="N24" s="2">
        <f ca="1">Table14[[#This Row],[Shipping/frieght]]+Table14[[#This Row],[Expedite fees]]/Table14[[#This Row],[Distance]]</f>
        <v>201.60642957922198</v>
      </c>
      <c r="O24" t="str">
        <f t="shared" ca="1" si="11"/>
        <v>Expedite</v>
      </c>
    </row>
    <row r="25" spans="1:15" x14ac:dyDescent="0.55000000000000004">
      <c r="A25" t="s">
        <v>15</v>
      </c>
      <c r="B25">
        <f t="shared" ca="1" si="3"/>
        <v>0.65167568790289476</v>
      </c>
      <c r="C25" t="str" cm="1">
        <f t="array" aca="1" ref="C25" ca="1">INDEX(A:A,RANK(B25,B:B))</f>
        <v>POSIMAT S.A.</v>
      </c>
      <c r="D25" s="1">
        <f t="shared" ca="1" si="4"/>
        <v>3723.3325465127164</v>
      </c>
      <c r="E25" s="2">
        <f t="shared" ca="1" si="5"/>
        <v>293.77093791985334</v>
      </c>
      <c r="F25" s="1">
        <f ca="1">IF(Table14[[#This Row],[Column1]]&gt;(0.49),NORMINV(RAND(), 120, 5.7),(RAND()*100+200))</f>
        <v>115.03022116907749</v>
      </c>
      <c r="G25">
        <f t="shared" ca="1" si="6"/>
        <v>0.66533635950332204</v>
      </c>
      <c r="H25">
        <f t="shared" ca="1" si="0"/>
        <v>0</v>
      </c>
      <c r="I25" s="3">
        <f t="shared" ca="1" si="7"/>
        <v>1208.4793096838221</v>
      </c>
      <c r="J25" s="5">
        <f t="shared" ca="1" si="1"/>
        <v>44420</v>
      </c>
      <c r="K25" s="5">
        <f t="shared" ca="1" si="8"/>
        <v>44420</v>
      </c>
      <c r="L25" s="5">
        <f t="shared" ca="1" si="2"/>
        <v>44420</v>
      </c>
      <c r="M25" s="5">
        <f t="shared" ca="1" si="9"/>
        <v>44434</v>
      </c>
      <c r="N25" s="2">
        <f ca="1">Table14[[#This Row],[Shipping/frieght]]+Table14[[#This Row],[Expedite fees]]/Table14[[#This Row],[Distance]]</f>
        <v>115.03022116907749</v>
      </c>
      <c r="O25" t="str">
        <f t="shared" ca="1" si="11"/>
        <v>Expedite</v>
      </c>
    </row>
    <row r="26" spans="1:15" x14ac:dyDescent="0.55000000000000004">
      <c r="A26" t="s">
        <v>9</v>
      </c>
      <c r="B26">
        <f t="shared" ca="1" si="3"/>
        <v>0.50385606439348651</v>
      </c>
      <c r="C26" t="str" cm="1">
        <f t="array" aca="1" ref="C26" ca="1">INDEX(A:A,RANK(B26,B:B))</f>
        <v>SOMIC VERPACKUNGSMASCHINEN</v>
      </c>
      <c r="D26" s="1">
        <f t="shared" ca="1" si="4"/>
        <v>10692.049940297187</v>
      </c>
      <c r="E26" s="2">
        <f t="shared" ca="1" si="5"/>
        <v>843.60274028944809</v>
      </c>
      <c r="F26" s="1">
        <f ca="1">IF(Table14[[#This Row],[Column1]]&gt;(0.49),NORMINV(RAND(), 120, 5.7),(RAND()*100+200))</f>
        <v>124.74412427124383</v>
      </c>
      <c r="G26">
        <f t="shared" ca="1" si="6"/>
        <v>0.69025397092869023</v>
      </c>
      <c r="H26">
        <f t="shared" ca="1" si="0"/>
        <v>0</v>
      </c>
      <c r="I26" s="3">
        <f t="shared" ca="1" si="7"/>
        <v>1126.7959125591647</v>
      </c>
      <c r="J26" s="5">
        <f t="shared" ca="1" si="1"/>
        <v>44400</v>
      </c>
      <c r="K26" s="5">
        <f t="shared" ca="1" si="8"/>
        <v>44438</v>
      </c>
      <c r="L26" s="5">
        <f t="shared" ca="1" si="2"/>
        <v>44446</v>
      </c>
      <c r="M26" s="5">
        <f t="shared" ca="1" si="9"/>
        <v>44452</v>
      </c>
      <c r="N26" s="2">
        <f ca="1">Table14[[#This Row],[Shipping/frieght]]+Table14[[#This Row],[Expedite fees]]/Table14[[#This Row],[Distance]]</f>
        <v>124.74412427124383</v>
      </c>
      <c r="O26" t="str">
        <f t="shared" ca="1" si="11"/>
        <v>Expedite</v>
      </c>
    </row>
    <row r="27" spans="1:15" x14ac:dyDescent="0.55000000000000004">
      <c r="A27" t="s">
        <v>10</v>
      </c>
      <c r="B27">
        <f t="shared" ca="1" si="3"/>
        <v>9.3502066058521738E-2</v>
      </c>
      <c r="C27" t="str" cm="1">
        <f t="array" aca="1" ref="C27" ca="1">INDEX(A:A,RANK(B27,B:B))</f>
        <v>UNILEVER ASIA PRIVATE LIMITED</v>
      </c>
      <c r="D27" s="1">
        <f t="shared" ca="1" si="4"/>
        <v>14498.931309594176</v>
      </c>
      <c r="E27" s="2">
        <f t="shared" ca="1" si="5"/>
        <v>1143.9656803269804</v>
      </c>
      <c r="F27" s="1">
        <f ca="1">IF(Table14[[#This Row],[Column1]]&gt;(0.49),NORMINV(RAND(), 120, 5.7),(RAND()*100+200))</f>
        <v>257.31683199353478</v>
      </c>
      <c r="G27">
        <f t="shared" ca="1" si="6"/>
        <v>0.98026741054842037</v>
      </c>
      <c r="H27">
        <f t="shared" ca="1" si="0"/>
        <v>500</v>
      </c>
      <c r="I27" s="3">
        <f t="shared" ca="1" si="7"/>
        <v>1660.6245520672855</v>
      </c>
      <c r="J27" s="5">
        <f t="shared" ca="1" si="1"/>
        <v>44387</v>
      </c>
      <c r="K27" s="5">
        <f t="shared" ca="1" si="8"/>
        <v>44441</v>
      </c>
      <c r="L27" s="5">
        <f t="shared" ca="1" si="2"/>
        <v>44482</v>
      </c>
      <c r="M27" s="5">
        <f t="shared" ca="1" si="9"/>
        <v>44455</v>
      </c>
      <c r="N27" s="2">
        <f ca="1">Table14[[#This Row],[Shipping/frieght]]+Table14[[#This Row],[Expedite fees]]/Table14[[#This Row],[Distance]]</f>
        <v>257.61792353128038</v>
      </c>
      <c r="O27" t="str">
        <f t="shared" ca="1" si="11"/>
        <v>Standard</v>
      </c>
    </row>
    <row r="28" spans="1:15" x14ac:dyDescent="0.55000000000000004">
      <c r="A28" t="s">
        <v>11</v>
      </c>
      <c r="B28">
        <f t="shared" ca="1" si="3"/>
        <v>0.84689611533629672</v>
      </c>
      <c r="C28" t="str" cm="1">
        <f t="array" aca="1" ref="C28" ca="1">INDEX(A:A,RANK(B28,B:B))</f>
        <v>TAVIL INDEBE S A U</v>
      </c>
      <c r="D28" s="1">
        <f t="shared" ca="1" si="4"/>
        <v>4976.5804021939239</v>
      </c>
      <c r="E28" s="2">
        <f t="shared" ca="1" si="5"/>
        <v>392.6521937331006</v>
      </c>
      <c r="F28" s="1">
        <f ca="1">IF(Table14[[#This Row],[Column1]]&gt;(0.49),NORMINV(RAND(), 120, 5.7),(RAND()*100+200))</f>
        <v>121.44820598169375</v>
      </c>
      <c r="G28">
        <f t="shared" ca="1" si="6"/>
        <v>0.26103981602353232</v>
      </c>
      <c r="H28">
        <f t="shared" ca="1" si="0"/>
        <v>0</v>
      </c>
      <c r="I28" s="3">
        <f t="shared" ca="1" si="7"/>
        <v>1734.3375881594186</v>
      </c>
      <c r="J28" s="5">
        <f t="shared" ca="1" si="1"/>
        <v>44426</v>
      </c>
      <c r="K28" s="5">
        <f t="shared" ca="1" si="8"/>
        <v>44439</v>
      </c>
      <c r="L28" s="5">
        <f t="shared" ca="1" si="2"/>
        <v>44456</v>
      </c>
      <c r="M28" s="5">
        <f t="shared" ca="1" si="9"/>
        <v>44453</v>
      </c>
      <c r="N28" s="2">
        <f ca="1">Table14[[#This Row],[Shipping/frieght]]+Table14[[#This Row],[Expedite fees]]/Table14[[#This Row],[Distance]]</f>
        <v>121.44820598169375</v>
      </c>
      <c r="O28" t="str">
        <f t="shared" ca="1" si="11"/>
        <v>Standard</v>
      </c>
    </row>
    <row r="29" spans="1:15" x14ac:dyDescent="0.55000000000000004">
      <c r="A29" t="s">
        <v>12</v>
      </c>
      <c r="B29">
        <f t="shared" ca="1" si="3"/>
        <v>8.3023112255912523E-2</v>
      </c>
      <c r="C29" t="str" cm="1">
        <f t="array" aca="1" ref="C29" ca="1">INDEX(A:A,RANK(B29,B:B))</f>
        <v>UNILEVER ASCC</v>
      </c>
      <c r="D29" s="1">
        <f t="shared" ca="1" si="4"/>
        <v>4158.3747416734604</v>
      </c>
      <c r="E29" s="2">
        <f t="shared" ca="1" si="5"/>
        <v>328.09576711803601</v>
      </c>
      <c r="F29" s="1">
        <f ca="1">IF(Table14[[#This Row],[Column1]]&gt;(0.49),NORMINV(RAND(), 120, 5.7),(RAND()*100+200))</f>
        <v>263.45870421098414</v>
      </c>
      <c r="G29">
        <f t="shared" ca="1" si="6"/>
        <v>0.44855847045981279</v>
      </c>
      <c r="H29">
        <f t="shared" ca="1" si="0"/>
        <v>0</v>
      </c>
      <c r="I29" s="3">
        <f t="shared" ca="1" si="7"/>
        <v>1112.4955999150404</v>
      </c>
      <c r="J29" s="5">
        <f t="shared" ca="1" si="1"/>
        <v>44263</v>
      </c>
      <c r="K29" s="5">
        <f t="shared" ca="1" si="8"/>
        <v>44297</v>
      </c>
      <c r="L29" s="5">
        <f t="shared" ca="1" si="2"/>
        <v>44303</v>
      </c>
      <c r="M29" s="5">
        <f t="shared" ca="1" si="9"/>
        <v>44311</v>
      </c>
      <c r="N29" s="2">
        <f ca="1">Table14[[#This Row],[Shipping/frieght]]+Table14[[#This Row],[Expedite fees]]/Table14[[#This Row],[Distance]]</f>
        <v>263.45870421098414</v>
      </c>
      <c r="O29" t="str">
        <f t="shared" ca="1" si="11"/>
        <v>Expedite</v>
      </c>
    </row>
    <row r="30" spans="1:15" x14ac:dyDescent="0.55000000000000004">
      <c r="A30" t="s">
        <v>13</v>
      </c>
      <c r="B30">
        <f t="shared" ca="1" si="3"/>
        <v>0.11925593302370696</v>
      </c>
      <c r="C30" t="str" cm="1">
        <f t="array" aca="1" ref="C30" ca="1">INDEX(A:A,RANK(B30,B:B))</f>
        <v>CENTRAL STICKS S.R.O.</v>
      </c>
      <c r="D30" s="1">
        <f t="shared" ca="1" si="4"/>
        <v>3553.458747628069</v>
      </c>
      <c r="E30" s="2">
        <f t="shared" ca="1" si="5"/>
        <v>280.36789518785463</v>
      </c>
      <c r="F30" s="1">
        <f ca="1">IF(Table14[[#This Row],[Column1]]&gt;(0.49),NORMINV(RAND(), 120, 5.7),(RAND()*100+200))</f>
        <v>289.8309820403959</v>
      </c>
      <c r="G30">
        <f t="shared" ca="1" si="6"/>
        <v>0.94604906770453356</v>
      </c>
      <c r="H30">
        <f t="shared" ca="1" si="0"/>
        <v>500</v>
      </c>
      <c r="I30" s="3">
        <f t="shared" ca="1" si="7"/>
        <v>507.35162384750424</v>
      </c>
      <c r="J30" s="5">
        <f t="shared" ca="1" si="1"/>
        <v>44269</v>
      </c>
      <c r="K30" s="5">
        <f t="shared" ca="1" si="8"/>
        <v>44275</v>
      </c>
      <c r="L30" s="5">
        <f t="shared" ca="1" si="2"/>
        <v>44308</v>
      </c>
      <c r="M30" s="5">
        <f t="shared" ca="1" si="9"/>
        <v>44289</v>
      </c>
      <c r="N30" s="2">
        <f ca="1">Table14[[#This Row],[Shipping/frieght]]+Table14[[#This Row],[Expedite fees]]/Table14[[#This Row],[Distance]]</f>
        <v>290.81649184562377</v>
      </c>
      <c r="O30" t="str">
        <f t="shared" ca="1" si="11"/>
        <v>Standard</v>
      </c>
    </row>
    <row r="31" spans="1:15" x14ac:dyDescent="0.55000000000000004">
      <c r="A31" t="s">
        <v>14</v>
      </c>
      <c r="B31">
        <f t="shared" ca="1" si="3"/>
        <v>0.50713291856108733</v>
      </c>
      <c r="C31" t="str" cm="1">
        <f t="array" aca="1" ref="C31" ca="1">INDEX(A:A,RANK(B31,B:B))</f>
        <v>CENTRAL STICKS S.R.O.</v>
      </c>
      <c r="D31" s="1">
        <f t="shared" ca="1" si="4"/>
        <v>19811.203319747277</v>
      </c>
      <c r="E31" s="2">
        <f t="shared" ca="1" si="5"/>
        <v>1563.1039419280601</v>
      </c>
      <c r="F31" s="1">
        <f ca="1">IF(Table14[[#This Row],[Column1]]&gt;(0.49),NORMINV(RAND(), 120, 5.7),(RAND()*100+200))</f>
        <v>118.56470506618949</v>
      </c>
      <c r="G31">
        <f t="shared" ca="1" si="6"/>
        <v>0.70255996323562064</v>
      </c>
      <c r="H31">
        <f t="shared" ca="1" si="0"/>
        <v>500</v>
      </c>
      <c r="I31" s="3">
        <f t="shared" ca="1" si="7"/>
        <v>1668.7782502643911</v>
      </c>
      <c r="J31" s="5">
        <f t="shared" ca="1" si="1"/>
        <v>44268</v>
      </c>
      <c r="K31" s="5">
        <f t="shared" ca="1" si="8"/>
        <v>44358</v>
      </c>
      <c r="L31" s="5">
        <f t="shared" ca="1" si="2"/>
        <v>44409</v>
      </c>
      <c r="M31" s="5">
        <f t="shared" ca="1" si="9"/>
        <v>44372</v>
      </c>
      <c r="N31" s="2">
        <f ca="1">Table14[[#This Row],[Shipping/frieght]]+Table14[[#This Row],[Expedite fees]]/Table14[[#This Row],[Distance]]</f>
        <v>118.86432546208138</v>
      </c>
      <c r="O31" t="str">
        <f t="shared" ca="1" si="11"/>
        <v>Standard</v>
      </c>
    </row>
    <row r="32" spans="1:15" x14ac:dyDescent="0.55000000000000004">
      <c r="A32" t="s">
        <v>16</v>
      </c>
      <c r="B32">
        <f t="shared" ca="1" si="3"/>
        <v>0.29913790155954567</v>
      </c>
      <c r="C32" t="str" cm="1">
        <f t="array" aca="1" ref="C32" ca="1">INDEX(A:A,RANK(B32,B:B))</f>
        <v>UNILEVER ASCC</v>
      </c>
      <c r="D32" s="1">
        <f t="shared" ca="1" si="4"/>
        <v>5451.0209405796231</v>
      </c>
      <c r="E32" s="2">
        <f t="shared" ca="1" si="5"/>
        <v>430.08555221173225</v>
      </c>
      <c r="F32" s="1">
        <f ca="1">IF(Table14[[#This Row],[Column1]]&gt;(0.49),NORMINV(RAND(), 120, 5.7),(RAND()*100+200))</f>
        <v>207.01778449326781</v>
      </c>
      <c r="G32">
        <f t="shared" ca="1" si="6"/>
        <v>0.84752147369314035</v>
      </c>
      <c r="H32">
        <f t="shared" ca="1" si="0"/>
        <v>0</v>
      </c>
      <c r="I32" s="3">
        <f t="shared" ca="1" si="7"/>
        <v>-182.43729759579651</v>
      </c>
      <c r="J32" s="5">
        <f t="shared" ca="1" si="1"/>
        <v>44481</v>
      </c>
      <c r="K32" s="5">
        <f t="shared" ca="1" si="8"/>
        <v>44482</v>
      </c>
      <c r="L32" s="5">
        <f t="shared" ca="1" si="2"/>
        <v>44486</v>
      </c>
      <c r="M32" s="5">
        <f t="shared" ca="1" si="9"/>
        <v>44496</v>
      </c>
      <c r="N32" s="2">
        <f ca="1">Table14[[#This Row],[Shipping/frieght]]+Table14[[#This Row],[Expedite fees]]/Table14[[#This Row],[Distance]]</f>
        <v>207.01778449326781</v>
      </c>
      <c r="O32" t="str">
        <f t="shared" ca="1" si="11"/>
        <v>Expedite</v>
      </c>
    </row>
    <row r="33" spans="1:15" x14ac:dyDescent="0.55000000000000004">
      <c r="A33" t="s">
        <v>15</v>
      </c>
      <c r="B33">
        <f t="shared" ca="1" si="3"/>
        <v>0.66177124100692986</v>
      </c>
      <c r="C33" t="str" cm="1">
        <f t="array" aca="1" ref="C33" ca="1">INDEX(A:A,RANK(B33,B:B))</f>
        <v>UNILEVER ASCC</v>
      </c>
      <c r="D33" s="1">
        <f t="shared" ca="1" si="4"/>
        <v>16858.530227626881</v>
      </c>
      <c r="E33" s="2">
        <f t="shared" ca="1" si="5"/>
        <v>1330.1380349597609</v>
      </c>
      <c r="F33" s="1">
        <f ca="1">IF(Table14[[#This Row],[Column1]]&gt;(0.49),NORMINV(RAND(), 120, 5.7),(RAND()*100+200))</f>
        <v>114.74641801348552</v>
      </c>
      <c r="G33">
        <f t="shared" ca="1" si="6"/>
        <v>5.7888306163963898E-2</v>
      </c>
      <c r="H33">
        <f t="shared" ca="1" si="0"/>
        <v>0</v>
      </c>
      <c r="I33" s="3">
        <f t="shared" ca="1" si="7"/>
        <v>1428.7606387414639</v>
      </c>
      <c r="J33" s="5">
        <f t="shared" ca="1" si="1"/>
        <v>44289</v>
      </c>
      <c r="K33" s="5">
        <f t="shared" ca="1" si="8"/>
        <v>44291</v>
      </c>
      <c r="L33" s="5">
        <f t="shared" ca="1" si="2"/>
        <v>44291</v>
      </c>
      <c r="M33" s="5">
        <f t="shared" ca="1" si="9"/>
        <v>44305</v>
      </c>
      <c r="N33" s="2">
        <f ca="1">Table14[[#This Row],[Shipping/frieght]]+Table14[[#This Row],[Expedite fees]]/Table14[[#This Row],[Distance]]</f>
        <v>114.74641801348552</v>
      </c>
      <c r="O33" t="str">
        <f t="shared" ca="1" si="11"/>
        <v>Expedite</v>
      </c>
    </row>
    <row r="34" spans="1:15" x14ac:dyDescent="0.55000000000000004">
      <c r="A34" t="s">
        <v>9</v>
      </c>
      <c r="B34">
        <f t="shared" ca="1" si="3"/>
        <v>0.24142583922436722</v>
      </c>
      <c r="C34" t="str" cm="1">
        <f t="array" aca="1" ref="C34" ca="1">INDEX(A:A,RANK(B34,B:B))</f>
        <v>UNILEVER ASIA PRIVATE LIMITED</v>
      </c>
      <c r="D34" s="1">
        <f t="shared" ca="1" si="4"/>
        <v>6434.2617425942535</v>
      </c>
      <c r="E34" s="2">
        <f t="shared" ca="1" si="5"/>
        <v>507.6632514906866</v>
      </c>
      <c r="F34" s="1">
        <f ca="1">IF(Table14[[#This Row],[Column1]]&gt;(0.49),NORMINV(RAND(), 120, 5.7),(RAND()*100+200))</f>
        <v>257.34318793003308</v>
      </c>
      <c r="G34">
        <f t="shared" ca="1" si="6"/>
        <v>0.57156870856280717</v>
      </c>
      <c r="H34">
        <f t="shared" ca="1" si="0"/>
        <v>500</v>
      </c>
      <c r="I34" s="3">
        <f t="shared" ca="1" si="7"/>
        <v>682.05209029827643</v>
      </c>
      <c r="J34" s="5">
        <f t="shared" ca="1" si="1"/>
        <v>44330</v>
      </c>
      <c r="K34" s="5">
        <f t="shared" ca="1" si="8"/>
        <v>44348</v>
      </c>
      <c r="L34" s="5">
        <f t="shared" ca="1" si="2"/>
        <v>44371</v>
      </c>
      <c r="M34" s="5">
        <f t="shared" ca="1" si="9"/>
        <v>44362</v>
      </c>
      <c r="N34" s="2">
        <f ca="1">Table14[[#This Row],[Shipping/frieght]]+Table14[[#This Row],[Expedite fees]]/Table14[[#This Row],[Distance]]</f>
        <v>258.07626976808058</v>
      </c>
      <c r="O34" t="str">
        <f t="shared" ca="1" si="11"/>
        <v>Standard</v>
      </c>
    </row>
    <row r="35" spans="1:15" x14ac:dyDescent="0.55000000000000004">
      <c r="A35" t="s">
        <v>10</v>
      </c>
      <c r="B35">
        <f t="shared" ca="1" si="3"/>
        <v>2.8923243774765406E-2</v>
      </c>
      <c r="C35" t="str" cm="1">
        <f t="array" aca="1" ref="C35" ca="1">INDEX(A:A,RANK(B35,B:B))</f>
        <v>CENTRAL STICKS S.R.O.</v>
      </c>
      <c r="D35" s="1">
        <f t="shared" ca="1" si="4"/>
        <v>10828.3421700505</v>
      </c>
      <c r="E35" s="2">
        <f t="shared" ca="1" si="5"/>
        <v>854.35619721698447</v>
      </c>
      <c r="F35" s="1">
        <f ca="1">IF(Table14[[#This Row],[Column1]]&gt;(0.49),NORMINV(RAND(), 120, 5.7),(RAND()*100+200))</f>
        <v>299.76952785884521</v>
      </c>
      <c r="G35">
        <f t="shared" ca="1" si="6"/>
        <v>0.9515853069041359</v>
      </c>
      <c r="H35">
        <f t="shared" ca="1" si="0"/>
        <v>0</v>
      </c>
      <c r="I35" s="3">
        <f t="shared" ca="1" si="7"/>
        <v>395.60406325055249</v>
      </c>
      <c r="J35" s="5">
        <f t="shared" ca="1" si="1"/>
        <v>44328</v>
      </c>
      <c r="K35" s="5">
        <f t="shared" ca="1" si="8"/>
        <v>44396</v>
      </c>
      <c r="L35" s="5">
        <f t="shared" ca="1" si="2"/>
        <v>44409</v>
      </c>
      <c r="M35" s="5">
        <f t="shared" ca="1" si="9"/>
        <v>44410</v>
      </c>
      <c r="N35" s="2">
        <f ca="1">Table14[[#This Row],[Shipping/frieght]]+Table14[[#This Row],[Expedite fees]]/Table14[[#This Row],[Distance]]</f>
        <v>299.76952785884521</v>
      </c>
      <c r="O35" t="str">
        <f t="shared" ca="1" si="11"/>
        <v>Expedite</v>
      </c>
    </row>
    <row r="36" spans="1:15" x14ac:dyDescent="0.55000000000000004">
      <c r="A36" t="s">
        <v>11</v>
      </c>
      <c r="B36">
        <f t="shared" ca="1" si="3"/>
        <v>0.4929710243039418</v>
      </c>
      <c r="C36" t="str" cm="1">
        <f t="array" aca="1" ref="C36" ca="1">INDEX(A:A,RANK(B36,B:B))</f>
        <v>UNILEVER ASIA PRIVATE LIMITED</v>
      </c>
      <c r="D36" s="1">
        <f t="shared" ca="1" si="4"/>
        <v>9956.6202509233972</v>
      </c>
      <c r="E36" s="2">
        <f t="shared" ca="1" si="5"/>
        <v>785.57733779785599</v>
      </c>
      <c r="F36" s="1">
        <f ca="1">IF(Table14[[#This Row],[Column1]]&gt;(0.49),NORMINV(RAND(), 120, 5.7),(RAND()*100+200))</f>
        <v>121.18206778643982</v>
      </c>
      <c r="G36">
        <f t="shared" ca="1" si="6"/>
        <v>0.37441619308641849</v>
      </c>
      <c r="H36">
        <f t="shared" ca="1" si="0"/>
        <v>0</v>
      </c>
      <c r="I36" s="3">
        <f t="shared" ca="1" si="7"/>
        <v>1236.2830594149366</v>
      </c>
      <c r="J36" s="5">
        <f t="shared" ca="1" si="1"/>
        <v>44360</v>
      </c>
      <c r="K36" s="5">
        <f t="shared" ca="1" si="8"/>
        <v>44369</v>
      </c>
      <c r="L36" s="5">
        <f t="shared" ca="1" si="2"/>
        <v>44386</v>
      </c>
      <c r="M36" s="5">
        <f t="shared" ca="1" si="9"/>
        <v>44383</v>
      </c>
      <c r="N36" s="2">
        <f ca="1">Table14[[#This Row],[Shipping/frieght]]+Table14[[#This Row],[Expedite fees]]/Table14[[#This Row],[Distance]]</f>
        <v>121.18206778643982</v>
      </c>
      <c r="O36" t="str">
        <f t="shared" ca="1" si="11"/>
        <v>Standard</v>
      </c>
    </row>
    <row r="37" spans="1:15" x14ac:dyDescent="0.55000000000000004">
      <c r="A37" t="s">
        <v>12</v>
      </c>
      <c r="B37">
        <f t="shared" ca="1" si="3"/>
        <v>0.43387995690560344</v>
      </c>
      <c r="C37" t="str" cm="1">
        <f t="array" aca="1" ref="C37" ca="1">INDEX(A:A,RANK(B37,B:B))</f>
        <v>POSIMAT S.A.</v>
      </c>
      <c r="D37" s="1">
        <f t="shared" ca="1" si="4"/>
        <v>14906.065885292894</v>
      </c>
      <c r="E37" s="2">
        <f t="shared" ca="1" si="5"/>
        <v>1176.0885983496094</v>
      </c>
      <c r="F37" s="1">
        <f ca="1">IF(Table14[[#This Row],[Column1]]&gt;(0.49),NORMINV(RAND(), 120, 5.7),(RAND()*100+200))</f>
        <v>230.3982378449389</v>
      </c>
      <c r="G37">
        <f t="shared" ca="1" si="6"/>
        <v>0.19191306616561832</v>
      </c>
      <c r="H37">
        <f t="shared" ca="1" si="0"/>
        <v>0</v>
      </c>
      <c r="I37" s="3">
        <f t="shared" ca="1" si="7"/>
        <v>1641.2209368409171</v>
      </c>
      <c r="J37" s="5">
        <f t="shared" ca="1" si="1"/>
        <v>44440</v>
      </c>
      <c r="K37" s="5">
        <f t="shared" ca="1" si="8"/>
        <v>44440</v>
      </c>
      <c r="L37" s="5">
        <f t="shared" ca="1" si="2"/>
        <v>44441</v>
      </c>
      <c r="M37" s="5">
        <f t="shared" ca="1" si="9"/>
        <v>44454</v>
      </c>
      <c r="N37" s="2">
        <f ca="1">Table14[[#This Row],[Shipping/frieght]]+Table14[[#This Row],[Expedite fees]]/Table14[[#This Row],[Distance]]</f>
        <v>230.3982378449389</v>
      </c>
      <c r="O37" t="str">
        <f t="shared" ca="1" si="11"/>
        <v>Expedite</v>
      </c>
    </row>
    <row r="38" spans="1:15" x14ac:dyDescent="0.55000000000000004">
      <c r="A38" t="s">
        <v>13</v>
      </c>
      <c r="B38">
        <f t="shared" ca="1" si="3"/>
        <v>0.87892017001322242</v>
      </c>
      <c r="C38" t="str" cm="1">
        <f t="array" aca="1" ref="C38" ca="1">INDEX(A:A,RANK(B38,B:B))</f>
        <v>CENTRAL STICKS S.R.O.</v>
      </c>
      <c r="D38" s="1">
        <f t="shared" ca="1" si="4"/>
        <v>15271.430374303891</v>
      </c>
      <c r="E38" s="2">
        <f t="shared" ca="1" si="5"/>
        <v>1204.915856532577</v>
      </c>
      <c r="F38" s="1">
        <f ca="1">IF(Table14[[#This Row],[Column1]]&gt;(0.49),NORMINV(RAND(), 120, 5.7),(RAND()*100+200))</f>
        <v>118.32174912037257</v>
      </c>
      <c r="G38">
        <f t="shared" ca="1" si="6"/>
        <v>0.50139937718916139</v>
      </c>
      <c r="H38">
        <f t="shared" ca="1" si="0"/>
        <v>0</v>
      </c>
      <c r="I38" s="3">
        <f t="shared" ca="1" si="7"/>
        <v>996.91260870695089</v>
      </c>
      <c r="J38" s="5">
        <f t="shared" ca="1" si="1"/>
        <v>44485</v>
      </c>
      <c r="K38" s="5">
        <f t="shared" ca="1" si="8"/>
        <v>44485</v>
      </c>
      <c r="L38" s="5">
        <f t="shared" ca="1" si="2"/>
        <v>44485</v>
      </c>
      <c r="M38" s="5">
        <f t="shared" ca="1" si="9"/>
        <v>44499</v>
      </c>
      <c r="N38" s="2">
        <f ca="1">Table14[[#This Row],[Shipping/frieght]]+Table14[[#This Row],[Expedite fees]]/Table14[[#This Row],[Distance]]</f>
        <v>118.32174912037257</v>
      </c>
      <c r="O38" t="str">
        <f t="shared" ca="1" si="11"/>
        <v>Expedite</v>
      </c>
    </row>
    <row r="39" spans="1:15" x14ac:dyDescent="0.55000000000000004">
      <c r="A39" t="s">
        <v>14</v>
      </c>
      <c r="B39">
        <f t="shared" ca="1" si="3"/>
        <v>0.14784816555747704</v>
      </c>
      <c r="C39" t="str" cm="1">
        <f t="array" aca="1" ref="C39" ca="1">INDEX(A:A,RANK(B39,B:B))</f>
        <v>TAVIL INDEBE S A U</v>
      </c>
      <c r="D39" s="1">
        <f t="shared" ca="1" si="4"/>
        <v>14345.242650480215</v>
      </c>
      <c r="E39" s="2">
        <f t="shared" ca="1" si="5"/>
        <v>1131.8396451228889</v>
      </c>
      <c r="F39" s="1">
        <f ca="1">IF(Table14[[#This Row],[Column1]]&gt;(0.49),NORMINV(RAND(), 120, 5.7),(RAND()*100+200))</f>
        <v>259.39725086793914</v>
      </c>
      <c r="G39">
        <f t="shared" ca="1" si="6"/>
        <v>0.75787615294288779</v>
      </c>
      <c r="H39">
        <f t="shared" ca="1" si="0"/>
        <v>0</v>
      </c>
      <c r="I39" s="3">
        <f t="shared" ca="1" si="7"/>
        <v>1084.7130179418091</v>
      </c>
      <c r="J39" s="5">
        <f t="shared" ca="1" si="1"/>
        <v>44439</v>
      </c>
      <c r="K39" s="5">
        <f t="shared" ca="1" si="8"/>
        <v>44446</v>
      </c>
      <c r="L39" s="5">
        <f t="shared" ca="1" si="2"/>
        <v>44458</v>
      </c>
      <c r="M39" s="5">
        <f t="shared" ca="1" si="9"/>
        <v>44460</v>
      </c>
      <c r="N39" s="2">
        <f ca="1">Table14[[#This Row],[Shipping/frieght]]+Table14[[#This Row],[Expedite fees]]/Table14[[#This Row],[Distance]]</f>
        <v>259.39725086793914</v>
      </c>
      <c r="O39" t="str">
        <f t="shared" ca="1" si="11"/>
        <v>Expedite</v>
      </c>
    </row>
    <row r="40" spans="1:15" x14ac:dyDescent="0.55000000000000004">
      <c r="A40" t="s">
        <v>16</v>
      </c>
      <c r="B40">
        <f t="shared" ca="1" si="3"/>
        <v>0.2746133812255469</v>
      </c>
      <c r="C40" t="str" cm="1">
        <f t="array" aca="1" ref="C40" ca="1">INDEX(A:A,RANK(B40,B:B))</f>
        <v>H&amp;R SOUTH AFRICA (PTY) LTD</v>
      </c>
      <c r="D40" s="1">
        <f t="shared" ca="1" si="4"/>
        <v>6727.4895780809493</v>
      </c>
      <c r="E40" s="2">
        <f t="shared" ca="1" si="5"/>
        <v>530.7989277105869</v>
      </c>
      <c r="F40" s="1">
        <f ca="1">IF(Table14[[#This Row],[Column1]]&gt;(0.49),NORMINV(RAND(), 120, 5.7),(RAND()*100+200))</f>
        <v>296.33329396298348</v>
      </c>
      <c r="G40">
        <f t="shared" ca="1" si="6"/>
        <v>0.3011241591431788</v>
      </c>
      <c r="H40">
        <f t="shared" ca="1" si="0"/>
        <v>0</v>
      </c>
      <c r="I40" s="3">
        <f t="shared" ca="1" si="7"/>
        <v>852.21310421937596</v>
      </c>
      <c r="J40" s="5">
        <f t="shared" ca="1" si="1"/>
        <v>44366</v>
      </c>
      <c r="K40" s="5">
        <f t="shared" ca="1" si="8"/>
        <v>44443</v>
      </c>
      <c r="L40" s="5">
        <f t="shared" ca="1" si="2"/>
        <v>44453</v>
      </c>
      <c r="M40" s="5">
        <f t="shared" ca="1" si="9"/>
        <v>44457</v>
      </c>
      <c r="N40" s="2">
        <f ca="1">Table14[[#This Row],[Shipping/frieght]]+Table14[[#This Row],[Expedite fees]]/Table14[[#This Row],[Distance]]</f>
        <v>296.33329396298348</v>
      </c>
      <c r="O40" t="str">
        <f t="shared" ca="1" si="11"/>
        <v>Expedite</v>
      </c>
    </row>
    <row r="41" spans="1:15" x14ac:dyDescent="0.55000000000000004">
      <c r="A41" t="s">
        <v>15</v>
      </c>
      <c r="B41">
        <f t="shared" ca="1" si="3"/>
        <v>0.61265100377019666</v>
      </c>
      <c r="C41" t="str" cm="1">
        <f t="array" aca="1" ref="C41" ca="1">INDEX(A:A,RANK(B41,B:B))</f>
        <v>SOMIC VERPACKUNGSMASCHINEN</v>
      </c>
      <c r="D41" s="1">
        <f t="shared" ca="1" si="4"/>
        <v>8323.2610930944156</v>
      </c>
      <c r="E41" s="2">
        <f t="shared" ca="1" si="5"/>
        <v>656.70530024514937</v>
      </c>
      <c r="F41" s="1">
        <f ca="1">IF(Table14[[#This Row],[Column1]]&gt;(0.49),NORMINV(RAND(), 120, 5.7),(RAND()*100+200))</f>
        <v>104.68513860763134</v>
      </c>
      <c r="G41">
        <f t="shared" ca="1" si="6"/>
        <v>0.73391070352064791</v>
      </c>
      <c r="H41">
        <f t="shared" ca="1" si="0"/>
        <v>500</v>
      </c>
      <c r="I41" s="3">
        <f t="shared" ca="1" si="7"/>
        <v>965.21303816737964</v>
      </c>
      <c r="J41" s="5">
        <f t="shared" ca="1" si="1"/>
        <v>44388</v>
      </c>
      <c r="K41" s="5">
        <f t="shared" ca="1" si="8"/>
        <v>44398</v>
      </c>
      <c r="L41" s="5">
        <f t="shared" ca="1" si="2"/>
        <v>44413</v>
      </c>
      <c r="M41" s="5">
        <f t="shared" ca="1" si="9"/>
        <v>44412</v>
      </c>
      <c r="N41" s="2">
        <f ca="1">Table14[[#This Row],[Shipping/frieght]]+Table14[[#This Row],[Expedite fees]]/Table14[[#This Row],[Distance]]</f>
        <v>105.20315896192467</v>
      </c>
      <c r="O41" t="str">
        <f t="shared" ca="1" si="11"/>
        <v>Standard</v>
      </c>
    </row>
    <row r="42" spans="1:15" x14ac:dyDescent="0.55000000000000004">
      <c r="A42" t="s">
        <v>9</v>
      </c>
      <c r="B42">
        <f t="shared" ca="1" si="3"/>
        <v>0.35410213066938334</v>
      </c>
      <c r="C42" t="str" cm="1">
        <f t="array" aca="1" ref="C42" ca="1">INDEX(A:A,RANK(B42,B:B))</f>
        <v>TAVIL INDEBE S A U</v>
      </c>
      <c r="D42" s="1">
        <f t="shared" ca="1" si="4"/>
        <v>13183.458700430392</v>
      </c>
      <c r="E42" s="2">
        <f t="shared" ca="1" si="5"/>
        <v>1040.1748914639579</v>
      </c>
      <c r="F42" s="1">
        <f ca="1">IF(Table14[[#This Row],[Column1]]&gt;(0.49),NORMINV(RAND(), 120, 5.7),(RAND()*100+200))</f>
        <v>204.24725023771995</v>
      </c>
      <c r="G42">
        <f t="shared" ca="1" si="6"/>
        <v>0.51623271475670485</v>
      </c>
      <c r="H42">
        <f t="shared" ca="1" si="0"/>
        <v>500</v>
      </c>
      <c r="I42" s="3">
        <f t="shared" ca="1" si="7"/>
        <v>1674.5846685669903</v>
      </c>
      <c r="J42" s="5">
        <f t="shared" ca="1" si="1"/>
        <v>44385</v>
      </c>
      <c r="K42" s="5">
        <f t="shared" ca="1" si="8"/>
        <v>44401</v>
      </c>
      <c r="L42" s="5">
        <f t="shared" ca="1" si="2"/>
        <v>44462</v>
      </c>
      <c r="M42" s="5">
        <f t="shared" ca="1" si="9"/>
        <v>44415</v>
      </c>
      <c r="N42" s="2">
        <f ca="1">Table14[[#This Row],[Shipping/frieght]]+Table14[[#This Row],[Expedite fees]]/Table14[[#This Row],[Distance]]</f>
        <v>204.5458317363956</v>
      </c>
      <c r="O42" t="str">
        <f t="shared" ca="1" si="11"/>
        <v>Standard</v>
      </c>
    </row>
    <row r="43" spans="1:15" x14ac:dyDescent="0.55000000000000004">
      <c r="A43" t="s">
        <v>10</v>
      </c>
      <c r="B43">
        <f t="shared" ca="1" si="3"/>
        <v>0.31222370794103549</v>
      </c>
      <c r="C43" t="str" cm="1">
        <f t="array" aca="1" ref="C43" ca="1">INDEX(A:A,RANK(B43,B:B))</f>
        <v>H&amp;R SOUTH AFRICA (PTY) LTD</v>
      </c>
      <c r="D43" s="1">
        <f t="shared" ca="1" si="4"/>
        <v>4816.8311250785246</v>
      </c>
      <c r="E43" s="2">
        <f t="shared" ca="1" si="5"/>
        <v>380.04797576869555</v>
      </c>
      <c r="F43" s="1">
        <f ca="1">IF(Table14[[#This Row],[Column1]]&gt;(0.49),NORMINV(RAND(), 120, 5.7),(RAND()*100+200))</f>
        <v>288.61423800662925</v>
      </c>
      <c r="G43">
        <f t="shared" ca="1" si="6"/>
        <v>0.75177796174641698</v>
      </c>
      <c r="H43">
        <f t="shared" ca="1" si="0"/>
        <v>500</v>
      </c>
      <c r="I43" s="3">
        <f t="shared" ca="1" si="7"/>
        <v>238.08534055356745</v>
      </c>
      <c r="J43" s="5">
        <f t="shared" ca="1" si="1"/>
        <v>44387</v>
      </c>
      <c r="K43" s="5">
        <f t="shared" ca="1" si="8"/>
        <v>44396</v>
      </c>
      <c r="L43" s="5">
        <f t="shared" ca="1" si="2"/>
        <v>44435</v>
      </c>
      <c r="M43" s="5">
        <f t="shared" ca="1" si="9"/>
        <v>44410</v>
      </c>
      <c r="N43" s="2">
        <f ca="1">Table14[[#This Row],[Shipping/frieght]]+Table14[[#This Row],[Expedite fees]]/Table14[[#This Row],[Distance]]</f>
        <v>290.7143253065758</v>
      </c>
      <c r="O43" t="str">
        <f t="shared" ca="1" si="11"/>
        <v>Standard</v>
      </c>
    </row>
    <row r="44" spans="1:15" x14ac:dyDescent="0.55000000000000004">
      <c r="A44" t="s">
        <v>11</v>
      </c>
      <c r="B44">
        <f t="shared" ca="1" si="3"/>
        <v>0.2633571855015111</v>
      </c>
      <c r="C44" t="str" cm="1">
        <f t="array" aca="1" ref="C44" ca="1">INDEX(A:A,RANK(B44,B:B))</f>
        <v>TAVIL INDEBE S A U</v>
      </c>
      <c r="D44" s="1">
        <f t="shared" ca="1" si="4"/>
        <v>2311.3888094317535</v>
      </c>
      <c r="E44" s="2">
        <f t="shared" ca="1" si="5"/>
        <v>182.36857706416535</v>
      </c>
      <c r="F44" s="1">
        <f ca="1">IF(Table14[[#This Row],[Column1]]&gt;(0.49),NORMINV(RAND(), 120, 5.7),(RAND()*100+200))</f>
        <v>209.46329736641638</v>
      </c>
      <c r="G44">
        <f t="shared" ca="1" si="6"/>
        <v>7.5586777138704542E-2</v>
      </c>
      <c r="H44">
        <f t="shared" ca="1" si="0"/>
        <v>0</v>
      </c>
      <c r="I44" s="3">
        <f t="shared" ca="1" si="7"/>
        <v>1542.9186776518218</v>
      </c>
      <c r="J44" s="5">
        <f t="shared" ca="1" si="1"/>
        <v>44501</v>
      </c>
      <c r="K44" s="5">
        <f t="shared" ca="1" si="8"/>
        <v>44501</v>
      </c>
      <c r="L44" s="5">
        <f t="shared" ca="1" si="2"/>
        <v>44501</v>
      </c>
      <c r="M44" s="5">
        <f t="shared" ca="1" si="9"/>
        <v>44515</v>
      </c>
      <c r="N44" s="2">
        <f ca="1">Table14[[#This Row],[Shipping/frieght]]+Table14[[#This Row],[Expedite fees]]/Table14[[#This Row],[Distance]]</f>
        <v>209.46329736641638</v>
      </c>
      <c r="O44" t="str">
        <f t="shared" ca="1" si="11"/>
        <v>Expedite</v>
      </c>
    </row>
    <row r="45" spans="1:15" x14ac:dyDescent="0.55000000000000004">
      <c r="A45" t="s">
        <v>12</v>
      </c>
      <c r="B45">
        <f t="shared" ca="1" si="3"/>
        <v>0.9975092348490997</v>
      </c>
      <c r="C45" t="str" cm="1">
        <f t="array" aca="1" ref="C45" ca="1">INDEX(A:A,RANK(B45,B:B))</f>
        <v>Suppliers</v>
      </c>
      <c r="D45" s="1">
        <f t="shared" ca="1" si="4"/>
        <v>19069.047657012161</v>
      </c>
      <c r="E45" s="2">
        <f t="shared" ca="1" si="5"/>
        <v>1504.5478601382595</v>
      </c>
      <c r="F45" s="1">
        <f ca="1">IF(Table14[[#This Row],[Column1]]&gt;(0.49),NORMINV(RAND(), 120, 5.7),(RAND()*100+200))</f>
        <v>121.81566327592903</v>
      </c>
      <c r="G45">
        <f t="shared" ca="1" si="6"/>
        <v>0.84690190790665643</v>
      </c>
      <c r="H45">
        <f t="shared" ca="1" si="0"/>
        <v>0</v>
      </c>
      <c r="I45" s="3">
        <f t="shared" ca="1" si="7"/>
        <v>698.33935126100027</v>
      </c>
      <c r="J45" s="5">
        <f t="shared" ca="1" si="1"/>
        <v>44493</v>
      </c>
      <c r="K45" s="5">
        <f t="shared" ca="1" si="8"/>
        <v>44493</v>
      </c>
      <c r="L45" s="5">
        <f t="shared" ca="1" si="2"/>
        <v>44494</v>
      </c>
      <c r="M45" s="5">
        <f t="shared" ca="1" si="9"/>
        <v>44507</v>
      </c>
      <c r="N45" s="2">
        <f ca="1">Table14[[#This Row],[Shipping/frieght]]+Table14[[#This Row],[Expedite fees]]/Table14[[#This Row],[Distance]]</f>
        <v>121.81566327592903</v>
      </c>
      <c r="O45" t="str">
        <f t="shared" ca="1" si="11"/>
        <v>Expedite</v>
      </c>
    </row>
    <row r="46" spans="1:15" x14ac:dyDescent="0.55000000000000004">
      <c r="A46" t="s">
        <v>13</v>
      </c>
      <c r="B46">
        <f t="shared" ca="1" si="3"/>
        <v>0.24486917018833321</v>
      </c>
      <c r="C46" t="str" cm="1">
        <f t="array" aca="1" ref="C46" ca="1">INDEX(A:A,RANK(B46,B:B))</f>
        <v>H&amp;R SOUTH AFRICA (PTY) LTD</v>
      </c>
      <c r="D46" s="1">
        <f t="shared" ca="1" si="4"/>
        <v>2575.7224964029856</v>
      </c>
      <c r="E46" s="2">
        <f t="shared" ca="1" si="5"/>
        <v>203.22450496619555</v>
      </c>
      <c r="F46" s="1">
        <f ca="1">IF(Table14[[#This Row],[Column1]]&gt;(0.49),NORMINV(RAND(), 120, 5.7),(RAND()*100+200))</f>
        <v>206.58279256380308</v>
      </c>
      <c r="G46">
        <f t="shared" ca="1" si="6"/>
        <v>0.12452028266356974</v>
      </c>
      <c r="H46">
        <f t="shared" ca="1" si="0"/>
        <v>0</v>
      </c>
      <c r="I46" s="3">
        <f t="shared" ca="1" si="7"/>
        <v>421.72468342436184</v>
      </c>
      <c r="J46" s="5">
        <f t="shared" ca="1" si="1"/>
        <v>44454</v>
      </c>
      <c r="K46" s="5">
        <f t="shared" ca="1" si="8"/>
        <v>44465</v>
      </c>
      <c r="L46" s="5">
        <f t="shared" ca="1" si="2"/>
        <v>44475</v>
      </c>
      <c r="M46" s="5">
        <f t="shared" ca="1" si="9"/>
        <v>44479</v>
      </c>
      <c r="N46" s="2">
        <f ca="1">Table14[[#This Row],[Shipping/frieght]]+Table14[[#This Row],[Expedite fees]]/Table14[[#This Row],[Distance]]</f>
        <v>206.58279256380308</v>
      </c>
      <c r="O46" t="str">
        <f t="shared" ca="1" si="11"/>
        <v>Expedite</v>
      </c>
    </row>
    <row r="47" spans="1:15" x14ac:dyDescent="0.55000000000000004">
      <c r="A47" t="s">
        <v>14</v>
      </c>
      <c r="B47">
        <f t="shared" ca="1" si="3"/>
        <v>0.4299097123395208</v>
      </c>
      <c r="C47" t="str" cm="1">
        <f t="array" aca="1" ref="C47" ca="1">INDEX(A:A,RANK(B47,B:B))</f>
        <v>CENTRAL STICKS S R O</v>
      </c>
      <c r="D47" s="1">
        <f t="shared" ca="1" si="4"/>
        <v>3611.8893392263394</v>
      </c>
      <c r="E47" s="2">
        <f t="shared" ca="1" si="5"/>
        <v>284.97806886495817</v>
      </c>
      <c r="F47" s="1">
        <f ca="1">IF(Table14[[#This Row],[Column1]]&gt;(0.49),NORMINV(RAND(), 120, 5.7),(RAND()*100+200))</f>
        <v>292.71339687332988</v>
      </c>
      <c r="G47">
        <f t="shared" ca="1" si="6"/>
        <v>0.32164169980000246</v>
      </c>
      <c r="H47">
        <f t="shared" ca="1" si="0"/>
        <v>0</v>
      </c>
      <c r="I47" s="3">
        <f t="shared" ca="1" si="7"/>
        <v>1304.326577997319</v>
      </c>
      <c r="J47" s="5">
        <f t="shared" ca="1" si="1"/>
        <v>44294</v>
      </c>
      <c r="K47" s="5">
        <f t="shared" ca="1" si="8"/>
        <v>44361</v>
      </c>
      <c r="L47" s="5">
        <f t="shared" ca="1" si="2"/>
        <v>44427</v>
      </c>
      <c r="M47" s="5">
        <f t="shared" ca="1" si="9"/>
        <v>44375</v>
      </c>
      <c r="N47" s="2">
        <f ca="1">Table14[[#This Row],[Shipping/frieght]]+Table14[[#This Row],[Expedite fees]]/Table14[[#This Row],[Distance]]</f>
        <v>292.71339687332988</v>
      </c>
      <c r="O47" t="str">
        <f t="shared" ca="1" si="11"/>
        <v>Standard</v>
      </c>
    </row>
    <row r="48" spans="1:15" x14ac:dyDescent="0.55000000000000004">
      <c r="A48" t="s">
        <v>16</v>
      </c>
      <c r="B48">
        <f t="shared" ca="1" si="3"/>
        <v>0.41669925311902589</v>
      </c>
      <c r="C48" t="str" cm="1">
        <f t="array" aca="1" ref="C48" ca="1">INDEX(A:A,RANK(B48,B:B))</f>
        <v>TAVIL INDEBE S A U</v>
      </c>
      <c r="D48" s="1">
        <f t="shared" ca="1" si="4"/>
        <v>9666.8491740454792</v>
      </c>
      <c r="E48" s="2">
        <f t="shared" ca="1" si="5"/>
        <v>762.71439983218829</v>
      </c>
      <c r="F48" s="1">
        <f ca="1">IF(Table14[[#This Row],[Column1]]&gt;(0.49),NORMINV(RAND(), 120, 5.7),(RAND()*100+200))</f>
        <v>298.32696685690792</v>
      </c>
      <c r="G48">
        <f t="shared" ca="1" si="6"/>
        <v>0.88511210102212456</v>
      </c>
      <c r="H48">
        <f t="shared" ca="1" si="0"/>
        <v>500</v>
      </c>
      <c r="I48" s="3">
        <f t="shared" ca="1" si="7"/>
        <v>2061.6110780647259</v>
      </c>
      <c r="J48" s="5">
        <f t="shared" ca="1" si="1"/>
        <v>44326</v>
      </c>
      <c r="K48" s="5">
        <f t="shared" ca="1" si="8"/>
        <v>44329</v>
      </c>
      <c r="L48" s="5">
        <f t="shared" ca="1" si="2"/>
        <v>44350</v>
      </c>
      <c r="M48" s="5">
        <f t="shared" ca="1" si="9"/>
        <v>44343</v>
      </c>
      <c r="N48" s="2">
        <f ca="1">Table14[[#This Row],[Shipping/frieght]]+Table14[[#This Row],[Expedite fees]]/Table14[[#This Row],[Distance]]</f>
        <v>298.56949562740198</v>
      </c>
      <c r="O48" t="str">
        <f t="shared" ca="1" si="11"/>
        <v>Standard</v>
      </c>
    </row>
    <row r="49" spans="1:15" x14ac:dyDescent="0.55000000000000004">
      <c r="A49" t="s">
        <v>15</v>
      </c>
      <c r="B49">
        <f t="shared" ca="1" si="3"/>
        <v>5.7032997778040162E-2</v>
      </c>
      <c r="C49" t="str" cm="1">
        <f t="array" aca="1" ref="C49" ca="1">INDEX(A:A,RANK(B49,B:B))</f>
        <v>CENTRAL STICKS S R O</v>
      </c>
      <c r="D49" s="1">
        <f t="shared" ca="1" si="4"/>
        <v>11589.143549169537</v>
      </c>
      <c r="E49" s="2">
        <f t="shared" ca="1" si="5"/>
        <v>914.38342602947648</v>
      </c>
      <c r="F49" s="1">
        <f ca="1">IF(Table14[[#This Row],[Column1]]&gt;(0.49),NORMINV(RAND(), 120, 5.7),(RAND()*100+200))</f>
        <v>288.05573592286953</v>
      </c>
      <c r="G49">
        <f t="shared" ca="1" si="6"/>
        <v>0.26430154362201463</v>
      </c>
      <c r="H49">
        <f t="shared" ca="1" si="0"/>
        <v>0</v>
      </c>
      <c r="I49" s="3">
        <f t="shared" ca="1" si="7"/>
        <v>1220.9848641998219</v>
      </c>
      <c r="J49" s="5">
        <f t="shared" ca="1" si="1"/>
        <v>44346</v>
      </c>
      <c r="K49" s="5">
        <f t="shared" ca="1" si="8"/>
        <v>44428</v>
      </c>
      <c r="L49" s="5">
        <f t="shared" ca="1" si="2"/>
        <v>44441</v>
      </c>
      <c r="M49" s="5">
        <f t="shared" ca="1" si="9"/>
        <v>44442</v>
      </c>
      <c r="N49" s="2">
        <f ca="1">Table14[[#This Row],[Shipping/frieght]]+Table14[[#This Row],[Expedite fees]]/Table14[[#This Row],[Distance]]</f>
        <v>288.05573592286953</v>
      </c>
      <c r="O49" t="str">
        <f t="shared" ca="1" si="11"/>
        <v>Expedite</v>
      </c>
    </row>
    <row r="50" spans="1:15" x14ac:dyDescent="0.55000000000000004">
      <c r="A50" t="s">
        <v>9</v>
      </c>
      <c r="B50">
        <f t="shared" ca="1" si="3"/>
        <v>0.87213369030151</v>
      </c>
      <c r="C50" t="str" cm="1">
        <f t="array" aca="1" ref="C50" ca="1">INDEX(A:A,RANK(B50,B:B))</f>
        <v>H&amp;R SOUTH AFRICA (PTY) LTD</v>
      </c>
      <c r="D50" s="1">
        <f t="shared" ca="1" si="4"/>
        <v>1121.1613323334157</v>
      </c>
      <c r="E50" s="2">
        <f t="shared" ca="1" si="5"/>
        <v>88.459629121106488</v>
      </c>
      <c r="F50" s="1">
        <f ca="1">IF(Table14[[#This Row],[Column1]]&gt;(0.49),NORMINV(RAND(), 120, 5.7),(RAND()*100+200))</f>
        <v>123.21188499618609</v>
      </c>
      <c r="G50">
        <f t="shared" ca="1" si="6"/>
        <v>0.12225222220213339</v>
      </c>
      <c r="H50">
        <f t="shared" ca="1" si="0"/>
        <v>0</v>
      </c>
      <c r="I50" s="3">
        <f t="shared" ca="1" si="7"/>
        <v>1591.7127734020389</v>
      </c>
      <c r="J50" s="5">
        <f t="shared" ca="1" si="1"/>
        <v>44405</v>
      </c>
      <c r="K50" s="5">
        <f t="shared" ca="1" si="8"/>
        <v>44410</v>
      </c>
      <c r="L50" s="5">
        <f t="shared" ca="1" si="2"/>
        <v>44416</v>
      </c>
      <c r="M50" s="5">
        <f t="shared" ca="1" si="9"/>
        <v>44424</v>
      </c>
      <c r="N50" s="2">
        <f ca="1">Table14[[#This Row],[Shipping/frieght]]+Table14[[#This Row],[Expedite fees]]/Table14[[#This Row],[Distance]]</f>
        <v>123.21188499618609</v>
      </c>
      <c r="O50" t="str">
        <f t="shared" ca="1" si="11"/>
        <v>Expedite</v>
      </c>
    </row>
    <row r="51" spans="1:15" x14ac:dyDescent="0.55000000000000004">
      <c r="A51" t="s">
        <v>10</v>
      </c>
      <c r="B51">
        <f t="shared" ca="1" si="3"/>
        <v>0.11654446265863039</v>
      </c>
      <c r="C51" t="str" cm="1">
        <f t="array" aca="1" ref="C51" ca="1">INDEX(A:A,RANK(B51,B:B))</f>
        <v>TAVIL INDEBE S A U</v>
      </c>
      <c r="D51" s="1">
        <f t="shared" ca="1" si="4"/>
        <v>12873.349266343155</v>
      </c>
      <c r="E51" s="2">
        <f t="shared" ca="1" si="5"/>
        <v>1015.7072571144749</v>
      </c>
      <c r="F51" s="1">
        <f ca="1">IF(Table14[[#This Row],[Column1]]&gt;(0.49),NORMINV(RAND(), 120, 5.7),(RAND()*100+200))</f>
        <v>276.33953393521108</v>
      </c>
      <c r="G51">
        <f t="shared" ca="1" si="6"/>
        <v>0.2852986602709745</v>
      </c>
      <c r="H51">
        <f t="shared" ca="1" si="0"/>
        <v>0</v>
      </c>
      <c r="I51" s="3">
        <f t="shared" ca="1" si="7"/>
        <v>692.68647300204793</v>
      </c>
      <c r="J51" s="5">
        <f t="shared" ca="1" si="1"/>
        <v>44265</v>
      </c>
      <c r="K51" s="5">
        <f t="shared" ca="1" si="8"/>
        <v>44275</v>
      </c>
      <c r="L51" s="5">
        <f t="shared" ca="1" si="2"/>
        <v>44346</v>
      </c>
      <c r="M51" s="5">
        <f t="shared" ca="1" si="9"/>
        <v>44289</v>
      </c>
      <c r="N51" s="2">
        <f ca="1">Table14[[#This Row],[Shipping/frieght]]+Table14[[#This Row],[Expedite fees]]/Table14[[#This Row],[Distance]]</f>
        <v>276.33953393521108</v>
      </c>
      <c r="O51" t="str">
        <f t="shared" ca="1" si="11"/>
        <v>Standard</v>
      </c>
    </row>
    <row r="52" spans="1:15" x14ac:dyDescent="0.55000000000000004">
      <c r="A52" t="s">
        <v>11</v>
      </c>
      <c r="B52">
        <f t="shared" ca="1" si="3"/>
        <v>0.79530527399959572</v>
      </c>
      <c r="C52" t="str" cm="1">
        <f t="array" aca="1" ref="C52" ca="1">INDEX(A:A,RANK(B52,B:B))</f>
        <v>CENTRAL STICKS S R O</v>
      </c>
      <c r="D52" s="1">
        <f t="shared" ca="1" si="4"/>
        <v>1021.1896735661142</v>
      </c>
      <c r="E52" s="2">
        <f t="shared" ca="1" si="5"/>
        <v>80.571865244366407</v>
      </c>
      <c r="F52" s="1">
        <f ca="1">IF(Table14[[#This Row],[Column1]]&gt;(0.49),NORMINV(RAND(), 120, 5.7),(RAND()*100+200))</f>
        <v>119.88298788468312</v>
      </c>
      <c r="G52">
        <f t="shared" ca="1" si="6"/>
        <v>0.59326165854170509</v>
      </c>
      <c r="H52">
        <f t="shared" ca="1" si="0"/>
        <v>0</v>
      </c>
      <c r="I52" s="3">
        <f t="shared" ca="1" si="7"/>
        <v>1292.8842443897995</v>
      </c>
      <c r="J52" s="5">
        <f t="shared" ca="1" si="1"/>
        <v>44467</v>
      </c>
      <c r="K52" s="5">
        <f t="shared" ca="1" si="8"/>
        <v>44472</v>
      </c>
      <c r="L52" s="5">
        <f t="shared" ca="1" si="2"/>
        <v>44477</v>
      </c>
      <c r="M52" s="5">
        <f t="shared" ca="1" si="9"/>
        <v>44486</v>
      </c>
      <c r="N52" s="2">
        <f ca="1">Table14[[#This Row],[Shipping/frieght]]+Table14[[#This Row],[Expedite fees]]/Table14[[#This Row],[Distance]]</f>
        <v>119.88298788468312</v>
      </c>
      <c r="O52" t="str">
        <f t="shared" ca="1" si="11"/>
        <v>Expedite</v>
      </c>
    </row>
    <row r="53" spans="1:15" x14ac:dyDescent="0.55000000000000004">
      <c r="A53" t="s">
        <v>12</v>
      </c>
      <c r="B53">
        <f t="shared" ca="1" si="3"/>
        <v>0.22987098880810874</v>
      </c>
      <c r="C53" t="str" cm="1">
        <f t="array" aca="1" ref="C53" ca="1">INDEX(A:A,RANK(B53,B:B))</f>
        <v>TAVIL INDEBE S A U</v>
      </c>
      <c r="D53" s="1">
        <f t="shared" ca="1" si="4"/>
        <v>9763.8730418958075</v>
      </c>
      <c r="E53" s="2">
        <f t="shared" ca="1" si="5"/>
        <v>770.36958300557922</v>
      </c>
      <c r="F53" s="1">
        <f ca="1">IF(Table14[[#This Row],[Column1]]&gt;(0.49),NORMINV(RAND(), 120, 5.7),(RAND()*100+200))</f>
        <v>204.35240461682216</v>
      </c>
      <c r="G53">
        <f t="shared" ca="1" si="6"/>
        <v>0.4489548663886026</v>
      </c>
      <c r="H53">
        <f t="shared" ca="1" si="0"/>
        <v>0</v>
      </c>
      <c r="I53" s="3">
        <f t="shared" ca="1" si="7"/>
        <v>1357.0977962789759</v>
      </c>
      <c r="J53" s="5">
        <f t="shared" ca="1" si="1"/>
        <v>44285</v>
      </c>
      <c r="K53" s="5">
        <f t="shared" ca="1" si="8"/>
        <v>44289</v>
      </c>
      <c r="L53" s="5">
        <f t="shared" ca="1" si="2"/>
        <v>44333</v>
      </c>
      <c r="M53" s="5">
        <f t="shared" ca="1" si="9"/>
        <v>44303</v>
      </c>
      <c r="N53" s="2">
        <f ca="1">Table14[[#This Row],[Shipping/frieght]]+Table14[[#This Row],[Expedite fees]]/Table14[[#This Row],[Distance]]</f>
        <v>204.35240461682216</v>
      </c>
      <c r="O53" t="str">
        <f t="shared" ca="1" si="11"/>
        <v>Standard</v>
      </c>
    </row>
    <row r="54" spans="1:15" x14ac:dyDescent="0.55000000000000004">
      <c r="A54" t="s">
        <v>13</v>
      </c>
      <c r="B54">
        <f t="shared" ca="1" si="3"/>
        <v>0.215555624564848</v>
      </c>
      <c r="C54" t="str" cm="1">
        <f t="array" aca="1" ref="C54" ca="1">INDEX(A:A,RANK(B54,B:B))</f>
        <v>UNILEVER ASIA PRIVATE LIMITED</v>
      </c>
      <c r="D54" s="1">
        <f t="shared" ca="1" si="4"/>
        <v>18229.424072140751</v>
      </c>
      <c r="E54" s="2">
        <f t="shared" ca="1" si="5"/>
        <v>1438.3015592919053</v>
      </c>
      <c r="F54" s="1">
        <f ca="1">IF(Table14[[#This Row],[Column1]]&gt;(0.49),NORMINV(RAND(), 120, 5.7),(RAND()*100+200))</f>
        <v>244.19029412549156</v>
      </c>
      <c r="G54">
        <f t="shared" ca="1" si="6"/>
        <v>0.2927119839392095</v>
      </c>
      <c r="H54">
        <f t="shared" ca="1" si="0"/>
        <v>0</v>
      </c>
      <c r="I54" s="3">
        <f t="shared" ca="1" si="7"/>
        <v>1437.2274065860797</v>
      </c>
      <c r="J54" s="5">
        <f t="shared" ca="1" si="1"/>
        <v>44279</v>
      </c>
      <c r="K54" s="5">
        <f t="shared" ca="1" si="8"/>
        <v>44297</v>
      </c>
      <c r="L54" s="5">
        <f t="shared" ca="1" si="2"/>
        <v>44405</v>
      </c>
      <c r="M54" s="5">
        <f t="shared" ca="1" si="9"/>
        <v>44311</v>
      </c>
      <c r="N54" s="2">
        <f ca="1">Table14[[#This Row],[Shipping/frieght]]+Table14[[#This Row],[Expedite fees]]/Table14[[#This Row],[Distance]]</f>
        <v>244.19029412549156</v>
      </c>
      <c r="O54" t="str">
        <f t="shared" ca="1" si="11"/>
        <v>Standard</v>
      </c>
    </row>
    <row r="55" spans="1:15" x14ac:dyDescent="0.55000000000000004">
      <c r="A55" t="s">
        <v>14</v>
      </c>
      <c r="B55">
        <f t="shared" ca="1" si="3"/>
        <v>0.6062276066726271</v>
      </c>
      <c r="C55" t="str" cm="1">
        <f t="array" aca="1" ref="C55" ca="1">INDEX(A:A,RANK(B55,B:B))</f>
        <v>UNILEVER ASCC</v>
      </c>
      <c r="D55" s="1">
        <f t="shared" ca="1" si="4"/>
        <v>15530.763913348157</v>
      </c>
      <c r="E55" s="2">
        <f t="shared" ca="1" si="5"/>
        <v>1225.3772727631695</v>
      </c>
      <c r="F55" s="1">
        <f ca="1">IF(Table14[[#This Row],[Column1]]&gt;(0.49),NORMINV(RAND(), 120, 5.7),(RAND()*100+200))</f>
        <v>119.52837528732893</v>
      </c>
      <c r="G55">
        <f t="shared" ca="1" si="6"/>
        <v>0.78843911367902453</v>
      </c>
      <c r="H55">
        <f t="shared" ca="1" si="0"/>
        <v>0</v>
      </c>
      <c r="I55" s="3">
        <f t="shared" ca="1" si="7"/>
        <v>1007.4741345252596</v>
      </c>
      <c r="J55" s="5">
        <f t="shared" ca="1" si="1"/>
        <v>44479</v>
      </c>
      <c r="K55" s="5">
        <f t="shared" ca="1" si="8"/>
        <v>44481</v>
      </c>
      <c r="L55" s="5">
        <f t="shared" ca="1" si="2"/>
        <v>44492</v>
      </c>
      <c r="M55" s="5">
        <f t="shared" ca="1" si="9"/>
        <v>44495</v>
      </c>
      <c r="N55" s="2">
        <f ca="1">Table14[[#This Row],[Shipping/frieght]]+Table14[[#This Row],[Expedite fees]]/Table14[[#This Row],[Distance]]</f>
        <v>119.52837528732893</v>
      </c>
      <c r="O55" t="str">
        <f t="shared" ca="1" si="11"/>
        <v>Expedite</v>
      </c>
    </row>
    <row r="56" spans="1:15" x14ac:dyDescent="0.55000000000000004">
      <c r="A56" t="s">
        <v>16</v>
      </c>
      <c r="B56">
        <f t="shared" ca="1" si="3"/>
        <v>0.36152882623350513</v>
      </c>
      <c r="C56" t="str" cm="1">
        <f t="array" aca="1" ref="C56" ca="1">INDEX(A:A,RANK(B56,B:B))</f>
        <v>UNILEVER ASIA PRIVATE LIMITED</v>
      </c>
      <c r="D56" s="1">
        <f t="shared" ca="1" si="4"/>
        <v>17054.839870289285</v>
      </c>
      <c r="E56" s="2">
        <f t="shared" ca="1" si="5"/>
        <v>1345.6268657658245</v>
      </c>
      <c r="F56" s="1">
        <f ca="1">IF(Table14[[#This Row],[Column1]]&gt;(0.49),NORMINV(RAND(), 120, 5.7),(RAND()*100+200))</f>
        <v>244.87337931638029</v>
      </c>
      <c r="G56">
        <f t="shared" ca="1" si="6"/>
        <v>0.96614163489116744</v>
      </c>
      <c r="H56">
        <f t="shared" ca="1" si="0"/>
        <v>500</v>
      </c>
      <c r="I56" s="3">
        <f t="shared" ca="1" si="7"/>
        <v>1287.0146226102859</v>
      </c>
      <c r="J56" s="5">
        <f t="shared" ca="1" si="1"/>
        <v>44453</v>
      </c>
      <c r="K56" s="5">
        <f t="shared" ca="1" si="8"/>
        <v>44455</v>
      </c>
      <c r="L56" s="5">
        <f t="shared" ca="1" si="2"/>
        <v>44476</v>
      </c>
      <c r="M56" s="5">
        <f t="shared" ca="1" si="9"/>
        <v>44469</v>
      </c>
      <c r="N56" s="2">
        <f ca="1">Table14[[#This Row],[Shipping/frieght]]+Table14[[#This Row],[Expedite fees]]/Table14[[#This Row],[Distance]]</f>
        <v>245.26187529087505</v>
      </c>
      <c r="O56" t="str">
        <f t="shared" ca="1" si="11"/>
        <v>Standard</v>
      </c>
    </row>
    <row r="57" spans="1:15" x14ac:dyDescent="0.55000000000000004">
      <c r="A57" t="s">
        <v>15</v>
      </c>
      <c r="B57">
        <f t="shared" ca="1" si="3"/>
        <v>0.74722087737589926</v>
      </c>
      <c r="C57" t="str" cm="1">
        <f t="array" aca="1" ref="C57" ca="1">INDEX(A:A,RANK(B57,B:B))</f>
        <v>CENTRAL STICKS S R O</v>
      </c>
      <c r="D57" s="1">
        <f t="shared" ca="1" si="4"/>
        <v>12757.846689273807</v>
      </c>
      <c r="E57" s="2">
        <f t="shared" ca="1" si="5"/>
        <v>1006.5941037837033</v>
      </c>
      <c r="F57" s="1">
        <f ca="1">IF(Table14[[#This Row],[Column1]]&gt;(0.49),NORMINV(RAND(), 120, 5.7),(RAND()*100+200))</f>
        <v>111.8910619554716</v>
      </c>
      <c r="G57">
        <f t="shared" ca="1" si="6"/>
        <v>0.63683463670879426</v>
      </c>
      <c r="H57">
        <f t="shared" ca="1" si="0"/>
        <v>500</v>
      </c>
      <c r="I57" s="3">
        <f t="shared" ca="1" si="7"/>
        <v>1128.7234024338957</v>
      </c>
      <c r="J57" s="5">
        <f t="shared" ca="1" si="1"/>
        <v>44284</v>
      </c>
      <c r="K57" s="5">
        <f t="shared" ca="1" si="8"/>
        <v>44368</v>
      </c>
      <c r="L57" s="5">
        <f t="shared" ca="1" si="2"/>
        <v>44410</v>
      </c>
      <c r="M57" s="5">
        <f t="shared" ca="1" si="9"/>
        <v>44382</v>
      </c>
      <c r="N57" s="2">
        <f ca="1">Table14[[#This Row],[Shipping/frieght]]+Table14[[#This Row],[Expedite fees]]/Table14[[#This Row],[Distance]]</f>
        <v>112.33404027852386</v>
      </c>
      <c r="O57" t="str">
        <f t="shared" ca="1" si="11"/>
        <v>Standard</v>
      </c>
    </row>
    <row r="58" spans="1:15" x14ac:dyDescent="0.55000000000000004">
      <c r="A58" t="s">
        <v>9</v>
      </c>
      <c r="B58">
        <f t="shared" ca="1" si="3"/>
        <v>0.49341580684964625</v>
      </c>
      <c r="C58" t="str" cm="1">
        <f t="array" aca="1" ref="C58" ca="1">INDEX(A:A,RANK(B58,B:B))</f>
        <v>H&amp;R SOUTH AFRICA (PTY) LTD</v>
      </c>
      <c r="D58" s="1">
        <f t="shared" ca="1" si="4"/>
        <v>986.49964070275814</v>
      </c>
      <c r="E58" s="2">
        <f t="shared" ca="1" si="5"/>
        <v>77.834821651447612</v>
      </c>
      <c r="F58" s="1">
        <f ca="1">IF(Table14[[#This Row],[Column1]]&gt;(0.49),NORMINV(RAND(), 120, 5.7),(RAND()*100+200))</f>
        <v>122.22952069326939</v>
      </c>
      <c r="G58">
        <f t="shared" ca="1" si="6"/>
        <v>0.26873435502986531</v>
      </c>
      <c r="H58">
        <f t="shared" ca="1" si="0"/>
        <v>0</v>
      </c>
      <c r="I58" s="3">
        <f t="shared" ca="1" si="7"/>
        <v>1700.6602887000163</v>
      </c>
      <c r="J58" s="5">
        <f t="shared" ca="1" si="1"/>
        <v>44383</v>
      </c>
      <c r="K58" s="5">
        <f t="shared" ca="1" si="8"/>
        <v>44444</v>
      </c>
      <c r="L58" s="5">
        <f t="shared" ca="1" si="2"/>
        <v>44458</v>
      </c>
      <c r="M58" s="5">
        <f t="shared" ca="1" si="9"/>
        <v>44458</v>
      </c>
      <c r="N58" s="2">
        <f ca="1">Table14[[#This Row],[Shipping/frieght]]+Table14[[#This Row],[Expedite fees]]/Table14[[#This Row],[Distance]]</f>
        <v>122.22952069326939</v>
      </c>
      <c r="O58" t="b">
        <f t="shared" ca="1" si="11"/>
        <v>0</v>
      </c>
    </row>
    <row r="59" spans="1:15" x14ac:dyDescent="0.55000000000000004">
      <c r="A59" t="s">
        <v>10</v>
      </c>
      <c r="B59">
        <f t="shared" ca="1" si="3"/>
        <v>0.26368828895837593</v>
      </c>
      <c r="C59" t="str" cm="1">
        <f t="array" aca="1" ref="C59" ca="1">INDEX(A:A,RANK(B59,B:B))</f>
        <v>CENTRAL STICKS S.R.O.</v>
      </c>
      <c r="D59" s="1">
        <f t="shared" ca="1" si="4"/>
        <v>16525.289174844587</v>
      </c>
      <c r="E59" s="2">
        <f t="shared" ca="1" si="5"/>
        <v>1303.8453158952379</v>
      </c>
      <c r="F59" s="1">
        <f ca="1">IF(Table14[[#This Row],[Column1]]&gt;(0.49),NORMINV(RAND(), 120, 5.7),(RAND()*100+200))</f>
        <v>253.22303074062307</v>
      </c>
      <c r="G59">
        <f t="shared" ca="1" si="6"/>
        <v>7.9166700374743049E-2</v>
      </c>
      <c r="H59">
        <f t="shared" ca="1" si="0"/>
        <v>0</v>
      </c>
      <c r="I59" s="3">
        <f t="shared" ca="1" si="7"/>
        <v>1206.4180185057969</v>
      </c>
      <c r="J59" s="5">
        <f t="shared" ca="1" si="1"/>
        <v>44347</v>
      </c>
      <c r="K59" s="5">
        <f t="shared" ca="1" si="8"/>
        <v>44376</v>
      </c>
      <c r="L59" s="5">
        <f t="shared" ca="1" si="2"/>
        <v>44488</v>
      </c>
      <c r="M59" s="5">
        <f t="shared" ca="1" si="9"/>
        <v>44390</v>
      </c>
      <c r="N59" s="2">
        <f ca="1">Table14[[#This Row],[Shipping/frieght]]+Table14[[#This Row],[Expedite fees]]/Table14[[#This Row],[Distance]]</f>
        <v>253.22303074062307</v>
      </c>
      <c r="O59" t="str">
        <f t="shared" ca="1" si="11"/>
        <v>Standard</v>
      </c>
    </row>
    <row r="60" spans="1:15" x14ac:dyDescent="0.55000000000000004">
      <c r="A60" t="s">
        <v>11</v>
      </c>
      <c r="B60">
        <f t="shared" ca="1" si="3"/>
        <v>0.9639608067810711</v>
      </c>
      <c r="C60" t="str" cm="1">
        <f t="array" aca="1" ref="C60" ca="1">INDEX(A:A,RANK(B60,B:B))</f>
        <v>CENTRAL STICKS S R O</v>
      </c>
      <c r="D60" s="1">
        <f t="shared" ca="1" si="4"/>
        <v>1596.3966208862557</v>
      </c>
      <c r="E60" s="2">
        <f t="shared" ca="1" si="5"/>
        <v>125.95569338792558</v>
      </c>
      <c r="F60" s="1">
        <f ca="1">IF(Table14[[#This Row],[Column1]]&gt;(0.49),NORMINV(RAND(), 120, 5.7),(RAND()*100+200))</f>
        <v>122.37454977092372</v>
      </c>
      <c r="G60">
        <f t="shared" ca="1" si="6"/>
        <v>0.18721844330783233</v>
      </c>
      <c r="H60">
        <f t="shared" ca="1" si="0"/>
        <v>0</v>
      </c>
      <c r="I60" s="3">
        <f t="shared" ca="1" si="7"/>
        <v>1339.9942119080526</v>
      </c>
      <c r="J60" s="5">
        <f t="shared" ca="1" si="1"/>
        <v>44426</v>
      </c>
      <c r="K60" s="5">
        <f t="shared" ca="1" si="8"/>
        <v>44448</v>
      </c>
      <c r="L60" s="5">
        <f t="shared" ca="1" si="2"/>
        <v>44467</v>
      </c>
      <c r="M60" s="5">
        <f t="shared" ca="1" si="9"/>
        <v>44462</v>
      </c>
      <c r="N60" s="2">
        <f ca="1">Table14[[#This Row],[Shipping/frieght]]+Table14[[#This Row],[Expedite fees]]/Table14[[#This Row],[Distance]]</f>
        <v>122.37454977092372</v>
      </c>
      <c r="O60" t="str">
        <f t="shared" ca="1" si="11"/>
        <v>Standard</v>
      </c>
    </row>
    <row r="61" spans="1:15" x14ac:dyDescent="0.55000000000000004">
      <c r="A61" t="s">
        <v>12</v>
      </c>
      <c r="B61">
        <f t="shared" ca="1" si="3"/>
        <v>7.2534332244727273E-2</v>
      </c>
      <c r="C61" t="str" cm="1">
        <f t="array" aca="1" ref="C61" ca="1">INDEX(A:A,RANK(B61,B:B))</f>
        <v>H&amp;R SOUTH AFRICA (PTY) LTD</v>
      </c>
      <c r="D61" s="1">
        <f t="shared" ca="1" si="4"/>
        <v>4429.0883234369248</v>
      </c>
      <c r="E61" s="2">
        <f t="shared" ca="1" si="5"/>
        <v>349.45506871917337</v>
      </c>
      <c r="F61" s="1">
        <f ca="1">IF(Table14[[#This Row],[Column1]]&gt;(0.49),NORMINV(RAND(), 120, 5.7),(RAND()*100+200))</f>
        <v>250.43086480728101</v>
      </c>
      <c r="G61">
        <f t="shared" ca="1" si="6"/>
        <v>0.30056503940269053</v>
      </c>
      <c r="H61">
        <f t="shared" ca="1" si="0"/>
        <v>0</v>
      </c>
      <c r="I61" s="3">
        <f t="shared" ca="1" si="7"/>
        <v>1229.8492976161185</v>
      </c>
      <c r="J61" s="5">
        <f t="shared" ca="1" si="1"/>
        <v>44366</v>
      </c>
      <c r="K61" s="5">
        <f t="shared" ca="1" si="8"/>
        <v>44368</v>
      </c>
      <c r="L61" s="5">
        <f t="shared" ca="1" si="2"/>
        <v>44405</v>
      </c>
      <c r="M61" s="5">
        <f t="shared" ca="1" si="9"/>
        <v>44382</v>
      </c>
      <c r="N61" s="2">
        <f ca="1">Table14[[#This Row],[Shipping/frieght]]+Table14[[#This Row],[Expedite fees]]/Table14[[#This Row],[Distance]]</f>
        <v>250.43086480728101</v>
      </c>
      <c r="O61" t="str">
        <f t="shared" ca="1" si="11"/>
        <v>Standard</v>
      </c>
    </row>
    <row r="62" spans="1:15" x14ac:dyDescent="0.55000000000000004">
      <c r="A62" t="s">
        <v>13</v>
      </c>
      <c r="B62">
        <f t="shared" ca="1" si="3"/>
        <v>6.9067407902898448E-2</v>
      </c>
      <c r="C62" t="str" cm="1">
        <f t="array" aca="1" ref="C62" ca="1">INDEX(A:A,RANK(B62,B:B))</f>
        <v>UNILEVER ASIA PRIVATE LIMITED</v>
      </c>
      <c r="D62" s="1">
        <f t="shared" ca="1" si="4"/>
        <v>10968.934305079931</v>
      </c>
      <c r="E62" s="2">
        <f t="shared" ca="1" si="5"/>
        <v>865.44891667080651</v>
      </c>
      <c r="F62" s="1">
        <f ca="1">IF(Table14[[#This Row],[Column1]]&gt;(0.49),NORMINV(RAND(), 120, 5.7),(RAND()*100+200))</f>
        <v>240.82758053464033</v>
      </c>
      <c r="G62">
        <f t="shared" ca="1" si="6"/>
        <v>0.69533157713599969</v>
      </c>
      <c r="H62">
        <f t="shared" ca="1" si="0"/>
        <v>0</v>
      </c>
      <c r="I62" s="3">
        <f t="shared" ca="1" si="7"/>
        <v>717.08835574402792</v>
      </c>
      <c r="J62" s="5">
        <f t="shared" ca="1" si="1"/>
        <v>44440</v>
      </c>
      <c r="K62" s="5">
        <f t="shared" ca="1" si="8"/>
        <v>44481</v>
      </c>
      <c r="L62" s="5">
        <f t="shared" ca="1" si="2"/>
        <v>44490</v>
      </c>
      <c r="M62" s="5">
        <f t="shared" ca="1" si="9"/>
        <v>44495</v>
      </c>
      <c r="N62" s="2">
        <f ca="1">Table14[[#This Row],[Shipping/frieght]]+Table14[[#This Row],[Expedite fees]]/Table14[[#This Row],[Distance]]</f>
        <v>240.82758053464033</v>
      </c>
      <c r="O62" t="str">
        <f t="shared" ca="1" si="11"/>
        <v>Expedite</v>
      </c>
    </row>
    <row r="63" spans="1:15" x14ac:dyDescent="0.55000000000000004">
      <c r="A63" t="s">
        <v>14</v>
      </c>
      <c r="B63">
        <f t="shared" ca="1" si="3"/>
        <v>0.3134481482801933</v>
      </c>
      <c r="C63" t="str" cm="1">
        <f t="array" aca="1" ref="C63" ca="1">INDEX(A:A,RANK(B63,B:B))</f>
        <v>CENTRAL STICKS S R O</v>
      </c>
      <c r="D63" s="1">
        <f t="shared" ca="1" si="4"/>
        <v>18515.576952535666</v>
      </c>
      <c r="E63" s="2">
        <f t="shared" ca="1" si="5"/>
        <v>1460.8790215550641</v>
      </c>
      <c r="F63" s="1">
        <f ca="1">IF(Table14[[#This Row],[Column1]]&gt;(0.49),NORMINV(RAND(), 120, 5.7),(RAND()*100+200))</f>
        <v>248.42896519524467</v>
      </c>
      <c r="G63">
        <f t="shared" ca="1" si="6"/>
        <v>3.5993090947487039E-2</v>
      </c>
      <c r="H63">
        <f t="shared" ca="1" si="0"/>
        <v>0</v>
      </c>
      <c r="I63" s="3">
        <f t="shared" ca="1" si="7"/>
        <v>886.56828256011022</v>
      </c>
      <c r="J63" s="5">
        <f t="shared" ca="1" si="1"/>
        <v>44390</v>
      </c>
      <c r="K63" s="5">
        <f t="shared" ca="1" si="8"/>
        <v>44444</v>
      </c>
      <c r="L63" s="5">
        <f t="shared" ca="1" si="2"/>
        <v>44446</v>
      </c>
      <c r="M63" s="5">
        <f t="shared" ca="1" si="9"/>
        <v>44458</v>
      </c>
      <c r="N63" s="2">
        <f ca="1">Table14[[#This Row],[Shipping/frieght]]+Table14[[#This Row],[Expedite fees]]/Table14[[#This Row],[Distance]]</f>
        <v>248.42896519524467</v>
      </c>
      <c r="O63" t="str">
        <f t="shared" ca="1" si="11"/>
        <v>Expedite</v>
      </c>
    </row>
    <row r="64" spans="1:15" x14ac:dyDescent="0.55000000000000004">
      <c r="A64" t="s">
        <v>16</v>
      </c>
      <c r="B64">
        <f t="shared" ca="1" si="3"/>
        <v>0.39842607061763113</v>
      </c>
      <c r="C64" t="str" cm="1">
        <f t="array" aca="1" ref="C64" ca="1">INDEX(A:A,RANK(B64,B:B))</f>
        <v>UNILEVER ASIA PRIVATE LIMITED</v>
      </c>
      <c r="D64" s="1">
        <f t="shared" ca="1" si="4"/>
        <v>5368.4549281399031</v>
      </c>
      <c r="E64" s="2">
        <f t="shared" ca="1" si="5"/>
        <v>423.57109383023834</v>
      </c>
      <c r="F64" s="1">
        <f ca="1">IF(Table14[[#This Row],[Column1]]&gt;(0.49),NORMINV(RAND(), 120, 5.7),(RAND()*100+200))</f>
        <v>256.48341128990501</v>
      </c>
      <c r="G64">
        <f t="shared" ca="1" si="6"/>
        <v>0.74464610031120793</v>
      </c>
      <c r="H64">
        <f t="shared" ca="1" si="0"/>
        <v>0</v>
      </c>
      <c r="I64" s="3">
        <f t="shared" ca="1" si="7"/>
        <v>911.60972497494345</v>
      </c>
      <c r="J64" s="5">
        <f t="shared" ca="1" si="1"/>
        <v>44416</v>
      </c>
      <c r="K64" s="5">
        <f t="shared" ca="1" si="8"/>
        <v>44493</v>
      </c>
      <c r="L64" s="5">
        <f t="shared" ca="1" si="2"/>
        <v>44493</v>
      </c>
      <c r="M64" s="5">
        <f t="shared" ca="1" si="9"/>
        <v>44507</v>
      </c>
      <c r="N64" s="2">
        <f ca="1">Table14[[#This Row],[Shipping/frieght]]+Table14[[#This Row],[Expedite fees]]/Table14[[#This Row],[Distance]]</f>
        <v>256.48341128990501</v>
      </c>
      <c r="O64" t="str">
        <f t="shared" ca="1" si="11"/>
        <v>Expedite</v>
      </c>
    </row>
    <row r="65" spans="1:15" x14ac:dyDescent="0.55000000000000004">
      <c r="A65" t="s">
        <v>15</v>
      </c>
      <c r="B65">
        <f t="shared" ca="1" si="3"/>
        <v>0.15228203781174154</v>
      </c>
      <c r="C65" t="str" cm="1">
        <f t="array" aca="1" ref="C65" ca="1">INDEX(A:A,RANK(B65,B:B))</f>
        <v>H&amp;R SOUTH AFRICA (PTY) LTD</v>
      </c>
      <c r="D65" s="1">
        <f t="shared" ca="1" si="4"/>
        <v>13598.659883357815</v>
      </c>
      <c r="E65" s="2">
        <f t="shared" ca="1" si="5"/>
        <v>1072.9342647969315</v>
      </c>
      <c r="F65" s="1">
        <f ca="1">IF(Table14[[#This Row],[Column1]]&gt;(0.49),NORMINV(RAND(), 120, 5.7),(RAND()*100+200))</f>
        <v>248.19254435240285</v>
      </c>
      <c r="G65">
        <f t="shared" ca="1" si="6"/>
        <v>0.15139336741108822</v>
      </c>
      <c r="H65">
        <f t="shared" ca="1" si="0"/>
        <v>0</v>
      </c>
      <c r="I65" s="3">
        <f t="shared" ca="1" si="7"/>
        <v>1196.473557946847</v>
      </c>
      <c r="J65" s="5">
        <f t="shared" ca="1" si="1"/>
        <v>44364</v>
      </c>
      <c r="K65" s="5">
        <f t="shared" ca="1" si="8"/>
        <v>44441</v>
      </c>
      <c r="L65" s="5">
        <f t="shared" ca="1" si="2"/>
        <v>44476</v>
      </c>
      <c r="M65" s="5">
        <f t="shared" ca="1" si="9"/>
        <v>44455</v>
      </c>
      <c r="N65" s="2">
        <f ca="1">Table14[[#This Row],[Shipping/frieght]]+Table14[[#This Row],[Expedite fees]]/Table14[[#This Row],[Distance]]</f>
        <v>248.19254435240285</v>
      </c>
      <c r="O65" t="str">
        <f t="shared" ca="1" si="11"/>
        <v>Standard</v>
      </c>
    </row>
    <row r="66" spans="1:15" x14ac:dyDescent="0.55000000000000004">
      <c r="A66" t="s">
        <v>9</v>
      </c>
      <c r="B66">
        <f t="shared" ca="1" si="3"/>
        <v>0.79590330567175549</v>
      </c>
      <c r="C66" t="str" cm="1">
        <f t="array" aca="1" ref="C66" ca="1">INDEX(A:A,RANK(B66,B:B))</f>
        <v>UNILEVER ASCC</v>
      </c>
      <c r="D66" s="1">
        <f t="shared" ca="1" si="4"/>
        <v>2243.0515923955172</v>
      </c>
      <c r="E66" s="2">
        <f t="shared" ca="1" si="5"/>
        <v>176.97677064000629</v>
      </c>
      <c r="F66" s="1">
        <f ca="1">IF(Table14[[#This Row],[Column1]]&gt;(0.49),NORMINV(RAND(), 120, 5.7),(RAND()*100+200))</f>
        <v>126.80280616840167</v>
      </c>
      <c r="G66">
        <f t="shared" ca="1" si="6"/>
        <v>0.60488769288291022</v>
      </c>
      <c r="H66">
        <f t="shared" ref="H66:H129" ca="1" si="12">IF(L66&lt;M66,0,IF(L66&gt;M66,IF(G66&gt;(0.51),500,IF(G66&lt;(0.51),0)),0))</f>
        <v>500</v>
      </c>
      <c r="I66" s="3">
        <f t="shared" ca="1" si="7"/>
        <v>871.85151294332763</v>
      </c>
      <c r="J66" s="5">
        <f t="shared" ref="J66:J129" ca="1" si="13">RANDBETWEEN(DATE(2021,3,4),DATE(2021,11,2))</f>
        <v>44302</v>
      </c>
      <c r="K66" s="5">
        <f t="shared" ca="1" si="8"/>
        <v>44386</v>
      </c>
      <c r="L66" s="5">
        <f t="shared" ref="L66:L129" ca="1" si="14">RANDBETWEEN(J66,DATE(2021,11,2))</f>
        <v>44471</v>
      </c>
      <c r="M66" s="5">
        <f t="shared" ca="1" si="9"/>
        <v>44400</v>
      </c>
      <c r="N66" s="2">
        <f ca="1">Table14[[#This Row],[Shipping/frieght]]+Table14[[#This Row],[Expedite fees]]/Table14[[#This Row],[Distance]]</f>
        <v>127.37629831996315</v>
      </c>
      <c r="O66" t="str">
        <f t="shared" ca="1" si="11"/>
        <v>Standard</v>
      </c>
    </row>
    <row r="67" spans="1:15" x14ac:dyDescent="0.55000000000000004">
      <c r="A67" t="s">
        <v>10</v>
      </c>
      <c r="B67">
        <f t="shared" ref="B67:B130" ca="1" si="15">RAND()</f>
        <v>0.53417608056114507</v>
      </c>
      <c r="C67" t="str" cm="1">
        <f t="array" aca="1" ref="C67" ca="1">INDEX(A:A,RANK(B67,B:B))</f>
        <v>CENTRAL STICKS S R O</v>
      </c>
      <c r="D67" s="1">
        <f t="shared" ref="D67:D130" ca="1" si="16">RAND()*20000</f>
        <v>15024.830894644332</v>
      </c>
      <c r="E67" s="2">
        <f t="shared" ref="E67:E130" ca="1" si="17">D67*0.0789</f>
        <v>1185.4591575874379</v>
      </c>
      <c r="F67" s="1">
        <f ca="1">IF(Table14[[#This Row],[Column1]]&gt;(0.49),NORMINV(RAND(), 120, 5.7),(RAND()*100+200))</f>
        <v>112.61371403835125</v>
      </c>
      <c r="G67">
        <f t="shared" ref="G67:G130" ca="1" si="18">RAND()</f>
        <v>0.47878745266694667</v>
      </c>
      <c r="H67">
        <f t="shared" ca="1" si="12"/>
        <v>0</v>
      </c>
      <c r="I67" s="3">
        <f t="shared" ref="I67:I130" ca="1" si="19">NORMINV(RAND(), 1200, 500)</f>
        <v>1111.6976408925195</v>
      </c>
      <c r="J67" s="5">
        <f t="shared" ca="1" si="13"/>
        <v>44287</v>
      </c>
      <c r="K67" s="5">
        <f t="shared" ref="K67:K130" ca="1" si="20">RANDBETWEEN(J67,L67)</f>
        <v>44312</v>
      </c>
      <c r="L67" s="5">
        <f t="shared" ca="1" si="14"/>
        <v>44480</v>
      </c>
      <c r="M67" s="5">
        <f t="shared" ref="M67:M130" ca="1" si="21">K67+14</f>
        <v>44326</v>
      </c>
      <c r="N67" s="2">
        <f ca="1">Table14[[#This Row],[Shipping/frieght]]+Table14[[#This Row],[Expedite fees]]/Table14[[#This Row],[Distance]]</f>
        <v>112.61371403835125</v>
      </c>
      <c r="O67" t="str">
        <f t="shared" ca="1" si="11"/>
        <v>Standard</v>
      </c>
    </row>
    <row r="68" spans="1:15" x14ac:dyDescent="0.55000000000000004">
      <c r="A68" t="s">
        <v>11</v>
      </c>
      <c r="B68">
        <f t="shared" ca="1" si="15"/>
        <v>7.9955543622941549E-3</v>
      </c>
      <c r="C68" t="str" cm="1">
        <f t="array" aca="1" ref="C68" ca="1">INDEX(A:A,RANK(B68,B:B))</f>
        <v>CENTRAL STICKS S R O</v>
      </c>
      <c r="D68" s="1">
        <f t="shared" ca="1" si="16"/>
        <v>14546.978514834602</v>
      </c>
      <c r="E68" s="2">
        <f t="shared" ca="1" si="17"/>
        <v>1147.7566048204501</v>
      </c>
      <c r="F68" s="1">
        <f ca="1">IF(Table14[[#This Row],[Column1]]&gt;(0.49),NORMINV(RAND(), 120, 5.7),(RAND()*100+200))</f>
        <v>226.02626148585759</v>
      </c>
      <c r="G68">
        <f t="shared" ca="1" si="18"/>
        <v>0.45253303278541823</v>
      </c>
      <c r="H68">
        <f t="shared" ca="1" si="12"/>
        <v>0</v>
      </c>
      <c r="I68" s="3">
        <f t="shared" ca="1" si="19"/>
        <v>347.28354559638922</v>
      </c>
      <c r="J68" s="5">
        <f t="shared" ca="1" si="13"/>
        <v>44373</v>
      </c>
      <c r="K68" s="5">
        <f t="shared" ca="1" si="20"/>
        <v>44373</v>
      </c>
      <c r="L68" s="5">
        <f t="shared" ca="1" si="14"/>
        <v>44377</v>
      </c>
      <c r="M68" s="5">
        <f t="shared" ca="1" si="21"/>
        <v>44387</v>
      </c>
      <c r="N68" s="2">
        <f ca="1">Table14[[#This Row],[Shipping/frieght]]+Table14[[#This Row],[Expedite fees]]/Table14[[#This Row],[Distance]]</f>
        <v>226.02626148585759</v>
      </c>
      <c r="O68" t="str">
        <f t="shared" ca="1" si="11"/>
        <v>Expedite</v>
      </c>
    </row>
    <row r="69" spans="1:15" x14ac:dyDescent="0.55000000000000004">
      <c r="A69" t="s">
        <v>12</v>
      </c>
      <c r="B69">
        <f t="shared" ca="1" si="15"/>
        <v>0.90465254440249299</v>
      </c>
      <c r="C69" t="str" cm="1">
        <f t="array" aca="1" ref="C69" ca="1">INDEX(A:A,RANK(B69,B:B))</f>
        <v>CENTRAL STICKS S.R.O.</v>
      </c>
      <c r="D69" s="1">
        <f t="shared" ca="1" si="16"/>
        <v>8812.7970164980488</v>
      </c>
      <c r="E69" s="2">
        <f t="shared" ca="1" si="17"/>
        <v>695.32968460169604</v>
      </c>
      <c r="F69" s="1">
        <f ca="1">IF(Table14[[#This Row],[Column1]]&gt;(0.49),NORMINV(RAND(), 120, 5.7),(RAND()*100+200))</f>
        <v>122.59864631016222</v>
      </c>
      <c r="G69">
        <f t="shared" ca="1" si="18"/>
        <v>0.18889792661161187</v>
      </c>
      <c r="H69">
        <f t="shared" ca="1" si="12"/>
        <v>0</v>
      </c>
      <c r="I69" s="3">
        <f t="shared" ca="1" si="19"/>
        <v>1785.0145572781125</v>
      </c>
      <c r="J69" s="5">
        <f t="shared" ca="1" si="13"/>
        <v>44270</v>
      </c>
      <c r="K69" s="5">
        <f t="shared" ca="1" si="20"/>
        <v>44274</v>
      </c>
      <c r="L69" s="5">
        <f t="shared" ca="1" si="14"/>
        <v>44451</v>
      </c>
      <c r="M69" s="5">
        <f t="shared" ca="1" si="21"/>
        <v>44288</v>
      </c>
      <c r="N69" s="2">
        <f ca="1">Table14[[#This Row],[Shipping/frieght]]+Table14[[#This Row],[Expedite fees]]/Table14[[#This Row],[Distance]]</f>
        <v>122.59864631016222</v>
      </c>
      <c r="O69" t="str">
        <f t="shared" ca="1" si="11"/>
        <v>Standard</v>
      </c>
    </row>
    <row r="70" spans="1:15" x14ac:dyDescent="0.55000000000000004">
      <c r="A70" t="s">
        <v>13</v>
      </c>
      <c r="B70">
        <f t="shared" ca="1" si="15"/>
        <v>0.1616190242600174</v>
      </c>
      <c r="C70" t="str" cm="1">
        <f t="array" aca="1" ref="C70" ca="1">INDEX(A:A,RANK(B70,B:B))</f>
        <v>SOMIC VERPACKUNGSMASCHINEN</v>
      </c>
      <c r="D70" s="1">
        <f t="shared" ca="1" si="16"/>
        <v>10724.352750190355</v>
      </c>
      <c r="E70" s="2">
        <f t="shared" ca="1" si="17"/>
        <v>846.15143199001898</v>
      </c>
      <c r="F70" s="1">
        <f ca="1">IF(Table14[[#This Row],[Column1]]&gt;(0.49),NORMINV(RAND(), 120, 5.7),(RAND()*100+200))</f>
        <v>246.68928855357325</v>
      </c>
      <c r="G70">
        <f t="shared" ca="1" si="18"/>
        <v>0.8261274352084681</v>
      </c>
      <c r="H70">
        <f t="shared" ca="1" si="12"/>
        <v>500</v>
      </c>
      <c r="I70" s="3">
        <f t="shared" ca="1" si="19"/>
        <v>693.17000005988871</v>
      </c>
      <c r="J70" s="5">
        <f t="shared" ca="1" si="13"/>
        <v>44355</v>
      </c>
      <c r="K70" s="5">
        <f t="shared" ca="1" si="20"/>
        <v>44409</v>
      </c>
      <c r="L70" s="5">
        <f t="shared" ca="1" si="14"/>
        <v>44429</v>
      </c>
      <c r="M70" s="5">
        <f t="shared" ca="1" si="21"/>
        <v>44423</v>
      </c>
      <c r="N70" s="2">
        <f ca="1">Table14[[#This Row],[Shipping/frieght]]+Table14[[#This Row],[Expedite fees]]/Table14[[#This Row],[Distance]]</f>
        <v>247.41061232689984</v>
      </c>
      <c r="O70" t="str">
        <f t="shared" ca="1" si="11"/>
        <v>Standard</v>
      </c>
    </row>
    <row r="71" spans="1:15" x14ac:dyDescent="0.55000000000000004">
      <c r="A71" t="s">
        <v>14</v>
      </c>
      <c r="B71">
        <f t="shared" ca="1" si="15"/>
        <v>0.32778577961531108</v>
      </c>
      <c r="C71" t="str" cm="1">
        <f t="array" aca="1" ref="C71" ca="1">INDEX(A:A,RANK(B71,B:B))</f>
        <v>POSIMAT S.A.</v>
      </c>
      <c r="D71" s="1">
        <f t="shared" ca="1" si="16"/>
        <v>972.43513354811512</v>
      </c>
      <c r="E71" s="2">
        <f t="shared" ca="1" si="17"/>
        <v>76.725132036946277</v>
      </c>
      <c r="F71" s="1">
        <f ca="1">IF(Table14[[#This Row],[Column1]]&gt;(0.49),NORMINV(RAND(), 120, 5.7),(RAND()*100+200))</f>
        <v>225.4644540292243</v>
      </c>
      <c r="G71">
        <f t="shared" ca="1" si="18"/>
        <v>0.50621206414586195</v>
      </c>
      <c r="H71">
        <f t="shared" ca="1" si="12"/>
        <v>0</v>
      </c>
      <c r="I71" s="3">
        <f t="shared" ca="1" si="19"/>
        <v>1447.9494254014512</v>
      </c>
      <c r="J71" s="5">
        <f t="shared" ca="1" si="13"/>
        <v>44449</v>
      </c>
      <c r="K71" s="5">
        <f t="shared" ca="1" si="20"/>
        <v>44460</v>
      </c>
      <c r="L71" s="5">
        <f t="shared" ca="1" si="14"/>
        <v>44469</v>
      </c>
      <c r="M71" s="5">
        <f t="shared" ca="1" si="21"/>
        <v>44474</v>
      </c>
      <c r="N71" s="2">
        <f ca="1">Table14[[#This Row],[Shipping/frieght]]+Table14[[#This Row],[Expedite fees]]/Table14[[#This Row],[Distance]]</f>
        <v>225.4644540292243</v>
      </c>
      <c r="O71" t="str">
        <f t="shared" ca="1" si="11"/>
        <v>Expedite</v>
      </c>
    </row>
    <row r="72" spans="1:15" x14ac:dyDescent="0.55000000000000004">
      <c r="A72" t="s">
        <v>16</v>
      </c>
      <c r="B72">
        <f t="shared" ca="1" si="15"/>
        <v>0.46596610319064369</v>
      </c>
      <c r="C72" t="str" cm="1">
        <f t="array" aca="1" ref="C72" ca="1">INDEX(A:A,RANK(B72,B:B))</f>
        <v>CENTRAL STICKS S R O</v>
      </c>
      <c r="D72" s="1">
        <f t="shared" ca="1" si="16"/>
        <v>18529.577775262384</v>
      </c>
      <c r="E72" s="2">
        <f t="shared" ca="1" si="17"/>
        <v>1461.983686468202</v>
      </c>
      <c r="F72" s="1">
        <f ca="1">IF(Table14[[#This Row],[Column1]]&gt;(0.49),NORMINV(RAND(), 120, 5.7),(RAND()*100+200))</f>
        <v>222.88608944494584</v>
      </c>
      <c r="G72">
        <f t="shared" ca="1" si="18"/>
        <v>0.76500672248291957</v>
      </c>
      <c r="H72">
        <f t="shared" ca="1" si="12"/>
        <v>0</v>
      </c>
      <c r="I72" s="3">
        <f t="shared" ca="1" si="19"/>
        <v>1307.0344475625157</v>
      </c>
      <c r="J72" s="5">
        <f t="shared" ca="1" si="13"/>
        <v>44466</v>
      </c>
      <c r="K72" s="5">
        <f t="shared" ca="1" si="20"/>
        <v>44466</v>
      </c>
      <c r="L72" s="5">
        <f t="shared" ca="1" si="14"/>
        <v>44478</v>
      </c>
      <c r="M72" s="5">
        <f t="shared" ca="1" si="21"/>
        <v>44480</v>
      </c>
      <c r="N72" s="2">
        <f ca="1">Table14[[#This Row],[Shipping/frieght]]+Table14[[#This Row],[Expedite fees]]/Table14[[#This Row],[Distance]]</f>
        <v>222.88608944494584</v>
      </c>
      <c r="O72" t="str">
        <f t="shared" ca="1" si="11"/>
        <v>Expedite</v>
      </c>
    </row>
    <row r="73" spans="1:15" x14ac:dyDescent="0.55000000000000004">
      <c r="A73" t="s">
        <v>15</v>
      </c>
      <c r="B73">
        <f t="shared" ca="1" si="15"/>
        <v>0.66028539617148507</v>
      </c>
      <c r="C73" t="str" cm="1">
        <f t="array" aca="1" ref="C73" ca="1">INDEX(A:A,RANK(B73,B:B))</f>
        <v>H&amp;R SOUTH AFRICA (PTY) LTD</v>
      </c>
      <c r="D73" s="1">
        <f t="shared" ca="1" si="16"/>
        <v>6275.230607912903</v>
      </c>
      <c r="E73" s="2">
        <f t="shared" ca="1" si="17"/>
        <v>495.11569496432804</v>
      </c>
      <c r="F73" s="1">
        <f ca="1">IF(Table14[[#This Row],[Column1]]&gt;(0.49),NORMINV(RAND(), 120, 5.7),(RAND()*100+200))</f>
        <v>127.95039142380747</v>
      </c>
      <c r="G73">
        <f t="shared" ca="1" si="18"/>
        <v>0.85660993851964351</v>
      </c>
      <c r="H73">
        <f t="shared" ca="1" si="12"/>
        <v>0</v>
      </c>
      <c r="I73" s="3">
        <f t="shared" ca="1" si="19"/>
        <v>1375.422087293206</v>
      </c>
      <c r="J73" s="5">
        <f t="shared" ca="1" si="13"/>
        <v>44420</v>
      </c>
      <c r="K73" s="5">
        <f t="shared" ca="1" si="20"/>
        <v>44479</v>
      </c>
      <c r="L73" s="5">
        <f t="shared" ca="1" si="14"/>
        <v>44481</v>
      </c>
      <c r="M73" s="5">
        <f t="shared" ca="1" si="21"/>
        <v>44493</v>
      </c>
      <c r="N73" s="2">
        <f ca="1">Table14[[#This Row],[Shipping/frieght]]+Table14[[#This Row],[Expedite fees]]/Table14[[#This Row],[Distance]]</f>
        <v>127.95039142380747</v>
      </c>
      <c r="O73" t="str">
        <f t="shared" ca="1" si="11"/>
        <v>Expedite</v>
      </c>
    </row>
    <row r="74" spans="1:15" x14ac:dyDescent="0.55000000000000004">
      <c r="A74" t="s">
        <v>9</v>
      </c>
      <c r="B74">
        <f t="shared" ca="1" si="15"/>
        <v>0.43101194739619897</v>
      </c>
      <c r="C74" t="str" cm="1">
        <f t="array" aca="1" ref="C74" ca="1">INDEX(A:A,RANK(B74,B:B))</f>
        <v>TAVIL INDEBE S A U</v>
      </c>
      <c r="D74" s="1">
        <f t="shared" ca="1" si="16"/>
        <v>11904.217236809875</v>
      </c>
      <c r="E74" s="2">
        <f t="shared" ca="1" si="17"/>
        <v>939.24273998429908</v>
      </c>
      <c r="F74" s="1">
        <f ca="1">IF(Table14[[#This Row],[Column1]]&gt;(0.49),NORMINV(RAND(), 120, 5.7),(RAND()*100+200))</f>
        <v>249.11081390704794</v>
      </c>
      <c r="G74">
        <f t="shared" ca="1" si="18"/>
        <v>0.85288606596973848</v>
      </c>
      <c r="H74">
        <f t="shared" ca="1" si="12"/>
        <v>500</v>
      </c>
      <c r="I74" s="3">
        <f t="shared" ca="1" si="19"/>
        <v>913.89548801730962</v>
      </c>
      <c r="J74" s="5">
        <f t="shared" ca="1" si="13"/>
        <v>44387</v>
      </c>
      <c r="K74" s="5">
        <f t="shared" ca="1" si="20"/>
        <v>44401</v>
      </c>
      <c r="L74" s="5">
        <f t="shared" ca="1" si="14"/>
        <v>44455</v>
      </c>
      <c r="M74" s="5">
        <f t="shared" ca="1" si="21"/>
        <v>44415</v>
      </c>
      <c r="N74" s="2">
        <f ca="1">Table14[[#This Row],[Shipping/frieght]]+Table14[[#This Row],[Expedite fees]]/Table14[[#This Row],[Distance]]</f>
        <v>249.65792241842132</v>
      </c>
      <c r="O74" t="str">
        <f t="shared" ca="1" si="11"/>
        <v>Standard</v>
      </c>
    </row>
    <row r="75" spans="1:15" x14ac:dyDescent="0.55000000000000004">
      <c r="A75" t="s">
        <v>10</v>
      </c>
      <c r="B75">
        <f t="shared" ca="1" si="15"/>
        <v>0.73836844967601512</v>
      </c>
      <c r="C75" t="str" cm="1">
        <f t="array" aca="1" ref="C75" ca="1">INDEX(A:A,RANK(B75,B:B))</f>
        <v>TAVIL INDEBE S A U</v>
      </c>
      <c r="D75" s="1">
        <f t="shared" ca="1" si="16"/>
        <v>10640.364935452453</v>
      </c>
      <c r="E75" s="2">
        <f t="shared" ca="1" si="17"/>
        <v>839.52479340719856</v>
      </c>
      <c r="F75" s="1">
        <f ca="1">IF(Table14[[#This Row],[Column1]]&gt;(0.49),NORMINV(RAND(), 120, 5.7),(RAND()*100+200))</f>
        <v>120.05181998227835</v>
      </c>
      <c r="G75">
        <f t="shared" ca="1" si="18"/>
        <v>0.74299280543000179</v>
      </c>
      <c r="H75">
        <f t="shared" ca="1" si="12"/>
        <v>0</v>
      </c>
      <c r="I75" s="3">
        <f t="shared" ca="1" si="19"/>
        <v>807.26413662267726</v>
      </c>
      <c r="J75" s="5">
        <f t="shared" ca="1" si="13"/>
        <v>44450</v>
      </c>
      <c r="K75" s="5">
        <f t="shared" ca="1" si="20"/>
        <v>44479</v>
      </c>
      <c r="L75" s="5">
        <f t="shared" ca="1" si="14"/>
        <v>44492</v>
      </c>
      <c r="M75" s="5">
        <f t="shared" ca="1" si="21"/>
        <v>44493</v>
      </c>
      <c r="N75" s="2">
        <f ca="1">Table14[[#This Row],[Shipping/frieght]]+Table14[[#This Row],[Expedite fees]]/Table14[[#This Row],[Distance]]</f>
        <v>120.05181998227835</v>
      </c>
      <c r="O75" t="str">
        <f t="shared" ref="O75:O138" ca="1" si="22">IF(L75&lt;M75,"Expedite",IF(L75&gt;M75,"Standard"))</f>
        <v>Expedite</v>
      </c>
    </row>
    <row r="76" spans="1:15" x14ac:dyDescent="0.55000000000000004">
      <c r="A76" t="s">
        <v>11</v>
      </c>
      <c r="B76">
        <f t="shared" ca="1" si="15"/>
        <v>0.3646380136832541</v>
      </c>
      <c r="C76" t="str" cm="1">
        <f t="array" aca="1" ref="C76" ca="1">INDEX(A:A,RANK(B76,B:B))</f>
        <v>H&amp;R SOUTH AFRICA (PTY) LTD</v>
      </c>
      <c r="D76" s="1">
        <f t="shared" ca="1" si="16"/>
        <v>16049.091780536097</v>
      </c>
      <c r="E76" s="2">
        <f t="shared" ca="1" si="17"/>
        <v>1266.273341484298</v>
      </c>
      <c r="F76" s="1">
        <f ca="1">IF(Table14[[#This Row],[Column1]]&gt;(0.49),NORMINV(RAND(), 120, 5.7),(RAND()*100+200))</f>
        <v>245.69998853661301</v>
      </c>
      <c r="G76">
        <f t="shared" ca="1" si="18"/>
        <v>0.42622345712719645</v>
      </c>
      <c r="H76">
        <f t="shared" ca="1" si="12"/>
        <v>0</v>
      </c>
      <c r="I76" s="3">
        <f t="shared" ca="1" si="19"/>
        <v>943.19077552917111</v>
      </c>
      <c r="J76" s="5">
        <f t="shared" ca="1" si="13"/>
        <v>44305</v>
      </c>
      <c r="K76" s="5">
        <f t="shared" ca="1" si="20"/>
        <v>44346</v>
      </c>
      <c r="L76" s="5">
        <f t="shared" ca="1" si="14"/>
        <v>44364</v>
      </c>
      <c r="M76" s="5">
        <f t="shared" ca="1" si="21"/>
        <v>44360</v>
      </c>
      <c r="N76" s="2">
        <f ca="1">Table14[[#This Row],[Shipping/frieght]]+Table14[[#This Row],[Expedite fees]]/Table14[[#This Row],[Distance]]</f>
        <v>245.69998853661301</v>
      </c>
      <c r="O76" t="str">
        <f t="shared" ca="1" si="22"/>
        <v>Standard</v>
      </c>
    </row>
    <row r="77" spans="1:15" x14ac:dyDescent="0.55000000000000004">
      <c r="A77" t="s">
        <v>12</v>
      </c>
      <c r="B77">
        <f t="shared" ca="1" si="15"/>
        <v>0.36952746963752381</v>
      </c>
      <c r="C77" t="str" cm="1">
        <f t="array" aca="1" ref="C77" ca="1">INDEX(A:A,RANK(B77,B:B))</f>
        <v>SOMIC VERPACKUNGSMASCHINEN</v>
      </c>
      <c r="D77" s="1">
        <f t="shared" ca="1" si="16"/>
        <v>1313.507458496066</v>
      </c>
      <c r="E77" s="2">
        <f t="shared" ca="1" si="17"/>
        <v>103.63573847533961</v>
      </c>
      <c r="F77" s="1">
        <f ca="1">IF(Table14[[#This Row],[Column1]]&gt;(0.49),NORMINV(RAND(), 120, 5.7),(RAND()*100+200))</f>
        <v>236.53614387264321</v>
      </c>
      <c r="G77">
        <f t="shared" ca="1" si="18"/>
        <v>0.48150435892072874</v>
      </c>
      <c r="H77">
        <f t="shared" ca="1" si="12"/>
        <v>0</v>
      </c>
      <c r="I77" s="3">
        <f t="shared" ca="1" si="19"/>
        <v>1459.9261986853144</v>
      </c>
      <c r="J77" s="5">
        <f t="shared" ca="1" si="13"/>
        <v>44431</v>
      </c>
      <c r="K77" s="5">
        <f t="shared" ca="1" si="20"/>
        <v>44452</v>
      </c>
      <c r="L77" s="5">
        <f t="shared" ca="1" si="14"/>
        <v>44475</v>
      </c>
      <c r="M77" s="5">
        <f t="shared" ca="1" si="21"/>
        <v>44466</v>
      </c>
      <c r="N77" s="2">
        <f ca="1">Table14[[#This Row],[Shipping/frieght]]+Table14[[#This Row],[Expedite fees]]/Table14[[#This Row],[Distance]]</f>
        <v>236.53614387264321</v>
      </c>
      <c r="O77" t="str">
        <f t="shared" ca="1" si="22"/>
        <v>Standard</v>
      </c>
    </row>
    <row r="78" spans="1:15" x14ac:dyDescent="0.55000000000000004">
      <c r="A78" t="s">
        <v>13</v>
      </c>
      <c r="B78">
        <f t="shared" ca="1" si="15"/>
        <v>0.82248278027802924</v>
      </c>
      <c r="C78" t="str" cm="1">
        <f t="array" aca="1" ref="C78" ca="1">INDEX(A:A,RANK(B78,B:B))</f>
        <v>UNILEVER ASIA PRIVATE LIMITED</v>
      </c>
      <c r="D78" s="1">
        <f t="shared" ca="1" si="16"/>
        <v>13809.192791301366</v>
      </c>
      <c r="E78" s="2">
        <f t="shared" ca="1" si="17"/>
        <v>1089.5453112336777</v>
      </c>
      <c r="F78" s="1">
        <f ca="1">IF(Table14[[#This Row],[Column1]]&gt;(0.49),NORMINV(RAND(), 120, 5.7),(RAND()*100+200))</f>
        <v>119.61890983344766</v>
      </c>
      <c r="G78">
        <f t="shared" ca="1" si="18"/>
        <v>0.46318674072964827</v>
      </c>
      <c r="H78">
        <f t="shared" ca="1" si="12"/>
        <v>0</v>
      </c>
      <c r="I78" s="3">
        <f t="shared" ca="1" si="19"/>
        <v>-95.021887421109795</v>
      </c>
      <c r="J78" s="5">
        <f t="shared" ca="1" si="13"/>
        <v>44492</v>
      </c>
      <c r="K78" s="5">
        <f t="shared" ca="1" si="20"/>
        <v>44493</v>
      </c>
      <c r="L78" s="5">
        <f t="shared" ca="1" si="14"/>
        <v>44495</v>
      </c>
      <c r="M78" s="5">
        <f t="shared" ca="1" si="21"/>
        <v>44507</v>
      </c>
      <c r="N78" s="2">
        <f ca="1">Table14[[#This Row],[Shipping/frieght]]+Table14[[#This Row],[Expedite fees]]/Table14[[#This Row],[Distance]]</f>
        <v>119.61890983344766</v>
      </c>
      <c r="O78" t="str">
        <f t="shared" ca="1" si="22"/>
        <v>Expedite</v>
      </c>
    </row>
    <row r="79" spans="1:15" x14ac:dyDescent="0.55000000000000004">
      <c r="A79" t="s">
        <v>14</v>
      </c>
      <c r="B79">
        <f t="shared" ca="1" si="15"/>
        <v>0.8954548166289259</v>
      </c>
      <c r="C79" t="str" cm="1">
        <f t="array" aca="1" ref="C79" ca="1">INDEX(A:A,RANK(B79,B:B))</f>
        <v>UNILEVER ASCC</v>
      </c>
      <c r="D79" s="1">
        <f t="shared" ca="1" si="16"/>
        <v>8128.236686623949</v>
      </c>
      <c r="E79" s="2">
        <f t="shared" ca="1" si="17"/>
        <v>641.31787457462951</v>
      </c>
      <c r="F79" s="1">
        <f ca="1">IF(Table14[[#This Row],[Column1]]&gt;(0.49),NORMINV(RAND(), 120, 5.7),(RAND()*100+200))</f>
        <v>109.10794311059894</v>
      </c>
      <c r="G79">
        <f t="shared" ca="1" si="18"/>
        <v>0.26030795604121493</v>
      </c>
      <c r="H79">
        <f t="shared" ca="1" si="12"/>
        <v>0</v>
      </c>
      <c r="I79" s="3">
        <f t="shared" ca="1" si="19"/>
        <v>1643.1212706721394</v>
      </c>
      <c r="J79" s="5">
        <f t="shared" ca="1" si="13"/>
        <v>44319</v>
      </c>
      <c r="K79" s="5">
        <f t="shared" ca="1" si="20"/>
        <v>44382</v>
      </c>
      <c r="L79" s="5">
        <f t="shared" ca="1" si="14"/>
        <v>44442</v>
      </c>
      <c r="M79" s="5">
        <f t="shared" ca="1" si="21"/>
        <v>44396</v>
      </c>
      <c r="N79" s="2">
        <f ca="1">Table14[[#This Row],[Shipping/frieght]]+Table14[[#This Row],[Expedite fees]]/Table14[[#This Row],[Distance]]</f>
        <v>109.10794311059894</v>
      </c>
      <c r="O79" t="str">
        <f t="shared" ca="1" si="22"/>
        <v>Standard</v>
      </c>
    </row>
    <row r="80" spans="1:15" x14ac:dyDescent="0.55000000000000004">
      <c r="A80" t="s">
        <v>16</v>
      </c>
      <c r="B80">
        <f t="shared" ca="1" si="15"/>
        <v>0.38780029469939437</v>
      </c>
      <c r="C80" t="str" cm="1">
        <f t="array" aca="1" ref="C80" ca="1">INDEX(A:A,RANK(B80,B:B))</f>
        <v>CENTRAL STICKS S.R.O.</v>
      </c>
      <c r="D80" s="1">
        <f t="shared" ca="1" si="16"/>
        <v>2439.0385456121667</v>
      </c>
      <c r="E80" s="2">
        <f t="shared" ca="1" si="17"/>
        <v>192.44014124879993</v>
      </c>
      <c r="F80" s="1">
        <f ca="1">IF(Table14[[#This Row],[Column1]]&gt;(0.49),NORMINV(RAND(), 120, 5.7),(RAND()*100+200))</f>
        <v>246.24023019845617</v>
      </c>
      <c r="G80">
        <f t="shared" ca="1" si="18"/>
        <v>0.41008892735682778</v>
      </c>
      <c r="H80">
        <f t="shared" ca="1" si="12"/>
        <v>0</v>
      </c>
      <c r="I80" s="3">
        <f t="shared" ca="1" si="19"/>
        <v>1464.551791056793</v>
      </c>
      <c r="J80" s="5">
        <f t="shared" ca="1" si="13"/>
        <v>44347</v>
      </c>
      <c r="K80" s="5">
        <f t="shared" ca="1" si="20"/>
        <v>44369</v>
      </c>
      <c r="L80" s="5">
        <f t="shared" ca="1" si="14"/>
        <v>44484</v>
      </c>
      <c r="M80" s="5">
        <f t="shared" ca="1" si="21"/>
        <v>44383</v>
      </c>
      <c r="N80" s="2">
        <f ca="1">Table14[[#This Row],[Shipping/frieght]]+Table14[[#This Row],[Expedite fees]]/Table14[[#This Row],[Distance]]</f>
        <v>246.24023019845617</v>
      </c>
      <c r="O80" t="str">
        <f t="shared" ca="1" si="22"/>
        <v>Standard</v>
      </c>
    </row>
    <row r="81" spans="1:15" x14ac:dyDescent="0.55000000000000004">
      <c r="A81" t="s">
        <v>15</v>
      </c>
      <c r="B81">
        <f t="shared" ca="1" si="15"/>
        <v>0.58053408106913928</v>
      </c>
      <c r="C81" t="str" cm="1">
        <f t="array" aca="1" ref="C81" ca="1">INDEX(A:A,RANK(B81,B:B))</f>
        <v>POSIMAT S.A.</v>
      </c>
      <c r="D81" s="1">
        <f t="shared" ca="1" si="16"/>
        <v>8421.5926550328004</v>
      </c>
      <c r="E81" s="2">
        <f t="shared" ca="1" si="17"/>
        <v>664.4636604820879</v>
      </c>
      <c r="F81" s="1">
        <f ca="1">IF(Table14[[#This Row],[Column1]]&gt;(0.49),NORMINV(RAND(), 120, 5.7),(RAND()*100+200))</f>
        <v>113.51107579948413</v>
      </c>
      <c r="G81">
        <f t="shared" ca="1" si="18"/>
        <v>0.91843522238450792</v>
      </c>
      <c r="H81">
        <f t="shared" ca="1" si="12"/>
        <v>0</v>
      </c>
      <c r="I81" s="3">
        <f t="shared" ca="1" si="19"/>
        <v>1463.4389117726384</v>
      </c>
      <c r="J81" s="5">
        <f t="shared" ca="1" si="13"/>
        <v>44489</v>
      </c>
      <c r="K81" s="5">
        <f t="shared" ca="1" si="20"/>
        <v>44492</v>
      </c>
      <c r="L81" s="5">
        <f t="shared" ca="1" si="14"/>
        <v>44494</v>
      </c>
      <c r="M81" s="5">
        <f t="shared" ca="1" si="21"/>
        <v>44506</v>
      </c>
      <c r="N81" s="2">
        <f ca="1">Table14[[#This Row],[Shipping/frieght]]+Table14[[#This Row],[Expedite fees]]/Table14[[#This Row],[Distance]]</f>
        <v>113.51107579948413</v>
      </c>
      <c r="O81" t="str">
        <f t="shared" ca="1" si="22"/>
        <v>Expedite</v>
      </c>
    </row>
    <row r="82" spans="1:15" x14ac:dyDescent="0.55000000000000004">
      <c r="A82" t="s">
        <v>9</v>
      </c>
      <c r="B82">
        <f t="shared" ca="1" si="15"/>
        <v>0.25607710857832722</v>
      </c>
      <c r="C82" t="str" cm="1">
        <f t="array" aca="1" ref="C82" ca="1">INDEX(A:A,RANK(B82,B:B))</f>
        <v>UNILEVER ASCC</v>
      </c>
      <c r="D82" s="1">
        <f t="shared" ca="1" si="16"/>
        <v>5726.3583429952214</v>
      </c>
      <c r="E82" s="2">
        <f t="shared" ca="1" si="17"/>
        <v>451.80967326232297</v>
      </c>
      <c r="F82" s="1">
        <f ca="1">IF(Table14[[#This Row],[Column1]]&gt;(0.49),NORMINV(RAND(), 120, 5.7),(RAND()*100+200))</f>
        <v>278.40343114008817</v>
      </c>
      <c r="G82">
        <f t="shared" ca="1" si="18"/>
        <v>0.82398767981371579</v>
      </c>
      <c r="H82">
        <f t="shared" ca="1" si="12"/>
        <v>500</v>
      </c>
      <c r="I82" s="3">
        <f t="shared" ca="1" si="19"/>
        <v>696.48251415414688</v>
      </c>
      <c r="J82" s="5">
        <f t="shared" ca="1" si="13"/>
        <v>44336</v>
      </c>
      <c r="K82" s="5">
        <f t="shared" ca="1" si="20"/>
        <v>44373</v>
      </c>
      <c r="L82" s="5">
        <f t="shared" ca="1" si="14"/>
        <v>44442</v>
      </c>
      <c r="M82" s="5">
        <f t="shared" ca="1" si="21"/>
        <v>44387</v>
      </c>
      <c r="N82" s="2">
        <f ca="1">Table14[[#This Row],[Shipping/frieght]]+Table14[[#This Row],[Expedite fees]]/Table14[[#This Row],[Distance]]</f>
        <v>279.12132425274905</v>
      </c>
      <c r="O82" t="str">
        <f t="shared" ca="1" si="22"/>
        <v>Standard</v>
      </c>
    </row>
    <row r="83" spans="1:15" x14ac:dyDescent="0.55000000000000004">
      <c r="A83" t="s">
        <v>10</v>
      </c>
      <c r="B83">
        <f t="shared" ca="1" si="15"/>
        <v>0.75328071208481617</v>
      </c>
      <c r="C83" t="str" cm="1">
        <f t="array" aca="1" ref="C83" ca="1">INDEX(A:A,RANK(B83,B:B))</f>
        <v>SOMIC VERPACKUNGSMASCHINEN</v>
      </c>
      <c r="D83" s="1">
        <f t="shared" ca="1" si="16"/>
        <v>12448.407270745494</v>
      </c>
      <c r="E83" s="2">
        <f t="shared" ca="1" si="17"/>
        <v>982.17933366181944</v>
      </c>
      <c r="F83" s="1">
        <f ca="1">IF(Table14[[#This Row],[Column1]]&gt;(0.49),NORMINV(RAND(), 120, 5.7),(RAND()*100+200))</f>
        <v>128.1663243457036</v>
      </c>
      <c r="G83">
        <f t="shared" ca="1" si="18"/>
        <v>0.10890725513127875</v>
      </c>
      <c r="H83">
        <f t="shared" ca="1" si="12"/>
        <v>0</v>
      </c>
      <c r="I83" s="3">
        <f t="shared" ca="1" si="19"/>
        <v>2298.5717406597737</v>
      </c>
      <c r="J83" s="5">
        <f t="shared" ca="1" si="13"/>
        <v>44409</v>
      </c>
      <c r="K83" s="5">
        <f t="shared" ca="1" si="20"/>
        <v>44431</v>
      </c>
      <c r="L83" s="5">
        <f t="shared" ca="1" si="14"/>
        <v>44453</v>
      </c>
      <c r="M83" s="5">
        <f t="shared" ca="1" si="21"/>
        <v>44445</v>
      </c>
      <c r="N83" s="2">
        <f ca="1">Table14[[#This Row],[Shipping/frieght]]+Table14[[#This Row],[Expedite fees]]/Table14[[#This Row],[Distance]]</f>
        <v>128.1663243457036</v>
      </c>
      <c r="O83" t="str">
        <f t="shared" ca="1" si="22"/>
        <v>Standard</v>
      </c>
    </row>
    <row r="84" spans="1:15" x14ac:dyDescent="0.55000000000000004">
      <c r="A84" t="s">
        <v>11</v>
      </c>
      <c r="B84">
        <f t="shared" ca="1" si="15"/>
        <v>0.32917790251445633</v>
      </c>
      <c r="C84" t="str" cm="1">
        <f t="array" aca="1" ref="C84" ca="1">INDEX(A:A,RANK(B84,B:B))</f>
        <v>UNILEVER ASIA PRIVATE LIMITED</v>
      </c>
      <c r="D84" s="1">
        <f t="shared" ca="1" si="16"/>
        <v>15684.782815035282</v>
      </c>
      <c r="E84" s="2">
        <f t="shared" ca="1" si="17"/>
        <v>1237.5293641062838</v>
      </c>
      <c r="F84" s="1">
        <f ca="1">IF(Table14[[#This Row],[Column1]]&gt;(0.49),NORMINV(RAND(), 120, 5.7),(RAND()*100+200))</f>
        <v>280.80473938982857</v>
      </c>
      <c r="G84">
        <f t="shared" ca="1" si="18"/>
        <v>0.8568657074386814</v>
      </c>
      <c r="H84">
        <f t="shared" ca="1" si="12"/>
        <v>0</v>
      </c>
      <c r="I84" s="3">
        <f t="shared" ca="1" si="19"/>
        <v>1701.8095665171109</v>
      </c>
      <c r="J84" s="5">
        <f t="shared" ca="1" si="13"/>
        <v>44331</v>
      </c>
      <c r="K84" s="5">
        <f t="shared" ca="1" si="20"/>
        <v>44426</v>
      </c>
      <c r="L84" s="5">
        <f t="shared" ca="1" si="14"/>
        <v>44436</v>
      </c>
      <c r="M84" s="5">
        <f t="shared" ca="1" si="21"/>
        <v>44440</v>
      </c>
      <c r="N84" s="2">
        <f ca="1">Table14[[#This Row],[Shipping/frieght]]+Table14[[#This Row],[Expedite fees]]/Table14[[#This Row],[Distance]]</f>
        <v>280.80473938982857</v>
      </c>
      <c r="O84" t="str">
        <f t="shared" ca="1" si="22"/>
        <v>Expedite</v>
      </c>
    </row>
    <row r="85" spans="1:15" x14ac:dyDescent="0.55000000000000004">
      <c r="A85" t="s">
        <v>12</v>
      </c>
      <c r="B85">
        <f t="shared" ca="1" si="15"/>
        <v>0.84103582594466852</v>
      </c>
      <c r="C85" t="str" cm="1">
        <f t="array" aca="1" ref="C85" ca="1">INDEX(A:A,RANK(B85,B:B))</f>
        <v>CENTRAL STICKS S R O</v>
      </c>
      <c r="D85" s="1">
        <f t="shared" ca="1" si="16"/>
        <v>9174.9757894179511</v>
      </c>
      <c r="E85" s="2">
        <f t="shared" ca="1" si="17"/>
        <v>723.90558978507636</v>
      </c>
      <c r="F85" s="1">
        <f ca="1">IF(Table14[[#This Row],[Column1]]&gt;(0.49),NORMINV(RAND(), 120, 5.7),(RAND()*100+200))</f>
        <v>128.56001126830893</v>
      </c>
      <c r="G85">
        <f t="shared" ca="1" si="18"/>
        <v>3.9159759859372922E-2</v>
      </c>
      <c r="H85">
        <f t="shared" ca="1" si="12"/>
        <v>0</v>
      </c>
      <c r="I85" s="3">
        <f t="shared" ca="1" si="19"/>
        <v>846.40558748053309</v>
      </c>
      <c r="J85" s="5">
        <f t="shared" ca="1" si="13"/>
        <v>44460</v>
      </c>
      <c r="K85" s="5">
        <f t="shared" ca="1" si="20"/>
        <v>44472</v>
      </c>
      <c r="L85" s="5">
        <f t="shared" ca="1" si="14"/>
        <v>44492</v>
      </c>
      <c r="M85" s="5">
        <f t="shared" ca="1" si="21"/>
        <v>44486</v>
      </c>
      <c r="N85" s="2">
        <f ca="1">Table14[[#This Row],[Shipping/frieght]]+Table14[[#This Row],[Expedite fees]]/Table14[[#This Row],[Distance]]</f>
        <v>128.56001126830893</v>
      </c>
      <c r="O85" t="str">
        <f t="shared" ca="1" si="22"/>
        <v>Standard</v>
      </c>
    </row>
    <row r="86" spans="1:15" x14ac:dyDescent="0.55000000000000004">
      <c r="A86" t="s">
        <v>13</v>
      </c>
      <c r="B86">
        <f t="shared" ca="1" si="15"/>
        <v>3.0966714846338284E-2</v>
      </c>
      <c r="C86" t="str" cm="1">
        <f t="array" aca="1" ref="C86" ca="1">INDEX(A:A,RANK(B86,B:B))</f>
        <v>POSIMAT S.A.</v>
      </c>
      <c r="D86" s="1">
        <f t="shared" ca="1" si="16"/>
        <v>9708.2652221386124</v>
      </c>
      <c r="E86" s="2">
        <f t="shared" ca="1" si="17"/>
        <v>765.98212602673652</v>
      </c>
      <c r="F86" s="1">
        <f ca="1">IF(Table14[[#This Row],[Column1]]&gt;(0.49),NORMINV(RAND(), 120, 5.7),(RAND()*100+200))</f>
        <v>257.16865306399683</v>
      </c>
      <c r="G86">
        <f t="shared" ca="1" si="18"/>
        <v>0.39085345670584326</v>
      </c>
      <c r="H86">
        <f t="shared" ca="1" si="12"/>
        <v>0</v>
      </c>
      <c r="I86" s="3">
        <f t="shared" ca="1" si="19"/>
        <v>1328.8237139808696</v>
      </c>
      <c r="J86" s="5">
        <f t="shared" ca="1" si="13"/>
        <v>44374</v>
      </c>
      <c r="K86" s="5">
        <f t="shared" ca="1" si="20"/>
        <v>44418</v>
      </c>
      <c r="L86" s="5">
        <f t="shared" ca="1" si="14"/>
        <v>44445</v>
      </c>
      <c r="M86" s="5">
        <f t="shared" ca="1" si="21"/>
        <v>44432</v>
      </c>
      <c r="N86" s="2">
        <f ca="1">Table14[[#This Row],[Shipping/frieght]]+Table14[[#This Row],[Expedite fees]]/Table14[[#This Row],[Distance]]</f>
        <v>257.16865306399683</v>
      </c>
      <c r="O86" t="str">
        <f t="shared" ca="1" si="22"/>
        <v>Standard</v>
      </c>
    </row>
    <row r="87" spans="1:15" x14ac:dyDescent="0.55000000000000004">
      <c r="A87" t="s">
        <v>14</v>
      </c>
      <c r="B87">
        <f t="shared" ca="1" si="15"/>
        <v>0.64409737123612154</v>
      </c>
      <c r="C87" t="str" cm="1">
        <f t="array" aca="1" ref="C87" ca="1">INDEX(A:A,RANK(B87,B:B))</f>
        <v>CENTRAL STICKS S R O</v>
      </c>
      <c r="D87" s="1">
        <f t="shared" ca="1" si="16"/>
        <v>6392.7522135030349</v>
      </c>
      <c r="E87" s="2">
        <f t="shared" ca="1" si="17"/>
        <v>504.38814964538943</v>
      </c>
      <c r="F87" s="1">
        <f ca="1">IF(Table14[[#This Row],[Column1]]&gt;(0.49),NORMINV(RAND(), 120, 5.7),(RAND()*100+200))</f>
        <v>120.0838679306861</v>
      </c>
      <c r="G87">
        <f t="shared" ca="1" si="18"/>
        <v>0.14195107660838235</v>
      </c>
      <c r="H87">
        <f t="shared" ca="1" si="12"/>
        <v>0</v>
      </c>
      <c r="I87" s="3">
        <f t="shared" ca="1" si="19"/>
        <v>828.24711856917986</v>
      </c>
      <c r="J87" s="5">
        <f t="shared" ca="1" si="13"/>
        <v>44423</v>
      </c>
      <c r="K87" s="5">
        <f t="shared" ca="1" si="20"/>
        <v>44425</v>
      </c>
      <c r="L87" s="5">
        <f t="shared" ca="1" si="14"/>
        <v>44427</v>
      </c>
      <c r="M87" s="5">
        <f t="shared" ca="1" si="21"/>
        <v>44439</v>
      </c>
      <c r="N87" s="2">
        <f ca="1">Table14[[#This Row],[Shipping/frieght]]+Table14[[#This Row],[Expedite fees]]/Table14[[#This Row],[Distance]]</f>
        <v>120.0838679306861</v>
      </c>
      <c r="O87" t="str">
        <f t="shared" ca="1" si="22"/>
        <v>Expedite</v>
      </c>
    </row>
    <row r="88" spans="1:15" x14ac:dyDescent="0.55000000000000004">
      <c r="A88" t="s">
        <v>16</v>
      </c>
      <c r="B88">
        <f t="shared" ca="1" si="15"/>
        <v>0.55483569466179006</v>
      </c>
      <c r="C88" t="str" cm="1">
        <f t="array" aca="1" ref="C88" ca="1">INDEX(A:A,RANK(B88,B:B))</f>
        <v>UNILEVER ASIA PRIVATE LIMITED</v>
      </c>
      <c r="D88" s="1">
        <f t="shared" ca="1" si="16"/>
        <v>941.61522748000164</v>
      </c>
      <c r="E88" s="2">
        <f t="shared" ca="1" si="17"/>
        <v>74.293441448172132</v>
      </c>
      <c r="F88" s="1">
        <f ca="1">IF(Table14[[#This Row],[Column1]]&gt;(0.49),NORMINV(RAND(), 120, 5.7),(RAND()*100+200))</f>
        <v>122.94852907738961</v>
      </c>
      <c r="G88">
        <f t="shared" ca="1" si="18"/>
        <v>0.41147202413793593</v>
      </c>
      <c r="H88">
        <f t="shared" ca="1" si="12"/>
        <v>0</v>
      </c>
      <c r="I88" s="3">
        <f t="shared" ca="1" si="19"/>
        <v>1073.5272427134141</v>
      </c>
      <c r="J88" s="5">
        <f t="shared" ca="1" si="13"/>
        <v>44447</v>
      </c>
      <c r="K88" s="5">
        <f t="shared" ca="1" si="20"/>
        <v>44461</v>
      </c>
      <c r="L88" s="5">
        <f t="shared" ca="1" si="14"/>
        <v>44478</v>
      </c>
      <c r="M88" s="5">
        <f t="shared" ca="1" si="21"/>
        <v>44475</v>
      </c>
      <c r="N88" s="2">
        <f ca="1">Table14[[#This Row],[Shipping/frieght]]+Table14[[#This Row],[Expedite fees]]/Table14[[#This Row],[Distance]]</f>
        <v>122.94852907738961</v>
      </c>
      <c r="O88" t="str">
        <f t="shared" ca="1" si="22"/>
        <v>Standard</v>
      </c>
    </row>
    <row r="89" spans="1:15" x14ac:dyDescent="0.55000000000000004">
      <c r="A89" t="s">
        <v>15</v>
      </c>
      <c r="B89">
        <f t="shared" ca="1" si="15"/>
        <v>0.17420386865647008</v>
      </c>
      <c r="C89" t="str" cm="1">
        <f t="array" aca="1" ref="C89" ca="1">INDEX(A:A,RANK(B89,B:B))</f>
        <v>UNILEVER ASIA PRIVATE LIMITED</v>
      </c>
      <c r="D89" s="1">
        <f t="shared" ca="1" si="16"/>
        <v>8404.0174139616756</v>
      </c>
      <c r="E89" s="2">
        <f t="shared" ca="1" si="17"/>
        <v>663.07697396157619</v>
      </c>
      <c r="F89" s="1">
        <f ca="1">IF(Table14[[#This Row],[Column1]]&gt;(0.49),NORMINV(RAND(), 120, 5.7),(RAND()*100+200))</f>
        <v>286.1026820107146</v>
      </c>
      <c r="G89">
        <f t="shared" ca="1" si="18"/>
        <v>0.77957117266703702</v>
      </c>
      <c r="H89">
        <f t="shared" ca="1" si="12"/>
        <v>500</v>
      </c>
      <c r="I89" s="3">
        <f t="shared" ca="1" si="19"/>
        <v>1601.0557108797109</v>
      </c>
      <c r="J89" s="5">
        <f t="shared" ca="1" si="13"/>
        <v>44333</v>
      </c>
      <c r="K89" s="5">
        <f t="shared" ca="1" si="20"/>
        <v>44343</v>
      </c>
      <c r="L89" s="5">
        <f t="shared" ca="1" si="14"/>
        <v>44373</v>
      </c>
      <c r="M89" s="5">
        <f t="shared" ca="1" si="21"/>
        <v>44357</v>
      </c>
      <c r="N89" s="2">
        <f ca="1">Table14[[#This Row],[Shipping/frieght]]+Table14[[#This Row],[Expedite fees]]/Table14[[#This Row],[Distance]]</f>
        <v>286.41497595314416</v>
      </c>
      <c r="O89" t="str">
        <f t="shared" ca="1" si="22"/>
        <v>Standard</v>
      </c>
    </row>
    <row r="90" spans="1:15" x14ac:dyDescent="0.55000000000000004">
      <c r="A90" t="s">
        <v>9</v>
      </c>
      <c r="B90">
        <f t="shared" ca="1" si="15"/>
        <v>0.86343289956950176</v>
      </c>
      <c r="C90" t="str" cm="1">
        <f t="array" aca="1" ref="C90" ca="1">INDEX(A:A,RANK(B90,B:B))</f>
        <v>POSIMAT S.A.</v>
      </c>
      <c r="D90" s="1">
        <f t="shared" ca="1" si="16"/>
        <v>19794.370022288385</v>
      </c>
      <c r="E90" s="2">
        <f t="shared" ca="1" si="17"/>
        <v>1561.7757947585535</v>
      </c>
      <c r="F90" s="1">
        <f ca="1">IF(Table14[[#This Row],[Column1]]&gt;(0.49),NORMINV(RAND(), 120, 5.7),(RAND()*100+200))</f>
        <v>123.36089714230727</v>
      </c>
      <c r="G90">
        <f t="shared" ca="1" si="18"/>
        <v>0.88297308435252453</v>
      </c>
      <c r="H90">
        <f t="shared" ca="1" si="12"/>
        <v>0</v>
      </c>
      <c r="I90" s="3">
        <f t="shared" ca="1" si="19"/>
        <v>700.38971752232851</v>
      </c>
      <c r="J90" s="5">
        <f t="shared" ca="1" si="13"/>
        <v>44380</v>
      </c>
      <c r="K90" s="5">
        <f t="shared" ca="1" si="20"/>
        <v>44382</v>
      </c>
      <c r="L90" s="5">
        <f t="shared" ca="1" si="14"/>
        <v>44382</v>
      </c>
      <c r="M90" s="5">
        <f t="shared" ca="1" si="21"/>
        <v>44396</v>
      </c>
      <c r="N90" s="2">
        <f ca="1">Table14[[#This Row],[Shipping/frieght]]+Table14[[#This Row],[Expedite fees]]/Table14[[#This Row],[Distance]]</f>
        <v>123.36089714230727</v>
      </c>
      <c r="O90" t="str">
        <f t="shared" ca="1" si="22"/>
        <v>Expedite</v>
      </c>
    </row>
    <row r="91" spans="1:15" x14ac:dyDescent="0.55000000000000004">
      <c r="A91" t="s">
        <v>10</v>
      </c>
      <c r="B91">
        <f t="shared" ca="1" si="15"/>
        <v>0.91884490737940128</v>
      </c>
      <c r="C91" t="str" cm="1">
        <f t="array" aca="1" ref="C91" ca="1">INDEX(A:A,RANK(B91,B:B))</f>
        <v>TAVIL INDEBE S A U</v>
      </c>
      <c r="D91" s="1">
        <f t="shared" ca="1" si="16"/>
        <v>1340.4675856284598</v>
      </c>
      <c r="E91" s="2">
        <f t="shared" ca="1" si="17"/>
        <v>105.76289250608548</v>
      </c>
      <c r="F91" s="1">
        <f ca="1">IF(Table14[[#This Row],[Column1]]&gt;(0.49),NORMINV(RAND(), 120, 5.7),(RAND()*100+200))</f>
        <v>112.65448364198168</v>
      </c>
      <c r="G91">
        <f t="shared" ca="1" si="18"/>
        <v>0.74426507536055109</v>
      </c>
      <c r="H91">
        <f t="shared" ca="1" si="12"/>
        <v>500</v>
      </c>
      <c r="I91" s="3">
        <f t="shared" ca="1" si="19"/>
        <v>1537.5922651769047</v>
      </c>
      <c r="J91" s="5">
        <f t="shared" ca="1" si="13"/>
        <v>44452</v>
      </c>
      <c r="K91" s="5">
        <f t="shared" ca="1" si="20"/>
        <v>44460</v>
      </c>
      <c r="L91" s="5">
        <f t="shared" ca="1" si="14"/>
        <v>44493</v>
      </c>
      <c r="M91" s="5">
        <f t="shared" ca="1" si="21"/>
        <v>44474</v>
      </c>
      <c r="N91" s="2">
        <f ca="1">Table14[[#This Row],[Shipping/frieght]]+Table14[[#This Row],[Expedite fees]]/Table14[[#This Row],[Distance]]</f>
        <v>112.97966737978</v>
      </c>
      <c r="O91" t="str">
        <f t="shared" ca="1" si="22"/>
        <v>Standard</v>
      </c>
    </row>
    <row r="92" spans="1:15" x14ac:dyDescent="0.55000000000000004">
      <c r="A92" t="s">
        <v>11</v>
      </c>
      <c r="B92">
        <f t="shared" ca="1" si="15"/>
        <v>2.5510900880819531E-2</v>
      </c>
      <c r="C92" t="str" cm="1">
        <f t="array" aca="1" ref="C92" ca="1">INDEX(A:A,RANK(B92,B:B))</f>
        <v>TAVIL INDEBE S A U</v>
      </c>
      <c r="D92" s="1">
        <f t="shared" ca="1" si="16"/>
        <v>6188.3683863682545</v>
      </c>
      <c r="E92" s="2">
        <f t="shared" ca="1" si="17"/>
        <v>488.26226568445526</v>
      </c>
      <c r="F92" s="1">
        <f ca="1">IF(Table14[[#This Row],[Column1]]&gt;(0.49),NORMINV(RAND(), 120, 5.7),(RAND()*100+200))</f>
        <v>263.45421882214373</v>
      </c>
      <c r="G92">
        <f t="shared" ca="1" si="18"/>
        <v>0.39597805347712989</v>
      </c>
      <c r="H92">
        <f t="shared" ca="1" si="12"/>
        <v>0</v>
      </c>
      <c r="I92" s="3">
        <f t="shared" ca="1" si="19"/>
        <v>744.74694072797024</v>
      </c>
      <c r="J92" s="5">
        <f t="shared" ca="1" si="13"/>
        <v>44433</v>
      </c>
      <c r="K92" s="5">
        <f t="shared" ca="1" si="20"/>
        <v>44433</v>
      </c>
      <c r="L92" s="5">
        <f t="shared" ca="1" si="14"/>
        <v>44450</v>
      </c>
      <c r="M92" s="5">
        <f t="shared" ca="1" si="21"/>
        <v>44447</v>
      </c>
      <c r="N92" s="2">
        <f ca="1">Table14[[#This Row],[Shipping/frieght]]+Table14[[#This Row],[Expedite fees]]/Table14[[#This Row],[Distance]]</f>
        <v>263.45421882214373</v>
      </c>
      <c r="O92" t="str">
        <f t="shared" ca="1" si="22"/>
        <v>Standard</v>
      </c>
    </row>
    <row r="93" spans="1:15" x14ac:dyDescent="0.55000000000000004">
      <c r="A93" t="s">
        <v>12</v>
      </c>
      <c r="B93">
        <f t="shared" ca="1" si="15"/>
        <v>0.22435840490011882</v>
      </c>
      <c r="C93" t="str" cm="1">
        <f t="array" aca="1" ref="C93" ca="1">INDEX(A:A,RANK(B93,B:B))</f>
        <v>UNILEVER ASCC</v>
      </c>
      <c r="D93" s="1">
        <f t="shared" ca="1" si="16"/>
        <v>18213.754348435854</v>
      </c>
      <c r="E93" s="2">
        <f t="shared" ca="1" si="17"/>
        <v>1437.0652180915888</v>
      </c>
      <c r="F93" s="1">
        <f ca="1">IF(Table14[[#This Row],[Column1]]&gt;(0.49),NORMINV(RAND(), 120, 5.7),(RAND()*100+200))</f>
        <v>285.37519735237674</v>
      </c>
      <c r="G93">
        <f t="shared" ca="1" si="18"/>
        <v>0.86469910854917853</v>
      </c>
      <c r="H93">
        <f t="shared" ca="1" si="12"/>
        <v>0</v>
      </c>
      <c r="I93" s="3">
        <f t="shared" ca="1" si="19"/>
        <v>1879.8076250003555</v>
      </c>
      <c r="J93" s="5">
        <f t="shared" ca="1" si="13"/>
        <v>44500</v>
      </c>
      <c r="K93" s="5">
        <f t="shared" ca="1" si="20"/>
        <v>44500</v>
      </c>
      <c r="L93" s="5">
        <f t="shared" ca="1" si="14"/>
        <v>44501</v>
      </c>
      <c r="M93" s="5">
        <f t="shared" ca="1" si="21"/>
        <v>44514</v>
      </c>
      <c r="N93" s="2">
        <f ca="1">Table14[[#This Row],[Shipping/frieght]]+Table14[[#This Row],[Expedite fees]]/Table14[[#This Row],[Distance]]</f>
        <v>285.37519735237674</v>
      </c>
      <c r="O93" t="str">
        <f t="shared" ca="1" si="22"/>
        <v>Expedite</v>
      </c>
    </row>
    <row r="94" spans="1:15" x14ac:dyDescent="0.55000000000000004">
      <c r="A94" t="s">
        <v>13</v>
      </c>
      <c r="B94">
        <f t="shared" ca="1" si="15"/>
        <v>0.54032499201800488</v>
      </c>
      <c r="C94" t="str" cm="1">
        <f t="array" aca="1" ref="C94" ca="1">INDEX(A:A,RANK(B94,B:B))</f>
        <v>SOMIC VERPACKUNGSMASCHINEN</v>
      </c>
      <c r="D94" s="1">
        <f t="shared" ca="1" si="16"/>
        <v>5101.7166345892902</v>
      </c>
      <c r="E94" s="2">
        <f t="shared" ca="1" si="17"/>
        <v>402.52544246909497</v>
      </c>
      <c r="F94" s="1">
        <f ca="1">IF(Table14[[#This Row],[Column1]]&gt;(0.49),NORMINV(RAND(), 120, 5.7),(RAND()*100+200))</f>
        <v>118.32167474293475</v>
      </c>
      <c r="G94">
        <f t="shared" ca="1" si="18"/>
        <v>0.15220936517209527</v>
      </c>
      <c r="H94">
        <f t="shared" ca="1" si="12"/>
        <v>0</v>
      </c>
      <c r="I94" s="3">
        <f t="shared" ca="1" si="19"/>
        <v>1776.813661218785</v>
      </c>
      <c r="J94" s="5">
        <f t="shared" ca="1" si="13"/>
        <v>44373</v>
      </c>
      <c r="K94" s="5">
        <f t="shared" ca="1" si="20"/>
        <v>44380</v>
      </c>
      <c r="L94" s="5">
        <f t="shared" ca="1" si="14"/>
        <v>44401</v>
      </c>
      <c r="M94" s="5">
        <f t="shared" ca="1" si="21"/>
        <v>44394</v>
      </c>
      <c r="N94" s="2">
        <f ca="1">Table14[[#This Row],[Shipping/frieght]]+Table14[[#This Row],[Expedite fees]]/Table14[[#This Row],[Distance]]</f>
        <v>118.32167474293475</v>
      </c>
      <c r="O94" t="str">
        <f t="shared" ca="1" si="22"/>
        <v>Standard</v>
      </c>
    </row>
    <row r="95" spans="1:15" x14ac:dyDescent="0.55000000000000004">
      <c r="A95" t="s">
        <v>14</v>
      </c>
      <c r="B95">
        <f t="shared" ca="1" si="15"/>
        <v>0.1929196033131293</v>
      </c>
      <c r="C95" t="str" cm="1">
        <f t="array" aca="1" ref="C95" ca="1">INDEX(A:A,RANK(B95,B:B))</f>
        <v>UNILEVER ASIA PRIVATE LIMITED</v>
      </c>
      <c r="D95" s="1">
        <f t="shared" ca="1" si="16"/>
        <v>12829.299627102657</v>
      </c>
      <c r="E95" s="2">
        <f t="shared" ca="1" si="17"/>
        <v>1012.2317405783996</v>
      </c>
      <c r="F95" s="1">
        <f ca="1">IF(Table14[[#This Row],[Column1]]&gt;(0.49),NORMINV(RAND(), 120, 5.7),(RAND()*100+200))</f>
        <v>270.28172829312291</v>
      </c>
      <c r="G95">
        <f t="shared" ca="1" si="18"/>
        <v>0.94610183393122205</v>
      </c>
      <c r="H95">
        <f t="shared" ca="1" si="12"/>
        <v>500</v>
      </c>
      <c r="I95" s="3">
        <f t="shared" ca="1" si="19"/>
        <v>670.09169501418705</v>
      </c>
      <c r="J95" s="5">
        <f t="shared" ca="1" si="13"/>
        <v>44349</v>
      </c>
      <c r="K95" s="5">
        <f t="shared" ca="1" si="20"/>
        <v>44395</v>
      </c>
      <c r="L95" s="5">
        <f t="shared" ca="1" si="14"/>
        <v>44500</v>
      </c>
      <c r="M95" s="5">
        <f t="shared" ca="1" si="21"/>
        <v>44409</v>
      </c>
      <c r="N95" s="2">
        <f ca="1">Table14[[#This Row],[Shipping/frieght]]+Table14[[#This Row],[Expedite fees]]/Table14[[#This Row],[Distance]]</f>
        <v>271.02789483080761</v>
      </c>
      <c r="O95" t="str">
        <f t="shared" ca="1" si="22"/>
        <v>Standard</v>
      </c>
    </row>
    <row r="96" spans="1:15" x14ac:dyDescent="0.55000000000000004">
      <c r="A96" t="s">
        <v>16</v>
      </c>
      <c r="B96">
        <f t="shared" ca="1" si="15"/>
        <v>0.65119938284536072</v>
      </c>
      <c r="C96" t="str" cm="1">
        <f t="array" aca="1" ref="C96" ca="1">INDEX(A:A,RANK(B96,B:B))</f>
        <v>CENTRAL STICKS S.R.O.</v>
      </c>
      <c r="D96" s="1">
        <f t="shared" ca="1" si="16"/>
        <v>5295.5359696985679</v>
      </c>
      <c r="E96" s="2">
        <f t="shared" ca="1" si="17"/>
        <v>417.817788009217</v>
      </c>
      <c r="F96" s="1">
        <f ca="1">IF(Table14[[#This Row],[Column1]]&gt;(0.49),NORMINV(RAND(), 120, 5.7),(RAND()*100+200))</f>
        <v>117.71106730922678</v>
      </c>
      <c r="G96">
        <f t="shared" ca="1" si="18"/>
        <v>8.4108706480912065E-2</v>
      </c>
      <c r="H96">
        <f t="shared" ca="1" si="12"/>
        <v>0</v>
      </c>
      <c r="I96" s="3">
        <f t="shared" ca="1" si="19"/>
        <v>1423.957530977438</v>
      </c>
      <c r="J96" s="5">
        <f t="shared" ca="1" si="13"/>
        <v>44485</v>
      </c>
      <c r="K96" s="5">
        <f t="shared" ca="1" si="20"/>
        <v>44497</v>
      </c>
      <c r="L96" s="5">
        <f t="shared" ca="1" si="14"/>
        <v>44498</v>
      </c>
      <c r="M96" s="5">
        <f t="shared" ca="1" si="21"/>
        <v>44511</v>
      </c>
      <c r="N96" s="2">
        <f ca="1">Table14[[#This Row],[Shipping/frieght]]+Table14[[#This Row],[Expedite fees]]/Table14[[#This Row],[Distance]]</f>
        <v>117.71106730922678</v>
      </c>
      <c r="O96" t="str">
        <f t="shared" ca="1" si="22"/>
        <v>Expedite</v>
      </c>
    </row>
    <row r="97" spans="1:15" x14ac:dyDescent="0.55000000000000004">
      <c r="A97" t="s">
        <v>15</v>
      </c>
      <c r="B97">
        <f t="shared" ca="1" si="15"/>
        <v>0.50460229934649314</v>
      </c>
      <c r="C97" t="str" cm="1">
        <f t="array" aca="1" ref="C97" ca="1">INDEX(A:A,RANK(B97,B:B))</f>
        <v>TAVIL INDEBE S A U</v>
      </c>
      <c r="D97" s="1">
        <f t="shared" ca="1" si="16"/>
        <v>11494.742780885101</v>
      </c>
      <c r="E97" s="2">
        <f t="shared" ca="1" si="17"/>
        <v>906.93520541183443</v>
      </c>
      <c r="F97" s="1">
        <f ca="1">IF(Table14[[#This Row],[Column1]]&gt;(0.49),NORMINV(RAND(), 120, 5.7),(RAND()*100+200))</f>
        <v>117.99043876634208</v>
      </c>
      <c r="G97">
        <f t="shared" ca="1" si="18"/>
        <v>0.17220318559850667</v>
      </c>
      <c r="H97">
        <f t="shared" ca="1" si="12"/>
        <v>0</v>
      </c>
      <c r="I97" s="3">
        <f t="shared" ca="1" si="19"/>
        <v>660.25886164132942</v>
      </c>
      <c r="J97" s="5">
        <f t="shared" ca="1" si="13"/>
        <v>44355</v>
      </c>
      <c r="K97" s="5">
        <f t="shared" ca="1" si="20"/>
        <v>44488</v>
      </c>
      <c r="L97" s="5">
        <f t="shared" ca="1" si="14"/>
        <v>44494</v>
      </c>
      <c r="M97" s="5">
        <f t="shared" ca="1" si="21"/>
        <v>44502</v>
      </c>
      <c r="N97" s="2">
        <f ca="1">Table14[[#This Row],[Shipping/frieght]]+Table14[[#This Row],[Expedite fees]]/Table14[[#This Row],[Distance]]</f>
        <v>117.99043876634208</v>
      </c>
      <c r="O97" t="str">
        <f t="shared" ca="1" si="22"/>
        <v>Expedite</v>
      </c>
    </row>
    <row r="98" spans="1:15" x14ac:dyDescent="0.55000000000000004">
      <c r="A98" t="s">
        <v>9</v>
      </c>
      <c r="B98">
        <f t="shared" ca="1" si="15"/>
        <v>0.49351622777358484</v>
      </c>
      <c r="C98" t="str" cm="1">
        <f t="array" aca="1" ref="C98" ca="1">INDEX(A:A,RANK(B98,B:B))</f>
        <v>CENTRAL STICKS S R O</v>
      </c>
      <c r="D98" s="1">
        <f t="shared" ca="1" si="16"/>
        <v>16614.837283528144</v>
      </c>
      <c r="E98" s="2">
        <f t="shared" ca="1" si="17"/>
        <v>1310.9106616703705</v>
      </c>
      <c r="F98" s="1">
        <f ca="1">IF(Table14[[#This Row],[Column1]]&gt;(0.49),NORMINV(RAND(), 120, 5.7),(RAND()*100+200))</f>
        <v>113.96410098243696</v>
      </c>
      <c r="G98">
        <f t="shared" ca="1" si="18"/>
        <v>0.17528672086351904</v>
      </c>
      <c r="H98">
        <f t="shared" ca="1" si="12"/>
        <v>0</v>
      </c>
      <c r="I98" s="3">
        <f t="shared" ca="1" si="19"/>
        <v>815.28770369802862</v>
      </c>
      <c r="J98" s="5">
        <f t="shared" ca="1" si="13"/>
        <v>44394</v>
      </c>
      <c r="K98" s="5">
        <f t="shared" ca="1" si="20"/>
        <v>44469</v>
      </c>
      <c r="L98" s="5">
        <f t="shared" ca="1" si="14"/>
        <v>44477</v>
      </c>
      <c r="M98" s="5">
        <f t="shared" ca="1" si="21"/>
        <v>44483</v>
      </c>
      <c r="N98" s="2">
        <f ca="1">Table14[[#This Row],[Shipping/frieght]]+Table14[[#This Row],[Expedite fees]]/Table14[[#This Row],[Distance]]</f>
        <v>113.96410098243696</v>
      </c>
      <c r="O98" t="str">
        <f t="shared" ca="1" si="22"/>
        <v>Expedite</v>
      </c>
    </row>
    <row r="99" spans="1:15" x14ac:dyDescent="0.55000000000000004">
      <c r="A99" t="s">
        <v>10</v>
      </c>
      <c r="B99">
        <f t="shared" ca="1" si="15"/>
        <v>4.1797291170430739E-2</v>
      </c>
      <c r="C99" t="str" cm="1">
        <f t="array" aca="1" ref="C99" ca="1">INDEX(A:A,RANK(B99,B:B))</f>
        <v>UNILEVER ASIA PRIVATE LIMITED</v>
      </c>
      <c r="D99" s="1">
        <f t="shared" ca="1" si="16"/>
        <v>13434.035414711901</v>
      </c>
      <c r="E99" s="2">
        <f t="shared" ca="1" si="17"/>
        <v>1059.945394220769</v>
      </c>
      <c r="F99" s="1">
        <f ca="1">IF(Table14[[#This Row],[Column1]]&gt;(0.49),NORMINV(RAND(), 120, 5.7),(RAND()*100+200))</f>
        <v>230.52927564751596</v>
      </c>
      <c r="G99">
        <f t="shared" ca="1" si="18"/>
        <v>0.72207099951442189</v>
      </c>
      <c r="H99">
        <f t="shared" ca="1" si="12"/>
        <v>0</v>
      </c>
      <c r="I99" s="3">
        <f t="shared" ca="1" si="19"/>
        <v>1075.9588839381042</v>
      </c>
      <c r="J99" s="5">
        <f t="shared" ca="1" si="13"/>
        <v>44489</v>
      </c>
      <c r="K99" s="5">
        <f t="shared" ca="1" si="20"/>
        <v>44490</v>
      </c>
      <c r="L99" s="5">
        <f t="shared" ca="1" si="14"/>
        <v>44497</v>
      </c>
      <c r="M99" s="5">
        <f t="shared" ca="1" si="21"/>
        <v>44504</v>
      </c>
      <c r="N99" s="2">
        <f ca="1">Table14[[#This Row],[Shipping/frieght]]+Table14[[#This Row],[Expedite fees]]/Table14[[#This Row],[Distance]]</f>
        <v>230.52927564751596</v>
      </c>
      <c r="O99" t="str">
        <f t="shared" ca="1" si="22"/>
        <v>Expedite</v>
      </c>
    </row>
    <row r="100" spans="1:15" x14ac:dyDescent="0.55000000000000004">
      <c r="A100" t="s">
        <v>11</v>
      </c>
      <c r="B100">
        <f t="shared" ca="1" si="15"/>
        <v>0.1774089899955833</v>
      </c>
      <c r="C100" t="str" cm="1">
        <f t="array" aca="1" ref="C100" ca="1">INDEX(A:A,RANK(B100,B:B))</f>
        <v>UNILEVER ASCC</v>
      </c>
      <c r="D100" s="1">
        <f t="shared" ca="1" si="16"/>
        <v>14724.836665573868</v>
      </c>
      <c r="E100" s="2">
        <f t="shared" ca="1" si="17"/>
        <v>1161.7896129137782</v>
      </c>
      <c r="F100" s="1">
        <f ca="1">IF(Table14[[#This Row],[Column1]]&gt;(0.49),NORMINV(RAND(), 120, 5.7),(RAND()*100+200))</f>
        <v>255.81168924124819</v>
      </c>
      <c r="G100">
        <f t="shared" ca="1" si="18"/>
        <v>0.58980101408953389</v>
      </c>
      <c r="H100">
        <f t="shared" ca="1" si="12"/>
        <v>500</v>
      </c>
      <c r="I100" s="3">
        <f t="shared" ca="1" si="19"/>
        <v>1724.9277457866619</v>
      </c>
      <c r="J100" s="5">
        <f t="shared" ca="1" si="13"/>
        <v>44306</v>
      </c>
      <c r="K100" s="5">
        <f t="shared" ca="1" si="20"/>
        <v>44330</v>
      </c>
      <c r="L100" s="5">
        <f t="shared" ca="1" si="14"/>
        <v>44454</v>
      </c>
      <c r="M100" s="5">
        <f t="shared" ca="1" si="21"/>
        <v>44344</v>
      </c>
      <c r="N100" s="2">
        <f ca="1">Table14[[#This Row],[Shipping/frieght]]+Table14[[#This Row],[Expedite fees]]/Table14[[#This Row],[Distance]]</f>
        <v>256.10155645523514</v>
      </c>
      <c r="O100" t="str">
        <f t="shared" ca="1" si="22"/>
        <v>Standard</v>
      </c>
    </row>
    <row r="101" spans="1:15" x14ac:dyDescent="0.55000000000000004">
      <c r="A101" t="s">
        <v>12</v>
      </c>
      <c r="B101">
        <f t="shared" ca="1" si="15"/>
        <v>0.28947206699083761</v>
      </c>
      <c r="C101" t="str" cm="1">
        <f t="array" aca="1" ref="C101" ca="1">INDEX(A:A,RANK(B101,B:B))</f>
        <v>CENTRAL STICKS S R O</v>
      </c>
      <c r="D101" s="1">
        <f t="shared" ca="1" si="16"/>
        <v>3548.1927537679026</v>
      </c>
      <c r="E101" s="2">
        <f t="shared" ca="1" si="17"/>
        <v>279.95240827228753</v>
      </c>
      <c r="F101" s="1">
        <f ca="1">IF(Table14[[#This Row],[Column1]]&gt;(0.49),NORMINV(RAND(), 120, 5.7),(RAND()*100+200))</f>
        <v>201.05948798269085</v>
      </c>
      <c r="G101">
        <f t="shared" ca="1" si="18"/>
        <v>0.38254760431510515</v>
      </c>
      <c r="H101">
        <f t="shared" ca="1" si="12"/>
        <v>0</v>
      </c>
      <c r="I101" s="3">
        <f t="shared" ca="1" si="19"/>
        <v>1415.076188872265</v>
      </c>
      <c r="J101" s="5">
        <f t="shared" ca="1" si="13"/>
        <v>44296</v>
      </c>
      <c r="K101" s="5">
        <f t="shared" ca="1" si="20"/>
        <v>44302</v>
      </c>
      <c r="L101" s="5">
        <f t="shared" ca="1" si="14"/>
        <v>44313</v>
      </c>
      <c r="M101" s="5">
        <f t="shared" ca="1" si="21"/>
        <v>44316</v>
      </c>
      <c r="N101" s="2">
        <f ca="1">Table14[[#This Row],[Shipping/frieght]]+Table14[[#This Row],[Expedite fees]]/Table14[[#This Row],[Distance]]</f>
        <v>201.05948798269085</v>
      </c>
      <c r="O101" t="str">
        <f t="shared" ca="1" si="22"/>
        <v>Expedite</v>
      </c>
    </row>
    <row r="102" spans="1:15" x14ac:dyDescent="0.55000000000000004">
      <c r="A102" t="s">
        <v>13</v>
      </c>
      <c r="B102">
        <f t="shared" ca="1" si="15"/>
        <v>0.48881899355458047</v>
      </c>
      <c r="C102" t="str" cm="1">
        <f t="array" aca="1" ref="C102" ca="1">INDEX(A:A,RANK(B102,B:B))</f>
        <v>POSIMAT S.A.</v>
      </c>
      <c r="D102" s="1">
        <f t="shared" ca="1" si="16"/>
        <v>5116.3348901470763</v>
      </c>
      <c r="E102" s="2">
        <f t="shared" ca="1" si="17"/>
        <v>403.67882283260428</v>
      </c>
      <c r="F102" s="1">
        <f ca="1">IF(Table14[[#This Row],[Column1]]&gt;(0.49),NORMINV(RAND(), 120, 5.7),(RAND()*100+200))</f>
        <v>204.16159445325471</v>
      </c>
      <c r="G102">
        <f t="shared" ca="1" si="18"/>
        <v>4.5218240232957729E-2</v>
      </c>
      <c r="H102">
        <f t="shared" ca="1" si="12"/>
        <v>0</v>
      </c>
      <c r="I102" s="3">
        <f t="shared" ca="1" si="19"/>
        <v>1097.7671399248536</v>
      </c>
      <c r="J102" s="5">
        <f t="shared" ca="1" si="13"/>
        <v>44372</v>
      </c>
      <c r="K102" s="5">
        <f t="shared" ca="1" si="20"/>
        <v>44373</v>
      </c>
      <c r="L102" s="5">
        <f t="shared" ca="1" si="14"/>
        <v>44392</v>
      </c>
      <c r="M102" s="5">
        <f t="shared" ca="1" si="21"/>
        <v>44387</v>
      </c>
      <c r="N102" s="2">
        <f ca="1">Table14[[#This Row],[Shipping/frieght]]+Table14[[#This Row],[Expedite fees]]/Table14[[#This Row],[Distance]]</f>
        <v>204.16159445325471</v>
      </c>
      <c r="O102" t="str">
        <f t="shared" ca="1" si="22"/>
        <v>Standard</v>
      </c>
    </row>
    <row r="103" spans="1:15" x14ac:dyDescent="0.55000000000000004">
      <c r="A103" t="s">
        <v>14</v>
      </c>
      <c r="B103">
        <f t="shared" ca="1" si="15"/>
        <v>0.51899800458646483</v>
      </c>
      <c r="C103" t="str" cm="1">
        <f t="array" aca="1" ref="C103" ca="1">INDEX(A:A,RANK(B103,B:B))</f>
        <v>CENTRAL STICKS S R O</v>
      </c>
      <c r="D103" s="1">
        <f t="shared" ca="1" si="16"/>
        <v>3116.5173446290041</v>
      </c>
      <c r="E103" s="2">
        <f t="shared" ca="1" si="17"/>
        <v>245.89321849122842</v>
      </c>
      <c r="F103" s="1">
        <f ca="1">IF(Table14[[#This Row],[Column1]]&gt;(0.49),NORMINV(RAND(), 120, 5.7),(RAND()*100+200))</f>
        <v>123.50956316810269</v>
      </c>
      <c r="G103">
        <f t="shared" ca="1" si="18"/>
        <v>0.1721766751703061</v>
      </c>
      <c r="H103">
        <f t="shared" ca="1" si="12"/>
        <v>0</v>
      </c>
      <c r="I103" s="3">
        <f t="shared" ca="1" si="19"/>
        <v>1564.4092225840791</v>
      </c>
      <c r="J103" s="5">
        <f t="shared" ca="1" si="13"/>
        <v>44418</v>
      </c>
      <c r="K103" s="5">
        <f t="shared" ca="1" si="20"/>
        <v>44481</v>
      </c>
      <c r="L103" s="5">
        <f t="shared" ca="1" si="14"/>
        <v>44491</v>
      </c>
      <c r="M103" s="5">
        <f t="shared" ca="1" si="21"/>
        <v>44495</v>
      </c>
      <c r="N103" s="2">
        <f ca="1">Table14[[#This Row],[Shipping/frieght]]+Table14[[#This Row],[Expedite fees]]/Table14[[#This Row],[Distance]]</f>
        <v>123.50956316810269</v>
      </c>
      <c r="O103" t="str">
        <f t="shared" ca="1" si="22"/>
        <v>Expedite</v>
      </c>
    </row>
    <row r="104" spans="1:15" x14ac:dyDescent="0.55000000000000004">
      <c r="A104" t="s">
        <v>16</v>
      </c>
      <c r="B104">
        <f t="shared" ca="1" si="15"/>
        <v>0.372910059617513</v>
      </c>
      <c r="C104" t="str" cm="1">
        <f t="array" aca="1" ref="C104" ca="1">INDEX(A:A,RANK(B104,B:B))</f>
        <v>TAVIL INDEBE S A U</v>
      </c>
      <c r="D104" s="1">
        <f t="shared" ca="1" si="16"/>
        <v>16740.520524165386</v>
      </c>
      <c r="E104" s="2">
        <f t="shared" ca="1" si="17"/>
        <v>1320.827069356649</v>
      </c>
      <c r="F104" s="1">
        <f ca="1">IF(Table14[[#This Row],[Column1]]&gt;(0.49),NORMINV(RAND(), 120, 5.7),(RAND()*100+200))</f>
        <v>265.03354403709841</v>
      </c>
      <c r="G104">
        <f t="shared" ca="1" si="18"/>
        <v>0.10993917591410574</v>
      </c>
      <c r="H104">
        <f t="shared" ca="1" si="12"/>
        <v>0</v>
      </c>
      <c r="I104" s="3">
        <f t="shared" ca="1" si="19"/>
        <v>1013.2919537302262</v>
      </c>
      <c r="J104" s="5">
        <f t="shared" ca="1" si="13"/>
        <v>44501</v>
      </c>
      <c r="K104" s="5">
        <f t="shared" ca="1" si="20"/>
        <v>44502</v>
      </c>
      <c r="L104" s="5">
        <f t="shared" ca="1" si="14"/>
        <v>44502</v>
      </c>
      <c r="M104" s="5">
        <f t="shared" ca="1" si="21"/>
        <v>44516</v>
      </c>
      <c r="N104" s="2">
        <f ca="1">Table14[[#This Row],[Shipping/frieght]]+Table14[[#This Row],[Expedite fees]]/Table14[[#This Row],[Distance]]</f>
        <v>265.03354403709841</v>
      </c>
      <c r="O104" t="str">
        <f t="shared" ca="1" si="22"/>
        <v>Expedite</v>
      </c>
    </row>
    <row r="105" spans="1:15" x14ac:dyDescent="0.55000000000000004">
      <c r="A105" t="s">
        <v>15</v>
      </c>
      <c r="B105">
        <f t="shared" ca="1" si="15"/>
        <v>0.77747234498107831</v>
      </c>
      <c r="C105" t="str" cm="1">
        <f t="array" aca="1" ref="C105" ca="1">INDEX(A:A,RANK(B105,B:B))</f>
        <v>CENTRAL STICKS S.R.O.</v>
      </c>
      <c r="D105" s="1">
        <f t="shared" ca="1" si="16"/>
        <v>12619.652511714825</v>
      </c>
      <c r="E105" s="2">
        <f t="shared" ca="1" si="17"/>
        <v>995.6905831742996</v>
      </c>
      <c r="F105" s="1">
        <f ca="1">IF(Table14[[#This Row],[Column1]]&gt;(0.49),NORMINV(RAND(), 120, 5.7),(RAND()*100+200))</f>
        <v>115.48151882985995</v>
      </c>
      <c r="G105">
        <f t="shared" ca="1" si="18"/>
        <v>0.41654000686802939</v>
      </c>
      <c r="H105">
        <f t="shared" ca="1" si="12"/>
        <v>0</v>
      </c>
      <c r="I105" s="3">
        <f t="shared" ca="1" si="19"/>
        <v>664.17969282553668</v>
      </c>
      <c r="J105" s="5">
        <f t="shared" ca="1" si="13"/>
        <v>44278</v>
      </c>
      <c r="K105" s="5">
        <f t="shared" ca="1" si="20"/>
        <v>44473</v>
      </c>
      <c r="L105" s="5">
        <f t="shared" ca="1" si="14"/>
        <v>44476</v>
      </c>
      <c r="M105" s="5">
        <f t="shared" ca="1" si="21"/>
        <v>44487</v>
      </c>
      <c r="N105" s="2">
        <f ca="1">Table14[[#This Row],[Shipping/frieght]]+Table14[[#This Row],[Expedite fees]]/Table14[[#This Row],[Distance]]</f>
        <v>115.48151882985995</v>
      </c>
      <c r="O105" t="str">
        <f t="shared" ca="1" si="22"/>
        <v>Expedite</v>
      </c>
    </row>
    <row r="106" spans="1:15" x14ac:dyDescent="0.55000000000000004">
      <c r="A106" t="s">
        <v>9</v>
      </c>
      <c r="B106">
        <f t="shared" ca="1" si="15"/>
        <v>0.40268854982684665</v>
      </c>
      <c r="C106" t="str" cm="1">
        <f t="array" aca="1" ref="C106" ca="1">INDEX(A:A,RANK(B106,B:B))</f>
        <v>CENTRAL STICKS S R O</v>
      </c>
      <c r="D106" s="1">
        <f t="shared" ca="1" si="16"/>
        <v>6744.114019789884</v>
      </c>
      <c r="E106" s="2">
        <f t="shared" ca="1" si="17"/>
        <v>532.11059616142188</v>
      </c>
      <c r="F106" s="1">
        <f ca="1">IF(Table14[[#This Row],[Column1]]&gt;(0.49),NORMINV(RAND(), 120, 5.7),(RAND()*100+200))</f>
        <v>277.55707348631813</v>
      </c>
      <c r="G106">
        <f t="shared" ca="1" si="18"/>
        <v>0.5118193216268444</v>
      </c>
      <c r="H106">
        <f t="shared" ca="1" si="12"/>
        <v>0</v>
      </c>
      <c r="I106" s="3">
        <f t="shared" ca="1" si="19"/>
        <v>1435.8234473258153</v>
      </c>
      <c r="J106" s="5">
        <f t="shared" ca="1" si="13"/>
        <v>44483</v>
      </c>
      <c r="K106" s="5">
        <f t="shared" ca="1" si="20"/>
        <v>44484</v>
      </c>
      <c r="L106" s="5">
        <f t="shared" ca="1" si="14"/>
        <v>44484</v>
      </c>
      <c r="M106" s="5">
        <f t="shared" ca="1" si="21"/>
        <v>44498</v>
      </c>
      <c r="N106" s="2">
        <f ca="1">Table14[[#This Row],[Shipping/frieght]]+Table14[[#This Row],[Expedite fees]]/Table14[[#This Row],[Distance]]</f>
        <v>277.55707348631813</v>
      </c>
      <c r="O106" t="str">
        <f t="shared" ca="1" si="22"/>
        <v>Expedite</v>
      </c>
    </row>
    <row r="107" spans="1:15" x14ac:dyDescent="0.55000000000000004">
      <c r="A107" t="s">
        <v>10</v>
      </c>
      <c r="B107">
        <f t="shared" ca="1" si="15"/>
        <v>0.3745478673004432</v>
      </c>
      <c r="C107" t="str" cm="1">
        <f t="array" aca="1" ref="C107" ca="1">INDEX(A:A,RANK(B107,B:B))</f>
        <v>POSIMAT S.A.</v>
      </c>
      <c r="D107" s="1">
        <f t="shared" ca="1" si="16"/>
        <v>11071.833514004547</v>
      </c>
      <c r="E107" s="2">
        <f t="shared" ca="1" si="17"/>
        <v>873.5676642549588</v>
      </c>
      <c r="F107" s="1">
        <f ca="1">IF(Table14[[#This Row],[Column1]]&gt;(0.49),NORMINV(RAND(), 120, 5.7),(RAND()*100+200))</f>
        <v>206.72819195127599</v>
      </c>
      <c r="G107">
        <f t="shared" ca="1" si="18"/>
        <v>5.388638056157713E-2</v>
      </c>
      <c r="H107">
        <f t="shared" ca="1" si="12"/>
        <v>0</v>
      </c>
      <c r="I107" s="3">
        <f t="shared" ca="1" si="19"/>
        <v>1043.7555941203161</v>
      </c>
      <c r="J107" s="5">
        <f t="shared" ca="1" si="13"/>
        <v>44346</v>
      </c>
      <c r="K107" s="5">
        <f t="shared" ca="1" si="20"/>
        <v>44419</v>
      </c>
      <c r="L107" s="5">
        <f t="shared" ca="1" si="14"/>
        <v>44465</v>
      </c>
      <c r="M107" s="5">
        <f t="shared" ca="1" si="21"/>
        <v>44433</v>
      </c>
      <c r="N107" s="2">
        <f ca="1">Table14[[#This Row],[Shipping/frieght]]+Table14[[#This Row],[Expedite fees]]/Table14[[#This Row],[Distance]]</f>
        <v>206.72819195127599</v>
      </c>
      <c r="O107" t="str">
        <f t="shared" ca="1" si="22"/>
        <v>Standard</v>
      </c>
    </row>
    <row r="108" spans="1:15" x14ac:dyDescent="0.55000000000000004">
      <c r="A108" t="s">
        <v>11</v>
      </c>
      <c r="B108">
        <f t="shared" ca="1" si="15"/>
        <v>0.28057236456900569</v>
      </c>
      <c r="C108" t="str" cm="1">
        <f t="array" aca="1" ref="C108" ca="1">INDEX(A:A,RANK(B108,B:B))</f>
        <v>UNILEVER ASCC</v>
      </c>
      <c r="D108" s="1">
        <f t="shared" ca="1" si="16"/>
        <v>16875.236992577185</v>
      </c>
      <c r="E108" s="2">
        <f t="shared" ca="1" si="17"/>
        <v>1331.45619871434</v>
      </c>
      <c r="F108" s="1">
        <f ca="1">IF(Table14[[#This Row],[Column1]]&gt;(0.49),NORMINV(RAND(), 120, 5.7),(RAND()*100+200))</f>
        <v>283.99958157160779</v>
      </c>
      <c r="G108">
        <f t="shared" ca="1" si="18"/>
        <v>0.15457539799245867</v>
      </c>
      <c r="H108">
        <f t="shared" ca="1" si="12"/>
        <v>0</v>
      </c>
      <c r="I108" s="3">
        <f t="shared" ca="1" si="19"/>
        <v>1043.9832621983498</v>
      </c>
      <c r="J108" s="5">
        <f t="shared" ca="1" si="13"/>
        <v>44292</v>
      </c>
      <c r="K108" s="5">
        <f t="shared" ca="1" si="20"/>
        <v>44299</v>
      </c>
      <c r="L108" s="5">
        <f t="shared" ca="1" si="14"/>
        <v>44376</v>
      </c>
      <c r="M108" s="5">
        <f t="shared" ca="1" si="21"/>
        <v>44313</v>
      </c>
      <c r="N108" s="2">
        <f ca="1">Table14[[#This Row],[Shipping/frieght]]+Table14[[#This Row],[Expedite fees]]/Table14[[#This Row],[Distance]]</f>
        <v>283.99958157160779</v>
      </c>
      <c r="O108" t="str">
        <f t="shared" ca="1" si="22"/>
        <v>Standard</v>
      </c>
    </row>
    <row r="109" spans="1:15" x14ac:dyDescent="0.55000000000000004">
      <c r="A109" t="s">
        <v>12</v>
      </c>
      <c r="B109">
        <f t="shared" ca="1" si="15"/>
        <v>1.8411299799983238E-2</v>
      </c>
      <c r="C109" t="str" cm="1">
        <f t="array" aca="1" ref="C109" ca="1">INDEX(A:A,RANK(B109,B:B))</f>
        <v>UNILEVER ASCC</v>
      </c>
      <c r="D109" s="1">
        <f t="shared" ca="1" si="16"/>
        <v>14201.780413606759</v>
      </c>
      <c r="E109" s="2">
        <f t="shared" ca="1" si="17"/>
        <v>1120.5204746335733</v>
      </c>
      <c r="F109" s="1">
        <f ca="1">IF(Table14[[#This Row],[Column1]]&gt;(0.49),NORMINV(RAND(), 120, 5.7),(RAND()*100+200))</f>
        <v>242.92529598791714</v>
      </c>
      <c r="G109">
        <f t="shared" ca="1" si="18"/>
        <v>0.53484750335831455</v>
      </c>
      <c r="H109">
        <f t="shared" ca="1" si="12"/>
        <v>500</v>
      </c>
      <c r="I109" s="3">
        <f t="shared" ca="1" si="19"/>
        <v>1337.9639990285471</v>
      </c>
      <c r="J109" s="5">
        <f t="shared" ca="1" si="13"/>
        <v>44282</v>
      </c>
      <c r="K109" s="5">
        <f t="shared" ca="1" si="20"/>
        <v>44304</v>
      </c>
      <c r="L109" s="5">
        <f t="shared" ca="1" si="14"/>
        <v>44329</v>
      </c>
      <c r="M109" s="5">
        <f t="shared" ca="1" si="21"/>
        <v>44318</v>
      </c>
      <c r="N109" s="2">
        <f ca="1">Table14[[#This Row],[Shipping/frieght]]+Table14[[#This Row],[Expedite fees]]/Table14[[#This Row],[Distance]]</f>
        <v>243.29899812068231</v>
      </c>
      <c r="O109" t="str">
        <f t="shared" ca="1" si="22"/>
        <v>Standard</v>
      </c>
    </row>
    <row r="110" spans="1:15" x14ac:dyDescent="0.55000000000000004">
      <c r="A110" t="s">
        <v>13</v>
      </c>
      <c r="B110">
        <f t="shared" ca="1" si="15"/>
        <v>0.20743654823368485</v>
      </c>
      <c r="C110" t="str" cm="1">
        <f t="array" aca="1" ref="C110" ca="1">INDEX(A:A,RANK(B110,B:B))</f>
        <v>CENTRAL STICKS S.R.O.</v>
      </c>
      <c r="D110" s="1">
        <f t="shared" ca="1" si="16"/>
        <v>14230.968779750303</v>
      </c>
      <c r="E110" s="2">
        <f t="shared" ca="1" si="17"/>
        <v>1122.8234367222988</v>
      </c>
      <c r="F110" s="1">
        <f ca="1">IF(Table14[[#This Row],[Column1]]&gt;(0.49),NORMINV(RAND(), 120, 5.7),(RAND()*100+200))</f>
        <v>228.75476827000929</v>
      </c>
      <c r="G110">
        <f t="shared" ca="1" si="18"/>
        <v>0.25194379410737677</v>
      </c>
      <c r="H110">
        <f t="shared" ca="1" si="12"/>
        <v>0</v>
      </c>
      <c r="I110" s="3">
        <f t="shared" ca="1" si="19"/>
        <v>171.4595448506534</v>
      </c>
      <c r="J110" s="5">
        <f t="shared" ca="1" si="13"/>
        <v>44284</v>
      </c>
      <c r="K110" s="5">
        <f t="shared" ca="1" si="20"/>
        <v>44288</v>
      </c>
      <c r="L110" s="5">
        <f t="shared" ca="1" si="14"/>
        <v>44300</v>
      </c>
      <c r="M110" s="5">
        <f t="shared" ca="1" si="21"/>
        <v>44302</v>
      </c>
      <c r="N110" s="2">
        <f ca="1">Table14[[#This Row],[Shipping/frieght]]+Table14[[#This Row],[Expedite fees]]/Table14[[#This Row],[Distance]]</f>
        <v>228.75476827000929</v>
      </c>
      <c r="O110" t="str">
        <f t="shared" ca="1" si="22"/>
        <v>Expedite</v>
      </c>
    </row>
    <row r="111" spans="1:15" x14ac:dyDescent="0.55000000000000004">
      <c r="A111" t="s">
        <v>14</v>
      </c>
      <c r="B111">
        <f t="shared" ca="1" si="15"/>
        <v>0.28932746359560513</v>
      </c>
      <c r="C111" t="str" cm="1">
        <f t="array" aca="1" ref="C111" ca="1">INDEX(A:A,RANK(B111,B:B))</f>
        <v>H&amp;R SOUTH AFRICA (PTY) LTD</v>
      </c>
      <c r="D111" s="1">
        <f t="shared" ca="1" si="16"/>
        <v>18303.418014620933</v>
      </c>
      <c r="E111" s="2">
        <f t="shared" ca="1" si="17"/>
        <v>1444.1396813535916</v>
      </c>
      <c r="F111" s="1">
        <f ca="1">IF(Table14[[#This Row],[Column1]]&gt;(0.49),NORMINV(RAND(), 120, 5.7),(RAND()*100+200))</f>
        <v>218.41924255094534</v>
      </c>
      <c r="G111">
        <f t="shared" ca="1" si="18"/>
        <v>0.99620647277991192</v>
      </c>
      <c r="H111">
        <f t="shared" ca="1" si="12"/>
        <v>500</v>
      </c>
      <c r="I111" s="3">
        <f t="shared" ca="1" si="19"/>
        <v>1054.4679488455695</v>
      </c>
      <c r="J111" s="5">
        <f t="shared" ca="1" si="13"/>
        <v>44266</v>
      </c>
      <c r="K111" s="5">
        <f t="shared" ca="1" si="20"/>
        <v>44293</v>
      </c>
      <c r="L111" s="5">
        <f t="shared" ca="1" si="14"/>
        <v>44440</v>
      </c>
      <c r="M111" s="5">
        <f t="shared" ca="1" si="21"/>
        <v>44307</v>
      </c>
      <c r="N111" s="2">
        <f ca="1">Table14[[#This Row],[Shipping/frieght]]+Table14[[#This Row],[Expedite fees]]/Table14[[#This Row],[Distance]]</f>
        <v>218.89341533215449</v>
      </c>
      <c r="O111" t="str">
        <f t="shared" ca="1" si="22"/>
        <v>Standard</v>
      </c>
    </row>
    <row r="112" spans="1:15" x14ac:dyDescent="0.55000000000000004">
      <c r="A112" t="s">
        <v>16</v>
      </c>
      <c r="B112">
        <f t="shared" ca="1" si="15"/>
        <v>0.38613654869481107</v>
      </c>
      <c r="C112" t="str" cm="1">
        <f t="array" aca="1" ref="C112" ca="1">INDEX(A:A,RANK(B112,B:B))</f>
        <v>SOMIC VERPACKUNGSMASCHINEN</v>
      </c>
      <c r="D112" s="1">
        <f t="shared" ca="1" si="16"/>
        <v>2243.4776859196259</v>
      </c>
      <c r="E112" s="2">
        <f t="shared" ca="1" si="17"/>
        <v>177.01038941905847</v>
      </c>
      <c r="F112" s="1">
        <f ca="1">IF(Table14[[#This Row],[Column1]]&gt;(0.49),NORMINV(RAND(), 120, 5.7),(RAND()*100+200))</f>
        <v>233.47023706875996</v>
      </c>
      <c r="G112">
        <f t="shared" ca="1" si="18"/>
        <v>0.75273272515109102</v>
      </c>
      <c r="H112">
        <f t="shared" ca="1" si="12"/>
        <v>500</v>
      </c>
      <c r="I112" s="3">
        <f t="shared" ca="1" si="19"/>
        <v>1026.4918775379663</v>
      </c>
      <c r="J112" s="5">
        <f t="shared" ca="1" si="13"/>
        <v>44334</v>
      </c>
      <c r="K112" s="5">
        <f t="shared" ca="1" si="20"/>
        <v>44420</v>
      </c>
      <c r="L112" s="5">
        <f t="shared" ca="1" si="14"/>
        <v>44441</v>
      </c>
      <c r="M112" s="5">
        <f t="shared" ca="1" si="21"/>
        <v>44434</v>
      </c>
      <c r="N112" s="2">
        <f ca="1">Table14[[#This Row],[Shipping/frieght]]+Table14[[#This Row],[Expedite fees]]/Table14[[#This Row],[Distance]]</f>
        <v>233.95733298343904</v>
      </c>
      <c r="O112" t="str">
        <f t="shared" ca="1" si="22"/>
        <v>Standard</v>
      </c>
    </row>
    <row r="113" spans="1:15" x14ac:dyDescent="0.55000000000000004">
      <c r="A113" t="s">
        <v>15</v>
      </c>
      <c r="B113">
        <f t="shared" ca="1" si="15"/>
        <v>0.76525081118508775</v>
      </c>
      <c r="C113" t="str" cm="1">
        <f t="array" aca="1" ref="C113" ca="1">INDEX(A:A,RANK(B113,B:B))</f>
        <v>CENTRAL STICKS S.R.O.</v>
      </c>
      <c r="D113" s="1">
        <f t="shared" ca="1" si="16"/>
        <v>16976.522785750538</v>
      </c>
      <c r="E113" s="2">
        <f t="shared" ca="1" si="17"/>
        <v>1339.4476477957173</v>
      </c>
      <c r="F113" s="1">
        <f ca="1">IF(Table14[[#This Row],[Column1]]&gt;(0.49),NORMINV(RAND(), 120, 5.7),(RAND()*100+200))</f>
        <v>122.51738087290948</v>
      </c>
      <c r="G113">
        <f t="shared" ca="1" si="18"/>
        <v>0.90233154154713646</v>
      </c>
      <c r="H113">
        <f t="shared" ca="1" si="12"/>
        <v>0</v>
      </c>
      <c r="I113" s="3">
        <f t="shared" ca="1" si="19"/>
        <v>1067.9109867910474</v>
      </c>
      <c r="J113" s="5">
        <f t="shared" ca="1" si="13"/>
        <v>44438</v>
      </c>
      <c r="K113" s="5">
        <f t="shared" ca="1" si="20"/>
        <v>44438</v>
      </c>
      <c r="L113" s="5">
        <f t="shared" ca="1" si="14"/>
        <v>44440</v>
      </c>
      <c r="M113" s="5">
        <f t="shared" ca="1" si="21"/>
        <v>44452</v>
      </c>
      <c r="N113" s="2">
        <f ca="1">Table14[[#This Row],[Shipping/frieght]]+Table14[[#This Row],[Expedite fees]]/Table14[[#This Row],[Distance]]</f>
        <v>122.51738087290948</v>
      </c>
      <c r="O113" t="str">
        <f t="shared" ca="1" si="22"/>
        <v>Expedite</v>
      </c>
    </row>
    <row r="114" spans="1:15" x14ac:dyDescent="0.55000000000000004">
      <c r="A114" t="s">
        <v>9</v>
      </c>
      <c r="B114">
        <f t="shared" ca="1" si="15"/>
        <v>0.15209431384495753</v>
      </c>
      <c r="C114" t="str" cm="1">
        <f t="array" aca="1" ref="C114" ca="1">INDEX(A:A,RANK(B114,B:B))</f>
        <v>UNILEVER ASIA PRIVATE LIMITED</v>
      </c>
      <c r="D114" s="1">
        <f t="shared" ca="1" si="16"/>
        <v>11555.891122698858</v>
      </c>
      <c r="E114" s="2">
        <f t="shared" ca="1" si="17"/>
        <v>911.75980958093987</v>
      </c>
      <c r="F114" s="1">
        <f ca="1">IF(Table14[[#This Row],[Column1]]&gt;(0.49),NORMINV(RAND(), 120, 5.7),(RAND()*100+200))</f>
        <v>222.14266374090471</v>
      </c>
      <c r="G114">
        <f t="shared" ca="1" si="18"/>
        <v>7.4126691659417432E-2</v>
      </c>
      <c r="H114">
        <f t="shared" ca="1" si="12"/>
        <v>0</v>
      </c>
      <c r="I114" s="3">
        <f t="shared" ca="1" si="19"/>
        <v>1400.1844753057137</v>
      </c>
      <c r="J114" s="5">
        <f t="shared" ca="1" si="13"/>
        <v>44286</v>
      </c>
      <c r="K114" s="5">
        <f t="shared" ca="1" si="20"/>
        <v>44303</v>
      </c>
      <c r="L114" s="5">
        <f t="shared" ca="1" si="14"/>
        <v>44327</v>
      </c>
      <c r="M114" s="5">
        <f t="shared" ca="1" si="21"/>
        <v>44317</v>
      </c>
      <c r="N114" s="2">
        <f ca="1">Table14[[#This Row],[Shipping/frieght]]+Table14[[#This Row],[Expedite fees]]/Table14[[#This Row],[Distance]]</f>
        <v>222.14266374090471</v>
      </c>
      <c r="O114" t="str">
        <f t="shared" ca="1" si="22"/>
        <v>Standard</v>
      </c>
    </row>
    <row r="115" spans="1:15" x14ac:dyDescent="0.55000000000000004">
      <c r="A115" t="s">
        <v>10</v>
      </c>
      <c r="B115">
        <f t="shared" ca="1" si="15"/>
        <v>0.12476704870735755</v>
      </c>
      <c r="C115" t="str" cm="1">
        <f t="array" aca="1" ref="C115" ca="1">INDEX(A:A,RANK(B115,B:B))</f>
        <v>UNILEVER ASIA PRIVATE LIMITED</v>
      </c>
      <c r="D115" s="1">
        <f t="shared" ca="1" si="16"/>
        <v>1349.682332878368</v>
      </c>
      <c r="E115" s="2">
        <f t="shared" ca="1" si="17"/>
        <v>106.48993606410323</v>
      </c>
      <c r="F115" s="1">
        <f ca="1">IF(Table14[[#This Row],[Column1]]&gt;(0.49),NORMINV(RAND(), 120, 5.7),(RAND()*100+200))</f>
        <v>240.92975069625777</v>
      </c>
      <c r="G115">
        <f t="shared" ca="1" si="18"/>
        <v>0.20907433118951602</v>
      </c>
      <c r="H115">
        <f t="shared" ca="1" si="12"/>
        <v>0</v>
      </c>
      <c r="I115" s="3">
        <f t="shared" ca="1" si="19"/>
        <v>1187.619690537686</v>
      </c>
      <c r="J115" s="5">
        <f t="shared" ca="1" si="13"/>
        <v>44392</v>
      </c>
      <c r="K115" s="5">
        <f t="shared" ca="1" si="20"/>
        <v>44466</v>
      </c>
      <c r="L115" s="5">
        <f t="shared" ca="1" si="14"/>
        <v>44502</v>
      </c>
      <c r="M115" s="5">
        <f t="shared" ca="1" si="21"/>
        <v>44480</v>
      </c>
      <c r="N115" s="2">
        <f ca="1">Table14[[#This Row],[Shipping/frieght]]+Table14[[#This Row],[Expedite fees]]/Table14[[#This Row],[Distance]]</f>
        <v>240.92975069625777</v>
      </c>
      <c r="O115" t="str">
        <f t="shared" ca="1" si="22"/>
        <v>Standard</v>
      </c>
    </row>
    <row r="116" spans="1:15" x14ac:dyDescent="0.55000000000000004">
      <c r="A116" t="s">
        <v>11</v>
      </c>
      <c r="B116">
        <f t="shared" ca="1" si="15"/>
        <v>0.17888469508913352</v>
      </c>
      <c r="C116" t="str" cm="1">
        <f t="array" aca="1" ref="C116" ca="1">INDEX(A:A,RANK(B116,B:B))</f>
        <v>SOMIC VERPACKUNGSMASCHINEN</v>
      </c>
      <c r="D116" s="1">
        <f t="shared" ca="1" si="16"/>
        <v>19430.546789555414</v>
      </c>
      <c r="E116" s="2">
        <f t="shared" ca="1" si="17"/>
        <v>1533.0701416959221</v>
      </c>
      <c r="F116" s="1">
        <f ca="1">IF(Table14[[#This Row],[Column1]]&gt;(0.49),NORMINV(RAND(), 120, 5.7),(RAND()*100+200))</f>
        <v>245.27924379308635</v>
      </c>
      <c r="G116">
        <f t="shared" ca="1" si="18"/>
        <v>0.45356534293944584</v>
      </c>
      <c r="H116">
        <f t="shared" ca="1" si="12"/>
        <v>0</v>
      </c>
      <c r="I116" s="3">
        <f t="shared" ca="1" si="19"/>
        <v>1764.1372025423916</v>
      </c>
      <c r="J116" s="5">
        <f t="shared" ca="1" si="13"/>
        <v>44424</v>
      </c>
      <c r="K116" s="5">
        <f t="shared" ca="1" si="20"/>
        <v>44442</v>
      </c>
      <c r="L116" s="5">
        <f t="shared" ca="1" si="14"/>
        <v>44452</v>
      </c>
      <c r="M116" s="5">
        <f t="shared" ca="1" si="21"/>
        <v>44456</v>
      </c>
      <c r="N116" s="2">
        <f ca="1">Table14[[#This Row],[Shipping/frieght]]+Table14[[#This Row],[Expedite fees]]/Table14[[#This Row],[Distance]]</f>
        <v>245.27924379308635</v>
      </c>
      <c r="O116" t="str">
        <f t="shared" ca="1" si="22"/>
        <v>Expedite</v>
      </c>
    </row>
    <row r="117" spans="1:15" x14ac:dyDescent="0.55000000000000004">
      <c r="A117" t="s">
        <v>12</v>
      </c>
      <c r="B117">
        <f t="shared" ca="1" si="15"/>
        <v>0.97132174174503094</v>
      </c>
      <c r="C117" t="str" cm="1">
        <f t="array" aca="1" ref="C117" ca="1">INDEX(A:A,RANK(B117,B:B))</f>
        <v>SOMIC VERPACKUNGSMASCHINEN</v>
      </c>
      <c r="D117" s="1">
        <f t="shared" ca="1" si="16"/>
        <v>5539.745240919804</v>
      </c>
      <c r="E117" s="2">
        <f t="shared" ca="1" si="17"/>
        <v>437.08589950857254</v>
      </c>
      <c r="F117" s="1">
        <f ca="1">IF(Table14[[#This Row],[Column1]]&gt;(0.49),NORMINV(RAND(), 120, 5.7),(RAND()*100+200))</f>
        <v>122.80931593798793</v>
      </c>
      <c r="G117">
        <f t="shared" ca="1" si="18"/>
        <v>0.50822263568424908</v>
      </c>
      <c r="H117">
        <f t="shared" ca="1" si="12"/>
        <v>0</v>
      </c>
      <c r="I117" s="3">
        <f t="shared" ca="1" si="19"/>
        <v>738.41152779273398</v>
      </c>
      <c r="J117" s="5">
        <f t="shared" ca="1" si="13"/>
        <v>44386</v>
      </c>
      <c r="K117" s="5">
        <f t="shared" ca="1" si="20"/>
        <v>44395</v>
      </c>
      <c r="L117" s="5">
        <f t="shared" ca="1" si="14"/>
        <v>44420</v>
      </c>
      <c r="M117" s="5">
        <f t="shared" ca="1" si="21"/>
        <v>44409</v>
      </c>
      <c r="N117" s="2">
        <f ca="1">Table14[[#This Row],[Shipping/frieght]]+Table14[[#This Row],[Expedite fees]]/Table14[[#This Row],[Distance]]</f>
        <v>122.80931593798793</v>
      </c>
      <c r="O117" t="str">
        <f t="shared" ca="1" si="22"/>
        <v>Standard</v>
      </c>
    </row>
    <row r="118" spans="1:15" x14ac:dyDescent="0.55000000000000004">
      <c r="A118" t="s">
        <v>13</v>
      </c>
      <c r="B118">
        <f t="shared" ca="1" si="15"/>
        <v>0.90790756884851176</v>
      </c>
      <c r="C118" t="str" cm="1">
        <f t="array" aca="1" ref="C118" ca="1">INDEX(A:A,RANK(B118,B:B))</f>
        <v>UNILEVER ASIA PRIVATE LIMITED</v>
      </c>
      <c r="D118" s="1">
        <f t="shared" ca="1" si="16"/>
        <v>11764.732108939947</v>
      </c>
      <c r="E118" s="2">
        <f t="shared" ca="1" si="17"/>
        <v>928.23736339536174</v>
      </c>
      <c r="F118" s="1">
        <f ca="1">IF(Table14[[#This Row],[Column1]]&gt;(0.49),NORMINV(RAND(), 120, 5.7),(RAND()*100+200))</f>
        <v>124.20894808703629</v>
      </c>
      <c r="G118">
        <f t="shared" ca="1" si="18"/>
        <v>0.91474129109193658</v>
      </c>
      <c r="H118">
        <f t="shared" ca="1" si="12"/>
        <v>0</v>
      </c>
      <c r="I118" s="3">
        <f t="shared" ca="1" si="19"/>
        <v>1540.9066056640324</v>
      </c>
      <c r="J118" s="5">
        <f t="shared" ca="1" si="13"/>
        <v>44373</v>
      </c>
      <c r="K118" s="5">
        <f t="shared" ca="1" si="20"/>
        <v>44418</v>
      </c>
      <c r="L118" s="5">
        <f t="shared" ca="1" si="14"/>
        <v>44426</v>
      </c>
      <c r="M118" s="5">
        <f t="shared" ca="1" si="21"/>
        <v>44432</v>
      </c>
      <c r="N118" s="2">
        <f ca="1">Table14[[#This Row],[Shipping/frieght]]+Table14[[#This Row],[Expedite fees]]/Table14[[#This Row],[Distance]]</f>
        <v>124.20894808703629</v>
      </c>
      <c r="O118" t="str">
        <f t="shared" ca="1" si="22"/>
        <v>Expedite</v>
      </c>
    </row>
    <row r="119" spans="1:15" x14ac:dyDescent="0.55000000000000004">
      <c r="A119" t="s">
        <v>14</v>
      </c>
      <c r="B119">
        <f t="shared" ca="1" si="15"/>
        <v>0.89850953428415126</v>
      </c>
      <c r="C119" t="str" cm="1">
        <f t="array" aca="1" ref="C119" ca="1">INDEX(A:A,RANK(B119,B:B))</f>
        <v>SOMIC VERPACKUNGSMASCHINEN</v>
      </c>
      <c r="D119" s="1">
        <f t="shared" ca="1" si="16"/>
        <v>11428.281983784686</v>
      </c>
      <c r="E119" s="2">
        <f t="shared" ca="1" si="17"/>
        <v>901.69144852061163</v>
      </c>
      <c r="F119" s="1">
        <f ca="1">IF(Table14[[#This Row],[Column1]]&gt;(0.49),NORMINV(RAND(), 120, 5.7),(RAND()*100+200))</f>
        <v>123.00307354106275</v>
      </c>
      <c r="G119">
        <f t="shared" ca="1" si="18"/>
        <v>0.76116506768167858</v>
      </c>
      <c r="H119">
        <f t="shared" ca="1" si="12"/>
        <v>500</v>
      </c>
      <c r="I119" s="3">
        <f t="shared" ca="1" si="19"/>
        <v>1166.5621551147049</v>
      </c>
      <c r="J119" s="5">
        <f t="shared" ca="1" si="13"/>
        <v>44353</v>
      </c>
      <c r="K119" s="5">
        <f t="shared" ca="1" si="20"/>
        <v>44385</v>
      </c>
      <c r="L119" s="5">
        <f t="shared" ca="1" si="14"/>
        <v>44479</v>
      </c>
      <c r="M119" s="5">
        <f t="shared" ca="1" si="21"/>
        <v>44399</v>
      </c>
      <c r="N119" s="2">
        <f ca="1">Table14[[#This Row],[Shipping/frieght]]+Table14[[#This Row],[Expedite fees]]/Table14[[#This Row],[Distance]]</f>
        <v>123.43168336507237</v>
      </c>
      <c r="O119" t="str">
        <f t="shared" ca="1" si="22"/>
        <v>Standard</v>
      </c>
    </row>
    <row r="120" spans="1:15" x14ac:dyDescent="0.55000000000000004">
      <c r="A120" t="s">
        <v>16</v>
      </c>
      <c r="B120">
        <f t="shared" ca="1" si="15"/>
        <v>0.52630192639013695</v>
      </c>
      <c r="C120" t="str" cm="1">
        <f t="array" aca="1" ref="C120" ca="1">INDEX(A:A,RANK(B120,B:B))</f>
        <v>POSIMAT S.A.</v>
      </c>
      <c r="D120" s="1">
        <f t="shared" ca="1" si="16"/>
        <v>8042.0580927967467</v>
      </c>
      <c r="E120" s="2">
        <f t="shared" ca="1" si="17"/>
        <v>634.51838352166328</v>
      </c>
      <c r="F120" s="1">
        <f ca="1">IF(Table14[[#This Row],[Column1]]&gt;(0.49),NORMINV(RAND(), 120, 5.7),(RAND()*100+200))</f>
        <v>131.83442948140052</v>
      </c>
      <c r="G120">
        <f t="shared" ca="1" si="18"/>
        <v>0.12582058281366038</v>
      </c>
      <c r="H120">
        <f t="shared" ca="1" si="12"/>
        <v>0</v>
      </c>
      <c r="I120" s="3">
        <f t="shared" ca="1" si="19"/>
        <v>1641.1156191496043</v>
      </c>
      <c r="J120" s="5">
        <f t="shared" ca="1" si="13"/>
        <v>44487</v>
      </c>
      <c r="K120" s="5">
        <f t="shared" ca="1" si="20"/>
        <v>44491</v>
      </c>
      <c r="L120" s="5">
        <f t="shared" ca="1" si="14"/>
        <v>44499</v>
      </c>
      <c r="M120" s="5">
        <f t="shared" ca="1" si="21"/>
        <v>44505</v>
      </c>
      <c r="N120" s="2">
        <f ca="1">Table14[[#This Row],[Shipping/frieght]]+Table14[[#This Row],[Expedite fees]]/Table14[[#This Row],[Distance]]</f>
        <v>131.83442948140052</v>
      </c>
      <c r="O120" t="str">
        <f t="shared" ca="1" si="22"/>
        <v>Expedite</v>
      </c>
    </row>
    <row r="121" spans="1:15" x14ac:dyDescent="0.55000000000000004">
      <c r="A121" t="s">
        <v>15</v>
      </c>
      <c r="B121">
        <f t="shared" ca="1" si="15"/>
        <v>0.87395839114257012</v>
      </c>
      <c r="C121" t="str" cm="1">
        <f t="array" aca="1" ref="C121" ca="1">INDEX(A:A,RANK(B121,B:B))</f>
        <v>CENTRAL STICKS S R O</v>
      </c>
      <c r="D121" s="1">
        <f t="shared" ca="1" si="16"/>
        <v>10844.295647095581</v>
      </c>
      <c r="E121" s="2">
        <f t="shared" ca="1" si="17"/>
        <v>855.61492655584141</v>
      </c>
      <c r="F121" s="1">
        <f ca="1">IF(Table14[[#This Row],[Column1]]&gt;(0.49),NORMINV(RAND(), 120, 5.7),(RAND()*100+200))</f>
        <v>123.13127182493567</v>
      </c>
      <c r="G121">
        <f t="shared" ca="1" si="18"/>
        <v>0.72882860814316508</v>
      </c>
      <c r="H121">
        <f t="shared" ca="1" si="12"/>
        <v>0</v>
      </c>
      <c r="I121" s="3">
        <f t="shared" ca="1" si="19"/>
        <v>1012.7062796713615</v>
      </c>
      <c r="J121" s="5">
        <f t="shared" ca="1" si="13"/>
        <v>44415</v>
      </c>
      <c r="K121" s="5">
        <f t="shared" ca="1" si="20"/>
        <v>44426</v>
      </c>
      <c r="L121" s="5">
        <f t="shared" ca="1" si="14"/>
        <v>44437</v>
      </c>
      <c r="M121" s="5">
        <f t="shared" ca="1" si="21"/>
        <v>44440</v>
      </c>
      <c r="N121" s="2">
        <f ca="1">Table14[[#This Row],[Shipping/frieght]]+Table14[[#This Row],[Expedite fees]]/Table14[[#This Row],[Distance]]</f>
        <v>123.13127182493567</v>
      </c>
      <c r="O121" t="str">
        <f t="shared" ca="1" si="22"/>
        <v>Expedite</v>
      </c>
    </row>
    <row r="122" spans="1:15" x14ac:dyDescent="0.55000000000000004">
      <c r="A122" t="s">
        <v>9</v>
      </c>
      <c r="B122">
        <f t="shared" ca="1" si="15"/>
        <v>0.47427493533297327</v>
      </c>
      <c r="C122" t="str" cm="1">
        <f t="array" aca="1" ref="C122" ca="1">INDEX(A:A,RANK(B122,B:B))</f>
        <v>SOMIC VERPACKUNGSMASCHINEN</v>
      </c>
      <c r="D122" s="1">
        <f t="shared" ca="1" si="16"/>
        <v>14754.373566207534</v>
      </c>
      <c r="E122" s="2">
        <f t="shared" ca="1" si="17"/>
        <v>1164.1200743737745</v>
      </c>
      <c r="F122" s="1">
        <f ca="1">IF(Table14[[#This Row],[Column1]]&gt;(0.49),NORMINV(RAND(), 120, 5.7),(RAND()*100+200))</f>
        <v>228.35895688169452</v>
      </c>
      <c r="G122">
        <f t="shared" ca="1" si="18"/>
        <v>0.44598224749217119</v>
      </c>
      <c r="H122">
        <f t="shared" ca="1" si="12"/>
        <v>0</v>
      </c>
      <c r="I122" s="3">
        <f t="shared" ca="1" si="19"/>
        <v>1952.5427998907135</v>
      </c>
      <c r="J122" s="5">
        <f t="shared" ca="1" si="13"/>
        <v>44474</v>
      </c>
      <c r="K122" s="5">
        <f t="shared" ca="1" si="20"/>
        <v>44482</v>
      </c>
      <c r="L122" s="5">
        <f t="shared" ca="1" si="14"/>
        <v>44486</v>
      </c>
      <c r="M122" s="5">
        <f t="shared" ca="1" si="21"/>
        <v>44496</v>
      </c>
      <c r="N122" s="2">
        <f ca="1">Table14[[#This Row],[Shipping/frieght]]+Table14[[#This Row],[Expedite fees]]/Table14[[#This Row],[Distance]]</f>
        <v>228.35895688169452</v>
      </c>
      <c r="O122" t="str">
        <f t="shared" ca="1" si="22"/>
        <v>Expedite</v>
      </c>
    </row>
    <row r="123" spans="1:15" x14ac:dyDescent="0.55000000000000004">
      <c r="A123" t="s">
        <v>10</v>
      </c>
      <c r="B123">
        <f t="shared" ca="1" si="15"/>
        <v>0.73359447600638861</v>
      </c>
      <c r="C123" t="str" cm="1">
        <f t="array" aca="1" ref="C123" ca="1">INDEX(A:A,RANK(B123,B:B))</f>
        <v>H&amp;R SOUTH AFRICA (PTY) LTD</v>
      </c>
      <c r="D123" s="1">
        <f t="shared" ca="1" si="16"/>
        <v>6793.4954725840744</v>
      </c>
      <c r="E123" s="2">
        <f t="shared" ca="1" si="17"/>
        <v>536.00679278688347</v>
      </c>
      <c r="F123" s="1">
        <f ca="1">IF(Table14[[#This Row],[Column1]]&gt;(0.49),NORMINV(RAND(), 120, 5.7),(RAND()*100+200))</f>
        <v>123.1472062496145</v>
      </c>
      <c r="G123">
        <f t="shared" ca="1" si="18"/>
        <v>0.94341050079104749</v>
      </c>
      <c r="H123">
        <f t="shared" ca="1" si="12"/>
        <v>0</v>
      </c>
      <c r="I123" s="3">
        <f t="shared" ca="1" si="19"/>
        <v>1437.2988818026774</v>
      </c>
      <c r="J123" s="5">
        <f t="shared" ca="1" si="13"/>
        <v>44466</v>
      </c>
      <c r="K123" s="5">
        <f t="shared" ca="1" si="20"/>
        <v>44468</v>
      </c>
      <c r="L123" s="5">
        <f t="shared" ca="1" si="14"/>
        <v>44471</v>
      </c>
      <c r="M123" s="5">
        <f t="shared" ca="1" si="21"/>
        <v>44482</v>
      </c>
      <c r="N123" s="2">
        <f ca="1">Table14[[#This Row],[Shipping/frieght]]+Table14[[#This Row],[Expedite fees]]/Table14[[#This Row],[Distance]]</f>
        <v>123.1472062496145</v>
      </c>
      <c r="O123" t="str">
        <f t="shared" ca="1" si="22"/>
        <v>Expedite</v>
      </c>
    </row>
    <row r="124" spans="1:15" x14ac:dyDescent="0.55000000000000004">
      <c r="A124" t="s">
        <v>11</v>
      </c>
      <c r="B124">
        <f t="shared" ca="1" si="15"/>
        <v>0.20973953504706266</v>
      </c>
      <c r="C124" t="str" cm="1">
        <f t="array" aca="1" ref="C124" ca="1">INDEX(A:A,RANK(B124,B:B))</f>
        <v>POSIMAT S.A.</v>
      </c>
      <c r="D124" s="1">
        <f t="shared" ca="1" si="16"/>
        <v>16651.249764990931</v>
      </c>
      <c r="E124" s="2">
        <f t="shared" ca="1" si="17"/>
        <v>1313.7836064577843</v>
      </c>
      <c r="F124" s="1">
        <f ca="1">IF(Table14[[#This Row],[Column1]]&gt;(0.49),NORMINV(RAND(), 120, 5.7),(RAND()*100+200))</f>
        <v>225.24208541141618</v>
      </c>
      <c r="G124">
        <f t="shared" ca="1" si="18"/>
        <v>0.98593542309285065</v>
      </c>
      <c r="H124">
        <f t="shared" ca="1" si="12"/>
        <v>500</v>
      </c>
      <c r="I124" s="3">
        <f t="shared" ca="1" si="19"/>
        <v>1627.4032222379851</v>
      </c>
      <c r="J124" s="5">
        <f t="shared" ca="1" si="13"/>
        <v>44262</v>
      </c>
      <c r="K124" s="5">
        <f t="shared" ca="1" si="20"/>
        <v>44379</v>
      </c>
      <c r="L124" s="5">
        <f t="shared" ca="1" si="14"/>
        <v>44493</v>
      </c>
      <c r="M124" s="5">
        <f t="shared" ca="1" si="21"/>
        <v>44393</v>
      </c>
      <c r="N124" s="2">
        <f ca="1">Table14[[#This Row],[Shipping/frieght]]+Table14[[#This Row],[Expedite fees]]/Table14[[#This Row],[Distance]]</f>
        <v>225.54932334309018</v>
      </c>
      <c r="O124" t="str">
        <f t="shared" ca="1" si="22"/>
        <v>Standard</v>
      </c>
    </row>
    <row r="125" spans="1:15" x14ac:dyDescent="0.55000000000000004">
      <c r="A125" t="s">
        <v>12</v>
      </c>
      <c r="B125">
        <f t="shared" ca="1" si="15"/>
        <v>0.86589713104452293</v>
      </c>
      <c r="C125" t="str" cm="1">
        <f t="array" aca="1" ref="C125" ca="1">INDEX(A:A,RANK(B125,B:B))</f>
        <v>UNILEVER ASIA PRIVATE LIMITED</v>
      </c>
      <c r="D125" s="1">
        <f t="shared" ca="1" si="16"/>
        <v>16727.042786557075</v>
      </c>
      <c r="E125" s="2">
        <f t="shared" ca="1" si="17"/>
        <v>1319.763675859353</v>
      </c>
      <c r="F125" s="1">
        <f ca="1">IF(Table14[[#This Row],[Column1]]&gt;(0.49),NORMINV(RAND(), 120, 5.7),(RAND()*100+200))</f>
        <v>123.04299731574923</v>
      </c>
      <c r="G125">
        <f t="shared" ca="1" si="18"/>
        <v>0.28216017426171991</v>
      </c>
      <c r="H125">
        <f t="shared" ca="1" si="12"/>
        <v>0</v>
      </c>
      <c r="I125" s="3">
        <f t="shared" ca="1" si="19"/>
        <v>2119.5153666197111</v>
      </c>
      <c r="J125" s="5">
        <f t="shared" ca="1" si="13"/>
        <v>44343</v>
      </c>
      <c r="K125" s="5">
        <f t="shared" ca="1" si="20"/>
        <v>44433</v>
      </c>
      <c r="L125" s="5">
        <f t="shared" ca="1" si="14"/>
        <v>44483</v>
      </c>
      <c r="M125" s="5">
        <f t="shared" ca="1" si="21"/>
        <v>44447</v>
      </c>
      <c r="N125" s="2">
        <f ca="1">Table14[[#This Row],[Shipping/frieght]]+Table14[[#This Row],[Expedite fees]]/Table14[[#This Row],[Distance]]</f>
        <v>123.04299731574923</v>
      </c>
      <c r="O125" t="str">
        <f t="shared" ca="1" si="22"/>
        <v>Standard</v>
      </c>
    </row>
    <row r="126" spans="1:15" x14ac:dyDescent="0.55000000000000004">
      <c r="A126" t="s">
        <v>13</v>
      </c>
      <c r="B126">
        <f t="shared" ca="1" si="15"/>
        <v>0.37421641331974209</v>
      </c>
      <c r="C126" t="str" cm="1">
        <f t="array" aca="1" ref="C126" ca="1">INDEX(A:A,RANK(B126,B:B))</f>
        <v>CENTRAL STICKS S.R.O.</v>
      </c>
      <c r="D126" s="1">
        <f t="shared" ca="1" si="16"/>
        <v>4801.4329944058454</v>
      </c>
      <c r="E126" s="2">
        <f t="shared" ca="1" si="17"/>
        <v>378.83306325862117</v>
      </c>
      <c r="F126" s="1">
        <f ca="1">IF(Table14[[#This Row],[Column1]]&gt;(0.49),NORMINV(RAND(), 120, 5.7),(RAND()*100+200))</f>
        <v>280.95124535362913</v>
      </c>
      <c r="G126">
        <f t="shared" ca="1" si="18"/>
        <v>5.9991539180309639E-3</v>
      </c>
      <c r="H126">
        <f t="shared" ca="1" si="12"/>
        <v>0</v>
      </c>
      <c r="I126" s="3">
        <f t="shared" ca="1" si="19"/>
        <v>2040.3754712938269</v>
      </c>
      <c r="J126" s="5">
        <f t="shared" ca="1" si="13"/>
        <v>44327</v>
      </c>
      <c r="K126" s="5">
        <f t="shared" ca="1" si="20"/>
        <v>44436</v>
      </c>
      <c r="L126" s="5">
        <f t="shared" ca="1" si="14"/>
        <v>44495</v>
      </c>
      <c r="M126" s="5">
        <f t="shared" ca="1" si="21"/>
        <v>44450</v>
      </c>
      <c r="N126" s="2">
        <f ca="1">Table14[[#This Row],[Shipping/frieght]]+Table14[[#This Row],[Expedite fees]]/Table14[[#This Row],[Distance]]</f>
        <v>280.95124535362913</v>
      </c>
      <c r="O126" t="str">
        <f t="shared" ca="1" si="22"/>
        <v>Standard</v>
      </c>
    </row>
    <row r="127" spans="1:15" x14ac:dyDescent="0.55000000000000004">
      <c r="A127" t="s">
        <v>14</v>
      </c>
      <c r="B127">
        <f t="shared" ca="1" si="15"/>
        <v>0.77576418737271524</v>
      </c>
      <c r="C127" t="str" cm="1">
        <f t="array" aca="1" ref="C127" ca="1">INDEX(A:A,RANK(B127,B:B))</f>
        <v>SOMIC VERPACKUNGSMASCHINEN</v>
      </c>
      <c r="D127" s="1">
        <f t="shared" ca="1" si="16"/>
        <v>17014.034471336789</v>
      </c>
      <c r="E127" s="2">
        <f t="shared" ca="1" si="17"/>
        <v>1342.4073197884725</v>
      </c>
      <c r="F127" s="1">
        <f ca="1">IF(Table14[[#This Row],[Column1]]&gt;(0.49),NORMINV(RAND(), 120, 5.7),(RAND()*100+200))</f>
        <v>118.66345401186639</v>
      </c>
      <c r="G127">
        <f t="shared" ca="1" si="18"/>
        <v>0.56847691500459352</v>
      </c>
      <c r="H127">
        <f t="shared" ca="1" si="12"/>
        <v>500</v>
      </c>
      <c r="I127" s="3">
        <f t="shared" ca="1" si="19"/>
        <v>272.20032845012531</v>
      </c>
      <c r="J127" s="5">
        <f t="shared" ca="1" si="13"/>
        <v>44423</v>
      </c>
      <c r="K127" s="5">
        <f t="shared" ca="1" si="20"/>
        <v>44434</v>
      </c>
      <c r="L127" s="5">
        <f t="shared" ca="1" si="14"/>
        <v>44453</v>
      </c>
      <c r="M127" s="5">
        <f t="shared" ca="1" si="21"/>
        <v>44448</v>
      </c>
      <c r="N127" s="2">
        <f ca="1">Table14[[#This Row],[Shipping/frieght]]+Table14[[#This Row],[Expedite fees]]/Table14[[#This Row],[Distance]]</f>
        <v>120.50033643903662</v>
      </c>
      <c r="O127" t="str">
        <f t="shared" ca="1" si="22"/>
        <v>Standard</v>
      </c>
    </row>
    <row r="128" spans="1:15" x14ac:dyDescent="0.55000000000000004">
      <c r="A128" t="s">
        <v>16</v>
      </c>
      <c r="B128">
        <f t="shared" ca="1" si="15"/>
        <v>0.90769493308771942</v>
      </c>
      <c r="C128" t="str" cm="1">
        <f t="array" aca="1" ref="C128" ca="1">INDEX(A:A,RANK(B128,B:B))</f>
        <v>POSIMAT S.A.</v>
      </c>
      <c r="D128" s="1">
        <f t="shared" ca="1" si="16"/>
        <v>9482.7384052286761</v>
      </c>
      <c r="E128" s="2">
        <f t="shared" ca="1" si="17"/>
        <v>748.18806017254258</v>
      </c>
      <c r="F128" s="1">
        <f ca="1">IF(Table14[[#This Row],[Column1]]&gt;(0.49),NORMINV(RAND(), 120, 5.7),(RAND()*100+200))</f>
        <v>116.22896700205192</v>
      </c>
      <c r="G128">
        <f t="shared" ca="1" si="18"/>
        <v>0.24382583027903915</v>
      </c>
      <c r="H128">
        <f t="shared" ca="1" si="12"/>
        <v>0</v>
      </c>
      <c r="I128" s="3">
        <f t="shared" ca="1" si="19"/>
        <v>490.36982818581919</v>
      </c>
      <c r="J128" s="5">
        <f t="shared" ca="1" si="13"/>
        <v>44350</v>
      </c>
      <c r="K128" s="5">
        <f t="shared" ca="1" si="20"/>
        <v>44390</v>
      </c>
      <c r="L128" s="5">
        <f t="shared" ca="1" si="14"/>
        <v>44424</v>
      </c>
      <c r="M128" s="5">
        <f t="shared" ca="1" si="21"/>
        <v>44404</v>
      </c>
      <c r="N128" s="2">
        <f ca="1">Table14[[#This Row],[Shipping/frieght]]+Table14[[#This Row],[Expedite fees]]/Table14[[#This Row],[Distance]]</f>
        <v>116.22896700205192</v>
      </c>
      <c r="O128" t="str">
        <f t="shared" ca="1" si="22"/>
        <v>Standard</v>
      </c>
    </row>
    <row r="129" spans="1:15" x14ac:dyDescent="0.55000000000000004">
      <c r="A129" t="s">
        <v>15</v>
      </c>
      <c r="B129">
        <f t="shared" ca="1" si="15"/>
        <v>9.7313477646306046E-2</v>
      </c>
      <c r="C129" t="str" cm="1">
        <f t="array" aca="1" ref="C129" ca="1">INDEX(A:A,RANK(B129,B:B))</f>
        <v>SOMIC VERPACKUNGSMASCHINEN</v>
      </c>
      <c r="D129" s="1">
        <f t="shared" ca="1" si="16"/>
        <v>12161.104443261487</v>
      </c>
      <c r="E129" s="2">
        <f t="shared" ca="1" si="17"/>
        <v>959.51114057333132</v>
      </c>
      <c r="F129" s="1">
        <f ca="1">IF(Table14[[#This Row],[Column1]]&gt;(0.49),NORMINV(RAND(), 120, 5.7),(RAND()*100+200))</f>
        <v>278.59547606496051</v>
      </c>
      <c r="G129">
        <f t="shared" ca="1" si="18"/>
        <v>0.76578272740769437</v>
      </c>
      <c r="H129">
        <f t="shared" ca="1" si="12"/>
        <v>0</v>
      </c>
      <c r="I129" s="3">
        <f t="shared" ca="1" si="19"/>
        <v>836.93680135496982</v>
      </c>
      <c r="J129" s="5">
        <f t="shared" ca="1" si="13"/>
        <v>44329</v>
      </c>
      <c r="K129" s="5">
        <f t="shared" ca="1" si="20"/>
        <v>44336</v>
      </c>
      <c r="L129" s="5">
        <f t="shared" ca="1" si="14"/>
        <v>44337</v>
      </c>
      <c r="M129" s="5">
        <f t="shared" ca="1" si="21"/>
        <v>44350</v>
      </c>
      <c r="N129" s="2">
        <f ca="1">Table14[[#This Row],[Shipping/frieght]]+Table14[[#This Row],[Expedite fees]]/Table14[[#This Row],[Distance]]</f>
        <v>278.59547606496051</v>
      </c>
      <c r="O129" t="str">
        <f t="shared" ca="1" si="22"/>
        <v>Expedite</v>
      </c>
    </row>
    <row r="130" spans="1:15" x14ac:dyDescent="0.55000000000000004">
      <c r="A130" t="s">
        <v>9</v>
      </c>
      <c r="B130">
        <f t="shared" ca="1" si="15"/>
        <v>0.80053157534914354</v>
      </c>
      <c r="C130" t="str" cm="1">
        <f t="array" aca="1" ref="C130" ca="1">INDEX(A:A,RANK(B130,B:B))</f>
        <v>TAVIL INDEBE S A U</v>
      </c>
      <c r="D130" s="1">
        <f t="shared" ca="1" si="16"/>
        <v>3447.1014046190617</v>
      </c>
      <c r="E130" s="2">
        <f t="shared" ca="1" si="17"/>
        <v>271.97630082444397</v>
      </c>
      <c r="F130" s="1">
        <f ca="1">IF(Table14[[#This Row],[Column1]]&gt;(0.49),NORMINV(RAND(), 120, 5.7),(RAND()*100+200))</f>
        <v>121.62655171077736</v>
      </c>
      <c r="G130">
        <f t="shared" ca="1" si="18"/>
        <v>0.50564235185539719</v>
      </c>
      <c r="H130">
        <f t="shared" ref="H130:H193" ca="1" si="23">IF(L130&lt;M130,0,IF(L130&gt;M130,IF(G130&gt;(0.51),500,IF(G130&lt;(0.51),0)),0))</f>
        <v>0</v>
      </c>
      <c r="I130" s="3">
        <f t="shared" ca="1" si="19"/>
        <v>965.82998231510567</v>
      </c>
      <c r="J130" s="5">
        <f t="shared" ref="J130:J193" ca="1" si="24">RANDBETWEEN(DATE(2021,3,4),DATE(2021,11,2))</f>
        <v>44335</v>
      </c>
      <c r="K130" s="5">
        <f t="shared" ca="1" si="20"/>
        <v>44355</v>
      </c>
      <c r="L130" s="5">
        <f t="shared" ref="L130:L193" ca="1" si="25">RANDBETWEEN(J130,DATE(2021,11,2))</f>
        <v>44423</v>
      </c>
      <c r="M130" s="5">
        <f t="shared" ca="1" si="21"/>
        <v>44369</v>
      </c>
      <c r="N130" s="2">
        <f ca="1">Table14[[#This Row],[Shipping/frieght]]+Table14[[#This Row],[Expedite fees]]/Table14[[#This Row],[Distance]]</f>
        <v>121.62655171077736</v>
      </c>
      <c r="O130" t="str">
        <f t="shared" ca="1" si="22"/>
        <v>Standard</v>
      </c>
    </row>
    <row r="131" spans="1:15" x14ac:dyDescent="0.55000000000000004">
      <c r="A131" t="s">
        <v>10</v>
      </c>
      <c r="B131">
        <f t="shared" ref="B131:B194" ca="1" si="26">RAND()</f>
        <v>0.57618288611150892</v>
      </c>
      <c r="C131" t="str" cm="1">
        <f t="array" aca="1" ref="C131" ca="1">INDEX(A:A,RANK(B131,B:B))</f>
        <v>SOMIC VERPACKUNGSMASCHINEN</v>
      </c>
      <c r="D131" s="1">
        <f t="shared" ref="D131:D194" ca="1" si="27">RAND()*20000</f>
        <v>16920.607305257898</v>
      </c>
      <c r="E131" s="2">
        <f t="shared" ref="E131:E194" ca="1" si="28">D131*0.0789</f>
        <v>1335.0359163848482</v>
      </c>
      <c r="F131" s="1">
        <f ca="1">IF(Table14[[#This Row],[Column1]]&gt;(0.49),NORMINV(RAND(), 120, 5.7),(RAND()*100+200))</f>
        <v>122.0696724639913</v>
      </c>
      <c r="G131">
        <f t="shared" ref="G131:G194" ca="1" si="29">RAND()</f>
        <v>0.80128423533354232</v>
      </c>
      <c r="H131">
        <f t="shared" ca="1" si="23"/>
        <v>500</v>
      </c>
      <c r="I131" s="3">
        <f t="shared" ref="I131:I194" ca="1" si="30">NORMINV(RAND(), 1200, 500)</f>
        <v>1129.3288729526816</v>
      </c>
      <c r="J131" s="5">
        <f t="shared" ca="1" si="24"/>
        <v>44370</v>
      </c>
      <c r="K131" s="5">
        <f t="shared" ref="K131:K194" ca="1" si="31">RANDBETWEEN(J131,L131)</f>
        <v>44386</v>
      </c>
      <c r="L131" s="5">
        <f t="shared" ca="1" si="25"/>
        <v>44408</v>
      </c>
      <c r="M131" s="5">
        <f t="shared" ref="M131:M194" ca="1" si="32">K131+14</f>
        <v>44400</v>
      </c>
      <c r="N131" s="2">
        <f ca="1">Table14[[#This Row],[Shipping/frieght]]+Table14[[#This Row],[Expedite fees]]/Table14[[#This Row],[Distance]]</f>
        <v>122.51241329172974</v>
      </c>
      <c r="O131" t="str">
        <f t="shared" ca="1" si="22"/>
        <v>Standard</v>
      </c>
    </row>
    <row r="132" spans="1:15" x14ac:dyDescent="0.55000000000000004">
      <c r="A132" t="s">
        <v>11</v>
      </c>
      <c r="B132">
        <f t="shared" ca="1" si="26"/>
        <v>0.83788580550486413</v>
      </c>
      <c r="C132" t="str" cm="1">
        <f t="array" aca="1" ref="C132" ca="1">INDEX(A:A,RANK(B132,B:B))</f>
        <v>UNILEVER ASIA PRIVATE LIMITED</v>
      </c>
      <c r="D132" s="1">
        <f t="shared" ca="1" si="27"/>
        <v>10684.357535037565</v>
      </c>
      <c r="E132" s="2">
        <f t="shared" ca="1" si="28"/>
        <v>842.99580951446387</v>
      </c>
      <c r="F132" s="1">
        <f ca="1">IF(Table14[[#This Row],[Column1]]&gt;(0.49),NORMINV(RAND(), 120, 5.7),(RAND()*100+200))</f>
        <v>109.12372619708574</v>
      </c>
      <c r="G132">
        <f t="shared" ca="1" si="29"/>
        <v>0.21645397869342553</v>
      </c>
      <c r="H132">
        <f t="shared" ca="1" si="23"/>
        <v>0</v>
      </c>
      <c r="I132" s="3">
        <f t="shared" ca="1" si="30"/>
        <v>985.27386438382177</v>
      </c>
      <c r="J132" s="5">
        <f t="shared" ca="1" si="24"/>
        <v>44373</v>
      </c>
      <c r="K132" s="5">
        <f t="shared" ca="1" si="31"/>
        <v>44461</v>
      </c>
      <c r="L132" s="5">
        <f t="shared" ca="1" si="25"/>
        <v>44485</v>
      </c>
      <c r="M132" s="5">
        <f t="shared" ca="1" si="32"/>
        <v>44475</v>
      </c>
      <c r="N132" s="2">
        <f ca="1">Table14[[#This Row],[Shipping/frieght]]+Table14[[#This Row],[Expedite fees]]/Table14[[#This Row],[Distance]]</f>
        <v>109.12372619708574</v>
      </c>
      <c r="O132" t="str">
        <f t="shared" ca="1" si="22"/>
        <v>Standard</v>
      </c>
    </row>
    <row r="133" spans="1:15" x14ac:dyDescent="0.55000000000000004">
      <c r="A133" t="s">
        <v>12</v>
      </c>
      <c r="B133">
        <f t="shared" ca="1" si="26"/>
        <v>0.13387377681941104</v>
      </c>
      <c r="C133" t="str" cm="1">
        <f t="array" aca="1" ref="C133" ca="1">INDEX(A:A,RANK(B133,B:B))</f>
        <v>H&amp;R SOUTH AFRICA (PTY) LTD</v>
      </c>
      <c r="D133" s="1">
        <f t="shared" ca="1" si="27"/>
        <v>10404.556560958787</v>
      </c>
      <c r="E133" s="2">
        <f t="shared" ca="1" si="28"/>
        <v>820.91951265964826</v>
      </c>
      <c r="F133" s="1">
        <f ca="1">IF(Table14[[#This Row],[Column1]]&gt;(0.49),NORMINV(RAND(), 120, 5.7),(RAND()*100+200))</f>
        <v>294.78665765075345</v>
      </c>
      <c r="G133">
        <f t="shared" ca="1" si="29"/>
        <v>0.22634548510827179</v>
      </c>
      <c r="H133">
        <f t="shared" ca="1" si="23"/>
        <v>0</v>
      </c>
      <c r="I133" s="3">
        <f t="shared" ca="1" si="30"/>
        <v>957.00739264473714</v>
      </c>
      <c r="J133" s="5">
        <f t="shared" ca="1" si="24"/>
        <v>44472</v>
      </c>
      <c r="K133" s="5">
        <f t="shared" ca="1" si="31"/>
        <v>44486</v>
      </c>
      <c r="L133" s="5">
        <f t="shared" ca="1" si="25"/>
        <v>44488</v>
      </c>
      <c r="M133" s="5">
        <f t="shared" ca="1" si="32"/>
        <v>44500</v>
      </c>
      <c r="N133" s="2">
        <f ca="1">Table14[[#This Row],[Shipping/frieght]]+Table14[[#This Row],[Expedite fees]]/Table14[[#This Row],[Distance]]</f>
        <v>294.78665765075345</v>
      </c>
      <c r="O133" t="str">
        <f t="shared" ca="1" si="22"/>
        <v>Expedite</v>
      </c>
    </row>
    <row r="134" spans="1:15" x14ac:dyDescent="0.55000000000000004">
      <c r="A134" t="s">
        <v>13</v>
      </c>
      <c r="B134">
        <f t="shared" ca="1" si="26"/>
        <v>0.89276031444345161</v>
      </c>
      <c r="C134" t="str" cm="1">
        <f t="array" aca="1" ref="C134" ca="1">INDEX(A:A,RANK(B134,B:B))</f>
        <v>H&amp;R SOUTH AFRICA (PTY) LTD</v>
      </c>
      <c r="D134" s="1">
        <f t="shared" ca="1" si="27"/>
        <v>4323.8672901443479</v>
      </c>
      <c r="E134" s="2">
        <f t="shared" ca="1" si="28"/>
        <v>341.15312919238903</v>
      </c>
      <c r="F134" s="1">
        <f ca="1">IF(Table14[[#This Row],[Column1]]&gt;(0.49),NORMINV(RAND(), 120, 5.7),(RAND()*100+200))</f>
        <v>112.83397027014487</v>
      </c>
      <c r="G134">
        <f t="shared" ca="1" si="29"/>
        <v>0.82249150924260606</v>
      </c>
      <c r="H134">
        <f t="shared" ca="1" si="23"/>
        <v>500</v>
      </c>
      <c r="I134" s="3">
        <f t="shared" ca="1" si="30"/>
        <v>650.41443027156924</v>
      </c>
      <c r="J134" s="5">
        <f t="shared" ca="1" si="24"/>
        <v>44387</v>
      </c>
      <c r="K134" s="5">
        <f t="shared" ca="1" si="31"/>
        <v>44400</v>
      </c>
      <c r="L134" s="5">
        <f t="shared" ca="1" si="25"/>
        <v>44458</v>
      </c>
      <c r="M134" s="5">
        <f t="shared" ca="1" si="32"/>
        <v>44414</v>
      </c>
      <c r="N134" s="2">
        <f ca="1">Table14[[#This Row],[Shipping/frieght]]+Table14[[#This Row],[Expedite fees]]/Table14[[#This Row],[Distance]]</f>
        <v>113.60271090185446</v>
      </c>
      <c r="O134" t="str">
        <f t="shared" ca="1" si="22"/>
        <v>Standard</v>
      </c>
    </row>
    <row r="135" spans="1:15" x14ac:dyDescent="0.55000000000000004">
      <c r="A135" t="s">
        <v>14</v>
      </c>
      <c r="B135">
        <f t="shared" ca="1" si="26"/>
        <v>0.61708458700563451</v>
      </c>
      <c r="C135" t="str" cm="1">
        <f t="array" aca="1" ref="C135" ca="1">INDEX(A:A,RANK(B135,B:B))</f>
        <v>TAVIL INDEBE S A U</v>
      </c>
      <c r="D135" s="1">
        <f t="shared" ca="1" si="27"/>
        <v>3244.6031995961343</v>
      </c>
      <c r="E135" s="2">
        <f t="shared" ca="1" si="28"/>
        <v>255.99919244813501</v>
      </c>
      <c r="F135" s="1">
        <f ca="1">IF(Table14[[#This Row],[Column1]]&gt;(0.49),NORMINV(RAND(), 120, 5.7),(RAND()*100+200))</f>
        <v>126.3875529980961</v>
      </c>
      <c r="G135">
        <f t="shared" ca="1" si="29"/>
        <v>0.87900559227813468</v>
      </c>
      <c r="H135">
        <f t="shared" ca="1" si="23"/>
        <v>0</v>
      </c>
      <c r="I135" s="3">
        <f t="shared" ca="1" si="30"/>
        <v>1107.6333484862685</v>
      </c>
      <c r="J135" s="5">
        <f t="shared" ca="1" si="24"/>
        <v>44446</v>
      </c>
      <c r="K135" s="5">
        <f t="shared" ca="1" si="31"/>
        <v>44470</v>
      </c>
      <c r="L135" s="5">
        <f t="shared" ca="1" si="25"/>
        <v>44477</v>
      </c>
      <c r="M135" s="5">
        <f t="shared" ca="1" si="32"/>
        <v>44484</v>
      </c>
      <c r="N135" s="2">
        <f ca="1">Table14[[#This Row],[Shipping/frieght]]+Table14[[#This Row],[Expedite fees]]/Table14[[#This Row],[Distance]]</f>
        <v>126.3875529980961</v>
      </c>
      <c r="O135" t="str">
        <f t="shared" ca="1" si="22"/>
        <v>Expedite</v>
      </c>
    </row>
    <row r="136" spans="1:15" x14ac:dyDescent="0.55000000000000004">
      <c r="A136" t="s">
        <v>16</v>
      </c>
      <c r="B136">
        <f t="shared" ca="1" si="26"/>
        <v>0.31723915915014012</v>
      </c>
      <c r="C136" t="str" cm="1">
        <f t="array" aca="1" ref="C136" ca="1">INDEX(A:A,RANK(B136,B:B))</f>
        <v>TAVIL INDEBE S A U</v>
      </c>
      <c r="D136" s="1">
        <f t="shared" ca="1" si="27"/>
        <v>11766.997011744164</v>
      </c>
      <c r="E136" s="2">
        <f t="shared" ca="1" si="28"/>
        <v>928.41606422661459</v>
      </c>
      <c r="F136" s="1">
        <f ca="1">IF(Table14[[#This Row],[Column1]]&gt;(0.49),NORMINV(RAND(), 120, 5.7),(RAND()*100+200))</f>
        <v>238.36816362368279</v>
      </c>
      <c r="G136">
        <f t="shared" ca="1" si="29"/>
        <v>0.82723032250155615</v>
      </c>
      <c r="H136">
        <f t="shared" ca="1" si="23"/>
        <v>0</v>
      </c>
      <c r="I136" s="3">
        <f t="shared" ca="1" si="30"/>
        <v>1374.0063907091615</v>
      </c>
      <c r="J136" s="5">
        <f t="shared" ca="1" si="24"/>
        <v>44453</v>
      </c>
      <c r="K136" s="5">
        <f t="shared" ca="1" si="31"/>
        <v>44465</v>
      </c>
      <c r="L136" s="5">
        <f t="shared" ca="1" si="25"/>
        <v>44470</v>
      </c>
      <c r="M136" s="5">
        <f t="shared" ca="1" si="32"/>
        <v>44479</v>
      </c>
      <c r="N136" s="2">
        <f ca="1">Table14[[#This Row],[Shipping/frieght]]+Table14[[#This Row],[Expedite fees]]/Table14[[#This Row],[Distance]]</f>
        <v>238.36816362368279</v>
      </c>
      <c r="O136" t="str">
        <f t="shared" ca="1" si="22"/>
        <v>Expedite</v>
      </c>
    </row>
    <row r="137" spans="1:15" x14ac:dyDescent="0.55000000000000004">
      <c r="A137" t="s">
        <v>15</v>
      </c>
      <c r="B137">
        <f t="shared" ca="1" si="26"/>
        <v>0.53933884048758229</v>
      </c>
      <c r="C137" t="str" cm="1">
        <f t="array" aca="1" ref="C137" ca="1">INDEX(A:A,RANK(B137,B:B))</f>
        <v>UNILEVER ASCC</v>
      </c>
      <c r="D137" s="1">
        <f t="shared" ca="1" si="27"/>
        <v>2917.7306031524531</v>
      </c>
      <c r="E137" s="2">
        <f t="shared" ca="1" si="28"/>
        <v>230.20894458872854</v>
      </c>
      <c r="F137" s="1">
        <f ca="1">IF(Table14[[#This Row],[Column1]]&gt;(0.49),NORMINV(RAND(), 120, 5.7),(RAND()*100+200))</f>
        <v>120.08477878109498</v>
      </c>
      <c r="G137">
        <f t="shared" ca="1" si="29"/>
        <v>0.8129331155250642</v>
      </c>
      <c r="H137">
        <f t="shared" ca="1" si="23"/>
        <v>500</v>
      </c>
      <c r="I137" s="3">
        <f t="shared" ca="1" si="30"/>
        <v>1259.2160631598736</v>
      </c>
      <c r="J137" s="5">
        <f t="shared" ca="1" si="24"/>
        <v>44331</v>
      </c>
      <c r="K137" s="5">
        <f t="shared" ca="1" si="31"/>
        <v>44391</v>
      </c>
      <c r="L137" s="5">
        <f t="shared" ca="1" si="25"/>
        <v>44453</v>
      </c>
      <c r="M137" s="5">
        <f t="shared" ca="1" si="32"/>
        <v>44405</v>
      </c>
      <c r="N137" s="2">
        <f ca="1">Table14[[#This Row],[Shipping/frieght]]+Table14[[#This Row],[Expedite fees]]/Table14[[#This Row],[Distance]]</f>
        <v>120.481851225315</v>
      </c>
      <c r="O137" t="str">
        <f t="shared" ca="1" si="22"/>
        <v>Standard</v>
      </c>
    </row>
    <row r="138" spans="1:15" x14ac:dyDescent="0.55000000000000004">
      <c r="A138" t="s">
        <v>9</v>
      </c>
      <c r="B138">
        <f t="shared" ca="1" si="26"/>
        <v>0.28280100127455976</v>
      </c>
      <c r="C138" t="str" cm="1">
        <f t="array" aca="1" ref="C138" ca="1">INDEX(A:A,RANK(B138,B:B))</f>
        <v>CENTRAL STICKS S.R.O.</v>
      </c>
      <c r="D138" s="1">
        <f t="shared" ca="1" si="27"/>
        <v>1510.9990897401171</v>
      </c>
      <c r="E138" s="2">
        <f t="shared" ca="1" si="28"/>
        <v>119.21782818049525</v>
      </c>
      <c r="F138" s="1">
        <f ca="1">IF(Table14[[#This Row],[Column1]]&gt;(0.49),NORMINV(RAND(), 120, 5.7),(RAND()*100+200))</f>
        <v>299.30980033966773</v>
      </c>
      <c r="G138">
        <f t="shared" ca="1" si="29"/>
        <v>0.45340895690393257</v>
      </c>
      <c r="H138">
        <f t="shared" ca="1" si="23"/>
        <v>0</v>
      </c>
      <c r="I138" s="3">
        <f t="shared" ca="1" si="30"/>
        <v>1784.2440235674067</v>
      </c>
      <c r="J138" s="5">
        <f t="shared" ca="1" si="24"/>
        <v>44493</v>
      </c>
      <c r="K138" s="5">
        <f t="shared" ca="1" si="31"/>
        <v>44498</v>
      </c>
      <c r="L138" s="5">
        <f t="shared" ca="1" si="25"/>
        <v>44498</v>
      </c>
      <c r="M138" s="5">
        <f t="shared" ca="1" si="32"/>
        <v>44512</v>
      </c>
      <c r="N138" s="2">
        <f ca="1">Table14[[#This Row],[Shipping/frieght]]+Table14[[#This Row],[Expedite fees]]/Table14[[#This Row],[Distance]]</f>
        <v>299.30980033966773</v>
      </c>
      <c r="O138" t="str">
        <f t="shared" ca="1" si="22"/>
        <v>Expedite</v>
      </c>
    </row>
    <row r="139" spans="1:15" x14ac:dyDescent="0.55000000000000004">
      <c r="A139" t="s">
        <v>10</v>
      </c>
      <c r="B139">
        <f t="shared" ca="1" si="26"/>
        <v>0.44941838235732989</v>
      </c>
      <c r="C139" t="str" cm="1">
        <f t="array" aca="1" ref="C139" ca="1">INDEX(A:A,RANK(B139,B:B))</f>
        <v>SOMIC VERPACKUNGSMASCHINEN</v>
      </c>
      <c r="D139" s="1">
        <f t="shared" ca="1" si="27"/>
        <v>18336.39990098813</v>
      </c>
      <c r="E139" s="2">
        <f t="shared" ca="1" si="28"/>
        <v>1446.7419521879633</v>
      </c>
      <c r="F139" s="1">
        <f ca="1">IF(Table14[[#This Row],[Column1]]&gt;(0.49),NORMINV(RAND(), 120, 5.7),(RAND()*100+200))</f>
        <v>206.55921741385615</v>
      </c>
      <c r="G139">
        <f t="shared" ca="1" si="29"/>
        <v>0.98862950586346243</v>
      </c>
      <c r="H139">
        <f t="shared" ca="1" si="23"/>
        <v>500</v>
      </c>
      <c r="I139" s="3">
        <f t="shared" ca="1" si="30"/>
        <v>842.33235136000076</v>
      </c>
      <c r="J139" s="5">
        <f t="shared" ca="1" si="24"/>
        <v>44309</v>
      </c>
      <c r="K139" s="5">
        <f t="shared" ca="1" si="31"/>
        <v>44335</v>
      </c>
      <c r="L139" s="5">
        <f t="shared" ca="1" si="25"/>
        <v>44442</v>
      </c>
      <c r="M139" s="5">
        <f t="shared" ca="1" si="32"/>
        <v>44349</v>
      </c>
      <c r="N139" s="2">
        <f ca="1">Table14[[#This Row],[Shipping/frieght]]+Table14[[#This Row],[Expedite fees]]/Table14[[#This Row],[Distance]]</f>
        <v>207.1528073420985</v>
      </c>
      <c r="O139" t="str">
        <f t="shared" ref="O139:O202" ca="1" si="33">IF(L139&lt;M139,"Expedite",IF(L139&gt;M139,"Standard"))</f>
        <v>Standard</v>
      </c>
    </row>
    <row r="140" spans="1:15" x14ac:dyDescent="0.55000000000000004">
      <c r="A140" t="s">
        <v>11</v>
      </c>
      <c r="B140">
        <f t="shared" ca="1" si="26"/>
        <v>0.26253320954247072</v>
      </c>
      <c r="C140" t="str" cm="1">
        <f t="array" aca="1" ref="C140" ca="1">INDEX(A:A,RANK(B140,B:B))</f>
        <v>SOMIC VERPACKUNGSMASCHINEN</v>
      </c>
      <c r="D140" s="1">
        <f t="shared" ca="1" si="27"/>
        <v>14375.34032963318</v>
      </c>
      <c r="E140" s="2">
        <f t="shared" ca="1" si="28"/>
        <v>1134.2143520080579</v>
      </c>
      <c r="F140" s="1">
        <f ca="1">IF(Table14[[#This Row],[Column1]]&gt;(0.49),NORMINV(RAND(), 120, 5.7),(RAND()*100+200))</f>
        <v>216.04477147067183</v>
      </c>
      <c r="G140">
        <f t="shared" ca="1" si="29"/>
        <v>0.78264236407308596</v>
      </c>
      <c r="H140">
        <f t="shared" ca="1" si="23"/>
        <v>0</v>
      </c>
      <c r="I140" s="3">
        <f t="shared" ca="1" si="30"/>
        <v>467.16800897686699</v>
      </c>
      <c r="J140" s="5">
        <f t="shared" ca="1" si="24"/>
        <v>44483</v>
      </c>
      <c r="K140" s="5">
        <f t="shared" ca="1" si="31"/>
        <v>44483</v>
      </c>
      <c r="L140" s="5">
        <f t="shared" ca="1" si="25"/>
        <v>44488</v>
      </c>
      <c r="M140" s="5">
        <f t="shared" ca="1" si="32"/>
        <v>44497</v>
      </c>
      <c r="N140" s="2">
        <f ca="1">Table14[[#This Row],[Shipping/frieght]]+Table14[[#This Row],[Expedite fees]]/Table14[[#This Row],[Distance]]</f>
        <v>216.04477147067183</v>
      </c>
      <c r="O140" t="str">
        <f t="shared" ca="1" si="33"/>
        <v>Expedite</v>
      </c>
    </row>
    <row r="141" spans="1:15" x14ac:dyDescent="0.55000000000000004">
      <c r="A141" t="s">
        <v>12</v>
      </c>
      <c r="B141">
        <f t="shared" ca="1" si="26"/>
        <v>0.17923367805614066</v>
      </c>
      <c r="C141" t="str" cm="1">
        <f t="array" aca="1" ref="C141" ca="1">INDEX(A:A,RANK(B141,B:B))</f>
        <v>TAVIL INDEBE S A U</v>
      </c>
      <c r="D141" s="1">
        <f t="shared" ca="1" si="27"/>
        <v>3262.6740772429685</v>
      </c>
      <c r="E141" s="2">
        <f t="shared" ca="1" si="28"/>
        <v>257.4249846944702</v>
      </c>
      <c r="F141" s="1">
        <f ca="1">IF(Table14[[#This Row],[Column1]]&gt;(0.49),NORMINV(RAND(), 120, 5.7),(RAND()*100+200))</f>
        <v>264.64167119583988</v>
      </c>
      <c r="G141">
        <f t="shared" ca="1" si="29"/>
        <v>0.4658600289278898</v>
      </c>
      <c r="H141">
        <f t="shared" ca="1" si="23"/>
        <v>0</v>
      </c>
      <c r="I141" s="3">
        <f t="shared" ca="1" si="30"/>
        <v>425.73159149545677</v>
      </c>
      <c r="J141" s="5">
        <f t="shared" ca="1" si="24"/>
        <v>44337</v>
      </c>
      <c r="K141" s="5">
        <f t="shared" ca="1" si="31"/>
        <v>44355</v>
      </c>
      <c r="L141" s="5">
        <f t="shared" ca="1" si="25"/>
        <v>44398</v>
      </c>
      <c r="M141" s="5">
        <f t="shared" ca="1" si="32"/>
        <v>44369</v>
      </c>
      <c r="N141" s="2">
        <f ca="1">Table14[[#This Row],[Shipping/frieght]]+Table14[[#This Row],[Expedite fees]]/Table14[[#This Row],[Distance]]</f>
        <v>264.64167119583988</v>
      </c>
      <c r="O141" t="str">
        <f t="shared" ca="1" si="33"/>
        <v>Standard</v>
      </c>
    </row>
    <row r="142" spans="1:15" x14ac:dyDescent="0.55000000000000004">
      <c r="A142" t="s">
        <v>13</v>
      </c>
      <c r="B142">
        <f t="shared" ca="1" si="26"/>
        <v>0.1808357976847178</v>
      </c>
      <c r="C142" t="str" cm="1">
        <f t="array" aca="1" ref="C142" ca="1">INDEX(A:A,RANK(B142,B:B))</f>
        <v>CENTRAL STICKS S.R.O.</v>
      </c>
      <c r="D142" s="1">
        <f t="shared" ca="1" si="27"/>
        <v>8825.7441199801215</v>
      </c>
      <c r="E142" s="2">
        <f t="shared" ca="1" si="28"/>
        <v>696.35121106643157</v>
      </c>
      <c r="F142" s="1">
        <f ca="1">IF(Table14[[#This Row],[Column1]]&gt;(0.49),NORMINV(RAND(), 120, 5.7),(RAND()*100+200))</f>
        <v>251.57935274600914</v>
      </c>
      <c r="G142">
        <f t="shared" ca="1" si="29"/>
        <v>0.62346413066882733</v>
      </c>
      <c r="H142">
        <f t="shared" ca="1" si="23"/>
        <v>0</v>
      </c>
      <c r="I142" s="3">
        <f t="shared" ca="1" si="30"/>
        <v>1794.9354014598339</v>
      </c>
      <c r="J142" s="5">
        <f t="shared" ca="1" si="24"/>
        <v>44453</v>
      </c>
      <c r="K142" s="5">
        <f t="shared" ca="1" si="31"/>
        <v>44477</v>
      </c>
      <c r="L142" s="5">
        <f t="shared" ca="1" si="25"/>
        <v>44480</v>
      </c>
      <c r="M142" s="5">
        <f t="shared" ca="1" si="32"/>
        <v>44491</v>
      </c>
      <c r="N142" s="2">
        <f ca="1">Table14[[#This Row],[Shipping/frieght]]+Table14[[#This Row],[Expedite fees]]/Table14[[#This Row],[Distance]]</f>
        <v>251.57935274600914</v>
      </c>
      <c r="O142" t="str">
        <f t="shared" ca="1" si="33"/>
        <v>Expedite</v>
      </c>
    </row>
    <row r="143" spans="1:15" x14ac:dyDescent="0.55000000000000004">
      <c r="A143" t="s">
        <v>14</v>
      </c>
      <c r="B143">
        <f t="shared" ca="1" si="26"/>
        <v>0.1536322000917234</v>
      </c>
      <c r="C143" t="str" cm="1">
        <f t="array" aca="1" ref="C143" ca="1">INDEX(A:A,RANK(B143,B:B))</f>
        <v>CENTRAL STICKS S R O</v>
      </c>
      <c r="D143" s="1">
        <f t="shared" ca="1" si="27"/>
        <v>4662.1790972609742</v>
      </c>
      <c r="E143" s="2">
        <f t="shared" ca="1" si="28"/>
        <v>367.84593077389087</v>
      </c>
      <c r="F143" s="1">
        <f ca="1">IF(Table14[[#This Row],[Column1]]&gt;(0.49),NORMINV(RAND(), 120, 5.7),(RAND()*100+200))</f>
        <v>265.85598599030931</v>
      </c>
      <c r="G143">
        <f t="shared" ca="1" si="29"/>
        <v>0.44561408208344044</v>
      </c>
      <c r="H143">
        <f t="shared" ca="1" si="23"/>
        <v>0</v>
      </c>
      <c r="I143" s="3">
        <f t="shared" ca="1" si="30"/>
        <v>118.91319915049257</v>
      </c>
      <c r="J143" s="5">
        <f t="shared" ca="1" si="24"/>
        <v>44267</v>
      </c>
      <c r="K143" s="5">
        <f t="shared" ca="1" si="31"/>
        <v>44355</v>
      </c>
      <c r="L143" s="5">
        <f t="shared" ca="1" si="25"/>
        <v>44398</v>
      </c>
      <c r="M143" s="5">
        <f t="shared" ca="1" si="32"/>
        <v>44369</v>
      </c>
      <c r="N143" s="2">
        <f ca="1">Table14[[#This Row],[Shipping/frieght]]+Table14[[#This Row],[Expedite fees]]/Table14[[#This Row],[Distance]]</f>
        <v>265.85598599030931</v>
      </c>
      <c r="O143" t="str">
        <f t="shared" ca="1" si="33"/>
        <v>Standard</v>
      </c>
    </row>
    <row r="144" spans="1:15" x14ac:dyDescent="0.55000000000000004">
      <c r="A144" t="s">
        <v>16</v>
      </c>
      <c r="B144">
        <f t="shared" ca="1" si="26"/>
        <v>0.43380414295891545</v>
      </c>
      <c r="C144" t="str" cm="1">
        <f t="array" aca="1" ref="C144" ca="1">INDEX(A:A,RANK(B144,B:B))</f>
        <v>CENTRAL STICKS S.R.O.</v>
      </c>
      <c r="D144" s="1">
        <f t="shared" ca="1" si="27"/>
        <v>11198.877757336433</v>
      </c>
      <c r="E144" s="2">
        <f t="shared" ca="1" si="28"/>
        <v>883.59145505384458</v>
      </c>
      <c r="F144" s="1">
        <f ca="1">IF(Table14[[#This Row],[Column1]]&gt;(0.49),NORMINV(RAND(), 120, 5.7),(RAND()*100+200))</f>
        <v>258.9521386521352</v>
      </c>
      <c r="G144">
        <f t="shared" ca="1" si="29"/>
        <v>0.71972241257959535</v>
      </c>
      <c r="H144">
        <f t="shared" ca="1" si="23"/>
        <v>0</v>
      </c>
      <c r="I144" s="3">
        <f t="shared" ca="1" si="30"/>
        <v>838.84386501284621</v>
      </c>
      <c r="J144" s="5">
        <f t="shared" ca="1" si="24"/>
        <v>44423</v>
      </c>
      <c r="K144" s="5">
        <f t="shared" ca="1" si="31"/>
        <v>44424</v>
      </c>
      <c r="L144" s="5">
        <f t="shared" ca="1" si="25"/>
        <v>44426</v>
      </c>
      <c r="M144" s="5">
        <f t="shared" ca="1" si="32"/>
        <v>44438</v>
      </c>
      <c r="N144" s="2">
        <f ca="1">Table14[[#This Row],[Shipping/frieght]]+Table14[[#This Row],[Expedite fees]]/Table14[[#This Row],[Distance]]</f>
        <v>258.9521386521352</v>
      </c>
      <c r="O144" t="str">
        <f t="shared" ca="1" si="33"/>
        <v>Expedite</v>
      </c>
    </row>
    <row r="145" spans="1:15" x14ac:dyDescent="0.55000000000000004">
      <c r="A145" t="s">
        <v>15</v>
      </c>
      <c r="B145">
        <f t="shared" ca="1" si="26"/>
        <v>0.4201861363728322</v>
      </c>
      <c r="C145" t="str" cm="1">
        <f t="array" aca="1" ref="C145" ca="1">INDEX(A:A,RANK(B145,B:B))</f>
        <v>CENTRAL STICKS S.R.O.</v>
      </c>
      <c r="D145" s="1">
        <f t="shared" ca="1" si="27"/>
        <v>9500.0084848221977</v>
      </c>
      <c r="E145" s="2">
        <f t="shared" ca="1" si="28"/>
        <v>749.55066945247142</v>
      </c>
      <c r="F145" s="1">
        <f ca="1">IF(Table14[[#This Row],[Column1]]&gt;(0.49),NORMINV(RAND(), 120, 5.7),(RAND()*100+200))</f>
        <v>247.80158421817146</v>
      </c>
      <c r="G145">
        <f t="shared" ca="1" si="29"/>
        <v>0.55467767175660243</v>
      </c>
      <c r="H145">
        <f t="shared" ca="1" si="23"/>
        <v>0</v>
      </c>
      <c r="I145" s="3">
        <f t="shared" ca="1" si="30"/>
        <v>1168.0229047241869</v>
      </c>
      <c r="J145" s="5">
        <f t="shared" ca="1" si="24"/>
        <v>44431</v>
      </c>
      <c r="K145" s="5">
        <f t="shared" ca="1" si="31"/>
        <v>44440</v>
      </c>
      <c r="L145" s="5">
        <f t="shared" ca="1" si="25"/>
        <v>44450</v>
      </c>
      <c r="M145" s="5">
        <f t="shared" ca="1" si="32"/>
        <v>44454</v>
      </c>
      <c r="N145" s="2">
        <f ca="1">Table14[[#This Row],[Shipping/frieght]]+Table14[[#This Row],[Expedite fees]]/Table14[[#This Row],[Distance]]</f>
        <v>247.80158421817146</v>
      </c>
      <c r="O145" t="str">
        <f t="shared" ca="1" si="33"/>
        <v>Expedite</v>
      </c>
    </row>
    <row r="146" spans="1:15" x14ac:dyDescent="0.55000000000000004">
      <c r="A146" t="s">
        <v>9</v>
      </c>
      <c r="B146">
        <f t="shared" ca="1" si="26"/>
        <v>9.6059869410287768E-2</v>
      </c>
      <c r="C146" t="str" cm="1">
        <f t="array" aca="1" ref="C146" ca="1">INDEX(A:A,RANK(B146,B:B))</f>
        <v>UNILEVER ASCC</v>
      </c>
      <c r="D146" s="1">
        <f t="shared" ca="1" si="27"/>
        <v>7235.5734301282218</v>
      </c>
      <c r="E146" s="2">
        <f t="shared" ca="1" si="28"/>
        <v>570.88674363711664</v>
      </c>
      <c r="F146" s="1">
        <f ca="1">IF(Table14[[#This Row],[Column1]]&gt;(0.49),NORMINV(RAND(), 120, 5.7),(RAND()*100+200))</f>
        <v>260.79998307851656</v>
      </c>
      <c r="G146">
        <f t="shared" ca="1" si="29"/>
        <v>0.85964301921512409</v>
      </c>
      <c r="H146">
        <f t="shared" ca="1" si="23"/>
        <v>500</v>
      </c>
      <c r="I146" s="3">
        <f t="shared" ca="1" si="30"/>
        <v>1467.1695671274992</v>
      </c>
      <c r="J146" s="5">
        <f t="shared" ca="1" si="24"/>
        <v>44310</v>
      </c>
      <c r="K146" s="5">
        <f t="shared" ca="1" si="31"/>
        <v>44375</v>
      </c>
      <c r="L146" s="5">
        <f t="shared" ca="1" si="25"/>
        <v>44399</v>
      </c>
      <c r="M146" s="5">
        <f t="shared" ca="1" si="32"/>
        <v>44389</v>
      </c>
      <c r="N146" s="2">
        <f ca="1">Table14[[#This Row],[Shipping/frieght]]+Table14[[#This Row],[Expedite fees]]/Table14[[#This Row],[Distance]]</f>
        <v>261.14077531630738</v>
      </c>
      <c r="O146" t="str">
        <f t="shared" ca="1" si="33"/>
        <v>Standard</v>
      </c>
    </row>
    <row r="147" spans="1:15" x14ac:dyDescent="0.55000000000000004">
      <c r="A147" t="s">
        <v>10</v>
      </c>
      <c r="B147">
        <f t="shared" ca="1" si="26"/>
        <v>0.44929347511553164</v>
      </c>
      <c r="C147" t="str" cm="1">
        <f t="array" aca="1" ref="C147" ca="1">INDEX(A:A,RANK(B147,B:B))</f>
        <v>UNILEVER ASCC</v>
      </c>
      <c r="D147" s="1">
        <f t="shared" ca="1" si="27"/>
        <v>1357.2019343653551</v>
      </c>
      <c r="E147" s="2">
        <f t="shared" ca="1" si="28"/>
        <v>107.08323262142652</v>
      </c>
      <c r="F147" s="1">
        <f ca="1">IF(Table14[[#This Row],[Column1]]&gt;(0.49),NORMINV(RAND(), 120, 5.7),(RAND()*100+200))</f>
        <v>261.43384185723517</v>
      </c>
      <c r="G147">
        <f t="shared" ca="1" si="29"/>
        <v>0.74131166673758331</v>
      </c>
      <c r="H147">
        <f t="shared" ca="1" si="23"/>
        <v>500</v>
      </c>
      <c r="I147" s="3">
        <f t="shared" ca="1" si="30"/>
        <v>965.6824578645502</v>
      </c>
      <c r="J147" s="5">
        <f t="shared" ca="1" si="24"/>
        <v>44262</v>
      </c>
      <c r="K147" s="5">
        <f t="shared" ca="1" si="31"/>
        <v>44315</v>
      </c>
      <c r="L147" s="5">
        <f t="shared" ca="1" si="25"/>
        <v>44451</v>
      </c>
      <c r="M147" s="5">
        <f t="shared" ca="1" si="32"/>
        <v>44329</v>
      </c>
      <c r="N147" s="2">
        <f ca="1">Table14[[#This Row],[Shipping/frieght]]+Table14[[#This Row],[Expedite fees]]/Table14[[#This Row],[Distance]]</f>
        <v>261.9516104010541</v>
      </c>
      <c r="O147" t="str">
        <f t="shared" ca="1" si="33"/>
        <v>Standard</v>
      </c>
    </row>
    <row r="148" spans="1:15" x14ac:dyDescent="0.55000000000000004">
      <c r="A148" t="s">
        <v>11</v>
      </c>
      <c r="B148">
        <f t="shared" ca="1" si="26"/>
        <v>8.4791487700752954E-2</v>
      </c>
      <c r="C148" t="str" cm="1">
        <f t="array" aca="1" ref="C148" ca="1">INDEX(A:A,RANK(B148,B:B))</f>
        <v>SOMIC VERPACKUNGSMASCHINEN</v>
      </c>
      <c r="D148" s="1">
        <f t="shared" ca="1" si="27"/>
        <v>8569.2430307350896</v>
      </c>
      <c r="E148" s="2">
        <f t="shared" ca="1" si="28"/>
        <v>676.11327512499861</v>
      </c>
      <c r="F148" s="1">
        <f ca="1">IF(Table14[[#This Row],[Column1]]&gt;(0.49),NORMINV(RAND(), 120, 5.7),(RAND()*100+200))</f>
        <v>254.98514654941619</v>
      </c>
      <c r="G148">
        <f t="shared" ca="1" si="29"/>
        <v>0.95971748890288855</v>
      </c>
      <c r="H148">
        <f t="shared" ca="1" si="23"/>
        <v>500</v>
      </c>
      <c r="I148" s="3">
        <f t="shared" ca="1" si="30"/>
        <v>908.21966950389367</v>
      </c>
      <c r="J148" s="5">
        <f t="shared" ca="1" si="24"/>
        <v>44271</v>
      </c>
      <c r="K148" s="5">
        <f t="shared" ca="1" si="31"/>
        <v>44308</v>
      </c>
      <c r="L148" s="5">
        <f t="shared" ca="1" si="25"/>
        <v>44361</v>
      </c>
      <c r="M148" s="5">
        <f t="shared" ca="1" si="32"/>
        <v>44322</v>
      </c>
      <c r="N148" s="2">
        <f ca="1">Table14[[#This Row],[Shipping/frieght]]+Table14[[#This Row],[Expedite fees]]/Table14[[#This Row],[Distance]]</f>
        <v>255.5356741550043</v>
      </c>
      <c r="O148" t="str">
        <f t="shared" ca="1" si="33"/>
        <v>Standard</v>
      </c>
    </row>
    <row r="149" spans="1:15" x14ac:dyDescent="0.55000000000000004">
      <c r="A149" t="s">
        <v>12</v>
      </c>
      <c r="B149">
        <f t="shared" ca="1" si="26"/>
        <v>0.70195004370518244</v>
      </c>
      <c r="C149" t="str" cm="1">
        <f t="array" aca="1" ref="C149" ca="1">INDEX(A:A,RANK(B149,B:B))</f>
        <v>SOMIC VERPACKUNGSMASCHINEN</v>
      </c>
      <c r="D149" s="1">
        <f t="shared" ca="1" si="27"/>
        <v>14133.014135817984</v>
      </c>
      <c r="E149" s="2">
        <f t="shared" ca="1" si="28"/>
        <v>1115.0948153160389</v>
      </c>
      <c r="F149" s="1">
        <f ca="1">IF(Table14[[#This Row],[Column1]]&gt;(0.49),NORMINV(RAND(), 120, 5.7),(RAND()*100+200))</f>
        <v>118.12949147468049</v>
      </c>
      <c r="G149">
        <f t="shared" ca="1" si="29"/>
        <v>0.84676176224624433</v>
      </c>
      <c r="H149">
        <f t="shared" ca="1" si="23"/>
        <v>0</v>
      </c>
      <c r="I149" s="3">
        <f t="shared" ca="1" si="30"/>
        <v>838.50819196875182</v>
      </c>
      <c r="J149" s="5">
        <f t="shared" ca="1" si="24"/>
        <v>44423</v>
      </c>
      <c r="K149" s="5">
        <f t="shared" ca="1" si="31"/>
        <v>44427</v>
      </c>
      <c r="L149" s="5">
        <f t="shared" ca="1" si="25"/>
        <v>44433</v>
      </c>
      <c r="M149" s="5">
        <f t="shared" ca="1" si="32"/>
        <v>44441</v>
      </c>
      <c r="N149" s="2">
        <f ca="1">Table14[[#This Row],[Shipping/frieght]]+Table14[[#This Row],[Expedite fees]]/Table14[[#This Row],[Distance]]</f>
        <v>118.12949147468049</v>
      </c>
      <c r="O149" t="str">
        <f t="shared" ca="1" si="33"/>
        <v>Expedite</v>
      </c>
    </row>
    <row r="150" spans="1:15" x14ac:dyDescent="0.55000000000000004">
      <c r="A150" t="s">
        <v>13</v>
      </c>
      <c r="B150">
        <f t="shared" ca="1" si="26"/>
        <v>0.62403996141007323</v>
      </c>
      <c r="C150" t="str" cm="1">
        <f t="array" aca="1" ref="C150" ca="1">INDEX(A:A,RANK(B150,B:B))</f>
        <v>CENTRAL STICKS S.R.O.</v>
      </c>
      <c r="D150" s="1">
        <f t="shared" ca="1" si="27"/>
        <v>18509.951719819164</v>
      </c>
      <c r="E150" s="2">
        <f t="shared" ca="1" si="28"/>
        <v>1460.435190693732</v>
      </c>
      <c r="F150" s="1">
        <f ca="1">IF(Table14[[#This Row],[Column1]]&gt;(0.49),NORMINV(RAND(), 120, 5.7),(RAND()*100+200))</f>
        <v>122.1905190547964</v>
      </c>
      <c r="G150">
        <f t="shared" ca="1" si="29"/>
        <v>0.56929854660993517</v>
      </c>
      <c r="H150">
        <f t="shared" ca="1" si="23"/>
        <v>500</v>
      </c>
      <c r="I150" s="3">
        <f t="shared" ca="1" si="30"/>
        <v>476.18742655621895</v>
      </c>
      <c r="J150" s="5">
        <f t="shared" ca="1" si="24"/>
        <v>44308</v>
      </c>
      <c r="K150" s="5">
        <f t="shared" ca="1" si="31"/>
        <v>44321</v>
      </c>
      <c r="L150" s="5">
        <f t="shared" ca="1" si="25"/>
        <v>44482</v>
      </c>
      <c r="M150" s="5">
        <f t="shared" ca="1" si="32"/>
        <v>44335</v>
      </c>
      <c r="N150" s="2">
        <f ca="1">Table14[[#This Row],[Shipping/frieght]]+Table14[[#This Row],[Expedite fees]]/Table14[[#This Row],[Distance]]</f>
        <v>123.240525779283</v>
      </c>
      <c r="O150" t="str">
        <f t="shared" ca="1" si="33"/>
        <v>Standard</v>
      </c>
    </row>
    <row r="151" spans="1:15" x14ac:dyDescent="0.55000000000000004">
      <c r="A151" t="s">
        <v>14</v>
      </c>
      <c r="B151">
        <f t="shared" ca="1" si="26"/>
        <v>0.40690053788965841</v>
      </c>
      <c r="C151" t="str" cm="1">
        <f t="array" aca="1" ref="C151" ca="1">INDEX(A:A,RANK(B151,B:B))</f>
        <v>UNILEVER ASCC</v>
      </c>
      <c r="D151" s="1">
        <f t="shared" ca="1" si="27"/>
        <v>793.82863372639224</v>
      </c>
      <c r="E151" s="2">
        <f t="shared" ca="1" si="28"/>
        <v>62.633079201012343</v>
      </c>
      <c r="F151" s="1">
        <f ca="1">IF(Table14[[#This Row],[Column1]]&gt;(0.49),NORMINV(RAND(), 120, 5.7),(RAND()*100+200))</f>
        <v>266.52926537184834</v>
      </c>
      <c r="G151">
        <f t="shared" ca="1" si="29"/>
        <v>0.45206031532321234</v>
      </c>
      <c r="H151">
        <f t="shared" ca="1" si="23"/>
        <v>0</v>
      </c>
      <c r="I151" s="3">
        <f t="shared" ca="1" si="30"/>
        <v>1645.9364991152756</v>
      </c>
      <c r="J151" s="5">
        <f t="shared" ca="1" si="24"/>
        <v>44369</v>
      </c>
      <c r="K151" s="5">
        <f t="shared" ca="1" si="31"/>
        <v>44377</v>
      </c>
      <c r="L151" s="5">
        <f t="shared" ca="1" si="25"/>
        <v>44386</v>
      </c>
      <c r="M151" s="5">
        <f t="shared" ca="1" si="32"/>
        <v>44391</v>
      </c>
      <c r="N151" s="2">
        <f ca="1">Table14[[#This Row],[Shipping/frieght]]+Table14[[#This Row],[Expedite fees]]/Table14[[#This Row],[Distance]]</f>
        <v>266.52926537184834</v>
      </c>
      <c r="O151" t="str">
        <f t="shared" ca="1" si="33"/>
        <v>Expedite</v>
      </c>
    </row>
    <row r="152" spans="1:15" x14ac:dyDescent="0.55000000000000004">
      <c r="A152" t="s">
        <v>16</v>
      </c>
      <c r="B152">
        <f t="shared" ca="1" si="26"/>
        <v>0.30290555660517027</v>
      </c>
      <c r="C152" t="str" cm="1">
        <f t="array" aca="1" ref="C152" ca="1">INDEX(A:A,RANK(B152,B:B))</f>
        <v>TAVIL INDEBE S A U</v>
      </c>
      <c r="D152" s="1">
        <f t="shared" ca="1" si="27"/>
        <v>12861.690135917079</v>
      </c>
      <c r="E152" s="2">
        <f t="shared" ca="1" si="28"/>
        <v>1014.7873517238575</v>
      </c>
      <c r="F152" s="1">
        <f ca="1">IF(Table14[[#This Row],[Column1]]&gt;(0.49),NORMINV(RAND(), 120, 5.7),(RAND()*100+200))</f>
        <v>233.62555329188663</v>
      </c>
      <c r="G152">
        <f t="shared" ca="1" si="29"/>
        <v>0.58291219046779186</v>
      </c>
      <c r="H152">
        <f t="shared" ca="1" si="23"/>
        <v>0</v>
      </c>
      <c r="I152" s="3">
        <f t="shared" ca="1" si="30"/>
        <v>737.9610061167682</v>
      </c>
      <c r="J152" s="5">
        <f t="shared" ca="1" si="24"/>
        <v>44471</v>
      </c>
      <c r="K152" s="5">
        <f t="shared" ca="1" si="31"/>
        <v>44492</v>
      </c>
      <c r="L152" s="5">
        <f t="shared" ca="1" si="25"/>
        <v>44497</v>
      </c>
      <c r="M152" s="5">
        <f t="shared" ca="1" si="32"/>
        <v>44506</v>
      </c>
      <c r="N152" s="2">
        <f ca="1">Table14[[#This Row],[Shipping/frieght]]+Table14[[#This Row],[Expedite fees]]/Table14[[#This Row],[Distance]]</f>
        <v>233.62555329188663</v>
      </c>
      <c r="O152" t="str">
        <f t="shared" ca="1" si="33"/>
        <v>Expedite</v>
      </c>
    </row>
    <row r="153" spans="1:15" x14ac:dyDescent="0.55000000000000004">
      <c r="A153" t="s">
        <v>15</v>
      </c>
      <c r="B153">
        <f t="shared" ca="1" si="26"/>
        <v>0.46889819271165178</v>
      </c>
      <c r="C153" t="str" cm="1">
        <f t="array" aca="1" ref="C153" ca="1">INDEX(A:A,RANK(B153,B:B))</f>
        <v>UNILEVER ASCC</v>
      </c>
      <c r="D153" s="1">
        <f t="shared" ca="1" si="27"/>
        <v>3122.2294633855709</v>
      </c>
      <c r="E153" s="2">
        <f t="shared" ca="1" si="28"/>
        <v>246.34390466112154</v>
      </c>
      <c r="F153" s="1">
        <f ca="1">IF(Table14[[#This Row],[Column1]]&gt;(0.49),NORMINV(RAND(), 120, 5.7),(RAND()*100+200))</f>
        <v>294.53330806018459</v>
      </c>
      <c r="G153">
        <f t="shared" ca="1" si="29"/>
        <v>8.7839844608433526E-2</v>
      </c>
      <c r="H153">
        <f t="shared" ca="1" si="23"/>
        <v>0</v>
      </c>
      <c r="I153" s="3">
        <f t="shared" ca="1" si="30"/>
        <v>1852.0295445269699</v>
      </c>
      <c r="J153" s="5">
        <f t="shared" ca="1" si="24"/>
        <v>44293</v>
      </c>
      <c r="K153" s="5">
        <f t="shared" ca="1" si="31"/>
        <v>44296</v>
      </c>
      <c r="L153" s="5">
        <f t="shared" ca="1" si="25"/>
        <v>44307</v>
      </c>
      <c r="M153" s="5">
        <f t="shared" ca="1" si="32"/>
        <v>44310</v>
      </c>
      <c r="N153" s="2">
        <f ca="1">Table14[[#This Row],[Shipping/frieght]]+Table14[[#This Row],[Expedite fees]]/Table14[[#This Row],[Distance]]</f>
        <v>294.53330806018459</v>
      </c>
      <c r="O153" t="str">
        <f t="shared" ca="1" si="33"/>
        <v>Expedite</v>
      </c>
    </row>
    <row r="154" spans="1:15" x14ac:dyDescent="0.55000000000000004">
      <c r="A154" t="s">
        <v>9</v>
      </c>
      <c r="B154">
        <f t="shared" ca="1" si="26"/>
        <v>0.95182470362724092</v>
      </c>
      <c r="C154" t="str" cm="1">
        <f t="array" aca="1" ref="C154" ca="1">INDEX(A:A,RANK(B154,B:B))</f>
        <v>TAVIL INDEBE S A U</v>
      </c>
      <c r="D154" s="1">
        <f t="shared" ca="1" si="27"/>
        <v>11644.097269086675</v>
      </c>
      <c r="E154" s="2">
        <f t="shared" ca="1" si="28"/>
        <v>918.71927453093861</v>
      </c>
      <c r="F154" s="1">
        <f ca="1">IF(Table14[[#This Row],[Column1]]&gt;(0.49),NORMINV(RAND(), 120, 5.7),(RAND()*100+200))</f>
        <v>120.75777945050794</v>
      </c>
      <c r="G154">
        <f t="shared" ca="1" si="29"/>
        <v>0.24567151796214548</v>
      </c>
      <c r="H154">
        <f t="shared" ca="1" si="23"/>
        <v>0</v>
      </c>
      <c r="I154" s="3">
        <f t="shared" ca="1" si="30"/>
        <v>1184.0627072849484</v>
      </c>
      <c r="J154" s="5">
        <f t="shared" ca="1" si="24"/>
        <v>44366</v>
      </c>
      <c r="K154" s="5">
        <f t="shared" ca="1" si="31"/>
        <v>44397</v>
      </c>
      <c r="L154" s="5">
        <f t="shared" ca="1" si="25"/>
        <v>44422</v>
      </c>
      <c r="M154" s="5">
        <f t="shared" ca="1" si="32"/>
        <v>44411</v>
      </c>
      <c r="N154" s="2">
        <f ca="1">Table14[[#This Row],[Shipping/frieght]]+Table14[[#This Row],[Expedite fees]]/Table14[[#This Row],[Distance]]</f>
        <v>120.75777945050794</v>
      </c>
      <c r="O154" t="str">
        <f t="shared" ca="1" si="33"/>
        <v>Standard</v>
      </c>
    </row>
    <row r="155" spans="1:15" x14ac:dyDescent="0.55000000000000004">
      <c r="A155" t="s">
        <v>10</v>
      </c>
      <c r="B155">
        <f t="shared" ca="1" si="26"/>
        <v>0.33588361840936742</v>
      </c>
      <c r="C155" t="str" cm="1">
        <f t="array" aca="1" ref="C155" ca="1">INDEX(A:A,RANK(B155,B:B))</f>
        <v>CENTRAL STICKS S R O</v>
      </c>
      <c r="D155" s="1">
        <f t="shared" ca="1" si="27"/>
        <v>14256.295617100997</v>
      </c>
      <c r="E155" s="2">
        <f t="shared" ca="1" si="28"/>
        <v>1124.8217241892687</v>
      </c>
      <c r="F155" s="1">
        <f ca="1">IF(Table14[[#This Row],[Column1]]&gt;(0.49),NORMINV(RAND(), 120, 5.7),(RAND()*100+200))</f>
        <v>298.20905069021774</v>
      </c>
      <c r="G155">
        <f t="shared" ca="1" si="29"/>
        <v>0.52782516689597725</v>
      </c>
      <c r="H155">
        <f t="shared" ca="1" si="23"/>
        <v>500</v>
      </c>
      <c r="I155" s="3">
        <f t="shared" ca="1" si="30"/>
        <v>777.83399507913316</v>
      </c>
      <c r="J155" s="5">
        <f t="shared" ca="1" si="24"/>
        <v>44280</v>
      </c>
      <c r="K155" s="5">
        <f t="shared" ca="1" si="31"/>
        <v>44411</v>
      </c>
      <c r="L155" s="5">
        <f t="shared" ca="1" si="25"/>
        <v>44444</v>
      </c>
      <c r="M155" s="5">
        <f t="shared" ca="1" si="32"/>
        <v>44425</v>
      </c>
      <c r="N155" s="2">
        <f ca="1">Table14[[#This Row],[Shipping/frieght]]+Table14[[#This Row],[Expedite fees]]/Table14[[#This Row],[Distance]]</f>
        <v>298.85186137111259</v>
      </c>
      <c r="O155" t="str">
        <f t="shared" ca="1" si="33"/>
        <v>Standard</v>
      </c>
    </row>
    <row r="156" spans="1:15" x14ac:dyDescent="0.55000000000000004">
      <c r="A156" t="s">
        <v>11</v>
      </c>
      <c r="B156">
        <f t="shared" ca="1" si="26"/>
        <v>0.66151170825003547</v>
      </c>
      <c r="C156" t="str" cm="1">
        <f t="array" aca="1" ref="C156" ca="1">INDEX(A:A,RANK(B156,B:B))</f>
        <v>CENTRAL STICKS S R O</v>
      </c>
      <c r="D156" s="1">
        <f t="shared" ca="1" si="27"/>
        <v>12262.928207173427</v>
      </c>
      <c r="E156" s="2">
        <f t="shared" ca="1" si="28"/>
        <v>967.54503554598341</v>
      </c>
      <c r="F156" s="1">
        <f ca="1">IF(Table14[[#This Row],[Column1]]&gt;(0.49),NORMINV(RAND(), 120, 5.7),(RAND()*100+200))</f>
        <v>117.88221748612504</v>
      </c>
      <c r="G156">
        <f t="shared" ca="1" si="29"/>
        <v>0.75226233653670704</v>
      </c>
      <c r="H156">
        <f t="shared" ca="1" si="23"/>
        <v>500</v>
      </c>
      <c r="I156" s="3">
        <f t="shared" ca="1" si="30"/>
        <v>643.31938222009558</v>
      </c>
      <c r="J156" s="5">
        <f t="shared" ca="1" si="24"/>
        <v>44430</v>
      </c>
      <c r="K156" s="5">
        <f t="shared" ca="1" si="31"/>
        <v>44455</v>
      </c>
      <c r="L156" s="5">
        <f t="shared" ca="1" si="25"/>
        <v>44498</v>
      </c>
      <c r="M156" s="5">
        <f t="shared" ca="1" si="32"/>
        <v>44469</v>
      </c>
      <c r="N156" s="2">
        <f ca="1">Table14[[#This Row],[Shipping/frieght]]+Table14[[#This Row],[Expedite fees]]/Table14[[#This Row],[Distance]]</f>
        <v>118.65943641317571</v>
      </c>
      <c r="O156" t="str">
        <f t="shared" ca="1" si="33"/>
        <v>Standard</v>
      </c>
    </row>
    <row r="157" spans="1:15" x14ac:dyDescent="0.55000000000000004">
      <c r="A157" t="s">
        <v>12</v>
      </c>
      <c r="B157">
        <f t="shared" ca="1" si="26"/>
        <v>0.76603418487625441</v>
      </c>
      <c r="C157" t="str" cm="1">
        <f t="array" aca="1" ref="C157" ca="1">INDEX(A:A,RANK(B157,B:B))</f>
        <v>POSIMAT S.A.</v>
      </c>
      <c r="D157" s="1">
        <f t="shared" ca="1" si="27"/>
        <v>5203.377155724138</v>
      </c>
      <c r="E157" s="2">
        <f t="shared" ca="1" si="28"/>
        <v>410.54645758663446</v>
      </c>
      <c r="F157" s="1">
        <f ca="1">IF(Table14[[#This Row],[Column1]]&gt;(0.49),NORMINV(RAND(), 120, 5.7),(RAND()*100+200))</f>
        <v>127.32598472682396</v>
      </c>
      <c r="G157">
        <f t="shared" ca="1" si="29"/>
        <v>0.14217218954302924</v>
      </c>
      <c r="H157">
        <f t="shared" ca="1" si="23"/>
        <v>0</v>
      </c>
      <c r="I157" s="3">
        <f t="shared" ca="1" si="30"/>
        <v>906.05514783815363</v>
      </c>
      <c r="J157" s="5">
        <f t="shared" ca="1" si="24"/>
        <v>44301</v>
      </c>
      <c r="K157" s="5">
        <f t="shared" ca="1" si="31"/>
        <v>44368</v>
      </c>
      <c r="L157" s="5">
        <f t="shared" ca="1" si="25"/>
        <v>44402</v>
      </c>
      <c r="M157" s="5">
        <f t="shared" ca="1" si="32"/>
        <v>44382</v>
      </c>
      <c r="N157" s="2">
        <f ca="1">Table14[[#This Row],[Shipping/frieght]]+Table14[[#This Row],[Expedite fees]]/Table14[[#This Row],[Distance]]</f>
        <v>127.32598472682396</v>
      </c>
      <c r="O157" t="str">
        <f t="shared" ca="1" si="33"/>
        <v>Standard</v>
      </c>
    </row>
    <row r="158" spans="1:15" x14ac:dyDescent="0.55000000000000004">
      <c r="A158" t="s">
        <v>13</v>
      </c>
      <c r="B158">
        <f t="shared" ca="1" si="26"/>
        <v>6.4285353861201822E-2</v>
      </c>
      <c r="C158" t="str" cm="1">
        <f t="array" aca="1" ref="C158" ca="1">INDEX(A:A,RANK(B158,B:B))</f>
        <v>POSIMAT S.A.</v>
      </c>
      <c r="D158" s="1">
        <f t="shared" ca="1" si="27"/>
        <v>13407.094114468919</v>
      </c>
      <c r="E158" s="2">
        <f t="shared" ca="1" si="28"/>
        <v>1057.8197256315977</v>
      </c>
      <c r="F158" s="1">
        <f ca="1">IF(Table14[[#This Row],[Column1]]&gt;(0.49),NORMINV(RAND(), 120, 5.7),(RAND()*100+200))</f>
        <v>232.25791200210227</v>
      </c>
      <c r="G158">
        <f t="shared" ca="1" si="29"/>
        <v>0.67798915377254332</v>
      </c>
      <c r="H158">
        <f t="shared" ca="1" si="23"/>
        <v>0</v>
      </c>
      <c r="I158" s="3">
        <f t="shared" ca="1" si="30"/>
        <v>1770.6412700805427</v>
      </c>
      <c r="J158" s="5">
        <f t="shared" ca="1" si="24"/>
        <v>44500</v>
      </c>
      <c r="K158" s="5">
        <f t="shared" ca="1" si="31"/>
        <v>44501</v>
      </c>
      <c r="L158" s="5">
        <f t="shared" ca="1" si="25"/>
        <v>44501</v>
      </c>
      <c r="M158" s="5">
        <f t="shared" ca="1" si="32"/>
        <v>44515</v>
      </c>
      <c r="N158" s="2">
        <f ca="1">Table14[[#This Row],[Shipping/frieght]]+Table14[[#This Row],[Expedite fees]]/Table14[[#This Row],[Distance]]</f>
        <v>232.25791200210227</v>
      </c>
      <c r="O158" t="str">
        <f t="shared" ca="1" si="33"/>
        <v>Expedite</v>
      </c>
    </row>
    <row r="159" spans="1:15" x14ac:dyDescent="0.55000000000000004">
      <c r="A159" t="s">
        <v>14</v>
      </c>
      <c r="B159">
        <f t="shared" ca="1" si="26"/>
        <v>0.8907293551576998</v>
      </c>
      <c r="C159" t="str" cm="1">
        <f t="array" aca="1" ref="C159" ca="1">INDEX(A:A,RANK(B159,B:B))</f>
        <v>UNILEVER ASIA PRIVATE LIMITED</v>
      </c>
      <c r="D159" s="1">
        <f t="shared" ca="1" si="27"/>
        <v>9881.9090723631125</v>
      </c>
      <c r="E159" s="2">
        <f t="shared" ca="1" si="28"/>
        <v>779.68262580944952</v>
      </c>
      <c r="F159" s="1">
        <f ca="1">IF(Table14[[#This Row],[Column1]]&gt;(0.49),NORMINV(RAND(), 120, 5.7),(RAND()*100+200))</f>
        <v>126.1358839918172</v>
      </c>
      <c r="G159">
        <f t="shared" ca="1" si="29"/>
        <v>0.60569969255954026</v>
      </c>
      <c r="H159">
        <f t="shared" ca="1" si="23"/>
        <v>500</v>
      </c>
      <c r="I159" s="3">
        <f t="shared" ca="1" si="30"/>
        <v>1905.1087132791154</v>
      </c>
      <c r="J159" s="5">
        <f t="shared" ca="1" si="24"/>
        <v>44356</v>
      </c>
      <c r="K159" s="5">
        <f t="shared" ca="1" si="31"/>
        <v>44367</v>
      </c>
      <c r="L159" s="5">
        <f t="shared" ca="1" si="25"/>
        <v>44437</v>
      </c>
      <c r="M159" s="5">
        <f t="shared" ca="1" si="32"/>
        <v>44381</v>
      </c>
      <c r="N159" s="2">
        <f ca="1">Table14[[#This Row],[Shipping/frieght]]+Table14[[#This Row],[Expedite fees]]/Table14[[#This Row],[Distance]]</f>
        <v>126.398336205969</v>
      </c>
      <c r="O159" t="str">
        <f t="shared" ca="1" si="33"/>
        <v>Standard</v>
      </c>
    </row>
    <row r="160" spans="1:15" x14ac:dyDescent="0.55000000000000004">
      <c r="A160" t="s">
        <v>16</v>
      </c>
      <c r="B160">
        <f t="shared" ca="1" si="26"/>
        <v>0.16316846587908196</v>
      </c>
      <c r="C160" t="str" cm="1">
        <f t="array" aca="1" ref="C160" ca="1">INDEX(A:A,RANK(B160,B:B))</f>
        <v>CENTRAL STICKS S.R.O.</v>
      </c>
      <c r="D160" s="1">
        <f t="shared" ca="1" si="27"/>
        <v>2350.6191807450059</v>
      </c>
      <c r="E160" s="2">
        <f t="shared" ca="1" si="28"/>
        <v>185.46385336078097</v>
      </c>
      <c r="F160" s="1">
        <f ca="1">IF(Table14[[#This Row],[Column1]]&gt;(0.49),NORMINV(RAND(), 120, 5.7),(RAND()*100+200))</f>
        <v>217.33353876780635</v>
      </c>
      <c r="G160">
        <f t="shared" ca="1" si="29"/>
        <v>0.46231925341177538</v>
      </c>
      <c r="H160">
        <f t="shared" ca="1" si="23"/>
        <v>0</v>
      </c>
      <c r="I160" s="3">
        <f t="shared" ca="1" si="30"/>
        <v>1366.0235845872062</v>
      </c>
      <c r="J160" s="5">
        <f t="shared" ca="1" si="24"/>
        <v>44492</v>
      </c>
      <c r="K160" s="5">
        <f t="shared" ca="1" si="31"/>
        <v>44493</v>
      </c>
      <c r="L160" s="5">
        <f t="shared" ca="1" si="25"/>
        <v>44493</v>
      </c>
      <c r="M160" s="5">
        <f t="shared" ca="1" si="32"/>
        <v>44507</v>
      </c>
      <c r="N160" s="2">
        <f ca="1">Table14[[#This Row],[Shipping/frieght]]+Table14[[#This Row],[Expedite fees]]/Table14[[#This Row],[Distance]]</f>
        <v>217.33353876780635</v>
      </c>
      <c r="O160" t="str">
        <f t="shared" ca="1" si="33"/>
        <v>Expedite</v>
      </c>
    </row>
    <row r="161" spans="1:15" x14ac:dyDescent="0.55000000000000004">
      <c r="A161" t="s">
        <v>15</v>
      </c>
      <c r="B161">
        <f t="shared" ca="1" si="26"/>
        <v>0.19830800407413796</v>
      </c>
      <c r="C161" t="str" cm="1">
        <f t="array" aca="1" ref="C161" ca="1">INDEX(A:A,RANK(B161,B:B))</f>
        <v>UNILEVER ASCC</v>
      </c>
      <c r="D161" s="1">
        <f t="shared" ca="1" si="27"/>
        <v>6213.4924378784226</v>
      </c>
      <c r="E161" s="2">
        <f t="shared" ca="1" si="28"/>
        <v>490.24455334860755</v>
      </c>
      <c r="F161" s="1">
        <f ca="1">IF(Table14[[#This Row],[Column1]]&gt;(0.49),NORMINV(RAND(), 120, 5.7),(RAND()*100+200))</f>
        <v>216.48137851312327</v>
      </c>
      <c r="G161">
        <f t="shared" ca="1" si="29"/>
        <v>0.34717225857606415</v>
      </c>
      <c r="H161">
        <f t="shared" ca="1" si="23"/>
        <v>0</v>
      </c>
      <c r="I161" s="3">
        <f t="shared" ca="1" si="30"/>
        <v>762.57301558853646</v>
      </c>
      <c r="J161" s="5">
        <f t="shared" ca="1" si="24"/>
        <v>44476</v>
      </c>
      <c r="K161" s="5">
        <f t="shared" ca="1" si="31"/>
        <v>44478</v>
      </c>
      <c r="L161" s="5">
        <f t="shared" ca="1" si="25"/>
        <v>44485</v>
      </c>
      <c r="M161" s="5">
        <f t="shared" ca="1" si="32"/>
        <v>44492</v>
      </c>
      <c r="N161" s="2">
        <f ca="1">Table14[[#This Row],[Shipping/frieght]]+Table14[[#This Row],[Expedite fees]]/Table14[[#This Row],[Distance]]</f>
        <v>216.48137851312327</v>
      </c>
      <c r="O161" t="str">
        <f t="shared" ca="1" si="33"/>
        <v>Expedite</v>
      </c>
    </row>
    <row r="162" spans="1:15" x14ac:dyDescent="0.55000000000000004">
      <c r="A162" t="s">
        <v>9</v>
      </c>
      <c r="B162">
        <f t="shared" ca="1" si="26"/>
        <v>0.40177351718387577</v>
      </c>
      <c r="C162" t="str" cm="1">
        <f t="array" aca="1" ref="C162" ca="1">INDEX(A:A,RANK(B162,B:B))</f>
        <v>H&amp;R SOUTH AFRICA (PTY) LTD</v>
      </c>
      <c r="D162" s="1">
        <f t="shared" ca="1" si="27"/>
        <v>12812.714683149343</v>
      </c>
      <c r="E162" s="2">
        <f t="shared" ca="1" si="28"/>
        <v>1010.9231885004831</v>
      </c>
      <c r="F162" s="1">
        <f ca="1">IF(Table14[[#This Row],[Column1]]&gt;(0.49),NORMINV(RAND(), 120, 5.7),(RAND()*100+200))</f>
        <v>215.61999905492172</v>
      </c>
      <c r="G162">
        <f t="shared" ca="1" si="29"/>
        <v>0.40503052766007719</v>
      </c>
      <c r="H162">
        <f t="shared" ca="1" si="23"/>
        <v>0</v>
      </c>
      <c r="I162" s="3">
        <f t="shared" ca="1" si="30"/>
        <v>1108.470899637503</v>
      </c>
      <c r="J162" s="5">
        <f t="shared" ca="1" si="24"/>
        <v>44345</v>
      </c>
      <c r="K162" s="5">
        <f t="shared" ca="1" si="31"/>
        <v>44359</v>
      </c>
      <c r="L162" s="5">
        <f t="shared" ca="1" si="25"/>
        <v>44407</v>
      </c>
      <c r="M162" s="5">
        <f t="shared" ca="1" si="32"/>
        <v>44373</v>
      </c>
      <c r="N162" s="2">
        <f ca="1">Table14[[#This Row],[Shipping/frieght]]+Table14[[#This Row],[Expedite fees]]/Table14[[#This Row],[Distance]]</f>
        <v>215.61999905492172</v>
      </c>
      <c r="O162" t="str">
        <f t="shared" ca="1" si="33"/>
        <v>Standard</v>
      </c>
    </row>
    <row r="163" spans="1:15" x14ac:dyDescent="0.55000000000000004">
      <c r="A163" t="s">
        <v>10</v>
      </c>
      <c r="B163">
        <f t="shared" ca="1" si="26"/>
        <v>0.12392084318369834</v>
      </c>
      <c r="C163" t="str" cm="1">
        <f t="array" aca="1" ref="C163" ca="1">INDEX(A:A,RANK(B163,B:B))</f>
        <v>POSIMAT S.A.</v>
      </c>
      <c r="D163" s="1">
        <f t="shared" ca="1" si="27"/>
        <v>6630.0085878825539</v>
      </c>
      <c r="E163" s="2">
        <f t="shared" ca="1" si="28"/>
        <v>523.10767758393354</v>
      </c>
      <c r="F163" s="1">
        <f ca="1">IF(Table14[[#This Row],[Column1]]&gt;(0.49),NORMINV(RAND(), 120, 5.7),(RAND()*100+200))</f>
        <v>269.33070091252068</v>
      </c>
      <c r="G163">
        <f t="shared" ca="1" si="29"/>
        <v>0.39092945488064412</v>
      </c>
      <c r="H163">
        <f t="shared" ca="1" si="23"/>
        <v>0</v>
      </c>
      <c r="I163" s="3">
        <f t="shared" ca="1" si="30"/>
        <v>1423.6463450019392</v>
      </c>
      <c r="J163" s="5">
        <f t="shared" ca="1" si="24"/>
        <v>44468</v>
      </c>
      <c r="K163" s="5">
        <f t="shared" ca="1" si="31"/>
        <v>44483</v>
      </c>
      <c r="L163" s="5">
        <f t="shared" ca="1" si="25"/>
        <v>44484</v>
      </c>
      <c r="M163" s="5">
        <f t="shared" ca="1" si="32"/>
        <v>44497</v>
      </c>
      <c r="N163" s="2">
        <f ca="1">Table14[[#This Row],[Shipping/frieght]]+Table14[[#This Row],[Expedite fees]]/Table14[[#This Row],[Distance]]</f>
        <v>269.33070091252068</v>
      </c>
      <c r="O163" t="str">
        <f t="shared" ca="1" si="33"/>
        <v>Expedite</v>
      </c>
    </row>
    <row r="164" spans="1:15" x14ac:dyDescent="0.55000000000000004">
      <c r="A164" t="s">
        <v>11</v>
      </c>
      <c r="B164">
        <f t="shared" ca="1" si="26"/>
        <v>0.84462262914362851</v>
      </c>
      <c r="C164" t="str" cm="1">
        <f t="array" aca="1" ref="C164" ca="1">INDEX(A:A,RANK(B164,B:B))</f>
        <v>UNILEVER ASCC</v>
      </c>
      <c r="D164" s="1">
        <f t="shared" ca="1" si="27"/>
        <v>8081.2401150650294</v>
      </c>
      <c r="E164" s="2">
        <f t="shared" ca="1" si="28"/>
        <v>637.60984507863077</v>
      </c>
      <c r="F164" s="1">
        <f ca="1">IF(Table14[[#This Row],[Column1]]&gt;(0.49),NORMINV(RAND(), 120, 5.7),(RAND()*100+200))</f>
        <v>121.33683177546943</v>
      </c>
      <c r="G164">
        <f t="shared" ca="1" si="29"/>
        <v>0.60763442610378937</v>
      </c>
      <c r="H164">
        <f t="shared" ca="1" si="23"/>
        <v>500</v>
      </c>
      <c r="I164" s="3">
        <f t="shared" ca="1" si="30"/>
        <v>584.45692300140547</v>
      </c>
      <c r="J164" s="5">
        <f t="shared" ca="1" si="24"/>
        <v>44297</v>
      </c>
      <c r="K164" s="5">
        <f t="shared" ca="1" si="31"/>
        <v>44399</v>
      </c>
      <c r="L164" s="5">
        <f t="shared" ca="1" si="25"/>
        <v>44427</v>
      </c>
      <c r="M164" s="5">
        <f t="shared" ca="1" si="32"/>
        <v>44413</v>
      </c>
      <c r="N164" s="2">
        <f ca="1">Table14[[#This Row],[Shipping/frieght]]+Table14[[#This Row],[Expedite fees]]/Table14[[#This Row],[Distance]]</f>
        <v>122.19232681765716</v>
      </c>
      <c r="O164" t="str">
        <f t="shared" ca="1" si="33"/>
        <v>Standard</v>
      </c>
    </row>
    <row r="165" spans="1:15" x14ac:dyDescent="0.55000000000000004">
      <c r="A165" t="s">
        <v>12</v>
      </c>
      <c r="B165">
        <f t="shared" ca="1" si="26"/>
        <v>0.99236438173158736</v>
      </c>
      <c r="C165" t="str" cm="1">
        <f t="array" aca="1" ref="C165" ca="1">INDEX(A:A,RANK(B165,B:B))</f>
        <v>UNILEVER ASCC</v>
      </c>
      <c r="D165" s="1">
        <f t="shared" ca="1" si="27"/>
        <v>17541.193404717316</v>
      </c>
      <c r="E165" s="2">
        <f t="shared" ca="1" si="28"/>
        <v>1384.0001596321963</v>
      </c>
      <c r="F165" s="1">
        <f ca="1">IF(Table14[[#This Row],[Column1]]&gt;(0.49),NORMINV(RAND(), 120, 5.7),(RAND()*100+200))</f>
        <v>109.73317387107835</v>
      </c>
      <c r="G165">
        <f t="shared" ca="1" si="29"/>
        <v>0.30137705179143448</v>
      </c>
      <c r="H165">
        <f t="shared" ca="1" si="23"/>
        <v>0</v>
      </c>
      <c r="I165" s="3">
        <f t="shared" ca="1" si="30"/>
        <v>2097.7696210947438</v>
      </c>
      <c r="J165" s="5">
        <f t="shared" ca="1" si="24"/>
        <v>44490</v>
      </c>
      <c r="K165" s="5">
        <f t="shared" ca="1" si="31"/>
        <v>44492</v>
      </c>
      <c r="L165" s="5">
        <f t="shared" ca="1" si="25"/>
        <v>44494</v>
      </c>
      <c r="M165" s="5">
        <f t="shared" ca="1" si="32"/>
        <v>44506</v>
      </c>
      <c r="N165" s="2">
        <f ca="1">Table14[[#This Row],[Shipping/frieght]]+Table14[[#This Row],[Expedite fees]]/Table14[[#This Row],[Distance]]</f>
        <v>109.73317387107835</v>
      </c>
      <c r="O165" t="str">
        <f t="shared" ca="1" si="33"/>
        <v>Expedite</v>
      </c>
    </row>
    <row r="166" spans="1:15" x14ac:dyDescent="0.55000000000000004">
      <c r="A166" t="s">
        <v>13</v>
      </c>
      <c r="B166">
        <f t="shared" ca="1" si="26"/>
        <v>0.10857161823159289</v>
      </c>
      <c r="C166" t="str" cm="1">
        <f t="array" aca="1" ref="C166" ca="1">INDEX(A:A,RANK(B166,B:B))</f>
        <v>POSIMAT S.A.</v>
      </c>
      <c r="D166" s="1">
        <f t="shared" ca="1" si="27"/>
        <v>11706.678698842292</v>
      </c>
      <c r="E166" s="2">
        <f t="shared" ca="1" si="28"/>
        <v>923.65694933865677</v>
      </c>
      <c r="F166" s="1">
        <f ca="1">IF(Table14[[#This Row],[Column1]]&gt;(0.49),NORMINV(RAND(), 120, 5.7),(RAND()*100+200))</f>
        <v>220.96705676224465</v>
      </c>
      <c r="G166">
        <f t="shared" ca="1" si="29"/>
        <v>0.41576471897541623</v>
      </c>
      <c r="H166">
        <f t="shared" ca="1" si="23"/>
        <v>0</v>
      </c>
      <c r="I166" s="3">
        <f t="shared" ca="1" si="30"/>
        <v>1151.418834835014</v>
      </c>
      <c r="J166" s="5">
        <f t="shared" ca="1" si="24"/>
        <v>44362</v>
      </c>
      <c r="K166" s="5">
        <f t="shared" ca="1" si="31"/>
        <v>44467</v>
      </c>
      <c r="L166" s="5">
        <f t="shared" ca="1" si="25"/>
        <v>44471</v>
      </c>
      <c r="M166" s="5">
        <f t="shared" ca="1" si="32"/>
        <v>44481</v>
      </c>
      <c r="N166" s="2">
        <f ca="1">Table14[[#This Row],[Shipping/frieght]]+Table14[[#This Row],[Expedite fees]]/Table14[[#This Row],[Distance]]</f>
        <v>220.96705676224465</v>
      </c>
      <c r="O166" t="str">
        <f t="shared" ca="1" si="33"/>
        <v>Expedite</v>
      </c>
    </row>
    <row r="167" spans="1:15" x14ac:dyDescent="0.55000000000000004">
      <c r="A167" t="s">
        <v>14</v>
      </c>
      <c r="B167">
        <f t="shared" ca="1" si="26"/>
        <v>0.96042496993177495</v>
      </c>
      <c r="C167" t="str" cm="1">
        <f t="array" aca="1" ref="C167" ca="1">INDEX(A:A,RANK(B167,B:B))</f>
        <v>UNILEVER ASIA PRIVATE LIMITED</v>
      </c>
      <c r="D167" s="1">
        <f t="shared" ca="1" si="27"/>
        <v>6777.9942053127188</v>
      </c>
      <c r="E167" s="2">
        <f t="shared" ca="1" si="28"/>
        <v>534.78374279917352</v>
      </c>
      <c r="F167" s="1">
        <f ca="1">IF(Table14[[#This Row],[Column1]]&gt;(0.49),NORMINV(RAND(), 120, 5.7),(RAND()*100+200))</f>
        <v>115.29188038808108</v>
      </c>
      <c r="G167">
        <f t="shared" ca="1" si="29"/>
        <v>0.81239205609533904</v>
      </c>
      <c r="H167">
        <f t="shared" ca="1" si="23"/>
        <v>0</v>
      </c>
      <c r="I167" s="3">
        <f t="shared" ca="1" si="30"/>
        <v>1438.7928491048815</v>
      </c>
      <c r="J167" s="5">
        <f t="shared" ca="1" si="24"/>
        <v>44493</v>
      </c>
      <c r="K167" s="5">
        <f t="shared" ca="1" si="31"/>
        <v>44495</v>
      </c>
      <c r="L167" s="5">
        <f t="shared" ca="1" si="25"/>
        <v>44501</v>
      </c>
      <c r="M167" s="5">
        <f t="shared" ca="1" si="32"/>
        <v>44509</v>
      </c>
      <c r="N167" s="2">
        <f ca="1">Table14[[#This Row],[Shipping/frieght]]+Table14[[#This Row],[Expedite fees]]/Table14[[#This Row],[Distance]]</f>
        <v>115.29188038808108</v>
      </c>
      <c r="O167" t="str">
        <f t="shared" ca="1" si="33"/>
        <v>Expedite</v>
      </c>
    </row>
    <row r="168" spans="1:15" x14ac:dyDescent="0.55000000000000004">
      <c r="A168" t="s">
        <v>16</v>
      </c>
      <c r="B168">
        <f t="shared" ca="1" si="26"/>
        <v>0.40872130967636588</v>
      </c>
      <c r="C168" t="str" cm="1">
        <f t="array" aca="1" ref="C168" ca="1">INDEX(A:A,RANK(B168,B:B))</f>
        <v>SOMIC VERPACKUNGSMASCHINEN</v>
      </c>
      <c r="D168" s="1">
        <f t="shared" ca="1" si="27"/>
        <v>8559.2997431859931</v>
      </c>
      <c r="E168" s="2">
        <f t="shared" ca="1" si="28"/>
        <v>675.32874973737478</v>
      </c>
      <c r="F168" s="1">
        <f ca="1">IF(Table14[[#This Row],[Column1]]&gt;(0.49),NORMINV(RAND(), 120, 5.7),(RAND()*100+200))</f>
        <v>294.08315342602413</v>
      </c>
      <c r="G168">
        <f t="shared" ca="1" si="29"/>
        <v>0.91266519977429783</v>
      </c>
      <c r="H168">
        <f t="shared" ca="1" si="23"/>
        <v>0</v>
      </c>
      <c r="I168" s="3">
        <f t="shared" ca="1" si="30"/>
        <v>1332.9435756534008</v>
      </c>
      <c r="J168" s="5">
        <f t="shared" ca="1" si="24"/>
        <v>44280</v>
      </c>
      <c r="K168" s="5">
        <f t="shared" ca="1" si="31"/>
        <v>44408</v>
      </c>
      <c r="L168" s="5">
        <f t="shared" ca="1" si="25"/>
        <v>44414</v>
      </c>
      <c r="M168" s="5">
        <f t="shared" ca="1" si="32"/>
        <v>44422</v>
      </c>
      <c r="N168" s="2">
        <f ca="1">Table14[[#This Row],[Shipping/frieght]]+Table14[[#This Row],[Expedite fees]]/Table14[[#This Row],[Distance]]</f>
        <v>294.08315342602413</v>
      </c>
      <c r="O168" t="str">
        <f t="shared" ca="1" si="33"/>
        <v>Expedite</v>
      </c>
    </row>
    <row r="169" spans="1:15" x14ac:dyDescent="0.55000000000000004">
      <c r="A169" t="s">
        <v>15</v>
      </c>
      <c r="B169">
        <f t="shared" ca="1" si="26"/>
        <v>0.98416068890285557</v>
      </c>
      <c r="C169" t="str" cm="1">
        <f t="array" aca="1" ref="C169" ca="1">INDEX(A:A,RANK(B169,B:B))</f>
        <v>CENTRAL STICKS S R O</v>
      </c>
      <c r="D169" s="1">
        <f t="shared" ca="1" si="27"/>
        <v>11122.671969525913</v>
      </c>
      <c r="E169" s="2">
        <f t="shared" ca="1" si="28"/>
        <v>877.57881839559445</v>
      </c>
      <c r="F169" s="1">
        <f ca="1">IF(Table14[[#This Row],[Column1]]&gt;(0.49),NORMINV(RAND(), 120, 5.7),(RAND()*100+200))</f>
        <v>124.54010082457467</v>
      </c>
      <c r="G169">
        <f t="shared" ca="1" si="29"/>
        <v>6.2174330268804479E-2</v>
      </c>
      <c r="H169">
        <f t="shared" ca="1" si="23"/>
        <v>0</v>
      </c>
      <c r="I169" s="3">
        <f t="shared" ca="1" si="30"/>
        <v>1042.8264965182634</v>
      </c>
      <c r="J169" s="5">
        <f t="shared" ca="1" si="24"/>
        <v>44271</v>
      </c>
      <c r="K169" s="5">
        <f t="shared" ca="1" si="31"/>
        <v>44274</v>
      </c>
      <c r="L169" s="5">
        <f t="shared" ca="1" si="25"/>
        <v>44357</v>
      </c>
      <c r="M169" s="5">
        <f t="shared" ca="1" si="32"/>
        <v>44288</v>
      </c>
      <c r="N169" s="2">
        <f ca="1">Table14[[#This Row],[Shipping/frieght]]+Table14[[#This Row],[Expedite fees]]/Table14[[#This Row],[Distance]]</f>
        <v>124.54010082457467</v>
      </c>
      <c r="O169" t="str">
        <f t="shared" ca="1" si="33"/>
        <v>Standard</v>
      </c>
    </row>
    <row r="170" spans="1:15" x14ac:dyDescent="0.55000000000000004">
      <c r="A170" t="s">
        <v>9</v>
      </c>
      <c r="B170">
        <f t="shared" ca="1" si="26"/>
        <v>0.45860159262788669</v>
      </c>
      <c r="C170" t="str" cm="1">
        <f t="array" aca="1" ref="C170" ca="1">INDEX(A:A,RANK(B170,B:B))</f>
        <v>CENTRAL STICKS S.R.O.</v>
      </c>
      <c r="D170" s="1">
        <f t="shared" ca="1" si="27"/>
        <v>10420.270832508349</v>
      </c>
      <c r="E170" s="2">
        <f t="shared" ca="1" si="28"/>
        <v>822.15936868490871</v>
      </c>
      <c r="F170" s="1">
        <f ca="1">IF(Table14[[#This Row],[Column1]]&gt;(0.49),NORMINV(RAND(), 120, 5.7),(RAND()*100+200))</f>
        <v>247.18714236047117</v>
      </c>
      <c r="G170">
        <f t="shared" ca="1" si="29"/>
        <v>0.24017181797379528</v>
      </c>
      <c r="H170">
        <f t="shared" ca="1" si="23"/>
        <v>0</v>
      </c>
      <c r="I170" s="3">
        <f t="shared" ca="1" si="30"/>
        <v>901.86519718625868</v>
      </c>
      <c r="J170" s="5">
        <f t="shared" ca="1" si="24"/>
        <v>44364</v>
      </c>
      <c r="K170" s="5">
        <f t="shared" ca="1" si="31"/>
        <v>44404</v>
      </c>
      <c r="L170" s="5">
        <f t="shared" ca="1" si="25"/>
        <v>44452</v>
      </c>
      <c r="M170" s="5">
        <f t="shared" ca="1" si="32"/>
        <v>44418</v>
      </c>
      <c r="N170" s="2">
        <f ca="1">Table14[[#This Row],[Shipping/frieght]]+Table14[[#This Row],[Expedite fees]]/Table14[[#This Row],[Distance]]</f>
        <v>247.18714236047117</v>
      </c>
      <c r="O170" t="str">
        <f t="shared" ca="1" si="33"/>
        <v>Standard</v>
      </c>
    </row>
    <row r="171" spans="1:15" x14ac:dyDescent="0.55000000000000004">
      <c r="A171" t="s">
        <v>10</v>
      </c>
      <c r="B171">
        <f t="shared" ca="1" si="26"/>
        <v>0.24129268234568457</v>
      </c>
      <c r="C171" t="str" cm="1">
        <f t="array" aca="1" ref="C171" ca="1">INDEX(A:A,RANK(B171,B:B))</f>
        <v>POSIMAT S.A.</v>
      </c>
      <c r="D171" s="1">
        <f t="shared" ca="1" si="27"/>
        <v>5354.8631379510407</v>
      </c>
      <c r="E171" s="2">
        <f t="shared" ca="1" si="28"/>
        <v>422.49870158433708</v>
      </c>
      <c r="F171" s="1">
        <f ca="1">IF(Table14[[#This Row],[Column1]]&gt;(0.49),NORMINV(RAND(), 120, 5.7),(RAND()*100+200))</f>
        <v>284.2983414965077</v>
      </c>
      <c r="G171">
        <f t="shared" ca="1" si="29"/>
        <v>2.6434784377953213E-2</v>
      </c>
      <c r="H171">
        <f t="shared" ca="1" si="23"/>
        <v>0</v>
      </c>
      <c r="I171" s="3">
        <f t="shared" ca="1" si="30"/>
        <v>1232.561539178545</v>
      </c>
      <c r="J171" s="5">
        <f t="shared" ca="1" si="24"/>
        <v>44475</v>
      </c>
      <c r="K171" s="5">
        <f t="shared" ca="1" si="31"/>
        <v>44484</v>
      </c>
      <c r="L171" s="5">
        <f t="shared" ca="1" si="25"/>
        <v>44496</v>
      </c>
      <c r="M171" s="5">
        <f t="shared" ca="1" si="32"/>
        <v>44498</v>
      </c>
      <c r="N171" s="2">
        <f ca="1">Table14[[#This Row],[Shipping/frieght]]+Table14[[#This Row],[Expedite fees]]/Table14[[#This Row],[Distance]]</f>
        <v>284.2983414965077</v>
      </c>
      <c r="O171" t="str">
        <f t="shared" ca="1" si="33"/>
        <v>Expedite</v>
      </c>
    </row>
    <row r="172" spans="1:15" x14ac:dyDescent="0.55000000000000004">
      <c r="A172" t="s">
        <v>11</v>
      </c>
      <c r="B172">
        <f t="shared" ca="1" si="26"/>
        <v>0.96099838524970627</v>
      </c>
      <c r="C172" t="str" cm="1">
        <f t="array" aca="1" ref="C172" ca="1">INDEX(A:A,RANK(B172,B:B))</f>
        <v>H&amp;R SOUTH AFRICA (PTY) LTD</v>
      </c>
      <c r="D172" s="1">
        <f t="shared" ca="1" si="27"/>
        <v>5086.3104301915073</v>
      </c>
      <c r="E172" s="2">
        <f t="shared" ca="1" si="28"/>
        <v>401.30989294210991</v>
      </c>
      <c r="F172" s="1">
        <f ca="1">IF(Table14[[#This Row],[Column1]]&gt;(0.49),NORMINV(RAND(), 120, 5.7),(RAND()*100+200))</f>
        <v>118.31189250201231</v>
      </c>
      <c r="G172">
        <f t="shared" ca="1" si="29"/>
        <v>0.4740787615837222</v>
      </c>
      <c r="H172">
        <f t="shared" ca="1" si="23"/>
        <v>0</v>
      </c>
      <c r="I172" s="3">
        <f t="shared" ca="1" si="30"/>
        <v>1925.5429850165515</v>
      </c>
      <c r="J172" s="5">
        <f t="shared" ca="1" si="24"/>
        <v>44317</v>
      </c>
      <c r="K172" s="5">
        <f t="shared" ca="1" si="31"/>
        <v>44363</v>
      </c>
      <c r="L172" s="5">
        <f t="shared" ca="1" si="25"/>
        <v>44404</v>
      </c>
      <c r="M172" s="5">
        <f t="shared" ca="1" si="32"/>
        <v>44377</v>
      </c>
      <c r="N172" s="2">
        <f ca="1">Table14[[#This Row],[Shipping/frieght]]+Table14[[#This Row],[Expedite fees]]/Table14[[#This Row],[Distance]]</f>
        <v>118.31189250201231</v>
      </c>
      <c r="O172" t="str">
        <f t="shared" ca="1" si="33"/>
        <v>Standard</v>
      </c>
    </row>
    <row r="173" spans="1:15" x14ac:dyDescent="0.55000000000000004">
      <c r="A173" t="s">
        <v>12</v>
      </c>
      <c r="B173">
        <f t="shared" ca="1" si="26"/>
        <v>0.26487419724653538</v>
      </c>
      <c r="C173" t="str" cm="1">
        <f t="array" aca="1" ref="C173" ca="1">INDEX(A:A,RANK(B173,B:B))</f>
        <v>POSIMAT S.A.</v>
      </c>
      <c r="D173" s="1">
        <f t="shared" ca="1" si="27"/>
        <v>12336.896669941663</v>
      </c>
      <c r="E173" s="2">
        <f t="shared" ca="1" si="28"/>
        <v>973.38114725839716</v>
      </c>
      <c r="F173" s="1">
        <f ca="1">IF(Table14[[#This Row],[Column1]]&gt;(0.49),NORMINV(RAND(), 120, 5.7),(RAND()*100+200))</f>
        <v>280.15622933246993</v>
      </c>
      <c r="G173">
        <f t="shared" ca="1" si="29"/>
        <v>0.41683728910312889</v>
      </c>
      <c r="H173">
        <f t="shared" ca="1" si="23"/>
        <v>0</v>
      </c>
      <c r="I173" s="3">
        <f t="shared" ca="1" si="30"/>
        <v>1347.2531545202637</v>
      </c>
      <c r="J173" s="5">
        <f t="shared" ca="1" si="24"/>
        <v>44489</v>
      </c>
      <c r="K173" s="5">
        <f t="shared" ca="1" si="31"/>
        <v>44492</v>
      </c>
      <c r="L173" s="5">
        <f t="shared" ca="1" si="25"/>
        <v>44499</v>
      </c>
      <c r="M173" s="5">
        <f t="shared" ca="1" si="32"/>
        <v>44506</v>
      </c>
      <c r="N173" s="2">
        <f ca="1">Table14[[#This Row],[Shipping/frieght]]+Table14[[#This Row],[Expedite fees]]/Table14[[#This Row],[Distance]]</f>
        <v>280.15622933246993</v>
      </c>
      <c r="O173" t="str">
        <f t="shared" ca="1" si="33"/>
        <v>Expedite</v>
      </c>
    </row>
    <row r="174" spans="1:15" x14ac:dyDescent="0.55000000000000004">
      <c r="A174" t="s">
        <v>13</v>
      </c>
      <c r="B174">
        <f t="shared" ca="1" si="26"/>
        <v>0.11533472261788802</v>
      </c>
      <c r="C174" t="str" cm="1">
        <f t="array" aca="1" ref="C174" ca="1">INDEX(A:A,RANK(B174,B:B))</f>
        <v>UNILEVER ASCC</v>
      </c>
      <c r="D174" s="1">
        <f t="shared" ca="1" si="27"/>
        <v>13381.676610787157</v>
      </c>
      <c r="E174" s="2">
        <f t="shared" ca="1" si="28"/>
        <v>1055.8142845911066</v>
      </c>
      <c r="F174" s="1">
        <f ca="1">IF(Table14[[#This Row],[Column1]]&gt;(0.49),NORMINV(RAND(), 120, 5.7),(RAND()*100+200))</f>
        <v>288.9883182242105</v>
      </c>
      <c r="G174">
        <f t="shared" ca="1" si="29"/>
        <v>5.2852670218190068E-2</v>
      </c>
      <c r="H174">
        <f t="shared" ca="1" si="23"/>
        <v>0</v>
      </c>
      <c r="I174" s="3">
        <f t="shared" ca="1" si="30"/>
        <v>679.53014883141918</v>
      </c>
      <c r="J174" s="5">
        <f t="shared" ca="1" si="24"/>
        <v>44406</v>
      </c>
      <c r="K174" s="5">
        <f t="shared" ca="1" si="31"/>
        <v>44491</v>
      </c>
      <c r="L174" s="5">
        <f t="shared" ca="1" si="25"/>
        <v>44502</v>
      </c>
      <c r="M174" s="5">
        <f t="shared" ca="1" si="32"/>
        <v>44505</v>
      </c>
      <c r="N174" s="2">
        <f ca="1">Table14[[#This Row],[Shipping/frieght]]+Table14[[#This Row],[Expedite fees]]/Table14[[#This Row],[Distance]]</f>
        <v>288.9883182242105</v>
      </c>
      <c r="O174" t="str">
        <f t="shared" ca="1" si="33"/>
        <v>Expedite</v>
      </c>
    </row>
    <row r="175" spans="1:15" x14ac:dyDescent="0.55000000000000004">
      <c r="A175" t="s">
        <v>14</v>
      </c>
      <c r="B175">
        <f t="shared" ca="1" si="26"/>
        <v>0.42414423673717927</v>
      </c>
      <c r="C175" t="str" cm="1">
        <f t="array" aca="1" ref="C175" ca="1">INDEX(A:A,RANK(B175,B:B))</f>
        <v>UNILEVER ASIA PRIVATE LIMITED</v>
      </c>
      <c r="D175" s="1">
        <f t="shared" ca="1" si="27"/>
        <v>3770.2620066451418</v>
      </c>
      <c r="E175" s="2">
        <f t="shared" ca="1" si="28"/>
        <v>297.47367232430167</v>
      </c>
      <c r="F175" s="1">
        <f ca="1">IF(Table14[[#This Row],[Column1]]&gt;(0.49),NORMINV(RAND(), 120, 5.7),(RAND()*100+200))</f>
        <v>248.41747389991926</v>
      </c>
      <c r="G175">
        <f t="shared" ca="1" si="29"/>
        <v>0.99293372486432929</v>
      </c>
      <c r="H175">
        <f t="shared" ca="1" si="23"/>
        <v>0</v>
      </c>
      <c r="I175" s="3">
        <f t="shared" ca="1" si="30"/>
        <v>2042.8411159073057</v>
      </c>
      <c r="J175" s="5">
        <f t="shared" ca="1" si="24"/>
        <v>44366</v>
      </c>
      <c r="K175" s="5">
        <f t="shared" ca="1" si="31"/>
        <v>44367</v>
      </c>
      <c r="L175" s="5">
        <f t="shared" ca="1" si="25"/>
        <v>44370</v>
      </c>
      <c r="M175" s="5">
        <f t="shared" ca="1" si="32"/>
        <v>44381</v>
      </c>
      <c r="N175" s="2">
        <f ca="1">Table14[[#This Row],[Shipping/frieght]]+Table14[[#This Row],[Expedite fees]]/Table14[[#This Row],[Distance]]</f>
        <v>248.41747389991926</v>
      </c>
      <c r="O175" t="str">
        <f t="shared" ca="1" si="33"/>
        <v>Expedite</v>
      </c>
    </row>
    <row r="176" spans="1:15" x14ac:dyDescent="0.55000000000000004">
      <c r="A176" t="s">
        <v>16</v>
      </c>
      <c r="B176">
        <f t="shared" ca="1" si="26"/>
        <v>3.9689478299801406E-3</v>
      </c>
      <c r="C176" t="str" cm="1">
        <f t="array" aca="1" ref="C176" ca="1">INDEX(A:A,RANK(B176,B:B))</f>
        <v>H&amp;R SOUTH AFRICA (PTY) LTD</v>
      </c>
      <c r="D176" s="1">
        <f t="shared" ca="1" si="27"/>
        <v>2578.608628085517</v>
      </c>
      <c r="E176" s="2">
        <f t="shared" ca="1" si="28"/>
        <v>203.45222075594728</v>
      </c>
      <c r="F176" s="1">
        <f ca="1">IF(Table14[[#This Row],[Column1]]&gt;(0.49),NORMINV(RAND(), 120, 5.7),(RAND()*100+200))</f>
        <v>267.23891886368256</v>
      </c>
      <c r="G176">
        <f t="shared" ca="1" si="29"/>
        <v>0.22495624449479967</v>
      </c>
      <c r="H176">
        <f t="shared" ca="1" si="23"/>
        <v>0</v>
      </c>
      <c r="I176" s="3">
        <f t="shared" ca="1" si="30"/>
        <v>1310.736033918859</v>
      </c>
      <c r="J176" s="5">
        <f t="shared" ca="1" si="24"/>
        <v>44423</v>
      </c>
      <c r="K176" s="5">
        <f t="shared" ca="1" si="31"/>
        <v>44435</v>
      </c>
      <c r="L176" s="5">
        <f t="shared" ca="1" si="25"/>
        <v>44441</v>
      </c>
      <c r="M176" s="5">
        <f t="shared" ca="1" si="32"/>
        <v>44449</v>
      </c>
      <c r="N176" s="2">
        <f ca="1">Table14[[#This Row],[Shipping/frieght]]+Table14[[#This Row],[Expedite fees]]/Table14[[#This Row],[Distance]]</f>
        <v>267.23891886368256</v>
      </c>
      <c r="O176" t="str">
        <f t="shared" ca="1" si="33"/>
        <v>Expedite</v>
      </c>
    </row>
    <row r="177" spans="1:15" x14ac:dyDescent="0.55000000000000004">
      <c r="A177" t="s">
        <v>15</v>
      </c>
      <c r="B177">
        <f t="shared" ca="1" si="26"/>
        <v>5.3465613469345641E-2</v>
      </c>
      <c r="C177" t="str" cm="1">
        <f t="array" aca="1" ref="C177" ca="1">INDEX(A:A,RANK(B177,B:B))</f>
        <v>POSIMAT S.A.</v>
      </c>
      <c r="D177" s="1">
        <f t="shared" ca="1" si="27"/>
        <v>16863.326963411164</v>
      </c>
      <c r="E177" s="2">
        <f t="shared" ca="1" si="28"/>
        <v>1330.5164974131408</v>
      </c>
      <c r="F177" s="1">
        <f ca="1">IF(Table14[[#This Row],[Column1]]&gt;(0.49),NORMINV(RAND(), 120, 5.7),(RAND()*100+200))</f>
        <v>290.17769338084088</v>
      </c>
      <c r="G177">
        <f t="shared" ca="1" si="29"/>
        <v>0.42927478403541508</v>
      </c>
      <c r="H177">
        <f t="shared" ca="1" si="23"/>
        <v>0</v>
      </c>
      <c r="I177" s="3">
        <f t="shared" ca="1" si="30"/>
        <v>1208.1087983976004</v>
      </c>
      <c r="J177" s="5">
        <f t="shared" ca="1" si="24"/>
        <v>44350</v>
      </c>
      <c r="K177" s="5">
        <f t="shared" ca="1" si="31"/>
        <v>44393</v>
      </c>
      <c r="L177" s="5">
        <f t="shared" ca="1" si="25"/>
        <v>44417</v>
      </c>
      <c r="M177" s="5">
        <f t="shared" ca="1" si="32"/>
        <v>44407</v>
      </c>
      <c r="N177" s="2">
        <f ca="1">Table14[[#This Row],[Shipping/frieght]]+Table14[[#This Row],[Expedite fees]]/Table14[[#This Row],[Distance]]</f>
        <v>290.17769338084088</v>
      </c>
      <c r="O177" t="str">
        <f t="shared" ca="1" si="33"/>
        <v>Standard</v>
      </c>
    </row>
    <row r="178" spans="1:15" x14ac:dyDescent="0.55000000000000004">
      <c r="A178" t="s">
        <v>9</v>
      </c>
      <c r="B178">
        <f t="shared" ca="1" si="26"/>
        <v>6.1862907611885065E-2</v>
      </c>
      <c r="C178" t="str" cm="1">
        <f t="array" aca="1" ref="C178" ca="1">INDEX(A:A,RANK(B178,B:B))</f>
        <v>TAVIL INDEBE S A U</v>
      </c>
      <c r="D178" s="1">
        <f t="shared" ca="1" si="27"/>
        <v>17838.313948826686</v>
      </c>
      <c r="E178" s="2">
        <f t="shared" ca="1" si="28"/>
        <v>1407.4429705624254</v>
      </c>
      <c r="F178" s="1">
        <f ca="1">IF(Table14[[#This Row],[Column1]]&gt;(0.49),NORMINV(RAND(), 120, 5.7),(RAND()*100+200))</f>
        <v>204.62052063725312</v>
      </c>
      <c r="G178">
        <f t="shared" ca="1" si="29"/>
        <v>0.96919186692677839</v>
      </c>
      <c r="H178">
        <f t="shared" ca="1" si="23"/>
        <v>0</v>
      </c>
      <c r="I178" s="3">
        <f t="shared" ca="1" si="30"/>
        <v>612.506576788242</v>
      </c>
      <c r="J178" s="5">
        <f t="shared" ca="1" si="24"/>
        <v>44385</v>
      </c>
      <c r="K178" s="5">
        <f t="shared" ca="1" si="31"/>
        <v>44400</v>
      </c>
      <c r="L178" s="5">
        <f t="shared" ca="1" si="25"/>
        <v>44407</v>
      </c>
      <c r="M178" s="5">
        <f t="shared" ca="1" si="32"/>
        <v>44414</v>
      </c>
      <c r="N178" s="2">
        <f ca="1">Table14[[#This Row],[Shipping/frieght]]+Table14[[#This Row],[Expedite fees]]/Table14[[#This Row],[Distance]]</f>
        <v>204.62052063725312</v>
      </c>
      <c r="O178" t="str">
        <f t="shared" ca="1" si="33"/>
        <v>Expedite</v>
      </c>
    </row>
    <row r="179" spans="1:15" x14ac:dyDescent="0.55000000000000004">
      <c r="A179" t="s">
        <v>10</v>
      </c>
      <c r="B179">
        <f t="shared" ca="1" si="26"/>
        <v>0.95880761892720712</v>
      </c>
      <c r="C179" t="str" cm="1">
        <f t="array" aca="1" ref="C179" ca="1">INDEX(A:A,RANK(B179,B:B))</f>
        <v>CENTRAL STICKS S.R.O.</v>
      </c>
      <c r="D179" s="1">
        <f t="shared" ca="1" si="27"/>
        <v>16073.258339935557</v>
      </c>
      <c r="E179" s="2">
        <f t="shared" ca="1" si="28"/>
        <v>1268.1800830209154</v>
      </c>
      <c r="F179" s="1">
        <f ca="1">IF(Table14[[#This Row],[Column1]]&gt;(0.49),NORMINV(RAND(), 120, 5.7),(RAND()*100+200))</f>
        <v>126.29790782347514</v>
      </c>
      <c r="G179">
        <f t="shared" ca="1" si="29"/>
        <v>0.25612142532324611</v>
      </c>
      <c r="H179">
        <f t="shared" ca="1" si="23"/>
        <v>0</v>
      </c>
      <c r="I179" s="3">
        <f t="shared" ca="1" si="30"/>
        <v>1877.3256395122307</v>
      </c>
      <c r="J179" s="5">
        <f t="shared" ca="1" si="24"/>
        <v>44427</v>
      </c>
      <c r="K179" s="5">
        <f t="shared" ca="1" si="31"/>
        <v>44429</v>
      </c>
      <c r="L179" s="5">
        <f t="shared" ca="1" si="25"/>
        <v>44440</v>
      </c>
      <c r="M179" s="5">
        <f t="shared" ca="1" si="32"/>
        <v>44443</v>
      </c>
      <c r="N179" s="2">
        <f ca="1">Table14[[#This Row],[Shipping/frieght]]+Table14[[#This Row],[Expedite fees]]/Table14[[#This Row],[Distance]]</f>
        <v>126.29790782347514</v>
      </c>
      <c r="O179" t="str">
        <f t="shared" ca="1" si="33"/>
        <v>Expedite</v>
      </c>
    </row>
    <row r="180" spans="1:15" x14ac:dyDescent="0.55000000000000004">
      <c r="A180" t="s">
        <v>11</v>
      </c>
      <c r="B180">
        <f t="shared" ca="1" si="26"/>
        <v>0.386859856466792</v>
      </c>
      <c r="C180" t="str" cm="1">
        <f t="array" aca="1" ref="C180" ca="1">INDEX(A:A,RANK(B180,B:B))</f>
        <v>TAVIL INDEBE S A U</v>
      </c>
      <c r="D180" s="1">
        <f t="shared" ca="1" si="27"/>
        <v>11941.326554100096</v>
      </c>
      <c r="E180" s="2">
        <f t="shared" ca="1" si="28"/>
        <v>942.1706651184976</v>
      </c>
      <c r="F180" s="1">
        <f ca="1">IF(Table14[[#This Row],[Column1]]&gt;(0.49),NORMINV(RAND(), 120, 5.7),(RAND()*100+200))</f>
        <v>296.11346197320233</v>
      </c>
      <c r="G180">
        <f t="shared" ca="1" si="29"/>
        <v>0.57013076279213593</v>
      </c>
      <c r="H180">
        <f t="shared" ca="1" si="23"/>
        <v>500</v>
      </c>
      <c r="I180" s="3">
        <f t="shared" ca="1" si="30"/>
        <v>1454.7567882340895</v>
      </c>
      <c r="J180" s="5">
        <f t="shared" ca="1" si="24"/>
        <v>44287</v>
      </c>
      <c r="K180" s="5">
        <f t="shared" ca="1" si="31"/>
        <v>44330</v>
      </c>
      <c r="L180" s="5">
        <f t="shared" ca="1" si="25"/>
        <v>44354</v>
      </c>
      <c r="M180" s="5">
        <f t="shared" ca="1" si="32"/>
        <v>44344</v>
      </c>
      <c r="N180" s="2">
        <f ca="1">Table14[[#This Row],[Shipping/frieght]]+Table14[[#This Row],[Expedite fees]]/Table14[[#This Row],[Distance]]</f>
        <v>296.45716203636334</v>
      </c>
      <c r="O180" t="str">
        <f t="shared" ca="1" si="33"/>
        <v>Standard</v>
      </c>
    </row>
    <row r="181" spans="1:15" x14ac:dyDescent="0.55000000000000004">
      <c r="A181" t="s">
        <v>12</v>
      </c>
      <c r="B181">
        <f t="shared" ca="1" si="26"/>
        <v>0.10993234034408361</v>
      </c>
      <c r="C181" t="str" cm="1">
        <f t="array" aca="1" ref="C181" ca="1">INDEX(A:A,RANK(B181,B:B))</f>
        <v>UNILEVER ASIA PRIVATE LIMITED</v>
      </c>
      <c r="D181" s="1">
        <f t="shared" ca="1" si="27"/>
        <v>13356.514259290312</v>
      </c>
      <c r="E181" s="2">
        <f t="shared" ca="1" si="28"/>
        <v>1053.8289750580057</v>
      </c>
      <c r="F181" s="1">
        <f ca="1">IF(Table14[[#This Row],[Column1]]&gt;(0.49),NORMINV(RAND(), 120, 5.7),(RAND()*100+200))</f>
        <v>244.80744514117251</v>
      </c>
      <c r="G181">
        <f t="shared" ca="1" si="29"/>
        <v>0.86538181895948618</v>
      </c>
      <c r="H181">
        <f t="shared" ca="1" si="23"/>
        <v>0</v>
      </c>
      <c r="I181" s="3">
        <f t="shared" ca="1" si="30"/>
        <v>355.36130844973513</v>
      </c>
      <c r="J181" s="5">
        <f t="shared" ca="1" si="24"/>
        <v>44409</v>
      </c>
      <c r="K181" s="5">
        <f t="shared" ca="1" si="31"/>
        <v>44412</v>
      </c>
      <c r="L181" s="5">
        <f t="shared" ca="1" si="25"/>
        <v>44418</v>
      </c>
      <c r="M181" s="5">
        <f t="shared" ca="1" si="32"/>
        <v>44426</v>
      </c>
      <c r="N181" s="2">
        <f ca="1">Table14[[#This Row],[Shipping/frieght]]+Table14[[#This Row],[Expedite fees]]/Table14[[#This Row],[Distance]]</f>
        <v>244.80744514117251</v>
      </c>
      <c r="O181" t="str">
        <f t="shared" ca="1" si="33"/>
        <v>Expedite</v>
      </c>
    </row>
    <row r="182" spans="1:15" x14ac:dyDescent="0.55000000000000004">
      <c r="A182" t="s">
        <v>13</v>
      </c>
      <c r="B182">
        <f t="shared" ca="1" si="26"/>
        <v>0.22334328279484972</v>
      </c>
      <c r="C182" t="str" cm="1">
        <f t="array" aca="1" ref="C182" ca="1">INDEX(A:A,RANK(B182,B:B))</f>
        <v>CENTRAL STICKS S R O</v>
      </c>
      <c r="D182" s="1">
        <f t="shared" ca="1" si="27"/>
        <v>11203.141501420074</v>
      </c>
      <c r="E182" s="2">
        <f t="shared" ca="1" si="28"/>
        <v>883.92786446204377</v>
      </c>
      <c r="F182" s="1">
        <f ca="1">IF(Table14[[#This Row],[Column1]]&gt;(0.49),NORMINV(RAND(), 120, 5.7),(RAND()*100+200))</f>
        <v>281.698874118638</v>
      </c>
      <c r="G182">
        <f t="shared" ca="1" si="29"/>
        <v>0.58176823310488479</v>
      </c>
      <c r="H182">
        <f t="shared" ca="1" si="23"/>
        <v>0</v>
      </c>
      <c r="I182" s="3">
        <f t="shared" ca="1" si="30"/>
        <v>758.29005208575973</v>
      </c>
      <c r="J182" s="5">
        <f t="shared" ca="1" si="24"/>
        <v>44407</v>
      </c>
      <c r="K182" s="5">
        <f t="shared" ca="1" si="31"/>
        <v>44439</v>
      </c>
      <c r="L182" s="5">
        <f t="shared" ca="1" si="25"/>
        <v>44445</v>
      </c>
      <c r="M182" s="5">
        <f t="shared" ca="1" si="32"/>
        <v>44453</v>
      </c>
      <c r="N182" s="2">
        <f ca="1">Table14[[#This Row],[Shipping/frieght]]+Table14[[#This Row],[Expedite fees]]/Table14[[#This Row],[Distance]]</f>
        <v>281.698874118638</v>
      </c>
      <c r="O182" t="str">
        <f t="shared" ca="1" si="33"/>
        <v>Expedite</v>
      </c>
    </row>
    <row r="183" spans="1:15" x14ac:dyDescent="0.55000000000000004">
      <c r="A183" t="s">
        <v>14</v>
      </c>
      <c r="B183">
        <f t="shared" ca="1" si="26"/>
        <v>0.52206729000139074</v>
      </c>
      <c r="C183" t="str" cm="1">
        <f t="array" aca="1" ref="C183" ca="1">INDEX(A:A,RANK(B183,B:B))</f>
        <v>CENTRAL STICKS S.R.O.</v>
      </c>
      <c r="D183" s="1">
        <f t="shared" ca="1" si="27"/>
        <v>19379.219568312215</v>
      </c>
      <c r="E183" s="2">
        <f t="shared" ca="1" si="28"/>
        <v>1529.0204239398338</v>
      </c>
      <c r="F183" s="1">
        <f ca="1">IF(Table14[[#This Row],[Column1]]&gt;(0.49),NORMINV(RAND(), 120, 5.7),(RAND()*100+200))</f>
        <v>119.42447002997767</v>
      </c>
      <c r="G183">
        <f t="shared" ca="1" si="29"/>
        <v>0.33536132119963658</v>
      </c>
      <c r="H183">
        <f t="shared" ca="1" si="23"/>
        <v>0</v>
      </c>
      <c r="I183" s="3">
        <f t="shared" ca="1" si="30"/>
        <v>1540.2557148652788</v>
      </c>
      <c r="J183" s="5">
        <f t="shared" ca="1" si="24"/>
        <v>44379</v>
      </c>
      <c r="K183" s="5">
        <f t="shared" ca="1" si="31"/>
        <v>44381</v>
      </c>
      <c r="L183" s="5">
        <f t="shared" ca="1" si="25"/>
        <v>44407</v>
      </c>
      <c r="M183" s="5">
        <f t="shared" ca="1" si="32"/>
        <v>44395</v>
      </c>
      <c r="N183" s="2">
        <f ca="1">Table14[[#This Row],[Shipping/frieght]]+Table14[[#This Row],[Expedite fees]]/Table14[[#This Row],[Distance]]</f>
        <v>119.42447002997767</v>
      </c>
      <c r="O183" t="str">
        <f t="shared" ca="1" si="33"/>
        <v>Standard</v>
      </c>
    </row>
    <row r="184" spans="1:15" x14ac:dyDescent="0.55000000000000004">
      <c r="A184" t="s">
        <v>16</v>
      </c>
      <c r="B184">
        <f t="shared" ca="1" si="26"/>
        <v>0.48456858726454799</v>
      </c>
      <c r="C184" t="str" cm="1">
        <f t="array" aca="1" ref="C184" ca="1">INDEX(A:A,RANK(B184,B:B))</f>
        <v>TAVIL INDEBE S A U</v>
      </c>
      <c r="D184" s="1">
        <f t="shared" ca="1" si="27"/>
        <v>16528.346306243744</v>
      </c>
      <c r="E184" s="2">
        <f t="shared" ca="1" si="28"/>
        <v>1304.0865235626313</v>
      </c>
      <c r="F184" s="1">
        <f ca="1">IF(Table14[[#This Row],[Column1]]&gt;(0.49),NORMINV(RAND(), 120, 5.7),(RAND()*100+200))</f>
        <v>298.41198575577477</v>
      </c>
      <c r="G184">
        <f t="shared" ca="1" si="29"/>
        <v>0.74154408750754541</v>
      </c>
      <c r="H184">
        <f t="shared" ca="1" si="23"/>
        <v>500</v>
      </c>
      <c r="I184" s="3">
        <f t="shared" ca="1" si="30"/>
        <v>1161.1224333592615</v>
      </c>
      <c r="J184" s="5">
        <f t="shared" ca="1" si="24"/>
        <v>44338</v>
      </c>
      <c r="K184" s="5">
        <f t="shared" ca="1" si="31"/>
        <v>44417</v>
      </c>
      <c r="L184" s="5">
        <f t="shared" ca="1" si="25"/>
        <v>44450</v>
      </c>
      <c r="M184" s="5">
        <f t="shared" ca="1" si="32"/>
        <v>44431</v>
      </c>
      <c r="N184" s="2">
        <f ca="1">Table14[[#This Row],[Shipping/frieght]]+Table14[[#This Row],[Expedite fees]]/Table14[[#This Row],[Distance]]</f>
        <v>298.84260356629579</v>
      </c>
      <c r="O184" t="str">
        <f t="shared" ca="1" si="33"/>
        <v>Standard</v>
      </c>
    </row>
    <row r="185" spans="1:15" x14ac:dyDescent="0.55000000000000004">
      <c r="A185" t="s">
        <v>15</v>
      </c>
      <c r="B185">
        <f t="shared" ca="1" si="26"/>
        <v>0.48473277239487711</v>
      </c>
      <c r="C185" t="str" cm="1">
        <f t="array" aca="1" ref="C185" ca="1">INDEX(A:A,RANK(B185,B:B))</f>
        <v>CENTRAL STICKS S.R.O.</v>
      </c>
      <c r="D185" s="1">
        <f t="shared" ca="1" si="27"/>
        <v>17710.852865531186</v>
      </c>
      <c r="E185" s="2">
        <f t="shared" ca="1" si="28"/>
        <v>1397.3862910904106</v>
      </c>
      <c r="F185" s="1">
        <f ca="1">IF(Table14[[#This Row],[Column1]]&gt;(0.49),NORMINV(RAND(), 120, 5.7),(RAND()*100+200))</f>
        <v>235.22859919988613</v>
      </c>
      <c r="G185">
        <f t="shared" ca="1" si="29"/>
        <v>0.5970462054290917</v>
      </c>
      <c r="H185">
        <f t="shared" ca="1" si="23"/>
        <v>500</v>
      </c>
      <c r="I185" s="3">
        <f t="shared" ca="1" si="30"/>
        <v>1836.289050295275</v>
      </c>
      <c r="J185" s="5">
        <f t="shared" ca="1" si="24"/>
        <v>44406</v>
      </c>
      <c r="K185" s="5">
        <f t="shared" ca="1" si="31"/>
        <v>44414</v>
      </c>
      <c r="L185" s="5">
        <f t="shared" ca="1" si="25"/>
        <v>44436</v>
      </c>
      <c r="M185" s="5">
        <f t="shared" ca="1" si="32"/>
        <v>44428</v>
      </c>
      <c r="N185" s="2">
        <f ca="1">Table14[[#This Row],[Shipping/frieght]]+Table14[[#This Row],[Expedite fees]]/Table14[[#This Row],[Distance]]</f>
        <v>235.50088748691786</v>
      </c>
      <c r="O185" t="str">
        <f t="shared" ca="1" si="33"/>
        <v>Standard</v>
      </c>
    </row>
    <row r="186" spans="1:15" x14ac:dyDescent="0.55000000000000004">
      <c r="A186" t="s">
        <v>9</v>
      </c>
      <c r="B186">
        <f t="shared" ca="1" si="26"/>
        <v>0.5163173728056577</v>
      </c>
      <c r="C186" t="str" cm="1">
        <f t="array" aca="1" ref="C186" ca="1">INDEX(A:A,RANK(B186,B:B))</f>
        <v>UNILEVER ASIA PRIVATE LIMITED</v>
      </c>
      <c r="D186" s="1">
        <f t="shared" ca="1" si="27"/>
        <v>3223.3611131541084</v>
      </c>
      <c r="E186" s="2">
        <f t="shared" ca="1" si="28"/>
        <v>254.32319182785915</v>
      </c>
      <c r="F186" s="1">
        <f ca="1">IF(Table14[[#This Row],[Column1]]&gt;(0.49),NORMINV(RAND(), 120, 5.7),(RAND()*100+200))</f>
        <v>120.38213401430514</v>
      </c>
      <c r="G186">
        <f t="shared" ca="1" si="29"/>
        <v>0.4590256018622717</v>
      </c>
      <c r="H186">
        <f t="shared" ca="1" si="23"/>
        <v>0</v>
      </c>
      <c r="I186" s="3">
        <f t="shared" ca="1" si="30"/>
        <v>1885.0814912488268</v>
      </c>
      <c r="J186" s="5">
        <f t="shared" ca="1" si="24"/>
        <v>44326</v>
      </c>
      <c r="K186" s="5">
        <f t="shared" ca="1" si="31"/>
        <v>44356</v>
      </c>
      <c r="L186" s="5">
        <f t="shared" ca="1" si="25"/>
        <v>44380</v>
      </c>
      <c r="M186" s="5">
        <f t="shared" ca="1" si="32"/>
        <v>44370</v>
      </c>
      <c r="N186" s="2">
        <f ca="1">Table14[[#This Row],[Shipping/frieght]]+Table14[[#This Row],[Expedite fees]]/Table14[[#This Row],[Distance]]</f>
        <v>120.38213401430514</v>
      </c>
      <c r="O186" t="str">
        <f t="shared" ca="1" si="33"/>
        <v>Standard</v>
      </c>
    </row>
    <row r="187" spans="1:15" x14ac:dyDescent="0.55000000000000004">
      <c r="A187" t="s">
        <v>10</v>
      </c>
      <c r="B187">
        <f t="shared" ca="1" si="26"/>
        <v>0.37657605385657666</v>
      </c>
      <c r="C187" t="str" cm="1">
        <f t="array" aca="1" ref="C187" ca="1">INDEX(A:A,RANK(B187,B:B))</f>
        <v>H&amp;R SOUTH AFRICA (PTY) LTD</v>
      </c>
      <c r="D187" s="1">
        <f t="shared" ca="1" si="27"/>
        <v>9216.0970485261423</v>
      </c>
      <c r="E187" s="2">
        <f t="shared" ca="1" si="28"/>
        <v>727.15005712871266</v>
      </c>
      <c r="F187" s="1">
        <f ca="1">IF(Table14[[#This Row],[Column1]]&gt;(0.49),NORMINV(RAND(), 120, 5.7),(RAND()*100+200))</f>
        <v>218.31547044468113</v>
      </c>
      <c r="G187">
        <f t="shared" ca="1" si="29"/>
        <v>0.40407650026765451</v>
      </c>
      <c r="H187">
        <f t="shared" ca="1" si="23"/>
        <v>0</v>
      </c>
      <c r="I187" s="3">
        <f t="shared" ca="1" si="30"/>
        <v>467.39192352266434</v>
      </c>
      <c r="J187" s="5">
        <f t="shared" ca="1" si="24"/>
        <v>44277</v>
      </c>
      <c r="K187" s="5">
        <f t="shared" ca="1" si="31"/>
        <v>44316</v>
      </c>
      <c r="L187" s="5">
        <f t="shared" ca="1" si="25"/>
        <v>44477</v>
      </c>
      <c r="M187" s="5">
        <f t="shared" ca="1" si="32"/>
        <v>44330</v>
      </c>
      <c r="N187" s="2">
        <f ca="1">Table14[[#This Row],[Shipping/frieght]]+Table14[[#This Row],[Expedite fees]]/Table14[[#This Row],[Distance]]</f>
        <v>218.31547044468113</v>
      </c>
      <c r="O187" t="str">
        <f t="shared" ca="1" si="33"/>
        <v>Standard</v>
      </c>
    </row>
    <row r="188" spans="1:15" x14ac:dyDescent="0.55000000000000004">
      <c r="A188" t="s">
        <v>11</v>
      </c>
      <c r="B188">
        <f t="shared" ca="1" si="26"/>
        <v>0.22553767577660877</v>
      </c>
      <c r="C188" t="str" cm="1">
        <f t="array" aca="1" ref="C188" ca="1">INDEX(A:A,RANK(B188,B:B))</f>
        <v>SOMIC VERPACKUNGSMASCHINEN</v>
      </c>
      <c r="D188" s="1">
        <f t="shared" ca="1" si="27"/>
        <v>19440.644445886479</v>
      </c>
      <c r="E188" s="2">
        <f t="shared" ca="1" si="28"/>
        <v>1533.8668467804432</v>
      </c>
      <c r="F188" s="1">
        <f ca="1">IF(Table14[[#This Row],[Column1]]&gt;(0.49),NORMINV(RAND(), 120, 5.7),(RAND()*100+200))</f>
        <v>244.98376877659919</v>
      </c>
      <c r="G188">
        <f t="shared" ca="1" si="29"/>
        <v>0.20424620388212578</v>
      </c>
      <c r="H188">
        <f t="shared" ca="1" si="23"/>
        <v>0</v>
      </c>
      <c r="I188" s="3">
        <f t="shared" ca="1" si="30"/>
        <v>929.34764744655752</v>
      </c>
      <c r="J188" s="5">
        <f t="shared" ca="1" si="24"/>
        <v>44461</v>
      </c>
      <c r="K188" s="5">
        <f t="shared" ca="1" si="31"/>
        <v>44463</v>
      </c>
      <c r="L188" s="5">
        <f t="shared" ca="1" si="25"/>
        <v>44471</v>
      </c>
      <c r="M188" s="5">
        <f t="shared" ca="1" si="32"/>
        <v>44477</v>
      </c>
      <c r="N188" s="2">
        <f ca="1">Table14[[#This Row],[Shipping/frieght]]+Table14[[#This Row],[Expedite fees]]/Table14[[#This Row],[Distance]]</f>
        <v>244.98376877659919</v>
      </c>
      <c r="O188" t="str">
        <f t="shared" ca="1" si="33"/>
        <v>Expedite</v>
      </c>
    </row>
    <row r="189" spans="1:15" x14ac:dyDescent="0.55000000000000004">
      <c r="A189" t="s">
        <v>12</v>
      </c>
      <c r="B189">
        <f t="shared" ca="1" si="26"/>
        <v>2.2785053513958542E-2</v>
      </c>
      <c r="C189" t="str" cm="1">
        <f t="array" aca="1" ref="C189" ca="1">INDEX(A:A,RANK(B189,B:B))</f>
        <v>SOMIC VERPACKUNGSMASCHINEN</v>
      </c>
      <c r="D189" s="1">
        <f t="shared" ca="1" si="27"/>
        <v>329.38600891624151</v>
      </c>
      <c r="E189" s="2">
        <f t="shared" ca="1" si="28"/>
        <v>25.988556103491455</v>
      </c>
      <c r="F189" s="1">
        <f ca="1">IF(Table14[[#This Row],[Column1]]&gt;(0.49),NORMINV(RAND(), 120, 5.7),(RAND()*100+200))</f>
        <v>263.87004996898503</v>
      </c>
      <c r="G189">
        <f t="shared" ca="1" si="29"/>
        <v>0.88581523467248835</v>
      </c>
      <c r="H189">
        <f t="shared" ca="1" si="23"/>
        <v>0</v>
      </c>
      <c r="I189" s="3">
        <f t="shared" ca="1" si="30"/>
        <v>863.38623701991207</v>
      </c>
      <c r="J189" s="5">
        <f t="shared" ca="1" si="24"/>
        <v>44459</v>
      </c>
      <c r="K189" s="5">
        <f t="shared" ca="1" si="31"/>
        <v>44460</v>
      </c>
      <c r="L189" s="5">
        <f t="shared" ca="1" si="25"/>
        <v>44470</v>
      </c>
      <c r="M189" s="5">
        <f t="shared" ca="1" si="32"/>
        <v>44474</v>
      </c>
      <c r="N189" s="2">
        <f ca="1">Table14[[#This Row],[Shipping/frieght]]+Table14[[#This Row],[Expedite fees]]/Table14[[#This Row],[Distance]]</f>
        <v>263.87004996898503</v>
      </c>
      <c r="O189" t="str">
        <f t="shared" ca="1" si="33"/>
        <v>Expedite</v>
      </c>
    </row>
    <row r="190" spans="1:15" x14ac:dyDescent="0.55000000000000004">
      <c r="A190" t="s">
        <v>13</v>
      </c>
      <c r="B190">
        <f t="shared" ca="1" si="26"/>
        <v>0.83952415775989553</v>
      </c>
      <c r="C190" t="str" cm="1">
        <f t="array" aca="1" ref="C190" ca="1">INDEX(A:A,RANK(B190,B:B))</f>
        <v>H&amp;R SOUTH AFRICA (PTY) LTD</v>
      </c>
      <c r="D190" s="1">
        <f t="shared" ca="1" si="27"/>
        <v>9701.3118118047187</v>
      </c>
      <c r="E190" s="2">
        <f t="shared" ca="1" si="28"/>
        <v>765.43350195139226</v>
      </c>
      <c r="F190" s="1">
        <f ca="1">IF(Table14[[#This Row],[Column1]]&gt;(0.49),NORMINV(RAND(), 120, 5.7),(RAND()*100+200))</f>
        <v>117.67267089810208</v>
      </c>
      <c r="G190">
        <f t="shared" ca="1" si="29"/>
        <v>0.52829649001503776</v>
      </c>
      <c r="H190">
        <f t="shared" ca="1" si="23"/>
        <v>0</v>
      </c>
      <c r="I190" s="3">
        <f t="shared" ca="1" si="30"/>
        <v>589.51452932444033</v>
      </c>
      <c r="J190" s="5">
        <f t="shared" ca="1" si="24"/>
        <v>44501</v>
      </c>
      <c r="K190" s="5">
        <f t="shared" ca="1" si="31"/>
        <v>44502</v>
      </c>
      <c r="L190" s="5">
        <f t="shared" ca="1" si="25"/>
        <v>44502</v>
      </c>
      <c r="M190" s="5">
        <f t="shared" ca="1" si="32"/>
        <v>44516</v>
      </c>
      <c r="N190" s="2">
        <f ca="1">Table14[[#This Row],[Shipping/frieght]]+Table14[[#This Row],[Expedite fees]]/Table14[[#This Row],[Distance]]</f>
        <v>117.67267089810208</v>
      </c>
      <c r="O190" t="str">
        <f t="shared" ca="1" si="33"/>
        <v>Expedite</v>
      </c>
    </row>
    <row r="191" spans="1:15" x14ac:dyDescent="0.55000000000000004">
      <c r="A191" t="s">
        <v>14</v>
      </c>
      <c r="B191">
        <f t="shared" ca="1" si="26"/>
        <v>0.37580518497083304</v>
      </c>
      <c r="C191" t="str" cm="1">
        <f t="array" aca="1" ref="C191" ca="1">INDEX(A:A,RANK(B191,B:B))</f>
        <v>UNILEVER ASIA PRIVATE LIMITED</v>
      </c>
      <c r="D191" s="1">
        <f t="shared" ca="1" si="27"/>
        <v>6212.6798438603892</v>
      </c>
      <c r="E191" s="2">
        <f t="shared" ca="1" si="28"/>
        <v>490.1804396805847</v>
      </c>
      <c r="F191" s="1">
        <f ca="1">IF(Table14[[#This Row],[Column1]]&gt;(0.49),NORMINV(RAND(), 120, 5.7),(RAND()*100+200))</f>
        <v>256.9994731304011</v>
      </c>
      <c r="G191">
        <f t="shared" ca="1" si="29"/>
        <v>8.016647924560405E-2</v>
      </c>
      <c r="H191">
        <f t="shared" ca="1" si="23"/>
        <v>0</v>
      </c>
      <c r="I191" s="3">
        <f t="shared" ca="1" si="30"/>
        <v>1989.6016035297321</v>
      </c>
      <c r="J191" s="5">
        <f t="shared" ca="1" si="24"/>
        <v>44428</v>
      </c>
      <c r="K191" s="5">
        <f t="shared" ca="1" si="31"/>
        <v>44443</v>
      </c>
      <c r="L191" s="5">
        <f t="shared" ca="1" si="25"/>
        <v>44492</v>
      </c>
      <c r="M191" s="5">
        <f t="shared" ca="1" si="32"/>
        <v>44457</v>
      </c>
      <c r="N191" s="2">
        <f ca="1">Table14[[#This Row],[Shipping/frieght]]+Table14[[#This Row],[Expedite fees]]/Table14[[#This Row],[Distance]]</f>
        <v>256.9994731304011</v>
      </c>
      <c r="O191" t="str">
        <f t="shared" ca="1" si="33"/>
        <v>Standard</v>
      </c>
    </row>
    <row r="192" spans="1:15" x14ac:dyDescent="0.55000000000000004">
      <c r="A192" t="s">
        <v>16</v>
      </c>
      <c r="B192">
        <f t="shared" ca="1" si="26"/>
        <v>0.75945045448220083</v>
      </c>
      <c r="C192" t="str" cm="1">
        <f t="array" aca="1" ref="C192" ca="1">INDEX(A:A,RANK(B192,B:B))</f>
        <v>TAVIL INDEBE S A U</v>
      </c>
      <c r="D192" s="1">
        <f t="shared" ca="1" si="27"/>
        <v>10550.633405302602</v>
      </c>
      <c r="E192" s="2">
        <f t="shared" ca="1" si="28"/>
        <v>832.44497567837527</v>
      </c>
      <c r="F192" s="1">
        <f ca="1">IF(Table14[[#This Row],[Column1]]&gt;(0.49),NORMINV(RAND(), 120, 5.7),(RAND()*100+200))</f>
        <v>119.3501913680945</v>
      </c>
      <c r="G192">
        <f t="shared" ca="1" si="29"/>
        <v>0.62158866036853277</v>
      </c>
      <c r="H192">
        <f t="shared" ca="1" si="23"/>
        <v>500</v>
      </c>
      <c r="I192" s="3">
        <f t="shared" ca="1" si="30"/>
        <v>918.36991735588583</v>
      </c>
      <c r="J192" s="5">
        <f t="shared" ca="1" si="24"/>
        <v>44390</v>
      </c>
      <c r="K192" s="5">
        <f t="shared" ca="1" si="31"/>
        <v>44420</v>
      </c>
      <c r="L192" s="5">
        <f t="shared" ca="1" si="25"/>
        <v>44438</v>
      </c>
      <c r="M192" s="5">
        <f t="shared" ca="1" si="32"/>
        <v>44434</v>
      </c>
      <c r="N192" s="2">
        <f ca="1">Table14[[#This Row],[Shipping/frieght]]+Table14[[#This Row],[Expedite fees]]/Table14[[#This Row],[Distance]]</f>
        <v>119.8946342886984</v>
      </c>
      <c r="O192" t="str">
        <f t="shared" ca="1" si="33"/>
        <v>Standard</v>
      </c>
    </row>
    <row r="193" spans="1:15" x14ac:dyDescent="0.55000000000000004">
      <c r="A193" t="s">
        <v>15</v>
      </c>
      <c r="B193">
        <f t="shared" ca="1" si="26"/>
        <v>0.79147316416789826</v>
      </c>
      <c r="C193" t="str" cm="1">
        <f t="array" aca="1" ref="C193" ca="1">INDEX(A:A,RANK(B193,B:B))</f>
        <v>UNILEVER ASIA PRIVATE LIMITED</v>
      </c>
      <c r="D193" s="1">
        <f t="shared" ca="1" si="27"/>
        <v>11978.209235382063</v>
      </c>
      <c r="E193" s="2">
        <f t="shared" ca="1" si="28"/>
        <v>945.08070867164474</v>
      </c>
      <c r="F193" s="1">
        <f ca="1">IF(Table14[[#This Row],[Column1]]&gt;(0.49),NORMINV(RAND(), 120, 5.7),(RAND()*100+200))</f>
        <v>119.62238464491267</v>
      </c>
      <c r="G193">
        <f t="shared" ca="1" si="29"/>
        <v>0.72660181099152721</v>
      </c>
      <c r="H193">
        <f t="shared" ca="1" si="23"/>
        <v>500</v>
      </c>
      <c r="I193" s="3">
        <f t="shared" ca="1" si="30"/>
        <v>1266.9154240931946</v>
      </c>
      <c r="J193" s="5">
        <f t="shared" ca="1" si="24"/>
        <v>44310</v>
      </c>
      <c r="K193" s="5">
        <f t="shared" ca="1" si="31"/>
        <v>44329</v>
      </c>
      <c r="L193" s="5">
        <f t="shared" ca="1" si="25"/>
        <v>44430</v>
      </c>
      <c r="M193" s="5">
        <f t="shared" ca="1" si="32"/>
        <v>44343</v>
      </c>
      <c r="N193" s="2">
        <f ca="1">Table14[[#This Row],[Shipping/frieght]]+Table14[[#This Row],[Expedite fees]]/Table14[[#This Row],[Distance]]</f>
        <v>120.01704398088049</v>
      </c>
      <c r="O193" t="str">
        <f t="shared" ca="1" si="33"/>
        <v>Standard</v>
      </c>
    </row>
    <row r="194" spans="1:15" x14ac:dyDescent="0.55000000000000004">
      <c r="A194" t="s">
        <v>9</v>
      </c>
      <c r="B194">
        <f t="shared" ca="1" si="26"/>
        <v>5.4753546300082334E-2</v>
      </c>
      <c r="C194" t="str" cm="1">
        <f t="array" aca="1" ref="C194" ca="1">INDEX(A:A,RANK(B194,B:B))</f>
        <v>H&amp;R SOUTH AFRICA (PTY) LTD</v>
      </c>
      <c r="D194" s="1">
        <f t="shared" ca="1" si="27"/>
        <v>16553.071926587021</v>
      </c>
      <c r="E194" s="2">
        <f t="shared" ca="1" si="28"/>
        <v>1306.037375007716</v>
      </c>
      <c r="F194" s="1">
        <f ca="1">IF(Table14[[#This Row],[Column1]]&gt;(0.49),NORMINV(RAND(), 120, 5.7),(RAND()*100+200))</f>
        <v>239.74715879517899</v>
      </c>
      <c r="G194">
        <f t="shared" ca="1" si="29"/>
        <v>0.34281417376902412</v>
      </c>
      <c r="H194">
        <f t="shared" ref="H194:H257" ca="1" si="34">IF(L194&lt;M194,0,IF(L194&gt;M194,IF(G194&gt;(0.51),500,IF(G194&lt;(0.51),0)),0))</f>
        <v>0</v>
      </c>
      <c r="I194" s="3">
        <f t="shared" ca="1" si="30"/>
        <v>1072.0678670218429</v>
      </c>
      <c r="J194" s="5">
        <f t="shared" ref="J194:J257" ca="1" si="35">RANDBETWEEN(DATE(2021,3,4),DATE(2021,11,2))</f>
        <v>44416</v>
      </c>
      <c r="K194" s="5">
        <f t="shared" ca="1" si="31"/>
        <v>44440</v>
      </c>
      <c r="L194" s="5">
        <f t="shared" ref="L194:L257" ca="1" si="36">RANDBETWEEN(J194,DATE(2021,11,2))</f>
        <v>44497</v>
      </c>
      <c r="M194" s="5">
        <f t="shared" ca="1" si="32"/>
        <v>44454</v>
      </c>
      <c r="N194" s="2">
        <f ca="1">Table14[[#This Row],[Shipping/frieght]]+Table14[[#This Row],[Expedite fees]]/Table14[[#This Row],[Distance]]</f>
        <v>239.74715879517899</v>
      </c>
      <c r="O194" t="str">
        <f t="shared" ca="1" si="33"/>
        <v>Standard</v>
      </c>
    </row>
    <row r="195" spans="1:15" x14ac:dyDescent="0.55000000000000004">
      <c r="A195" t="s">
        <v>10</v>
      </c>
      <c r="B195">
        <f t="shared" ref="B195:B258" ca="1" si="37">RAND()</f>
        <v>0.30808426466734617</v>
      </c>
      <c r="C195" t="str" cm="1">
        <f t="array" aca="1" ref="C195" ca="1">INDEX(A:A,RANK(B195,B:B))</f>
        <v>UNILEVER ASIA PRIVATE LIMITED</v>
      </c>
      <c r="D195" s="1">
        <f t="shared" ref="D195:D258" ca="1" si="38">RAND()*20000</f>
        <v>8395.9593953778804</v>
      </c>
      <c r="E195" s="2">
        <f t="shared" ref="E195:E258" ca="1" si="39">D195*0.0789</f>
        <v>662.44119629531474</v>
      </c>
      <c r="F195" s="1">
        <f ca="1">IF(Table14[[#This Row],[Column1]]&gt;(0.49),NORMINV(RAND(), 120, 5.7),(RAND()*100+200))</f>
        <v>279.4846879372497</v>
      </c>
      <c r="G195">
        <f t="shared" ref="G195:G258" ca="1" si="40">RAND()</f>
        <v>0.11472883240887999</v>
      </c>
      <c r="H195">
        <f t="shared" ca="1" si="34"/>
        <v>0</v>
      </c>
      <c r="I195" s="3">
        <f t="shared" ref="I195:I258" ca="1" si="41">NORMINV(RAND(), 1200, 500)</f>
        <v>1446.0562947229885</v>
      </c>
      <c r="J195" s="5">
        <f t="shared" ca="1" si="35"/>
        <v>44475</v>
      </c>
      <c r="K195" s="5">
        <f t="shared" ref="K195:K258" ca="1" si="42">RANDBETWEEN(J195,L195)</f>
        <v>44475</v>
      </c>
      <c r="L195" s="5">
        <f t="shared" ca="1" si="36"/>
        <v>44475</v>
      </c>
      <c r="M195" s="5">
        <f t="shared" ref="M195:M258" ca="1" si="43">K195+14</f>
        <v>44489</v>
      </c>
      <c r="N195" s="2">
        <f ca="1">Table14[[#This Row],[Shipping/frieght]]+Table14[[#This Row],[Expedite fees]]/Table14[[#This Row],[Distance]]</f>
        <v>279.4846879372497</v>
      </c>
      <c r="O195" t="str">
        <f t="shared" ca="1" si="33"/>
        <v>Expedite</v>
      </c>
    </row>
    <row r="196" spans="1:15" x14ac:dyDescent="0.55000000000000004">
      <c r="A196" t="s">
        <v>11</v>
      </c>
      <c r="B196">
        <f t="shared" ca="1" si="37"/>
        <v>0.58490796569875392</v>
      </c>
      <c r="C196" t="str" cm="1">
        <f t="array" aca="1" ref="C196" ca="1">INDEX(A:A,RANK(B196,B:B))</f>
        <v>UNILEVER ASIA PRIVATE LIMITED</v>
      </c>
      <c r="D196" s="1">
        <f t="shared" ca="1" si="38"/>
        <v>3560.1050678118249</v>
      </c>
      <c r="E196" s="2">
        <f t="shared" ca="1" si="39"/>
        <v>280.892289850353</v>
      </c>
      <c r="F196" s="1">
        <f ca="1">IF(Table14[[#This Row],[Column1]]&gt;(0.49),NORMINV(RAND(), 120, 5.7),(RAND()*100+200))</f>
        <v>119.50819689326077</v>
      </c>
      <c r="G196">
        <f t="shared" ca="1" si="40"/>
        <v>0.18642735528812548</v>
      </c>
      <c r="H196">
        <f t="shared" ca="1" si="34"/>
        <v>0</v>
      </c>
      <c r="I196" s="3">
        <f t="shared" ca="1" si="41"/>
        <v>701.36035644195533</v>
      </c>
      <c r="J196" s="5">
        <f t="shared" ca="1" si="35"/>
        <v>44315</v>
      </c>
      <c r="K196" s="5">
        <f t="shared" ca="1" si="42"/>
        <v>44333</v>
      </c>
      <c r="L196" s="5">
        <f t="shared" ca="1" si="36"/>
        <v>44391</v>
      </c>
      <c r="M196" s="5">
        <f t="shared" ca="1" si="43"/>
        <v>44347</v>
      </c>
      <c r="N196" s="2">
        <f ca="1">Table14[[#This Row],[Shipping/frieght]]+Table14[[#This Row],[Expedite fees]]/Table14[[#This Row],[Distance]]</f>
        <v>119.50819689326077</v>
      </c>
      <c r="O196" t="str">
        <f t="shared" ca="1" si="33"/>
        <v>Standard</v>
      </c>
    </row>
    <row r="197" spans="1:15" x14ac:dyDescent="0.55000000000000004">
      <c r="A197" t="s">
        <v>12</v>
      </c>
      <c r="B197">
        <f t="shared" ca="1" si="37"/>
        <v>0.91355622996027541</v>
      </c>
      <c r="C197" t="str" cm="1">
        <f t="array" aca="1" ref="C197" ca="1">INDEX(A:A,RANK(B197,B:B))</f>
        <v>UNILEVER ASCC</v>
      </c>
      <c r="D197" s="1">
        <f t="shared" ca="1" si="38"/>
        <v>5446.1398201840684</v>
      </c>
      <c r="E197" s="2">
        <f t="shared" ca="1" si="39"/>
        <v>429.70043181252299</v>
      </c>
      <c r="F197" s="1">
        <f ca="1">IF(Table14[[#This Row],[Column1]]&gt;(0.49),NORMINV(RAND(), 120, 5.7),(RAND()*100+200))</f>
        <v>118.72011388300452</v>
      </c>
      <c r="G197">
        <f t="shared" ca="1" si="40"/>
        <v>0.50738966450683776</v>
      </c>
      <c r="H197">
        <f t="shared" ca="1" si="34"/>
        <v>0</v>
      </c>
      <c r="I197" s="3">
        <f t="shared" ca="1" si="41"/>
        <v>552.59432296161765</v>
      </c>
      <c r="J197" s="5">
        <f t="shared" ca="1" si="35"/>
        <v>44265</v>
      </c>
      <c r="K197" s="5">
        <f t="shared" ca="1" si="42"/>
        <v>44312</v>
      </c>
      <c r="L197" s="5">
        <f t="shared" ca="1" si="36"/>
        <v>44367</v>
      </c>
      <c r="M197" s="5">
        <f t="shared" ca="1" si="43"/>
        <v>44326</v>
      </c>
      <c r="N197" s="2">
        <f ca="1">Table14[[#This Row],[Shipping/frieght]]+Table14[[#This Row],[Expedite fees]]/Table14[[#This Row],[Distance]]</f>
        <v>118.72011388300452</v>
      </c>
      <c r="O197" t="str">
        <f t="shared" ca="1" si="33"/>
        <v>Standard</v>
      </c>
    </row>
    <row r="198" spans="1:15" x14ac:dyDescent="0.55000000000000004">
      <c r="A198" t="s">
        <v>13</v>
      </c>
      <c r="B198">
        <f t="shared" ca="1" si="37"/>
        <v>0.94885864051143309</v>
      </c>
      <c r="C198" t="str" cm="1">
        <f t="array" aca="1" ref="C198" ca="1">INDEX(A:A,RANK(B198,B:B))</f>
        <v>UNILEVER ASCC</v>
      </c>
      <c r="D198" s="1">
        <f t="shared" ca="1" si="38"/>
        <v>9094.5057180349158</v>
      </c>
      <c r="E198" s="2">
        <f t="shared" ca="1" si="39"/>
        <v>717.55650115295487</v>
      </c>
      <c r="F198" s="1">
        <f ca="1">IF(Table14[[#This Row],[Column1]]&gt;(0.49),NORMINV(RAND(), 120, 5.7),(RAND()*100+200))</f>
        <v>123.61322556132832</v>
      </c>
      <c r="G198">
        <f t="shared" ca="1" si="40"/>
        <v>0.31143487167219119</v>
      </c>
      <c r="H198">
        <f t="shared" ca="1" si="34"/>
        <v>0</v>
      </c>
      <c r="I198" s="3">
        <f t="shared" ca="1" si="41"/>
        <v>1157.7127564126699</v>
      </c>
      <c r="J198" s="5">
        <f t="shared" ca="1" si="35"/>
        <v>44432</v>
      </c>
      <c r="K198" s="5">
        <f t="shared" ca="1" si="42"/>
        <v>44446</v>
      </c>
      <c r="L198" s="5">
        <f t="shared" ca="1" si="36"/>
        <v>44451</v>
      </c>
      <c r="M198" s="5">
        <f t="shared" ca="1" si="43"/>
        <v>44460</v>
      </c>
      <c r="N198" s="2">
        <f ca="1">Table14[[#This Row],[Shipping/frieght]]+Table14[[#This Row],[Expedite fees]]/Table14[[#This Row],[Distance]]</f>
        <v>123.61322556132832</v>
      </c>
      <c r="O198" t="str">
        <f t="shared" ca="1" si="33"/>
        <v>Expedite</v>
      </c>
    </row>
    <row r="199" spans="1:15" x14ac:dyDescent="0.55000000000000004">
      <c r="A199" t="s">
        <v>14</v>
      </c>
      <c r="B199">
        <f t="shared" ca="1" si="37"/>
        <v>4.9611031053067189E-2</v>
      </c>
      <c r="C199" t="str" cm="1">
        <f t="array" aca="1" ref="C199" ca="1">INDEX(A:A,RANK(B199,B:B))</f>
        <v>UNILEVER ASCC</v>
      </c>
      <c r="D199" s="1">
        <f t="shared" ca="1" si="38"/>
        <v>3965.6386548881042</v>
      </c>
      <c r="E199" s="2">
        <f t="shared" ca="1" si="39"/>
        <v>312.88888987067139</v>
      </c>
      <c r="F199" s="1">
        <f ca="1">IF(Table14[[#This Row],[Column1]]&gt;(0.49),NORMINV(RAND(), 120, 5.7),(RAND()*100+200))</f>
        <v>266.87318431108196</v>
      </c>
      <c r="G199">
        <f t="shared" ca="1" si="40"/>
        <v>0.21104183621243855</v>
      </c>
      <c r="H199">
        <f t="shared" ca="1" si="34"/>
        <v>0</v>
      </c>
      <c r="I199" s="3">
        <f t="shared" ca="1" si="41"/>
        <v>797.36102027057905</v>
      </c>
      <c r="J199" s="5">
        <f t="shared" ca="1" si="35"/>
        <v>44414</v>
      </c>
      <c r="K199" s="5">
        <f t="shared" ca="1" si="42"/>
        <v>44470</v>
      </c>
      <c r="L199" s="5">
        <f t="shared" ca="1" si="36"/>
        <v>44498</v>
      </c>
      <c r="M199" s="5">
        <f t="shared" ca="1" si="43"/>
        <v>44484</v>
      </c>
      <c r="N199" s="2">
        <f ca="1">Table14[[#This Row],[Shipping/frieght]]+Table14[[#This Row],[Expedite fees]]/Table14[[#This Row],[Distance]]</f>
        <v>266.87318431108196</v>
      </c>
      <c r="O199" t="str">
        <f t="shared" ca="1" si="33"/>
        <v>Standard</v>
      </c>
    </row>
    <row r="200" spans="1:15" x14ac:dyDescent="0.55000000000000004">
      <c r="A200" t="s">
        <v>16</v>
      </c>
      <c r="B200">
        <f t="shared" ca="1" si="37"/>
        <v>0.46272066194702643</v>
      </c>
      <c r="C200" t="str" cm="1">
        <f t="array" aca="1" ref="C200" ca="1">INDEX(A:A,RANK(B200,B:B))</f>
        <v>H&amp;R SOUTH AFRICA (PTY) LTD</v>
      </c>
      <c r="D200" s="1">
        <f t="shared" ca="1" si="38"/>
        <v>2841.1987728329959</v>
      </c>
      <c r="E200" s="2">
        <f t="shared" ca="1" si="39"/>
        <v>224.17058317652337</v>
      </c>
      <c r="F200" s="1">
        <f ca="1">IF(Table14[[#This Row],[Column1]]&gt;(0.49),NORMINV(RAND(), 120, 5.7),(RAND()*100+200))</f>
        <v>260.56531332971758</v>
      </c>
      <c r="G200">
        <f t="shared" ca="1" si="40"/>
        <v>3.5370122226766609E-2</v>
      </c>
      <c r="H200">
        <f t="shared" ca="1" si="34"/>
        <v>0</v>
      </c>
      <c r="I200" s="3">
        <f t="shared" ca="1" si="41"/>
        <v>1159.1388472020915</v>
      </c>
      <c r="J200" s="5">
        <f t="shared" ca="1" si="35"/>
        <v>44354</v>
      </c>
      <c r="K200" s="5">
        <f t="shared" ca="1" si="42"/>
        <v>44483</v>
      </c>
      <c r="L200" s="5">
        <f t="shared" ca="1" si="36"/>
        <v>44485</v>
      </c>
      <c r="M200" s="5">
        <f t="shared" ca="1" si="43"/>
        <v>44497</v>
      </c>
      <c r="N200" s="2">
        <f ca="1">Table14[[#This Row],[Shipping/frieght]]+Table14[[#This Row],[Expedite fees]]/Table14[[#This Row],[Distance]]</f>
        <v>260.56531332971758</v>
      </c>
      <c r="O200" t="str">
        <f t="shared" ca="1" si="33"/>
        <v>Expedite</v>
      </c>
    </row>
    <row r="201" spans="1:15" x14ac:dyDescent="0.55000000000000004">
      <c r="A201" t="s">
        <v>15</v>
      </c>
      <c r="B201">
        <f t="shared" ca="1" si="37"/>
        <v>7.9136182424408452E-2</v>
      </c>
      <c r="C201" t="str" cm="1">
        <f t="array" aca="1" ref="C201" ca="1">INDEX(A:A,RANK(B201,B:B))</f>
        <v>CENTRAL STICKS S R O</v>
      </c>
      <c r="D201" s="1">
        <f t="shared" ca="1" si="38"/>
        <v>8717.0046290299615</v>
      </c>
      <c r="E201" s="2">
        <f t="shared" ca="1" si="39"/>
        <v>687.7716652304639</v>
      </c>
      <c r="F201" s="1">
        <f ca="1">IF(Table14[[#This Row],[Column1]]&gt;(0.49),NORMINV(RAND(), 120, 5.7),(RAND()*100+200))</f>
        <v>293.30169755813995</v>
      </c>
      <c r="G201">
        <f t="shared" ca="1" si="40"/>
        <v>0.1877046505357578</v>
      </c>
      <c r="H201">
        <f t="shared" ca="1" si="34"/>
        <v>0</v>
      </c>
      <c r="I201" s="3">
        <f t="shared" ca="1" si="41"/>
        <v>1067.4725819887801</v>
      </c>
      <c r="J201" s="5">
        <f t="shared" ca="1" si="35"/>
        <v>44444</v>
      </c>
      <c r="K201" s="5">
        <f t="shared" ca="1" si="42"/>
        <v>44459</v>
      </c>
      <c r="L201" s="5">
        <f t="shared" ca="1" si="36"/>
        <v>44464</v>
      </c>
      <c r="M201" s="5">
        <f t="shared" ca="1" si="43"/>
        <v>44473</v>
      </c>
      <c r="N201" s="2">
        <f ca="1">Table14[[#This Row],[Shipping/frieght]]+Table14[[#This Row],[Expedite fees]]/Table14[[#This Row],[Distance]]</f>
        <v>293.30169755813995</v>
      </c>
      <c r="O201" t="str">
        <f t="shared" ca="1" si="33"/>
        <v>Expedite</v>
      </c>
    </row>
    <row r="202" spans="1:15" x14ac:dyDescent="0.55000000000000004">
      <c r="A202" t="s">
        <v>9</v>
      </c>
      <c r="B202">
        <f t="shared" ca="1" si="37"/>
        <v>0.30593013491780408</v>
      </c>
      <c r="C202" t="str" cm="1">
        <f t="array" aca="1" ref="C202" ca="1">INDEX(A:A,RANK(B202,B:B))</f>
        <v>POSIMAT S.A.</v>
      </c>
      <c r="D202" s="1">
        <f t="shared" ca="1" si="38"/>
        <v>8062.998848665683</v>
      </c>
      <c r="E202" s="2">
        <f t="shared" ca="1" si="39"/>
        <v>636.1706091597224</v>
      </c>
      <c r="F202" s="1">
        <f ca="1">IF(Table14[[#This Row],[Column1]]&gt;(0.49),NORMINV(RAND(), 120, 5.7),(RAND()*100+200))</f>
        <v>235.61190619531263</v>
      </c>
      <c r="G202">
        <f t="shared" ca="1" si="40"/>
        <v>5.5123259529138213E-2</v>
      </c>
      <c r="H202">
        <f t="shared" ca="1" si="34"/>
        <v>0</v>
      </c>
      <c r="I202" s="3">
        <f t="shared" ca="1" si="41"/>
        <v>1201.6203608735557</v>
      </c>
      <c r="J202" s="5">
        <f t="shared" ca="1" si="35"/>
        <v>44299</v>
      </c>
      <c r="K202" s="5">
        <f t="shared" ca="1" si="42"/>
        <v>44313</v>
      </c>
      <c r="L202" s="5">
        <f t="shared" ca="1" si="36"/>
        <v>44386</v>
      </c>
      <c r="M202" s="5">
        <f t="shared" ca="1" si="43"/>
        <v>44327</v>
      </c>
      <c r="N202" s="2">
        <f ca="1">Table14[[#This Row],[Shipping/frieght]]+Table14[[#This Row],[Expedite fees]]/Table14[[#This Row],[Distance]]</f>
        <v>235.61190619531263</v>
      </c>
      <c r="O202" t="str">
        <f t="shared" ca="1" si="33"/>
        <v>Standard</v>
      </c>
    </row>
    <row r="203" spans="1:15" x14ac:dyDescent="0.55000000000000004">
      <c r="A203" t="s">
        <v>10</v>
      </c>
      <c r="B203">
        <f t="shared" ca="1" si="37"/>
        <v>0.77540771244501039</v>
      </c>
      <c r="C203" t="str" cm="1">
        <f t="array" aca="1" ref="C203" ca="1">INDEX(A:A,RANK(B203,B:B))</f>
        <v>UNILEVER ASCC</v>
      </c>
      <c r="D203" s="1">
        <f t="shared" ca="1" si="38"/>
        <v>2036.7796481945443</v>
      </c>
      <c r="E203" s="2">
        <f t="shared" ca="1" si="39"/>
        <v>160.70191424254955</v>
      </c>
      <c r="F203" s="1">
        <f ca="1">IF(Table14[[#This Row],[Column1]]&gt;(0.49),NORMINV(RAND(), 120, 5.7),(RAND()*100+200))</f>
        <v>124.06037731257638</v>
      </c>
      <c r="G203">
        <f t="shared" ca="1" si="40"/>
        <v>0.28294901825769625</v>
      </c>
      <c r="H203">
        <f t="shared" ca="1" si="34"/>
        <v>0</v>
      </c>
      <c r="I203" s="3">
        <f t="shared" ca="1" si="41"/>
        <v>1964.0018458509053</v>
      </c>
      <c r="J203" s="5">
        <f t="shared" ca="1" si="35"/>
        <v>44433</v>
      </c>
      <c r="K203" s="5">
        <f t="shared" ca="1" si="42"/>
        <v>44436</v>
      </c>
      <c r="L203" s="5">
        <f t="shared" ca="1" si="36"/>
        <v>44465</v>
      </c>
      <c r="M203" s="5">
        <f t="shared" ca="1" si="43"/>
        <v>44450</v>
      </c>
      <c r="N203" s="2">
        <f ca="1">Table14[[#This Row],[Shipping/frieght]]+Table14[[#This Row],[Expedite fees]]/Table14[[#This Row],[Distance]]</f>
        <v>124.06037731257638</v>
      </c>
      <c r="O203" t="str">
        <f t="shared" ref="O203:O266" ca="1" si="44">IF(L203&lt;M203,"Expedite",IF(L203&gt;M203,"Standard"))</f>
        <v>Standard</v>
      </c>
    </row>
    <row r="204" spans="1:15" x14ac:dyDescent="0.55000000000000004">
      <c r="A204" t="s">
        <v>11</v>
      </c>
      <c r="B204">
        <f t="shared" ca="1" si="37"/>
        <v>0.74324217065474618</v>
      </c>
      <c r="C204" t="str" cm="1">
        <f t="array" aca="1" ref="C204" ca="1">INDEX(A:A,RANK(B204,B:B))</f>
        <v>UNILEVER ASIA PRIVATE LIMITED</v>
      </c>
      <c r="D204" s="1">
        <f t="shared" ca="1" si="38"/>
        <v>13580.128111903312</v>
      </c>
      <c r="E204" s="2">
        <f t="shared" ca="1" si="39"/>
        <v>1071.4721080291713</v>
      </c>
      <c r="F204" s="1">
        <f ca="1">IF(Table14[[#This Row],[Column1]]&gt;(0.49),NORMINV(RAND(), 120, 5.7),(RAND()*100+200))</f>
        <v>115.78908375422412</v>
      </c>
      <c r="G204">
        <f t="shared" ca="1" si="40"/>
        <v>0.8523630670448743</v>
      </c>
      <c r="H204">
        <f t="shared" ca="1" si="34"/>
        <v>0</v>
      </c>
      <c r="I204" s="3">
        <f t="shared" ca="1" si="41"/>
        <v>1930.0463649444205</v>
      </c>
      <c r="J204" s="5">
        <f t="shared" ca="1" si="35"/>
        <v>44468</v>
      </c>
      <c r="K204" s="5">
        <f t="shared" ca="1" si="42"/>
        <v>44468</v>
      </c>
      <c r="L204" s="5">
        <f t="shared" ca="1" si="36"/>
        <v>44468</v>
      </c>
      <c r="M204" s="5">
        <f t="shared" ca="1" si="43"/>
        <v>44482</v>
      </c>
      <c r="N204" s="2">
        <f ca="1">Table14[[#This Row],[Shipping/frieght]]+Table14[[#This Row],[Expedite fees]]/Table14[[#This Row],[Distance]]</f>
        <v>115.78908375422412</v>
      </c>
      <c r="O204" t="str">
        <f t="shared" ca="1" si="44"/>
        <v>Expedite</v>
      </c>
    </row>
    <row r="205" spans="1:15" x14ac:dyDescent="0.55000000000000004">
      <c r="A205" t="s">
        <v>12</v>
      </c>
      <c r="B205">
        <f t="shared" ca="1" si="37"/>
        <v>0.93250323355864018</v>
      </c>
      <c r="C205" t="str" cm="1">
        <f t="array" aca="1" ref="C205" ca="1">INDEX(A:A,RANK(B205,B:B))</f>
        <v>UNILEVER ASIA PRIVATE LIMITED</v>
      </c>
      <c r="D205" s="1">
        <f t="shared" ca="1" si="38"/>
        <v>19327.756824514643</v>
      </c>
      <c r="E205" s="2">
        <f t="shared" ca="1" si="39"/>
        <v>1524.9600134542054</v>
      </c>
      <c r="F205" s="1">
        <f ca="1">IF(Table14[[#This Row],[Column1]]&gt;(0.49),NORMINV(RAND(), 120, 5.7),(RAND()*100+200))</f>
        <v>123.76914326109218</v>
      </c>
      <c r="G205">
        <f t="shared" ca="1" si="40"/>
        <v>0.35217737544873751</v>
      </c>
      <c r="H205">
        <f t="shared" ca="1" si="34"/>
        <v>0</v>
      </c>
      <c r="I205" s="3">
        <f t="shared" ca="1" si="41"/>
        <v>1098.5088004724425</v>
      </c>
      <c r="J205" s="5">
        <f t="shared" ca="1" si="35"/>
        <v>44495</v>
      </c>
      <c r="K205" s="5">
        <f t="shared" ca="1" si="42"/>
        <v>44495</v>
      </c>
      <c r="L205" s="5">
        <f t="shared" ca="1" si="36"/>
        <v>44496</v>
      </c>
      <c r="M205" s="5">
        <f t="shared" ca="1" si="43"/>
        <v>44509</v>
      </c>
      <c r="N205" s="2">
        <f ca="1">Table14[[#This Row],[Shipping/frieght]]+Table14[[#This Row],[Expedite fees]]/Table14[[#This Row],[Distance]]</f>
        <v>123.76914326109218</v>
      </c>
      <c r="O205" t="str">
        <f t="shared" ca="1" si="44"/>
        <v>Expedite</v>
      </c>
    </row>
    <row r="206" spans="1:15" x14ac:dyDescent="0.55000000000000004">
      <c r="A206" t="s">
        <v>13</v>
      </c>
      <c r="B206">
        <f t="shared" ca="1" si="37"/>
        <v>0.73409465996929979</v>
      </c>
      <c r="C206" t="str" cm="1">
        <f t="array" aca="1" ref="C206" ca="1">INDEX(A:A,RANK(B206,B:B))</f>
        <v>CENTRAL STICKS S R O</v>
      </c>
      <c r="D206" s="1">
        <f t="shared" ca="1" si="38"/>
        <v>592.82854598636584</v>
      </c>
      <c r="E206" s="2">
        <f t="shared" ca="1" si="39"/>
        <v>46.774172278324265</v>
      </c>
      <c r="F206" s="1">
        <f ca="1">IF(Table14[[#This Row],[Column1]]&gt;(0.49),NORMINV(RAND(), 120, 5.7),(RAND()*100+200))</f>
        <v>119.0518404609831</v>
      </c>
      <c r="G206">
        <f t="shared" ca="1" si="40"/>
        <v>0.53744501766251018</v>
      </c>
      <c r="H206">
        <f t="shared" ca="1" si="34"/>
        <v>0</v>
      </c>
      <c r="I206" s="3">
        <f t="shared" ca="1" si="41"/>
        <v>1497.0155149685918</v>
      </c>
      <c r="J206" s="5">
        <f t="shared" ca="1" si="35"/>
        <v>44476</v>
      </c>
      <c r="K206" s="5">
        <f t="shared" ca="1" si="42"/>
        <v>44478</v>
      </c>
      <c r="L206" s="5">
        <f t="shared" ca="1" si="36"/>
        <v>44482</v>
      </c>
      <c r="M206" s="5">
        <f t="shared" ca="1" si="43"/>
        <v>44492</v>
      </c>
      <c r="N206" s="2">
        <f ca="1">Table14[[#This Row],[Shipping/frieght]]+Table14[[#This Row],[Expedite fees]]/Table14[[#This Row],[Distance]]</f>
        <v>119.0518404609831</v>
      </c>
      <c r="O206" t="str">
        <f t="shared" ca="1" si="44"/>
        <v>Expedite</v>
      </c>
    </row>
    <row r="207" spans="1:15" x14ac:dyDescent="0.55000000000000004">
      <c r="A207" t="s">
        <v>14</v>
      </c>
      <c r="B207">
        <f t="shared" ca="1" si="37"/>
        <v>0.66961373480698505</v>
      </c>
      <c r="C207" t="str" cm="1">
        <f t="array" aca="1" ref="C207" ca="1">INDEX(A:A,RANK(B207,B:B))</f>
        <v>SOMIC VERPACKUNGSMASCHINEN</v>
      </c>
      <c r="D207" s="1">
        <f t="shared" ca="1" si="38"/>
        <v>3335.5405405747219</v>
      </c>
      <c r="E207" s="2">
        <f t="shared" ca="1" si="39"/>
        <v>263.17414865134555</v>
      </c>
      <c r="F207" s="1">
        <f ca="1">IF(Table14[[#This Row],[Column1]]&gt;(0.49),NORMINV(RAND(), 120, 5.7),(RAND()*100+200))</f>
        <v>128.84169658591162</v>
      </c>
      <c r="G207">
        <f t="shared" ca="1" si="40"/>
        <v>0.56883165534580382</v>
      </c>
      <c r="H207">
        <f t="shared" ca="1" si="34"/>
        <v>500</v>
      </c>
      <c r="I207" s="3">
        <f t="shared" ca="1" si="41"/>
        <v>1524.0418358299846</v>
      </c>
      <c r="J207" s="5">
        <f t="shared" ca="1" si="35"/>
        <v>44459</v>
      </c>
      <c r="K207" s="5">
        <f t="shared" ca="1" si="42"/>
        <v>44467</v>
      </c>
      <c r="L207" s="5">
        <f t="shared" ca="1" si="36"/>
        <v>44500</v>
      </c>
      <c r="M207" s="5">
        <f t="shared" ca="1" si="43"/>
        <v>44481</v>
      </c>
      <c r="N207" s="2">
        <f ca="1">Table14[[#This Row],[Shipping/frieght]]+Table14[[#This Row],[Expedite fees]]/Table14[[#This Row],[Distance]]</f>
        <v>129.16977156931765</v>
      </c>
      <c r="O207" t="str">
        <f t="shared" ca="1" si="44"/>
        <v>Standard</v>
      </c>
    </row>
    <row r="208" spans="1:15" x14ac:dyDescent="0.55000000000000004">
      <c r="A208" t="s">
        <v>16</v>
      </c>
      <c r="B208">
        <f t="shared" ca="1" si="37"/>
        <v>0.83168234523278162</v>
      </c>
      <c r="C208" t="str" cm="1">
        <f t="array" aca="1" ref="C208" ca="1">INDEX(A:A,RANK(B208,B:B))</f>
        <v>TAVIL INDEBE S A U</v>
      </c>
      <c r="D208" s="1">
        <f t="shared" ca="1" si="38"/>
        <v>15131.456018760357</v>
      </c>
      <c r="E208" s="2">
        <f t="shared" ca="1" si="39"/>
        <v>1193.8718798801922</v>
      </c>
      <c r="F208" s="1">
        <f ca="1">IF(Table14[[#This Row],[Column1]]&gt;(0.49),NORMINV(RAND(), 120, 5.7),(RAND()*100+200))</f>
        <v>118.67928969060875</v>
      </c>
      <c r="G208">
        <f t="shared" ca="1" si="40"/>
        <v>0.78089976185957211</v>
      </c>
      <c r="H208">
        <f t="shared" ca="1" si="34"/>
        <v>500</v>
      </c>
      <c r="I208" s="3">
        <f t="shared" ca="1" si="41"/>
        <v>1485.1310492213552</v>
      </c>
      <c r="J208" s="5">
        <f t="shared" ca="1" si="35"/>
        <v>44438</v>
      </c>
      <c r="K208" s="5">
        <f t="shared" ca="1" si="42"/>
        <v>44438</v>
      </c>
      <c r="L208" s="5">
        <f t="shared" ca="1" si="36"/>
        <v>44495</v>
      </c>
      <c r="M208" s="5">
        <f t="shared" ca="1" si="43"/>
        <v>44452</v>
      </c>
      <c r="N208" s="2">
        <f ca="1">Table14[[#This Row],[Shipping/frieght]]+Table14[[#This Row],[Expedite fees]]/Table14[[#This Row],[Distance]]</f>
        <v>119.01596031658627</v>
      </c>
      <c r="O208" t="str">
        <f t="shared" ca="1" si="44"/>
        <v>Standard</v>
      </c>
    </row>
    <row r="209" spans="1:15" x14ac:dyDescent="0.55000000000000004">
      <c r="A209" t="s">
        <v>15</v>
      </c>
      <c r="B209">
        <f t="shared" ca="1" si="37"/>
        <v>0.97997708709193709</v>
      </c>
      <c r="C209" t="str" cm="1">
        <f t="array" aca="1" ref="C209" ca="1">INDEX(A:A,RANK(B209,B:B))</f>
        <v>UNILEVER ASIA PRIVATE LIMITED</v>
      </c>
      <c r="D209" s="1">
        <f t="shared" ca="1" si="38"/>
        <v>5179.6989987097386</v>
      </c>
      <c r="E209" s="2">
        <f t="shared" ca="1" si="39"/>
        <v>408.67825099819834</v>
      </c>
      <c r="F209" s="1">
        <f ca="1">IF(Table14[[#This Row],[Column1]]&gt;(0.49),NORMINV(RAND(), 120, 5.7),(RAND()*100+200))</f>
        <v>123.495118724115</v>
      </c>
      <c r="G209">
        <f t="shared" ca="1" si="40"/>
        <v>0.40712468973928562</v>
      </c>
      <c r="H209">
        <f t="shared" ca="1" si="34"/>
        <v>0</v>
      </c>
      <c r="I209" s="3">
        <f t="shared" ca="1" si="41"/>
        <v>2103.3092423223843</v>
      </c>
      <c r="J209" s="5">
        <f t="shared" ca="1" si="35"/>
        <v>44320</v>
      </c>
      <c r="K209" s="5">
        <f t="shared" ca="1" si="42"/>
        <v>44377</v>
      </c>
      <c r="L209" s="5">
        <f t="shared" ca="1" si="36"/>
        <v>44401</v>
      </c>
      <c r="M209" s="5">
        <f t="shared" ca="1" si="43"/>
        <v>44391</v>
      </c>
      <c r="N209" s="2">
        <f ca="1">Table14[[#This Row],[Shipping/frieght]]+Table14[[#This Row],[Expedite fees]]/Table14[[#This Row],[Distance]]</f>
        <v>123.495118724115</v>
      </c>
      <c r="O209" t="str">
        <f t="shared" ca="1" si="44"/>
        <v>Standard</v>
      </c>
    </row>
    <row r="210" spans="1:15" x14ac:dyDescent="0.55000000000000004">
      <c r="A210" t="s">
        <v>9</v>
      </c>
      <c r="B210">
        <f t="shared" ca="1" si="37"/>
        <v>0.51025183834249344</v>
      </c>
      <c r="C210" t="str" cm="1">
        <f t="array" aca="1" ref="C210" ca="1">INDEX(A:A,RANK(B210,B:B))</f>
        <v>POSIMAT S.A.</v>
      </c>
      <c r="D210" s="1">
        <f t="shared" ca="1" si="38"/>
        <v>18358.810171694771</v>
      </c>
      <c r="E210" s="2">
        <f t="shared" ca="1" si="39"/>
        <v>1448.5101225467174</v>
      </c>
      <c r="F210" s="1">
        <f ca="1">IF(Table14[[#This Row],[Column1]]&gt;(0.49),NORMINV(RAND(), 120, 5.7),(RAND()*100+200))</f>
        <v>123.88253530863302</v>
      </c>
      <c r="G210">
        <f t="shared" ca="1" si="40"/>
        <v>0.12239814289581163</v>
      </c>
      <c r="H210">
        <f t="shared" ca="1" si="34"/>
        <v>0</v>
      </c>
      <c r="I210" s="3">
        <f t="shared" ca="1" si="41"/>
        <v>688.17120765020252</v>
      </c>
      <c r="J210" s="5">
        <f t="shared" ca="1" si="35"/>
        <v>44389</v>
      </c>
      <c r="K210" s="5">
        <f t="shared" ca="1" si="42"/>
        <v>44474</v>
      </c>
      <c r="L210" s="5">
        <f t="shared" ca="1" si="36"/>
        <v>44488</v>
      </c>
      <c r="M210" s="5">
        <f t="shared" ca="1" si="43"/>
        <v>44488</v>
      </c>
      <c r="N210" s="2">
        <f ca="1">Table14[[#This Row],[Shipping/frieght]]+Table14[[#This Row],[Expedite fees]]/Table14[[#This Row],[Distance]]</f>
        <v>123.88253530863302</v>
      </c>
      <c r="O210" t="b">
        <f t="shared" ca="1" si="44"/>
        <v>0</v>
      </c>
    </row>
    <row r="211" spans="1:15" x14ac:dyDescent="0.55000000000000004">
      <c r="A211" t="s">
        <v>10</v>
      </c>
      <c r="B211">
        <f t="shared" ca="1" si="37"/>
        <v>0.84508284047114668</v>
      </c>
      <c r="C211" t="str" cm="1">
        <f t="array" aca="1" ref="C211" ca="1">INDEX(A:A,RANK(B211,B:B))</f>
        <v>SOMIC VERPACKUNGSMASCHINEN</v>
      </c>
      <c r="D211" s="1">
        <f t="shared" ca="1" si="38"/>
        <v>4475.3211582185195</v>
      </c>
      <c r="E211" s="2">
        <f t="shared" ca="1" si="39"/>
        <v>353.10283938344116</v>
      </c>
      <c r="F211" s="1">
        <f ca="1">IF(Table14[[#This Row],[Column1]]&gt;(0.49),NORMINV(RAND(), 120, 5.7),(RAND()*100+200))</f>
        <v>117.25082530072984</v>
      </c>
      <c r="G211">
        <f t="shared" ca="1" si="40"/>
        <v>0.53388111215513423</v>
      </c>
      <c r="H211">
        <f t="shared" ca="1" si="34"/>
        <v>500</v>
      </c>
      <c r="I211" s="3">
        <f t="shared" ca="1" si="41"/>
        <v>487.49980819280938</v>
      </c>
      <c r="J211" s="5">
        <f t="shared" ca="1" si="35"/>
        <v>44268</v>
      </c>
      <c r="K211" s="5">
        <f t="shared" ca="1" si="42"/>
        <v>44270</v>
      </c>
      <c r="L211" s="5">
        <f t="shared" ca="1" si="36"/>
        <v>44331</v>
      </c>
      <c r="M211" s="5">
        <f t="shared" ca="1" si="43"/>
        <v>44284</v>
      </c>
      <c r="N211" s="2">
        <f ca="1">Table14[[#This Row],[Shipping/frieght]]+Table14[[#This Row],[Expedite fees]]/Table14[[#This Row],[Distance]]</f>
        <v>118.27646672991015</v>
      </c>
      <c r="O211" t="str">
        <f t="shared" ca="1" si="44"/>
        <v>Standard</v>
      </c>
    </row>
    <row r="212" spans="1:15" x14ac:dyDescent="0.55000000000000004">
      <c r="A212" t="s">
        <v>11</v>
      </c>
      <c r="B212">
        <f t="shared" ca="1" si="37"/>
        <v>0.63071428310571431</v>
      </c>
      <c r="C212" t="str" cm="1">
        <f t="array" aca="1" ref="C212" ca="1">INDEX(A:A,RANK(B212,B:B))</f>
        <v>POSIMAT S.A.</v>
      </c>
      <c r="D212" s="1">
        <f t="shared" ca="1" si="38"/>
        <v>12868.255752873638</v>
      </c>
      <c r="E212" s="2">
        <f t="shared" ca="1" si="39"/>
        <v>1015.30537890173</v>
      </c>
      <c r="F212" s="1">
        <f ca="1">IF(Table14[[#This Row],[Column1]]&gt;(0.49),NORMINV(RAND(), 120, 5.7),(RAND()*100+200))</f>
        <v>119.6998555223911</v>
      </c>
      <c r="G212">
        <f t="shared" ca="1" si="40"/>
        <v>0.68369171300538323</v>
      </c>
      <c r="H212">
        <f t="shared" ca="1" si="34"/>
        <v>0</v>
      </c>
      <c r="I212" s="3">
        <f t="shared" ca="1" si="41"/>
        <v>1362.3232561354105</v>
      </c>
      <c r="J212" s="5">
        <f t="shared" ca="1" si="35"/>
        <v>44352</v>
      </c>
      <c r="K212" s="5">
        <f t="shared" ca="1" si="42"/>
        <v>44362</v>
      </c>
      <c r="L212" s="5">
        <f t="shared" ca="1" si="36"/>
        <v>44371</v>
      </c>
      <c r="M212" s="5">
        <f t="shared" ca="1" si="43"/>
        <v>44376</v>
      </c>
      <c r="N212" s="2">
        <f ca="1">Table14[[#This Row],[Shipping/frieght]]+Table14[[#This Row],[Expedite fees]]/Table14[[#This Row],[Distance]]</f>
        <v>119.6998555223911</v>
      </c>
      <c r="O212" t="str">
        <f t="shared" ca="1" si="44"/>
        <v>Expedite</v>
      </c>
    </row>
    <row r="213" spans="1:15" x14ac:dyDescent="0.55000000000000004">
      <c r="A213" t="s">
        <v>12</v>
      </c>
      <c r="B213">
        <f t="shared" ca="1" si="37"/>
        <v>0.42841775353911293</v>
      </c>
      <c r="C213" t="str" cm="1">
        <f t="array" aca="1" ref="C213" ca="1">INDEX(A:A,RANK(B213,B:B))</f>
        <v>H&amp;R SOUTH AFRICA (PTY) LTD</v>
      </c>
      <c r="D213" s="1">
        <f t="shared" ca="1" si="38"/>
        <v>5310.5377645098015</v>
      </c>
      <c r="E213" s="2">
        <f t="shared" ca="1" si="39"/>
        <v>419.00142961982334</v>
      </c>
      <c r="F213" s="1">
        <f ca="1">IF(Table14[[#This Row],[Column1]]&gt;(0.49),NORMINV(RAND(), 120, 5.7),(RAND()*100+200))</f>
        <v>272.64380629008014</v>
      </c>
      <c r="G213">
        <f t="shared" ca="1" si="40"/>
        <v>0.20467850481500538</v>
      </c>
      <c r="H213">
        <f t="shared" ca="1" si="34"/>
        <v>0</v>
      </c>
      <c r="I213" s="3">
        <f t="shared" ca="1" si="41"/>
        <v>1303.9031547373088</v>
      </c>
      <c r="J213" s="5">
        <f t="shared" ca="1" si="35"/>
        <v>44282</v>
      </c>
      <c r="K213" s="5">
        <f t="shared" ca="1" si="42"/>
        <v>44306</v>
      </c>
      <c r="L213" s="5">
        <f t="shared" ca="1" si="36"/>
        <v>44333</v>
      </c>
      <c r="M213" s="5">
        <f t="shared" ca="1" si="43"/>
        <v>44320</v>
      </c>
      <c r="N213" s="2">
        <f ca="1">Table14[[#This Row],[Shipping/frieght]]+Table14[[#This Row],[Expedite fees]]/Table14[[#This Row],[Distance]]</f>
        <v>272.64380629008014</v>
      </c>
      <c r="O213" t="str">
        <f t="shared" ca="1" si="44"/>
        <v>Standard</v>
      </c>
    </row>
    <row r="214" spans="1:15" x14ac:dyDescent="0.55000000000000004">
      <c r="A214" t="s">
        <v>13</v>
      </c>
      <c r="B214">
        <f t="shared" ca="1" si="37"/>
        <v>0.97446237598520891</v>
      </c>
      <c r="C214" t="str" cm="1">
        <f t="array" aca="1" ref="C214" ca="1">INDEX(A:A,RANK(B214,B:B))</f>
        <v>CENTRAL STICKS S.R.O.</v>
      </c>
      <c r="D214" s="1">
        <f t="shared" ca="1" si="38"/>
        <v>11834.519647160496</v>
      </c>
      <c r="E214" s="2">
        <f t="shared" ca="1" si="39"/>
        <v>933.74360016096307</v>
      </c>
      <c r="F214" s="1">
        <f ca="1">IF(Table14[[#This Row],[Column1]]&gt;(0.49),NORMINV(RAND(), 120, 5.7),(RAND()*100+200))</f>
        <v>115.04778022208299</v>
      </c>
      <c r="G214">
        <f t="shared" ca="1" si="40"/>
        <v>0.8401201239908872</v>
      </c>
      <c r="H214">
        <f t="shared" ca="1" si="34"/>
        <v>500</v>
      </c>
      <c r="I214" s="3">
        <f t="shared" ca="1" si="41"/>
        <v>1077.0731542055885</v>
      </c>
      <c r="J214" s="5">
        <f t="shared" ca="1" si="35"/>
        <v>44353</v>
      </c>
      <c r="K214" s="5">
        <f t="shared" ca="1" si="42"/>
        <v>44366</v>
      </c>
      <c r="L214" s="5">
        <f t="shared" ca="1" si="36"/>
        <v>44416</v>
      </c>
      <c r="M214" s="5">
        <f t="shared" ca="1" si="43"/>
        <v>44380</v>
      </c>
      <c r="N214" s="2">
        <f ca="1">Table14[[#This Row],[Shipping/frieght]]+Table14[[#This Row],[Expedite fees]]/Table14[[#This Row],[Distance]]</f>
        <v>115.51200124369853</v>
      </c>
      <c r="O214" t="str">
        <f t="shared" ca="1" si="44"/>
        <v>Standard</v>
      </c>
    </row>
    <row r="215" spans="1:15" x14ac:dyDescent="0.55000000000000004">
      <c r="A215" t="s">
        <v>14</v>
      </c>
      <c r="B215">
        <f t="shared" ca="1" si="37"/>
        <v>0.77413893508622589</v>
      </c>
      <c r="C215" t="str" cm="1">
        <f t="array" aca="1" ref="C215" ca="1">INDEX(A:A,RANK(B215,B:B))</f>
        <v>CENTRAL STICKS S R O</v>
      </c>
      <c r="D215" s="1">
        <f t="shared" ca="1" si="38"/>
        <v>8904.0706393281816</v>
      </c>
      <c r="E215" s="2">
        <f t="shared" ca="1" si="39"/>
        <v>702.53117344299346</v>
      </c>
      <c r="F215" s="1">
        <f ca="1">IF(Table14[[#This Row],[Column1]]&gt;(0.49),NORMINV(RAND(), 120, 5.7),(RAND()*100+200))</f>
        <v>123.07101878825193</v>
      </c>
      <c r="G215">
        <f t="shared" ca="1" si="40"/>
        <v>0.15202605340430575</v>
      </c>
      <c r="H215">
        <f t="shared" ca="1" si="34"/>
        <v>0</v>
      </c>
      <c r="I215" s="3">
        <f t="shared" ca="1" si="41"/>
        <v>1941.61906309492</v>
      </c>
      <c r="J215" s="5">
        <f t="shared" ca="1" si="35"/>
        <v>44404</v>
      </c>
      <c r="K215" s="5">
        <f t="shared" ca="1" si="42"/>
        <v>44427</v>
      </c>
      <c r="L215" s="5">
        <f t="shared" ca="1" si="36"/>
        <v>44428</v>
      </c>
      <c r="M215" s="5">
        <f t="shared" ca="1" si="43"/>
        <v>44441</v>
      </c>
      <c r="N215" s="2">
        <f ca="1">Table14[[#This Row],[Shipping/frieght]]+Table14[[#This Row],[Expedite fees]]/Table14[[#This Row],[Distance]]</f>
        <v>123.07101878825193</v>
      </c>
      <c r="O215" t="str">
        <f t="shared" ca="1" si="44"/>
        <v>Expedite</v>
      </c>
    </row>
    <row r="216" spans="1:15" x14ac:dyDescent="0.55000000000000004">
      <c r="A216" t="s">
        <v>16</v>
      </c>
      <c r="B216">
        <f t="shared" ca="1" si="37"/>
        <v>0.90445011124401753</v>
      </c>
      <c r="C216" t="str" cm="1">
        <f t="array" aca="1" ref="C216" ca="1">INDEX(A:A,RANK(B216,B:B))</f>
        <v>TAVIL INDEBE S A U</v>
      </c>
      <c r="D216" s="1">
        <f t="shared" ca="1" si="38"/>
        <v>7765.1754437916252</v>
      </c>
      <c r="E216" s="2">
        <f t="shared" ca="1" si="39"/>
        <v>612.67234251515924</v>
      </c>
      <c r="F216" s="1">
        <f ca="1">IF(Table14[[#This Row],[Column1]]&gt;(0.49),NORMINV(RAND(), 120, 5.7),(RAND()*100+200))</f>
        <v>120.12727495504323</v>
      </c>
      <c r="G216">
        <f t="shared" ca="1" si="40"/>
        <v>0.15711736364943596</v>
      </c>
      <c r="H216">
        <f t="shared" ca="1" si="34"/>
        <v>0</v>
      </c>
      <c r="I216" s="3">
        <f t="shared" ca="1" si="41"/>
        <v>1916.7836965020538</v>
      </c>
      <c r="J216" s="5">
        <f t="shared" ca="1" si="35"/>
        <v>44498</v>
      </c>
      <c r="K216" s="5">
        <f t="shared" ca="1" si="42"/>
        <v>44498</v>
      </c>
      <c r="L216" s="5">
        <f t="shared" ca="1" si="36"/>
        <v>44498</v>
      </c>
      <c r="M216" s="5">
        <f t="shared" ca="1" si="43"/>
        <v>44512</v>
      </c>
      <c r="N216" s="2">
        <f ca="1">Table14[[#This Row],[Shipping/frieght]]+Table14[[#This Row],[Expedite fees]]/Table14[[#This Row],[Distance]]</f>
        <v>120.12727495504323</v>
      </c>
      <c r="O216" t="str">
        <f t="shared" ca="1" si="44"/>
        <v>Expedite</v>
      </c>
    </row>
    <row r="217" spans="1:15" x14ac:dyDescent="0.55000000000000004">
      <c r="A217" t="s">
        <v>15</v>
      </c>
      <c r="B217">
        <f t="shared" ca="1" si="37"/>
        <v>0.57624361756486386</v>
      </c>
      <c r="C217" t="str" cm="1">
        <f t="array" aca="1" ref="C217" ca="1">INDEX(A:A,RANK(B217,B:B))</f>
        <v>TAVIL INDEBE S A U</v>
      </c>
      <c r="D217" s="1">
        <f t="shared" ca="1" si="38"/>
        <v>14611.477212050839</v>
      </c>
      <c r="E217" s="2">
        <f t="shared" ca="1" si="39"/>
        <v>1152.8455520308112</v>
      </c>
      <c r="F217" s="1">
        <f ca="1">IF(Table14[[#This Row],[Column1]]&gt;(0.49),NORMINV(RAND(), 120, 5.7),(RAND()*100+200))</f>
        <v>122.70598945810411</v>
      </c>
      <c r="G217">
        <f t="shared" ca="1" si="40"/>
        <v>0.69103658084645991</v>
      </c>
      <c r="H217">
        <f t="shared" ca="1" si="34"/>
        <v>500</v>
      </c>
      <c r="I217" s="3">
        <f t="shared" ca="1" si="41"/>
        <v>627.44717883625628</v>
      </c>
      <c r="J217" s="5">
        <f t="shared" ca="1" si="35"/>
        <v>44325</v>
      </c>
      <c r="K217" s="5">
        <f t="shared" ca="1" si="42"/>
        <v>44365</v>
      </c>
      <c r="L217" s="5">
        <f t="shared" ca="1" si="36"/>
        <v>44429</v>
      </c>
      <c r="M217" s="5">
        <f t="shared" ca="1" si="43"/>
        <v>44379</v>
      </c>
      <c r="N217" s="2">
        <f ca="1">Table14[[#This Row],[Shipping/frieght]]+Table14[[#This Row],[Expedite fees]]/Table14[[#This Row],[Distance]]</f>
        <v>123.50286928618361</v>
      </c>
      <c r="O217" t="str">
        <f t="shared" ca="1" si="44"/>
        <v>Standard</v>
      </c>
    </row>
    <row r="218" spans="1:15" x14ac:dyDescent="0.55000000000000004">
      <c r="A218" t="s">
        <v>9</v>
      </c>
      <c r="B218">
        <f t="shared" ca="1" si="37"/>
        <v>0.43029209938849222</v>
      </c>
      <c r="C218" t="str" cm="1">
        <f t="array" aca="1" ref="C218" ca="1">INDEX(A:A,RANK(B218,B:B))</f>
        <v>SOMIC VERPACKUNGSMASCHINEN</v>
      </c>
      <c r="D218" s="1">
        <f t="shared" ca="1" si="38"/>
        <v>17489.745269773379</v>
      </c>
      <c r="E218" s="2">
        <f t="shared" ca="1" si="39"/>
        <v>1379.9409017851196</v>
      </c>
      <c r="F218" s="1">
        <f ca="1">IF(Table14[[#This Row],[Column1]]&gt;(0.49),NORMINV(RAND(), 120, 5.7),(RAND()*100+200))</f>
        <v>280.46193128608013</v>
      </c>
      <c r="G218">
        <f t="shared" ca="1" si="40"/>
        <v>0.31578058692211475</v>
      </c>
      <c r="H218">
        <f t="shared" ca="1" si="34"/>
        <v>0</v>
      </c>
      <c r="I218" s="3">
        <f t="shared" ca="1" si="41"/>
        <v>1852.5783736122785</v>
      </c>
      <c r="J218" s="5">
        <f t="shared" ca="1" si="35"/>
        <v>44422</v>
      </c>
      <c r="K218" s="5">
        <f t="shared" ca="1" si="42"/>
        <v>44436</v>
      </c>
      <c r="L218" s="5">
        <f t="shared" ca="1" si="36"/>
        <v>44454</v>
      </c>
      <c r="M218" s="5">
        <f t="shared" ca="1" si="43"/>
        <v>44450</v>
      </c>
      <c r="N218" s="2">
        <f ca="1">Table14[[#This Row],[Shipping/frieght]]+Table14[[#This Row],[Expedite fees]]/Table14[[#This Row],[Distance]]</f>
        <v>280.46193128608013</v>
      </c>
      <c r="O218" t="str">
        <f t="shared" ca="1" si="44"/>
        <v>Standard</v>
      </c>
    </row>
    <row r="219" spans="1:15" x14ac:dyDescent="0.55000000000000004">
      <c r="A219" t="s">
        <v>10</v>
      </c>
      <c r="B219">
        <f t="shared" ca="1" si="37"/>
        <v>0.1152559648077931</v>
      </c>
      <c r="C219" t="str" cm="1">
        <f t="array" aca="1" ref="C219" ca="1">INDEX(A:A,RANK(B219,B:B))</f>
        <v>CENTRAL STICKS S R O</v>
      </c>
      <c r="D219" s="1">
        <f t="shared" ca="1" si="38"/>
        <v>751.32471368278834</v>
      </c>
      <c r="E219" s="2">
        <f t="shared" ca="1" si="39"/>
        <v>59.279519909571995</v>
      </c>
      <c r="F219" s="1">
        <f ca="1">IF(Table14[[#This Row],[Column1]]&gt;(0.49),NORMINV(RAND(), 120, 5.7),(RAND()*100+200))</f>
        <v>258.71471123977153</v>
      </c>
      <c r="G219">
        <f t="shared" ca="1" si="40"/>
        <v>0.65664569855956922</v>
      </c>
      <c r="H219">
        <f t="shared" ca="1" si="34"/>
        <v>0</v>
      </c>
      <c r="I219" s="3">
        <f t="shared" ca="1" si="41"/>
        <v>2078.758783029436</v>
      </c>
      <c r="J219" s="5">
        <f t="shared" ca="1" si="35"/>
        <v>44348</v>
      </c>
      <c r="K219" s="5">
        <f t="shared" ca="1" si="42"/>
        <v>44440</v>
      </c>
      <c r="L219" s="5">
        <f t="shared" ca="1" si="36"/>
        <v>44450</v>
      </c>
      <c r="M219" s="5">
        <f t="shared" ca="1" si="43"/>
        <v>44454</v>
      </c>
      <c r="N219" s="2">
        <f ca="1">Table14[[#This Row],[Shipping/frieght]]+Table14[[#This Row],[Expedite fees]]/Table14[[#This Row],[Distance]]</f>
        <v>258.71471123977153</v>
      </c>
      <c r="O219" t="str">
        <f t="shared" ca="1" si="44"/>
        <v>Expedite</v>
      </c>
    </row>
    <row r="220" spans="1:15" x14ac:dyDescent="0.55000000000000004">
      <c r="A220" t="s">
        <v>11</v>
      </c>
      <c r="B220">
        <f t="shared" ca="1" si="37"/>
        <v>0.57108943277957103</v>
      </c>
      <c r="C220" t="str" cm="1">
        <f t="array" aca="1" ref="C220" ca="1">INDEX(A:A,RANK(B220,B:B))</f>
        <v>CENTRAL STICKS S R O</v>
      </c>
      <c r="D220" s="1">
        <f t="shared" ca="1" si="38"/>
        <v>14620.212717128094</v>
      </c>
      <c r="E220" s="2">
        <f t="shared" ca="1" si="39"/>
        <v>1153.5347833814064</v>
      </c>
      <c r="F220" s="1">
        <f ca="1">IF(Table14[[#This Row],[Column1]]&gt;(0.49),NORMINV(RAND(), 120, 5.7),(RAND()*100+200))</f>
        <v>117.92348094057269</v>
      </c>
      <c r="G220">
        <f t="shared" ca="1" si="40"/>
        <v>0.7757646698009375</v>
      </c>
      <c r="H220">
        <f t="shared" ca="1" si="34"/>
        <v>0</v>
      </c>
      <c r="I220" s="3">
        <f t="shared" ca="1" si="41"/>
        <v>1347.1445356582185</v>
      </c>
      <c r="J220" s="5">
        <f t="shared" ca="1" si="35"/>
        <v>44489</v>
      </c>
      <c r="K220" s="5">
        <f t="shared" ca="1" si="42"/>
        <v>44491</v>
      </c>
      <c r="L220" s="5">
        <f t="shared" ca="1" si="36"/>
        <v>44492</v>
      </c>
      <c r="M220" s="5">
        <f t="shared" ca="1" si="43"/>
        <v>44505</v>
      </c>
      <c r="N220" s="2">
        <f ca="1">Table14[[#This Row],[Shipping/frieght]]+Table14[[#This Row],[Expedite fees]]/Table14[[#This Row],[Distance]]</f>
        <v>117.92348094057269</v>
      </c>
      <c r="O220" t="str">
        <f t="shared" ca="1" si="44"/>
        <v>Expedite</v>
      </c>
    </row>
    <row r="221" spans="1:15" x14ac:dyDescent="0.55000000000000004">
      <c r="A221" t="s">
        <v>12</v>
      </c>
      <c r="B221">
        <f t="shared" ca="1" si="37"/>
        <v>0.17642326081694182</v>
      </c>
      <c r="C221" t="str" cm="1">
        <f t="array" aca="1" ref="C221" ca="1">INDEX(A:A,RANK(B221,B:B))</f>
        <v>CENTRAL STICKS S R O</v>
      </c>
      <c r="D221" s="1">
        <f t="shared" ca="1" si="38"/>
        <v>19174.755426034641</v>
      </c>
      <c r="E221" s="2">
        <f t="shared" ca="1" si="39"/>
        <v>1512.8882031141331</v>
      </c>
      <c r="F221" s="1">
        <f ca="1">IF(Table14[[#This Row],[Column1]]&gt;(0.49),NORMINV(RAND(), 120, 5.7),(RAND()*100+200))</f>
        <v>264.26938560511275</v>
      </c>
      <c r="G221">
        <f t="shared" ca="1" si="40"/>
        <v>0.10705202322361684</v>
      </c>
      <c r="H221">
        <f t="shared" ca="1" si="34"/>
        <v>0</v>
      </c>
      <c r="I221" s="3">
        <f t="shared" ca="1" si="41"/>
        <v>971.66423805137515</v>
      </c>
      <c r="J221" s="5">
        <f t="shared" ca="1" si="35"/>
        <v>44273</v>
      </c>
      <c r="K221" s="5">
        <f t="shared" ca="1" si="42"/>
        <v>44298</v>
      </c>
      <c r="L221" s="5">
        <f t="shared" ca="1" si="36"/>
        <v>44341</v>
      </c>
      <c r="M221" s="5">
        <f t="shared" ca="1" si="43"/>
        <v>44312</v>
      </c>
      <c r="N221" s="2">
        <f ca="1">Table14[[#This Row],[Shipping/frieght]]+Table14[[#This Row],[Expedite fees]]/Table14[[#This Row],[Distance]]</f>
        <v>264.26938560511275</v>
      </c>
      <c r="O221" t="str">
        <f t="shared" ca="1" si="44"/>
        <v>Standard</v>
      </c>
    </row>
    <row r="222" spans="1:15" x14ac:dyDescent="0.55000000000000004">
      <c r="A222" t="s">
        <v>13</v>
      </c>
      <c r="B222">
        <f t="shared" ca="1" si="37"/>
        <v>0.70569764046206818</v>
      </c>
      <c r="C222" t="str" cm="1">
        <f t="array" aca="1" ref="C222" ca="1">INDEX(A:A,RANK(B222,B:B))</f>
        <v>CENTRAL STICKS S.R.O.</v>
      </c>
      <c r="D222" s="1">
        <f t="shared" ca="1" si="38"/>
        <v>13310.805444523059</v>
      </c>
      <c r="E222" s="2">
        <f t="shared" ca="1" si="39"/>
        <v>1050.2225495728694</v>
      </c>
      <c r="F222" s="1">
        <f ca="1">IF(Table14[[#This Row],[Column1]]&gt;(0.49),NORMINV(RAND(), 120, 5.7),(RAND()*100+200))</f>
        <v>117.04051819288148</v>
      </c>
      <c r="G222">
        <f t="shared" ca="1" si="40"/>
        <v>0.77725963059807579</v>
      </c>
      <c r="H222">
        <f t="shared" ca="1" si="34"/>
        <v>0</v>
      </c>
      <c r="I222" s="3">
        <f t="shared" ca="1" si="41"/>
        <v>589.1196299811096</v>
      </c>
      <c r="J222" s="5">
        <f t="shared" ca="1" si="35"/>
        <v>44472</v>
      </c>
      <c r="K222" s="5">
        <f t="shared" ca="1" si="42"/>
        <v>44482</v>
      </c>
      <c r="L222" s="5">
        <f t="shared" ca="1" si="36"/>
        <v>44484</v>
      </c>
      <c r="M222" s="5">
        <f t="shared" ca="1" si="43"/>
        <v>44496</v>
      </c>
      <c r="N222" s="2">
        <f ca="1">Table14[[#This Row],[Shipping/frieght]]+Table14[[#This Row],[Expedite fees]]/Table14[[#This Row],[Distance]]</f>
        <v>117.04051819288148</v>
      </c>
      <c r="O222" t="str">
        <f t="shared" ca="1" si="44"/>
        <v>Expedite</v>
      </c>
    </row>
    <row r="223" spans="1:15" x14ac:dyDescent="0.55000000000000004">
      <c r="A223" t="s">
        <v>14</v>
      </c>
      <c r="B223">
        <f t="shared" ca="1" si="37"/>
        <v>0.18691137998012963</v>
      </c>
      <c r="C223" t="str" cm="1">
        <f t="array" aca="1" ref="C223" ca="1">INDEX(A:A,RANK(B223,B:B))</f>
        <v>POSIMAT S.A.</v>
      </c>
      <c r="D223" s="1">
        <f t="shared" ca="1" si="38"/>
        <v>3467.225900918811</v>
      </c>
      <c r="E223" s="2">
        <f t="shared" ca="1" si="39"/>
        <v>273.56412358249418</v>
      </c>
      <c r="F223" s="1">
        <f ca="1">IF(Table14[[#This Row],[Column1]]&gt;(0.49),NORMINV(RAND(), 120, 5.7),(RAND()*100+200))</f>
        <v>265.84552218866258</v>
      </c>
      <c r="G223">
        <f t="shared" ca="1" si="40"/>
        <v>0.86207671973272892</v>
      </c>
      <c r="H223">
        <f t="shared" ca="1" si="34"/>
        <v>500</v>
      </c>
      <c r="I223" s="3">
        <f t="shared" ca="1" si="41"/>
        <v>1278.7838716714205</v>
      </c>
      <c r="J223" s="5">
        <f t="shared" ca="1" si="35"/>
        <v>44434</v>
      </c>
      <c r="K223" s="5">
        <f t="shared" ca="1" si="42"/>
        <v>44457</v>
      </c>
      <c r="L223" s="5">
        <f t="shared" ca="1" si="36"/>
        <v>44477</v>
      </c>
      <c r="M223" s="5">
        <f t="shared" ca="1" si="43"/>
        <v>44471</v>
      </c>
      <c r="N223" s="2">
        <f ca="1">Table14[[#This Row],[Shipping/frieght]]+Table14[[#This Row],[Expedite fees]]/Table14[[#This Row],[Distance]]</f>
        <v>266.23651867452418</v>
      </c>
      <c r="O223" t="str">
        <f t="shared" ca="1" si="44"/>
        <v>Standard</v>
      </c>
    </row>
    <row r="224" spans="1:15" x14ac:dyDescent="0.55000000000000004">
      <c r="A224" t="s">
        <v>16</v>
      </c>
      <c r="B224">
        <f t="shared" ca="1" si="37"/>
        <v>0.82397930097121919</v>
      </c>
      <c r="C224" t="str" cm="1">
        <f t="array" aca="1" ref="C224" ca="1">INDEX(A:A,RANK(B224,B:B))</f>
        <v>CENTRAL STICKS S R O</v>
      </c>
      <c r="D224" s="1">
        <f t="shared" ca="1" si="38"/>
        <v>8749.5112357782818</v>
      </c>
      <c r="E224" s="2">
        <f t="shared" ca="1" si="39"/>
        <v>690.33643650290639</v>
      </c>
      <c r="F224" s="1">
        <f ca="1">IF(Table14[[#This Row],[Column1]]&gt;(0.49),NORMINV(RAND(), 120, 5.7),(RAND()*100+200))</f>
        <v>109.90139378043936</v>
      </c>
      <c r="G224">
        <f t="shared" ca="1" si="40"/>
        <v>0.8356804006089088</v>
      </c>
      <c r="H224">
        <f t="shared" ca="1" si="34"/>
        <v>0</v>
      </c>
      <c r="I224" s="3">
        <f t="shared" ca="1" si="41"/>
        <v>1421.6736176568038</v>
      </c>
      <c r="J224" s="5">
        <f t="shared" ca="1" si="35"/>
        <v>44492</v>
      </c>
      <c r="K224" s="5">
        <f t="shared" ca="1" si="42"/>
        <v>44493</v>
      </c>
      <c r="L224" s="5">
        <f t="shared" ca="1" si="36"/>
        <v>44494</v>
      </c>
      <c r="M224" s="5">
        <f t="shared" ca="1" si="43"/>
        <v>44507</v>
      </c>
      <c r="N224" s="2">
        <f ca="1">Table14[[#This Row],[Shipping/frieght]]+Table14[[#This Row],[Expedite fees]]/Table14[[#This Row],[Distance]]</f>
        <v>109.90139378043936</v>
      </c>
      <c r="O224" t="str">
        <f t="shared" ca="1" si="44"/>
        <v>Expedite</v>
      </c>
    </row>
    <row r="225" spans="1:15" x14ac:dyDescent="0.55000000000000004">
      <c r="A225" t="s">
        <v>15</v>
      </c>
      <c r="B225">
        <f t="shared" ca="1" si="37"/>
        <v>0.97595827392488121</v>
      </c>
      <c r="C225" t="str" cm="1">
        <f t="array" aca="1" ref="C225" ca="1">INDEX(A:A,RANK(B225,B:B))</f>
        <v>POSIMAT S.A.</v>
      </c>
      <c r="D225" s="1">
        <f t="shared" ca="1" si="38"/>
        <v>13749.764805805036</v>
      </c>
      <c r="E225" s="2">
        <f t="shared" ca="1" si="39"/>
        <v>1084.8564431780173</v>
      </c>
      <c r="F225" s="1">
        <f ca="1">IF(Table14[[#This Row],[Column1]]&gt;(0.49),NORMINV(RAND(), 120, 5.7),(RAND()*100+200))</f>
        <v>119.65244809313319</v>
      </c>
      <c r="G225">
        <f t="shared" ca="1" si="40"/>
        <v>0.29392500124615961</v>
      </c>
      <c r="H225">
        <f t="shared" ca="1" si="34"/>
        <v>0</v>
      </c>
      <c r="I225" s="3">
        <f t="shared" ca="1" si="41"/>
        <v>1074.4021167412409</v>
      </c>
      <c r="J225" s="5">
        <f t="shared" ca="1" si="35"/>
        <v>44330</v>
      </c>
      <c r="K225" s="5">
        <f t="shared" ca="1" si="42"/>
        <v>44413</v>
      </c>
      <c r="L225" s="5">
        <f t="shared" ca="1" si="36"/>
        <v>44499</v>
      </c>
      <c r="M225" s="5">
        <f t="shared" ca="1" si="43"/>
        <v>44427</v>
      </c>
      <c r="N225" s="2">
        <f ca="1">Table14[[#This Row],[Shipping/frieght]]+Table14[[#This Row],[Expedite fees]]/Table14[[#This Row],[Distance]]</f>
        <v>119.65244809313319</v>
      </c>
      <c r="O225" t="str">
        <f t="shared" ca="1" si="44"/>
        <v>Standard</v>
      </c>
    </row>
    <row r="226" spans="1:15" x14ac:dyDescent="0.55000000000000004">
      <c r="A226" t="s">
        <v>9</v>
      </c>
      <c r="B226">
        <f t="shared" ca="1" si="37"/>
        <v>0.79397475674208584</v>
      </c>
      <c r="C226" t="str" cm="1">
        <f t="array" aca="1" ref="C226" ca="1">INDEX(A:A,RANK(B226,B:B))</f>
        <v>H&amp;R SOUTH AFRICA (PTY) LTD</v>
      </c>
      <c r="D226" s="1">
        <f t="shared" ca="1" si="38"/>
        <v>17274.138337928525</v>
      </c>
      <c r="E226" s="2">
        <f t="shared" ca="1" si="39"/>
        <v>1362.9295148625606</v>
      </c>
      <c r="F226" s="1">
        <f ca="1">IF(Table14[[#This Row],[Column1]]&gt;(0.49),NORMINV(RAND(), 120, 5.7),(RAND()*100+200))</f>
        <v>127.98610723576546</v>
      </c>
      <c r="G226">
        <f t="shared" ca="1" si="40"/>
        <v>3.1813023396506046E-2</v>
      </c>
      <c r="H226">
        <f t="shared" ca="1" si="34"/>
        <v>0</v>
      </c>
      <c r="I226" s="3">
        <f t="shared" ca="1" si="41"/>
        <v>713.78559219546696</v>
      </c>
      <c r="J226" s="5">
        <f t="shared" ca="1" si="35"/>
        <v>44288</v>
      </c>
      <c r="K226" s="5">
        <f t="shared" ca="1" si="42"/>
        <v>44292</v>
      </c>
      <c r="L226" s="5">
        <f t="shared" ca="1" si="36"/>
        <v>44294</v>
      </c>
      <c r="M226" s="5">
        <f t="shared" ca="1" si="43"/>
        <v>44306</v>
      </c>
      <c r="N226" s="2">
        <f ca="1">Table14[[#This Row],[Shipping/frieght]]+Table14[[#This Row],[Expedite fees]]/Table14[[#This Row],[Distance]]</f>
        <v>127.98610723576546</v>
      </c>
      <c r="O226" t="str">
        <f t="shared" ca="1" si="44"/>
        <v>Expedite</v>
      </c>
    </row>
    <row r="227" spans="1:15" x14ac:dyDescent="0.55000000000000004">
      <c r="A227" t="s">
        <v>10</v>
      </c>
      <c r="B227">
        <f t="shared" ca="1" si="37"/>
        <v>0.2204305000415665</v>
      </c>
      <c r="C227" t="str" cm="1">
        <f t="array" aca="1" ref="C227" ca="1">INDEX(A:A,RANK(B227,B:B))</f>
        <v>H&amp;R SOUTH AFRICA (PTY) LTD</v>
      </c>
      <c r="D227" s="1">
        <f t="shared" ca="1" si="38"/>
        <v>3131.6078650827949</v>
      </c>
      <c r="E227" s="2">
        <f t="shared" ca="1" si="39"/>
        <v>247.08386055503252</v>
      </c>
      <c r="F227" s="1">
        <f ca="1">IF(Table14[[#This Row],[Column1]]&gt;(0.49),NORMINV(RAND(), 120, 5.7),(RAND()*100+200))</f>
        <v>233.06642225573688</v>
      </c>
      <c r="G227">
        <f t="shared" ca="1" si="40"/>
        <v>0.4813622167294116</v>
      </c>
      <c r="H227">
        <f t="shared" ca="1" si="34"/>
        <v>0</v>
      </c>
      <c r="I227" s="3">
        <f t="shared" ca="1" si="41"/>
        <v>1332.9714222335956</v>
      </c>
      <c r="J227" s="5">
        <f t="shared" ca="1" si="35"/>
        <v>44277</v>
      </c>
      <c r="K227" s="5">
        <f t="shared" ca="1" si="42"/>
        <v>44325</v>
      </c>
      <c r="L227" s="5">
        <f t="shared" ca="1" si="36"/>
        <v>44420</v>
      </c>
      <c r="M227" s="5">
        <f t="shared" ca="1" si="43"/>
        <v>44339</v>
      </c>
      <c r="N227" s="2">
        <f ca="1">Table14[[#This Row],[Shipping/frieght]]+Table14[[#This Row],[Expedite fees]]/Table14[[#This Row],[Distance]]</f>
        <v>233.06642225573688</v>
      </c>
      <c r="O227" t="str">
        <f t="shared" ca="1" si="44"/>
        <v>Standard</v>
      </c>
    </row>
    <row r="228" spans="1:15" x14ac:dyDescent="0.55000000000000004">
      <c r="A228" t="s">
        <v>11</v>
      </c>
      <c r="B228">
        <f t="shared" ca="1" si="37"/>
        <v>0.76844268517146919</v>
      </c>
      <c r="C228" t="str" cm="1">
        <f t="array" aca="1" ref="C228" ca="1">INDEX(A:A,RANK(B228,B:B))</f>
        <v>H&amp;R SOUTH AFRICA (PTY) LTD</v>
      </c>
      <c r="D228" s="1">
        <f t="shared" ca="1" si="38"/>
        <v>16226.821029010627</v>
      </c>
      <c r="E228" s="2">
        <f t="shared" ca="1" si="39"/>
        <v>1280.2961791889384</v>
      </c>
      <c r="F228" s="1">
        <f ca="1">IF(Table14[[#This Row],[Column1]]&gt;(0.49),NORMINV(RAND(), 120, 5.7),(RAND()*100+200))</f>
        <v>122.50766077981156</v>
      </c>
      <c r="G228">
        <f t="shared" ca="1" si="40"/>
        <v>0.59855138862793866</v>
      </c>
      <c r="H228">
        <f t="shared" ca="1" si="34"/>
        <v>500</v>
      </c>
      <c r="I228" s="3">
        <f t="shared" ca="1" si="41"/>
        <v>951.58626064676832</v>
      </c>
      <c r="J228" s="5">
        <f t="shared" ca="1" si="35"/>
        <v>44320</v>
      </c>
      <c r="K228" s="5">
        <f t="shared" ca="1" si="42"/>
        <v>44439</v>
      </c>
      <c r="L228" s="5">
        <f t="shared" ca="1" si="36"/>
        <v>44500</v>
      </c>
      <c r="M228" s="5">
        <f t="shared" ca="1" si="43"/>
        <v>44453</v>
      </c>
      <c r="N228" s="2">
        <f ca="1">Table14[[#This Row],[Shipping/frieght]]+Table14[[#This Row],[Expedite fees]]/Table14[[#This Row],[Distance]]</f>
        <v>123.03309921947563</v>
      </c>
      <c r="O228" t="str">
        <f t="shared" ca="1" si="44"/>
        <v>Standard</v>
      </c>
    </row>
    <row r="229" spans="1:15" x14ac:dyDescent="0.55000000000000004">
      <c r="A229" t="s">
        <v>12</v>
      </c>
      <c r="B229">
        <f t="shared" ca="1" si="37"/>
        <v>0.80770648758560681</v>
      </c>
      <c r="C229" t="str" cm="1">
        <f t="array" aca="1" ref="C229" ca="1">INDEX(A:A,RANK(B229,B:B))</f>
        <v>POSIMAT S.A.</v>
      </c>
      <c r="D229" s="1">
        <f t="shared" ca="1" si="38"/>
        <v>10723.425567307275</v>
      </c>
      <c r="E229" s="2">
        <f t="shared" ca="1" si="39"/>
        <v>846.07827726054393</v>
      </c>
      <c r="F229" s="1">
        <f ca="1">IF(Table14[[#This Row],[Column1]]&gt;(0.49),NORMINV(RAND(), 120, 5.7),(RAND()*100+200))</f>
        <v>115.11788075033404</v>
      </c>
      <c r="G229">
        <f t="shared" ca="1" si="40"/>
        <v>9.7174210847950304E-2</v>
      </c>
      <c r="H229">
        <f t="shared" ca="1" si="34"/>
        <v>0</v>
      </c>
      <c r="I229" s="3">
        <f t="shared" ca="1" si="41"/>
        <v>1484.6739025695301</v>
      </c>
      <c r="J229" s="5">
        <f t="shared" ca="1" si="35"/>
        <v>44309</v>
      </c>
      <c r="K229" s="5">
        <f t="shared" ca="1" si="42"/>
        <v>44491</v>
      </c>
      <c r="L229" s="5">
        <f t="shared" ca="1" si="36"/>
        <v>44497</v>
      </c>
      <c r="M229" s="5">
        <f t="shared" ca="1" si="43"/>
        <v>44505</v>
      </c>
      <c r="N229" s="2">
        <f ca="1">Table14[[#This Row],[Shipping/frieght]]+Table14[[#This Row],[Expedite fees]]/Table14[[#This Row],[Distance]]</f>
        <v>115.11788075033404</v>
      </c>
      <c r="O229" t="str">
        <f t="shared" ca="1" si="44"/>
        <v>Expedite</v>
      </c>
    </row>
    <row r="230" spans="1:15" x14ac:dyDescent="0.55000000000000004">
      <c r="A230" t="s">
        <v>13</v>
      </c>
      <c r="B230">
        <f t="shared" ca="1" si="37"/>
        <v>0.4390368616474396</v>
      </c>
      <c r="C230" t="str" cm="1">
        <f t="array" aca="1" ref="C230" ca="1">INDEX(A:A,RANK(B230,B:B))</f>
        <v>UNILEVER ASIA PRIVATE LIMITED</v>
      </c>
      <c r="D230" s="1">
        <f t="shared" ca="1" si="38"/>
        <v>12650.942452449517</v>
      </c>
      <c r="E230" s="2">
        <f t="shared" ca="1" si="39"/>
        <v>998.15935949826689</v>
      </c>
      <c r="F230" s="1">
        <f ca="1">IF(Table14[[#This Row],[Column1]]&gt;(0.49),NORMINV(RAND(), 120, 5.7),(RAND()*100+200))</f>
        <v>286.04314602823979</v>
      </c>
      <c r="G230">
        <f t="shared" ca="1" si="40"/>
        <v>4.1606020254791432E-2</v>
      </c>
      <c r="H230">
        <f t="shared" ca="1" si="34"/>
        <v>0</v>
      </c>
      <c r="I230" s="3">
        <f t="shared" ca="1" si="41"/>
        <v>1199.870999149791</v>
      </c>
      <c r="J230" s="5">
        <f t="shared" ca="1" si="35"/>
        <v>44363</v>
      </c>
      <c r="K230" s="5">
        <f t="shared" ca="1" si="42"/>
        <v>44440</v>
      </c>
      <c r="L230" s="5">
        <f t="shared" ca="1" si="36"/>
        <v>44464</v>
      </c>
      <c r="M230" s="5">
        <f t="shared" ca="1" si="43"/>
        <v>44454</v>
      </c>
      <c r="N230" s="2">
        <f ca="1">Table14[[#This Row],[Shipping/frieght]]+Table14[[#This Row],[Expedite fees]]/Table14[[#This Row],[Distance]]</f>
        <v>286.04314602823979</v>
      </c>
      <c r="O230" t="str">
        <f t="shared" ca="1" si="44"/>
        <v>Standard</v>
      </c>
    </row>
    <row r="231" spans="1:15" x14ac:dyDescent="0.55000000000000004">
      <c r="A231" t="s">
        <v>14</v>
      </c>
      <c r="B231">
        <f t="shared" ca="1" si="37"/>
        <v>0.36531009005793369</v>
      </c>
      <c r="C231" t="str" cm="1">
        <f t="array" aca="1" ref="C231" ca="1">INDEX(A:A,RANK(B231,B:B))</f>
        <v>CENTRAL STICKS S R O</v>
      </c>
      <c r="D231" s="1">
        <f t="shared" ca="1" si="38"/>
        <v>7472.2109848153259</v>
      </c>
      <c r="E231" s="2">
        <f t="shared" ca="1" si="39"/>
        <v>589.55744670192917</v>
      </c>
      <c r="F231" s="1">
        <f ca="1">IF(Table14[[#This Row],[Column1]]&gt;(0.49),NORMINV(RAND(), 120, 5.7),(RAND()*100+200))</f>
        <v>205.53592131901723</v>
      </c>
      <c r="G231">
        <f t="shared" ca="1" si="40"/>
        <v>0.3812203249679903</v>
      </c>
      <c r="H231">
        <f t="shared" ca="1" si="34"/>
        <v>0</v>
      </c>
      <c r="I231" s="3">
        <f t="shared" ca="1" si="41"/>
        <v>1438.5770408056346</v>
      </c>
      <c r="J231" s="5">
        <f t="shared" ca="1" si="35"/>
        <v>44431</v>
      </c>
      <c r="K231" s="5">
        <f t="shared" ca="1" si="42"/>
        <v>44473</v>
      </c>
      <c r="L231" s="5">
        <f t="shared" ca="1" si="36"/>
        <v>44489</v>
      </c>
      <c r="M231" s="5">
        <f t="shared" ca="1" si="43"/>
        <v>44487</v>
      </c>
      <c r="N231" s="2">
        <f ca="1">Table14[[#This Row],[Shipping/frieght]]+Table14[[#This Row],[Expedite fees]]/Table14[[#This Row],[Distance]]</f>
        <v>205.53592131901723</v>
      </c>
      <c r="O231" t="str">
        <f t="shared" ca="1" si="44"/>
        <v>Standard</v>
      </c>
    </row>
    <row r="232" spans="1:15" x14ac:dyDescent="0.55000000000000004">
      <c r="A232" t="s">
        <v>16</v>
      </c>
      <c r="B232">
        <f t="shared" ca="1" si="37"/>
        <v>0.92326881177847264</v>
      </c>
      <c r="C232" t="str" cm="1">
        <f t="array" aca="1" ref="C232" ca="1">INDEX(A:A,RANK(B232,B:B))</f>
        <v>POSIMAT S.A.</v>
      </c>
      <c r="D232" s="1">
        <f t="shared" ca="1" si="38"/>
        <v>7235.8654884511561</v>
      </c>
      <c r="E232" s="2">
        <f t="shared" ca="1" si="39"/>
        <v>570.90978703879625</v>
      </c>
      <c r="F232" s="1">
        <f ca="1">IF(Table14[[#This Row],[Column1]]&gt;(0.49),NORMINV(RAND(), 120, 5.7),(RAND()*100+200))</f>
        <v>122.23178623994454</v>
      </c>
      <c r="G232">
        <f t="shared" ca="1" si="40"/>
        <v>0.83379339574304279</v>
      </c>
      <c r="H232">
        <f t="shared" ca="1" si="34"/>
        <v>0</v>
      </c>
      <c r="I232" s="3">
        <f t="shared" ca="1" si="41"/>
        <v>1125.3562146779859</v>
      </c>
      <c r="J232" s="5">
        <f t="shared" ca="1" si="35"/>
        <v>44489</v>
      </c>
      <c r="K232" s="5">
        <f t="shared" ca="1" si="42"/>
        <v>44493</v>
      </c>
      <c r="L232" s="5">
        <f t="shared" ca="1" si="36"/>
        <v>44497</v>
      </c>
      <c r="M232" s="5">
        <f t="shared" ca="1" si="43"/>
        <v>44507</v>
      </c>
      <c r="N232" s="2">
        <f ca="1">Table14[[#This Row],[Shipping/frieght]]+Table14[[#This Row],[Expedite fees]]/Table14[[#This Row],[Distance]]</f>
        <v>122.23178623994454</v>
      </c>
      <c r="O232" t="str">
        <f t="shared" ca="1" si="44"/>
        <v>Expedite</v>
      </c>
    </row>
    <row r="233" spans="1:15" x14ac:dyDescent="0.55000000000000004">
      <c r="A233" t="s">
        <v>15</v>
      </c>
      <c r="B233">
        <f t="shared" ca="1" si="37"/>
        <v>0.91266947646462626</v>
      </c>
      <c r="C233" t="str" cm="1">
        <f t="array" aca="1" ref="C233" ca="1">INDEX(A:A,RANK(B233,B:B))</f>
        <v>CENTRAL STICKS S R O</v>
      </c>
      <c r="D233" s="1">
        <f t="shared" ca="1" si="38"/>
        <v>8889.2220419198929</v>
      </c>
      <c r="E233" s="2">
        <f t="shared" ca="1" si="39"/>
        <v>701.35961910747949</v>
      </c>
      <c r="F233" s="1">
        <f ca="1">IF(Table14[[#This Row],[Column1]]&gt;(0.49),NORMINV(RAND(), 120, 5.7),(RAND()*100+200))</f>
        <v>124.16582169332173</v>
      </c>
      <c r="G233">
        <f t="shared" ca="1" si="40"/>
        <v>0.3489533261974529</v>
      </c>
      <c r="H233">
        <f t="shared" ca="1" si="34"/>
        <v>0</v>
      </c>
      <c r="I233" s="3">
        <f t="shared" ca="1" si="41"/>
        <v>2071.6671210499603</v>
      </c>
      <c r="J233" s="5">
        <f t="shared" ca="1" si="35"/>
        <v>44446</v>
      </c>
      <c r="K233" s="5">
        <f t="shared" ca="1" si="42"/>
        <v>44451</v>
      </c>
      <c r="L233" s="5">
        <f t="shared" ca="1" si="36"/>
        <v>44455</v>
      </c>
      <c r="M233" s="5">
        <f t="shared" ca="1" si="43"/>
        <v>44465</v>
      </c>
      <c r="N233" s="2">
        <f ca="1">Table14[[#This Row],[Shipping/frieght]]+Table14[[#This Row],[Expedite fees]]/Table14[[#This Row],[Distance]]</f>
        <v>124.16582169332173</v>
      </c>
      <c r="O233" t="str">
        <f t="shared" ca="1" si="44"/>
        <v>Expedite</v>
      </c>
    </row>
    <row r="234" spans="1:15" x14ac:dyDescent="0.55000000000000004">
      <c r="A234" t="s">
        <v>9</v>
      </c>
      <c r="B234">
        <f t="shared" ca="1" si="37"/>
        <v>0.55420914780586106</v>
      </c>
      <c r="C234" t="str" cm="1">
        <f t="array" aca="1" ref="C234" ca="1">INDEX(A:A,RANK(B234,B:B))</f>
        <v>POSIMAT S.A.</v>
      </c>
      <c r="D234" s="1">
        <f t="shared" ca="1" si="38"/>
        <v>4053.7548125528901</v>
      </c>
      <c r="E234" s="2">
        <f t="shared" ca="1" si="39"/>
        <v>319.84125471042302</v>
      </c>
      <c r="F234" s="1">
        <f ca="1">IF(Table14[[#This Row],[Column1]]&gt;(0.49),NORMINV(RAND(), 120, 5.7),(RAND()*100+200))</f>
        <v>123.781842526215</v>
      </c>
      <c r="G234">
        <f t="shared" ca="1" si="40"/>
        <v>0.83329256982263378</v>
      </c>
      <c r="H234">
        <f t="shared" ca="1" si="34"/>
        <v>500</v>
      </c>
      <c r="I234" s="3">
        <f t="shared" ca="1" si="41"/>
        <v>106.46677065396761</v>
      </c>
      <c r="J234" s="5">
        <f t="shared" ca="1" si="35"/>
        <v>44453</v>
      </c>
      <c r="K234" s="5">
        <f t="shared" ca="1" si="42"/>
        <v>44456</v>
      </c>
      <c r="L234" s="5">
        <f t="shared" ca="1" si="36"/>
        <v>44477</v>
      </c>
      <c r="M234" s="5">
        <f t="shared" ca="1" si="43"/>
        <v>44470</v>
      </c>
      <c r="N234" s="2">
        <f ca="1">Table14[[#This Row],[Shipping/frieght]]+Table14[[#This Row],[Expedite fees]]/Table14[[#This Row],[Distance]]</f>
        <v>128.47814351222942</v>
      </c>
      <c r="O234" t="str">
        <f t="shared" ca="1" si="44"/>
        <v>Standard</v>
      </c>
    </row>
    <row r="235" spans="1:15" x14ac:dyDescent="0.55000000000000004">
      <c r="A235" t="s">
        <v>10</v>
      </c>
      <c r="B235">
        <f t="shared" ca="1" si="37"/>
        <v>0.63983419917772733</v>
      </c>
      <c r="C235" t="str" cm="1">
        <f t="array" aca="1" ref="C235" ca="1">INDEX(A:A,RANK(B235,B:B))</f>
        <v>H&amp;R SOUTH AFRICA (PTY) LTD</v>
      </c>
      <c r="D235" s="1">
        <f t="shared" ca="1" si="38"/>
        <v>8938.6080262905634</v>
      </c>
      <c r="E235" s="2">
        <f t="shared" ca="1" si="39"/>
        <v>705.25617327432542</v>
      </c>
      <c r="F235" s="1">
        <f ca="1">IF(Table14[[#This Row],[Column1]]&gt;(0.49),NORMINV(RAND(), 120, 5.7),(RAND()*100+200))</f>
        <v>120.61404035563361</v>
      </c>
      <c r="G235">
        <f t="shared" ca="1" si="40"/>
        <v>5.1224676354802878E-2</v>
      </c>
      <c r="H235">
        <f t="shared" ca="1" si="34"/>
        <v>0</v>
      </c>
      <c r="I235" s="3">
        <f t="shared" ca="1" si="41"/>
        <v>2014.6271422384157</v>
      </c>
      <c r="J235" s="5">
        <f t="shared" ca="1" si="35"/>
        <v>44448</v>
      </c>
      <c r="K235" s="5">
        <f t="shared" ca="1" si="42"/>
        <v>44462</v>
      </c>
      <c r="L235" s="5">
        <f t="shared" ca="1" si="36"/>
        <v>44497</v>
      </c>
      <c r="M235" s="5">
        <f t="shared" ca="1" si="43"/>
        <v>44476</v>
      </c>
      <c r="N235" s="2">
        <f ca="1">Table14[[#This Row],[Shipping/frieght]]+Table14[[#This Row],[Expedite fees]]/Table14[[#This Row],[Distance]]</f>
        <v>120.61404035563361</v>
      </c>
      <c r="O235" t="str">
        <f t="shared" ca="1" si="44"/>
        <v>Standard</v>
      </c>
    </row>
    <row r="236" spans="1:15" x14ac:dyDescent="0.55000000000000004">
      <c r="A236" t="s">
        <v>11</v>
      </c>
      <c r="B236">
        <f t="shared" ca="1" si="37"/>
        <v>0.80704203590384405</v>
      </c>
      <c r="C236" t="str" cm="1">
        <f t="array" aca="1" ref="C236" ca="1">INDEX(A:A,RANK(B236,B:B))</f>
        <v>CENTRAL STICKS S.R.O.</v>
      </c>
      <c r="D236" s="1">
        <f t="shared" ca="1" si="38"/>
        <v>7466.340588645</v>
      </c>
      <c r="E236" s="2">
        <f t="shared" ca="1" si="39"/>
        <v>589.09427244409051</v>
      </c>
      <c r="F236" s="1">
        <f ca="1">IF(Table14[[#This Row],[Column1]]&gt;(0.49),NORMINV(RAND(), 120, 5.7),(RAND()*100+200))</f>
        <v>120.03912273904737</v>
      </c>
      <c r="G236">
        <f t="shared" ca="1" si="40"/>
        <v>0.13286180656459634</v>
      </c>
      <c r="H236">
        <f t="shared" ca="1" si="34"/>
        <v>0</v>
      </c>
      <c r="I236" s="3">
        <f t="shared" ca="1" si="41"/>
        <v>1304.803664672482</v>
      </c>
      <c r="J236" s="5">
        <f t="shared" ca="1" si="35"/>
        <v>44460</v>
      </c>
      <c r="K236" s="5">
        <f t="shared" ca="1" si="42"/>
        <v>44462</v>
      </c>
      <c r="L236" s="5">
        <f t="shared" ca="1" si="36"/>
        <v>44477</v>
      </c>
      <c r="M236" s="5">
        <f t="shared" ca="1" si="43"/>
        <v>44476</v>
      </c>
      <c r="N236" s="2">
        <f ca="1">Table14[[#This Row],[Shipping/frieght]]+Table14[[#This Row],[Expedite fees]]/Table14[[#This Row],[Distance]]</f>
        <v>120.03912273904737</v>
      </c>
      <c r="O236" t="str">
        <f t="shared" ca="1" si="44"/>
        <v>Standard</v>
      </c>
    </row>
    <row r="237" spans="1:15" x14ac:dyDescent="0.55000000000000004">
      <c r="A237" t="s">
        <v>12</v>
      </c>
      <c r="B237">
        <f t="shared" ca="1" si="37"/>
        <v>0.96027288815978107</v>
      </c>
      <c r="C237" t="str" cm="1">
        <f t="array" aca="1" ref="C237" ca="1">INDEX(A:A,RANK(B237,B:B))</f>
        <v>POSIMAT S.A.</v>
      </c>
      <c r="D237" s="1">
        <f t="shared" ca="1" si="38"/>
        <v>3386.1440074841507</v>
      </c>
      <c r="E237" s="2">
        <f t="shared" ca="1" si="39"/>
        <v>267.16676219049947</v>
      </c>
      <c r="F237" s="1">
        <f ca="1">IF(Table14[[#This Row],[Column1]]&gt;(0.49),NORMINV(RAND(), 120, 5.7),(RAND()*100+200))</f>
        <v>119.10748909571609</v>
      </c>
      <c r="G237">
        <f t="shared" ca="1" si="40"/>
        <v>0.50762331509609049</v>
      </c>
      <c r="H237">
        <f t="shared" ca="1" si="34"/>
        <v>0</v>
      </c>
      <c r="I237" s="3">
        <f t="shared" ca="1" si="41"/>
        <v>1688.3731222364177</v>
      </c>
      <c r="J237" s="5">
        <f t="shared" ca="1" si="35"/>
        <v>44378</v>
      </c>
      <c r="K237" s="5">
        <f t="shared" ca="1" si="42"/>
        <v>44417</v>
      </c>
      <c r="L237" s="5">
        <f t="shared" ca="1" si="36"/>
        <v>44446</v>
      </c>
      <c r="M237" s="5">
        <f t="shared" ca="1" si="43"/>
        <v>44431</v>
      </c>
      <c r="N237" s="2">
        <f ca="1">Table14[[#This Row],[Shipping/frieght]]+Table14[[#This Row],[Expedite fees]]/Table14[[#This Row],[Distance]]</f>
        <v>119.10748909571609</v>
      </c>
      <c r="O237" t="str">
        <f t="shared" ca="1" si="44"/>
        <v>Standard</v>
      </c>
    </row>
    <row r="238" spans="1:15" x14ac:dyDescent="0.55000000000000004">
      <c r="A238" t="s">
        <v>13</v>
      </c>
      <c r="B238">
        <f t="shared" ca="1" si="37"/>
        <v>5.4100858972171095E-2</v>
      </c>
      <c r="C238" t="str" cm="1">
        <f t="array" aca="1" ref="C238" ca="1">INDEX(A:A,RANK(B238,B:B))</f>
        <v>UNILEVER ASIA PRIVATE LIMITED</v>
      </c>
      <c r="D238" s="1">
        <f t="shared" ca="1" si="38"/>
        <v>9471.5161064786353</v>
      </c>
      <c r="E238" s="2">
        <f t="shared" ca="1" si="39"/>
        <v>747.30262080116427</v>
      </c>
      <c r="F238" s="1">
        <f ca="1">IF(Table14[[#This Row],[Column1]]&gt;(0.49),NORMINV(RAND(), 120, 5.7),(RAND()*100+200))</f>
        <v>210.42315772830941</v>
      </c>
      <c r="G238">
        <f t="shared" ca="1" si="40"/>
        <v>0.87139958988908128</v>
      </c>
      <c r="H238">
        <f t="shared" ca="1" si="34"/>
        <v>500</v>
      </c>
      <c r="I238" s="3">
        <f t="shared" ca="1" si="41"/>
        <v>964.51312807999034</v>
      </c>
      <c r="J238" s="5">
        <f t="shared" ca="1" si="35"/>
        <v>44414</v>
      </c>
      <c r="K238" s="5">
        <f t="shared" ca="1" si="42"/>
        <v>44455</v>
      </c>
      <c r="L238" s="5">
        <f t="shared" ca="1" si="36"/>
        <v>44477</v>
      </c>
      <c r="M238" s="5">
        <f t="shared" ca="1" si="43"/>
        <v>44469</v>
      </c>
      <c r="N238" s="2">
        <f ca="1">Table14[[#This Row],[Shipping/frieght]]+Table14[[#This Row],[Expedite fees]]/Table14[[#This Row],[Distance]]</f>
        <v>210.94155399005373</v>
      </c>
      <c r="O238" t="str">
        <f t="shared" ca="1" si="44"/>
        <v>Standard</v>
      </c>
    </row>
    <row r="239" spans="1:15" x14ac:dyDescent="0.55000000000000004">
      <c r="A239" t="s">
        <v>14</v>
      </c>
      <c r="B239">
        <f t="shared" ca="1" si="37"/>
        <v>0.87501097255455462</v>
      </c>
      <c r="C239" t="str" cm="1">
        <f t="array" aca="1" ref="C239" ca="1">INDEX(A:A,RANK(B239,B:B))</f>
        <v>SOMIC VERPACKUNGSMASCHINEN</v>
      </c>
      <c r="D239" s="1">
        <f t="shared" ca="1" si="38"/>
        <v>7703.0827379610755</v>
      </c>
      <c r="E239" s="2">
        <f t="shared" ca="1" si="39"/>
        <v>607.77322802512879</v>
      </c>
      <c r="F239" s="1">
        <f ca="1">IF(Table14[[#This Row],[Column1]]&gt;(0.49),NORMINV(RAND(), 120, 5.7),(RAND()*100+200))</f>
        <v>127.26815152634232</v>
      </c>
      <c r="G239">
        <f t="shared" ca="1" si="40"/>
        <v>0.15591049686507008</v>
      </c>
      <c r="H239">
        <f t="shared" ca="1" si="34"/>
        <v>0</v>
      </c>
      <c r="I239" s="3">
        <f t="shared" ca="1" si="41"/>
        <v>976.37590277973209</v>
      </c>
      <c r="J239" s="5">
        <f t="shared" ca="1" si="35"/>
        <v>44481</v>
      </c>
      <c r="K239" s="5">
        <f t="shared" ca="1" si="42"/>
        <v>44485</v>
      </c>
      <c r="L239" s="5">
        <f t="shared" ca="1" si="36"/>
        <v>44502</v>
      </c>
      <c r="M239" s="5">
        <f t="shared" ca="1" si="43"/>
        <v>44499</v>
      </c>
      <c r="N239" s="2">
        <f ca="1">Table14[[#This Row],[Shipping/frieght]]+Table14[[#This Row],[Expedite fees]]/Table14[[#This Row],[Distance]]</f>
        <v>127.26815152634232</v>
      </c>
      <c r="O239" t="str">
        <f t="shared" ca="1" si="44"/>
        <v>Standard</v>
      </c>
    </row>
    <row r="240" spans="1:15" x14ac:dyDescent="0.55000000000000004">
      <c r="A240" t="s">
        <v>16</v>
      </c>
      <c r="B240">
        <f t="shared" ca="1" si="37"/>
        <v>5.1098137615102623E-2</v>
      </c>
      <c r="C240" t="str" cm="1">
        <f t="array" aca="1" ref="C240" ca="1">INDEX(A:A,RANK(B240,B:B))</f>
        <v>SOMIC VERPACKUNGSMASCHINEN</v>
      </c>
      <c r="D240" s="1">
        <f t="shared" ca="1" si="38"/>
        <v>19359.15271957346</v>
      </c>
      <c r="E240" s="2">
        <f t="shared" ca="1" si="39"/>
        <v>1527.437149574346</v>
      </c>
      <c r="F240" s="1">
        <f ca="1">IF(Table14[[#This Row],[Column1]]&gt;(0.49),NORMINV(RAND(), 120, 5.7),(RAND()*100+200))</f>
        <v>272.08124016350632</v>
      </c>
      <c r="G240">
        <f t="shared" ca="1" si="40"/>
        <v>0.60661635977332484</v>
      </c>
      <c r="H240">
        <f t="shared" ca="1" si="34"/>
        <v>0</v>
      </c>
      <c r="I240" s="3">
        <f t="shared" ca="1" si="41"/>
        <v>1456.0881853157023</v>
      </c>
      <c r="J240" s="5">
        <f t="shared" ca="1" si="35"/>
        <v>44445</v>
      </c>
      <c r="K240" s="5">
        <f t="shared" ca="1" si="42"/>
        <v>44447</v>
      </c>
      <c r="L240" s="5">
        <f t="shared" ca="1" si="36"/>
        <v>44456</v>
      </c>
      <c r="M240" s="5">
        <f t="shared" ca="1" si="43"/>
        <v>44461</v>
      </c>
      <c r="N240" s="2">
        <f ca="1">Table14[[#This Row],[Shipping/frieght]]+Table14[[#This Row],[Expedite fees]]/Table14[[#This Row],[Distance]]</f>
        <v>272.08124016350632</v>
      </c>
      <c r="O240" t="str">
        <f t="shared" ca="1" si="44"/>
        <v>Expedite</v>
      </c>
    </row>
    <row r="241" spans="1:15" x14ac:dyDescent="0.55000000000000004">
      <c r="A241" t="s">
        <v>15</v>
      </c>
      <c r="B241">
        <f t="shared" ca="1" si="37"/>
        <v>0.83174299370775773</v>
      </c>
      <c r="C241" t="str" cm="1">
        <f t="array" aca="1" ref="C241" ca="1">INDEX(A:A,RANK(B241,B:B))</f>
        <v>CENTRAL STICKS S.R.O.</v>
      </c>
      <c r="D241" s="1">
        <f t="shared" ca="1" si="38"/>
        <v>11284.359064389037</v>
      </c>
      <c r="E241" s="2">
        <f t="shared" ca="1" si="39"/>
        <v>890.33593018029501</v>
      </c>
      <c r="F241" s="1">
        <f ca="1">IF(Table14[[#This Row],[Column1]]&gt;(0.49),NORMINV(RAND(), 120, 5.7),(RAND()*100+200))</f>
        <v>111.1827948802372</v>
      </c>
      <c r="G241">
        <f t="shared" ca="1" si="40"/>
        <v>0.11059510690550556</v>
      </c>
      <c r="H241">
        <f t="shared" ca="1" si="34"/>
        <v>0</v>
      </c>
      <c r="I241" s="3">
        <f t="shared" ca="1" si="41"/>
        <v>1090.3925838635221</v>
      </c>
      <c r="J241" s="5">
        <f t="shared" ca="1" si="35"/>
        <v>44384</v>
      </c>
      <c r="K241" s="5">
        <f t="shared" ca="1" si="42"/>
        <v>44385</v>
      </c>
      <c r="L241" s="5">
        <f t="shared" ca="1" si="36"/>
        <v>44414</v>
      </c>
      <c r="M241" s="5">
        <f t="shared" ca="1" si="43"/>
        <v>44399</v>
      </c>
      <c r="N241" s="2">
        <f ca="1">Table14[[#This Row],[Shipping/frieght]]+Table14[[#This Row],[Expedite fees]]/Table14[[#This Row],[Distance]]</f>
        <v>111.1827948802372</v>
      </c>
      <c r="O241" t="str">
        <f t="shared" ca="1" si="44"/>
        <v>Standard</v>
      </c>
    </row>
    <row r="242" spans="1:15" x14ac:dyDescent="0.55000000000000004">
      <c r="A242" t="s">
        <v>9</v>
      </c>
      <c r="B242">
        <f t="shared" ca="1" si="37"/>
        <v>0.35935628754942428</v>
      </c>
      <c r="C242" t="str" cm="1">
        <f t="array" aca="1" ref="C242" ca="1">INDEX(A:A,RANK(B242,B:B))</f>
        <v>POSIMAT S.A.</v>
      </c>
      <c r="D242" s="1">
        <f t="shared" ca="1" si="38"/>
        <v>19972.415823522675</v>
      </c>
      <c r="E242" s="2">
        <f t="shared" ca="1" si="39"/>
        <v>1575.823608475939</v>
      </c>
      <c r="F242" s="1">
        <f ca="1">IF(Table14[[#This Row],[Column1]]&gt;(0.49),NORMINV(RAND(), 120, 5.7),(RAND()*100+200))</f>
        <v>214.64656848240102</v>
      </c>
      <c r="G242">
        <f t="shared" ca="1" si="40"/>
        <v>2.5120975105860754E-2</v>
      </c>
      <c r="H242">
        <f t="shared" ca="1" si="34"/>
        <v>0</v>
      </c>
      <c r="I242" s="3">
        <f t="shared" ca="1" si="41"/>
        <v>1307.944532827373</v>
      </c>
      <c r="J242" s="5">
        <f t="shared" ca="1" si="35"/>
        <v>44363</v>
      </c>
      <c r="K242" s="5">
        <f t="shared" ca="1" si="42"/>
        <v>44374</v>
      </c>
      <c r="L242" s="5">
        <f t="shared" ca="1" si="36"/>
        <v>44438</v>
      </c>
      <c r="M242" s="5">
        <f t="shared" ca="1" si="43"/>
        <v>44388</v>
      </c>
      <c r="N242" s="2">
        <f ca="1">Table14[[#This Row],[Shipping/frieght]]+Table14[[#This Row],[Expedite fees]]/Table14[[#This Row],[Distance]]</f>
        <v>214.64656848240102</v>
      </c>
      <c r="O242" t="str">
        <f t="shared" ca="1" si="44"/>
        <v>Standard</v>
      </c>
    </row>
    <row r="243" spans="1:15" x14ac:dyDescent="0.55000000000000004">
      <c r="A243" t="s">
        <v>10</v>
      </c>
      <c r="B243">
        <f t="shared" ca="1" si="37"/>
        <v>0.64939646097923964</v>
      </c>
      <c r="C243" t="str" cm="1">
        <f t="array" aca="1" ref="C243" ca="1">INDEX(A:A,RANK(B243,B:B))</f>
        <v>TAVIL INDEBE S A U</v>
      </c>
      <c r="D243" s="1">
        <f t="shared" ca="1" si="38"/>
        <v>8813.1961192955969</v>
      </c>
      <c r="E243" s="2">
        <f t="shared" ca="1" si="39"/>
        <v>695.36117381242252</v>
      </c>
      <c r="F243" s="1">
        <f ca="1">IF(Table14[[#This Row],[Column1]]&gt;(0.49),NORMINV(RAND(), 120, 5.7),(RAND()*100+200))</f>
        <v>120.65792948197273</v>
      </c>
      <c r="G243">
        <f t="shared" ca="1" si="40"/>
        <v>0.4129063226868237</v>
      </c>
      <c r="H243">
        <f t="shared" ca="1" si="34"/>
        <v>0</v>
      </c>
      <c r="I243" s="3">
        <f t="shared" ca="1" si="41"/>
        <v>968.88856780115486</v>
      </c>
      <c r="J243" s="5">
        <f t="shared" ca="1" si="35"/>
        <v>44332</v>
      </c>
      <c r="K243" s="5">
        <f t="shared" ca="1" si="42"/>
        <v>44483</v>
      </c>
      <c r="L243" s="5">
        <f t="shared" ca="1" si="36"/>
        <v>44486</v>
      </c>
      <c r="M243" s="5">
        <f t="shared" ca="1" si="43"/>
        <v>44497</v>
      </c>
      <c r="N243" s="2">
        <f ca="1">Table14[[#This Row],[Shipping/frieght]]+Table14[[#This Row],[Expedite fees]]/Table14[[#This Row],[Distance]]</f>
        <v>120.65792948197273</v>
      </c>
      <c r="O243" t="str">
        <f t="shared" ca="1" si="44"/>
        <v>Expedite</v>
      </c>
    </row>
    <row r="244" spans="1:15" x14ac:dyDescent="0.55000000000000004">
      <c r="A244" t="s">
        <v>11</v>
      </c>
      <c r="B244">
        <f t="shared" ca="1" si="37"/>
        <v>0.3359404327526202</v>
      </c>
      <c r="C244" t="str" cm="1">
        <f t="array" aca="1" ref="C244" ca="1">INDEX(A:A,RANK(B244,B:B))</f>
        <v>UNILEVER ASCC</v>
      </c>
      <c r="D244" s="1">
        <f t="shared" ca="1" si="38"/>
        <v>10513.666791943166</v>
      </c>
      <c r="E244" s="2">
        <f t="shared" ca="1" si="39"/>
        <v>829.52830988431572</v>
      </c>
      <c r="F244" s="1">
        <f ca="1">IF(Table14[[#This Row],[Column1]]&gt;(0.49),NORMINV(RAND(), 120, 5.7),(RAND()*100+200))</f>
        <v>268.81281972516831</v>
      </c>
      <c r="G244">
        <f t="shared" ca="1" si="40"/>
        <v>0.87070337204382064</v>
      </c>
      <c r="H244">
        <f t="shared" ca="1" si="34"/>
        <v>0</v>
      </c>
      <c r="I244" s="3">
        <f t="shared" ca="1" si="41"/>
        <v>1674.0254773888155</v>
      </c>
      <c r="J244" s="5">
        <f t="shared" ca="1" si="35"/>
        <v>44492</v>
      </c>
      <c r="K244" s="5">
        <f t="shared" ca="1" si="42"/>
        <v>44499</v>
      </c>
      <c r="L244" s="5">
        <f t="shared" ca="1" si="36"/>
        <v>44502</v>
      </c>
      <c r="M244" s="5">
        <f t="shared" ca="1" si="43"/>
        <v>44513</v>
      </c>
      <c r="N244" s="2">
        <f ca="1">Table14[[#This Row],[Shipping/frieght]]+Table14[[#This Row],[Expedite fees]]/Table14[[#This Row],[Distance]]</f>
        <v>268.81281972516831</v>
      </c>
      <c r="O244" t="str">
        <f t="shared" ca="1" si="44"/>
        <v>Expedite</v>
      </c>
    </row>
    <row r="245" spans="1:15" x14ac:dyDescent="0.55000000000000004">
      <c r="A245" t="s">
        <v>12</v>
      </c>
      <c r="B245">
        <f t="shared" ca="1" si="37"/>
        <v>0.15079345448263437</v>
      </c>
      <c r="C245" t="str" cm="1">
        <f t="array" aca="1" ref="C245" ca="1">INDEX(A:A,RANK(B245,B:B))</f>
        <v>POSIMAT S.A.</v>
      </c>
      <c r="D245" s="1">
        <f t="shared" ca="1" si="38"/>
        <v>9291.8948387848159</v>
      </c>
      <c r="E245" s="2">
        <f t="shared" ca="1" si="39"/>
        <v>733.1305027801219</v>
      </c>
      <c r="F245" s="1">
        <f ca="1">IF(Table14[[#This Row],[Column1]]&gt;(0.49),NORMINV(RAND(), 120, 5.7),(RAND()*100+200))</f>
        <v>235.48806437665772</v>
      </c>
      <c r="G245">
        <f t="shared" ca="1" si="40"/>
        <v>0.93499207329871936</v>
      </c>
      <c r="H245">
        <f t="shared" ca="1" si="34"/>
        <v>500</v>
      </c>
      <c r="I245" s="3">
        <f t="shared" ca="1" si="41"/>
        <v>1447.0328791279917</v>
      </c>
      <c r="J245" s="5">
        <f t="shared" ca="1" si="35"/>
        <v>44310</v>
      </c>
      <c r="K245" s="5">
        <f t="shared" ca="1" si="42"/>
        <v>44355</v>
      </c>
      <c r="L245" s="5">
        <f t="shared" ca="1" si="36"/>
        <v>44461</v>
      </c>
      <c r="M245" s="5">
        <f t="shared" ca="1" si="43"/>
        <v>44369</v>
      </c>
      <c r="N245" s="2">
        <f ca="1">Table14[[#This Row],[Shipping/frieght]]+Table14[[#This Row],[Expedite fees]]/Table14[[#This Row],[Distance]]</f>
        <v>235.83359902705303</v>
      </c>
      <c r="O245" t="str">
        <f t="shared" ca="1" si="44"/>
        <v>Standard</v>
      </c>
    </row>
    <row r="246" spans="1:15" x14ac:dyDescent="0.55000000000000004">
      <c r="A246" t="s">
        <v>13</v>
      </c>
      <c r="B246">
        <f t="shared" ca="1" si="37"/>
        <v>0.96846524833591463</v>
      </c>
      <c r="C246" t="str" cm="1">
        <f t="array" aca="1" ref="C246" ca="1">INDEX(A:A,RANK(B246,B:B))</f>
        <v>UNILEVER ASCC</v>
      </c>
      <c r="D246" s="1">
        <f t="shared" ca="1" si="38"/>
        <v>18533.526285440588</v>
      </c>
      <c r="E246" s="2">
        <f t="shared" ca="1" si="39"/>
        <v>1462.2952239212623</v>
      </c>
      <c r="F246" s="1">
        <f ca="1">IF(Table14[[#This Row],[Column1]]&gt;(0.49),NORMINV(RAND(), 120, 5.7),(RAND()*100+200))</f>
        <v>120.7952139656566</v>
      </c>
      <c r="G246">
        <f t="shared" ca="1" si="40"/>
        <v>0.14219061518229004</v>
      </c>
      <c r="H246">
        <f t="shared" ca="1" si="34"/>
        <v>0</v>
      </c>
      <c r="I246" s="3">
        <f t="shared" ca="1" si="41"/>
        <v>1638.5856012699919</v>
      </c>
      <c r="J246" s="5">
        <f t="shared" ca="1" si="35"/>
        <v>44275</v>
      </c>
      <c r="K246" s="5">
        <f t="shared" ca="1" si="42"/>
        <v>44276</v>
      </c>
      <c r="L246" s="5">
        <f t="shared" ca="1" si="36"/>
        <v>44287</v>
      </c>
      <c r="M246" s="5">
        <f t="shared" ca="1" si="43"/>
        <v>44290</v>
      </c>
      <c r="N246" s="2">
        <f ca="1">Table14[[#This Row],[Shipping/frieght]]+Table14[[#This Row],[Expedite fees]]/Table14[[#This Row],[Distance]]</f>
        <v>120.7952139656566</v>
      </c>
      <c r="O246" t="str">
        <f t="shared" ca="1" si="44"/>
        <v>Expedite</v>
      </c>
    </row>
    <row r="247" spans="1:15" x14ac:dyDescent="0.55000000000000004">
      <c r="A247" t="s">
        <v>14</v>
      </c>
      <c r="B247">
        <f t="shared" ca="1" si="37"/>
        <v>0.69930571417684884</v>
      </c>
      <c r="C247" t="str" cm="1">
        <f t="array" aca="1" ref="C247" ca="1">INDEX(A:A,RANK(B247,B:B))</f>
        <v>CENTRAL STICKS S R O</v>
      </c>
      <c r="D247" s="1">
        <f t="shared" ca="1" si="38"/>
        <v>3937.4993217480192</v>
      </c>
      <c r="E247" s="2">
        <f t="shared" ca="1" si="39"/>
        <v>310.6686964859187</v>
      </c>
      <c r="F247" s="1">
        <f ca="1">IF(Table14[[#This Row],[Column1]]&gt;(0.49),NORMINV(RAND(), 120, 5.7),(RAND()*100+200))</f>
        <v>119.01501161188131</v>
      </c>
      <c r="G247">
        <f t="shared" ca="1" si="40"/>
        <v>0.10539297666259995</v>
      </c>
      <c r="H247">
        <f t="shared" ca="1" si="34"/>
        <v>0</v>
      </c>
      <c r="I247" s="3">
        <f t="shared" ca="1" si="41"/>
        <v>2116.0598116062729</v>
      </c>
      <c r="J247" s="5">
        <f t="shared" ca="1" si="35"/>
        <v>44419</v>
      </c>
      <c r="K247" s="5">
        <f t="shared" ca="1" si="42"/>
        <v>44428</v>
      </c>
      <c r="L247" s="5">
        <f t="shared" ca="1" si="36"/>
        <v>44432</v>
      </c>
      <c r="M247" s="5">
        <f t="shared" ca="1" si="43"/>
        <v>44442</v>
      </c>
      <c r="N247" s="2">
        <f ca="1">Table14[[#This Row],[Shipping/frieght]]+Table14[[#This Row],[Expedite fees]]/Table14[[#This Row],[Distance]]</f>
        <v>119.01501161188131</v>
      </c>
      <c r="O247" t="str">
        <f t="shared" ca="1" si="44"/>
        <v>Expedite</v>
      </c>
    </row>
    <row r="248" spans="1:15" x14ac:dyDescent="0.55000000000000004">
      <c r="A248" t="s">
        <v>16</v>
      </c>
      <c r="B248">
        <f t="shared" ca="1" si="37"/>
        <v>0.82960908176937709</v>
      </c>
      <c r="C248" t="str" cm="1">
        <f t="array" aca="1" ref="C248" ca="1">INDEX(A:A,RANK(B248,B:B))</f>
        <v>SOMIC VERPACKUNGSMASCHINEN</v>
      </c>
      <c r="D248" s="1">
        <f t="shared" ca="1" si="38"/>
        <v>5329.022074776708</v>
      </c>
      <c r="E248" s="2">
        <f t="shared" ca="1" si="39"/>
        <v>420.45984169988225</v>
      </c>
      <c r="F248" s="1">
        <f ca="1">IF(Table14[[#This Row],[Column1]]&gt;(0.49),NORMINV(RAND(), 120, 5.7),(RAND()*100+200))</f>
        <v>124.61038544267161</v>
      </c>
      <c r="G248">
        <f t="shared" ca="1" si="40"/>
        <v>0.54189761555970661</v>
      </c>
      <c r="H248">
        <f t="shared" ca="1" si="34"/>
        <v>500</v>
      </c>
      <c r="I248" s="3">
        <f t="shared" ca="1" si="41"/>
        <v>1241.5882605896159</v>
      </c>
      <c r="J248" s="5">
        <f t="shared" ca="1" si="35"/>
        <v>44286</v>
      </c>
      <c r="K248" s="5">
        <f t="shared" ca="1" si="42"/>
        <v>44294</v>
      </c>
      <c r="L248" s="5">
        <f t="shared" ca="1" si="36"/>
        <v>44399</v>
      </c>
      <c r="M248" s="5">
        <f t="shared" ca="1" si="43"/>
        <v>44308</v>
      </c>
      <c r="N248" s="2">
        <f ca="1">Table14[[#This Row],[Shipping/frieght]]+Table14[[#This Row],[Expedite fees]]/Table14[[#This Row],[Distance]]</f>
        <v>125.01309543588833</v>
      </c>
      <c r="O248" t="str">
        <f t="shared" ca="1" si="44"/>
        <v>Standard</v>
      </c>
    </row>
    <row r="249" spans="1:15" x14ac:dyDescent="0.55000000000000004">
      <c r="A249" t="s">
        <v>15</v>
      </c>
      <c r="B249">
        <f t="shared" ca="1" si="37"/>
        <v>0.14362286916129996</v>
      </c>
      <c r="C249" t="str" cm="1">
        <f t="array" aca="1" ref="C249" ca="1">INDEX(A:A,RANK(B249,B:B))</f>
        <v>SOMIC VERPACKUNGSMASCHINEN</v>
      </c>
      <c r="D249" s="1">
        <f t="shared" ca="1" si="38"/>
        <v>9571.1263874711713</v>
      </c>
      <c r="E249" s="2">
        <f t="shared" ca="1" si="39"/>
        <v>755.16187197147542</v>
      </c>
      <c r="F249" s="1">
        <f ca="1">IF(Table14[[#This Row],[Column1]]&gt;(0.49),NORMINV(RAND(), 120, 5.7),(RAND()*100+200))</f>
        <v>288.37869532376504</v>
      </c>
      <c r="G249">
        <f t="shared" ca="1" si="40"/>
        <v>0.5773875805304759</v>
      </c>
      <c r="H249">
        <f t="shared" ca="1" si="34"/>
        <v>0</v>
      </c>
      <c r="I249" s="3">
        <f t="shared" ca="1" si="41"/>
        <v>2327.1453304062652</v>
      </c>
      <c r="J249" s="5">
        <f t="shared" ca="1" si="35"/>
        <v>44294</v>
      </c>
      <c r="K249" s="5">
        <f t="shared" ca="1" si="42"/>
        <v>44312</v>
      </c>
      <c r="L249" s="5">
        <f t="shared" ca="1" si="36"/>
        <v>44320</v>
      </c>
      <c r="M249" s="5">
        <f t="shared" ca="1" si="43"/>
        <v>44326</v>
      </c>
      <c r="N249" s="2">
        <f ca="1">Table14[[#This Row],[Shipping/frieght]]+Table14[[#This Row],[Expedite fees]]/Table14[[#This Row],[Distance]]</f>
        <v>288.37869532376504</v>
      </c>
      <c r="O249" t="str">
        <f t="shared" ca="1" si="44"/>
        <v>Expedite</v>
      </c>
    </row>
    <row r="250" spans="1:15" x14ac:dyDescent="0.55000000000000004">
      <c r="A250" t="s">
        <v>9</v>
      </c>
      <c r="B250">
        <f t="shared" ca="1" si="37"/>
        <v>0.73557471987740997</v>
      </c>
      <c r="C250" t="str" cm="1">
        <f t="array" aca="1" ref="C250" ca="1">INDEX(A:A,RANK(B250,B:B))</f>
        <v>SOMIC VERPACKUNGSMASCHINEN</v>
      </c>
      <c r="D250" s="1">
        <f t="shared" ca="1" si="38"/>
        <v>18470.78070303303</v>
      </c>
      <c r="E250" s="2">
        <f t="shared" ca="1" si="39"/>
        <v>1457.3445974693059</v>
      </c>
      <c r="F250" s="1">
        <f ca="1">IF(Table14[[#This Row],[Column1]]&gt;(0.49),NORMINV(RAND(), 120, 5.7),(RAND()*100+200))</f>
        <v>128.10228586718125</v>
      </c>
      <c r="G250">
        <f t="shared" ca="1" si="40"/>
        <v>5.4677222480936982E-2</v>
      </c>
      <c r="H250">
        <f t="shared" ca="1" si="34"/>
        <v>0</v>
      </c>
      <c r="I250" s="3">
        <f t="shared" ca="1" si="41"/>
        <v>1317.5761469219913</v>
      </c>
      <c r="J250" s="5">
        <f t="shared" ca="1" si="35"/>
        <v>44376</v>
      </c>
      <c r="K250" s="5">
        <f t="shared" ca="1" si="42"/>
        <v>44390</v>
      </c>
      <c r="L250" s="5">
        <f t="shared" ca="1" si="36"/>
        <v>44399</v>
      </c>
      <c r="M250" s="5">
        <f t="shared" ca="1" si="43"/>
        <v>44404</v>
      </c>
      <c r="N250" s="2">
        <f ca="1">Table14[[#This Row],[Shipping/frieght]]+Table14[[#This Row],[Expedite fees]]/Table14[[#This Row],[Distance]]</f>
        <v>128.10228586718125</v>
      </c>
      <c r="O250" t="str">
        <f t="shared" ca="1" si="44"/>
        <v>Expedite</v>
      </c>
    </row>
    <row r="251" spans="1:15" x14ac:dyDescent="0.55000000000000004">
      <c r="A251" t="s">
        <v>10</v>
      </c>
      <c r="B251">
        <f t="shared" ca="1" si="37"/>
        <v>0.59353976195718672</v>
      </c>
      <c r="C251" t="str" cm="1">
        <f t="array" aca="1" ref="C251" ca="1">INDEX(A:A,RANK(B251,B:B))</f>
        <v>H&amp;R SOUTH AFRICA (PTY) LTD</v>
      </c>
      <c r="D251" s="1">
        <f t="shared" ca="1" si="38"/>
        <v>14219.947086252145</v>
      </c>
      <c r="E251" s="2">
        <f t="shared" ca="1" si="39"/>
        <v>1121.9538251052943</v>
      </c>
      <c r="F251" s="1">
        <f ca="1">IF(Table14[[#This Row],[Column1]]&gt;(0.49),NORMINV(RAND(), 120, 5.7),(RAND()*100+200))</f>
        <v>125.82943687222858</v>
      </c>
      <c r="G251">
        <f t="shared" ca="1" si="40"/>
        <v>0.80585937483029235</v>
      </c>
      <c r="H251">
        <f t="shared" ca="1" si="34"/>
        <v>0</v>
      </c>
      <c r="I251" s="3">
        <f t="shared" ca="1" si="41"/>
        <v>1271.2726071336526</v>
      </c>
      <c r="J251" s="5">
        <f t="shared" ca="1" si="35"/>
        <v>44411</v>
      </c>
      <c r="K251" s="5">
        <f t="shared" ca="1" si="42"/>
        <v>44479</v>
      </c>
      <c r="L251" s="5">
        <f t="shared" ca="1" si="36"/>
        <v>44487</v>
      </c>
      <c r="M251" s="5">
        <f t="shared" ca="1" si="43"/>
        <v>44493</v>
      </c>
      <c r="N251" s="2">
        <f ca="1">Table14[[#This Row],[Shipping/frieght]]+Table14[[#This Row],[Expedite fees]]/Table14[[#This Row],[Distance]]</f>
        <v>125.82943687222858</v>
      </c>
      <c r="O251" t="str">
        <f t="shared" ca="1" si="44"/>
        <v>Expedite</v>
      </c>
    </row>
    <row r="252" spans="1:15" x14ac:dyDescent="0.55000000000000004">
      <c r="A252" t="s">
        <v>11</v>
      </c>
      <c r="B252">
        <f t="shared" ca="1" si="37"/>
        <v>0.74161470574770849</v>
      </c>
      <c r="C252" t="str" cm="1">
        <f t="array" aca="1" ref="C252" ca="1">INDEX(A:A,RANK(B252,B:B))</f>
        <v>CENTRAL STICKS S.R.O.</v>
      </c>
      <c r="D252" s="1">
        <f t="shared" ca="1" si="38"/>
        <v>11183.941984356674</v>
      </c>
      <c r="E252" s="2">
        <f t="shared" ca="1" si="39"/>
        <v>882.41302256574158</v>
      </c>
      <c r="F252" s="1">
        <f ca="1">IF(Table14[[#This Row],[Column1]]&gt;(0.49),NORMINV(RAND(), 120, 5.7),(RAND()*100+200))</f>
        <v>123.28823566869109</v>
      </c>
      <c r="G252">
        <f t="shared" ca="1" si="40"/>
        <v>7.4387705943079752E-2</v>
      </c>
      <c r="H252">
        <f t="shared" ca="1" si="34"/>
        <v>0</v>
      </c>
      <c r="I252" s="3">
        <f t="shared" ca="1" si="41"/>
        <v>2581.8789110775369</v>
      </c>
      <c r="J252" s="5">
        <f t="shared" ca="1" si="35"/>
        <v>44405</v>
      </c>
      <c r="K252" s="5">
        <f t="shared" ca="1" si="42"/>
        <v>44406</v>
      </c>
      <c r="L252" s="5">
        <f t="shared" ca="1" si="36"/>
        <v>44425</v>
      </c>
      <c r="M252" s="5">
        <f t="shared" ca="1" si="43"/>
        <v>44420</v>
      </c>
      <c r="N252" s="2">
        <f ca="1">Table14[[#This Row],[Shipping/frieght]]+Table14[[#This Row],[Expedite fees]]/Table14[[#This Row],[Distance]]</f>
        <v>123.28823566869109</v>
      </c>
      <c r="O252" t="str">
        <f t="shared" ca="1" si="44"/>
        <v>Standard</v>
      </c>
    </row>
    <row r="253" spans="1:15" x14ac:dyDescent="0.55000000000000004">
      <c r="A253" t="s">
        <v>12</v>
      </c>
      <c r="B253">
        <f t="shared" ca="1" si="37"/>
        <v>0.45545849870471511</v>
      </c>
      <c r="C253" t="str" cm="1">
        <f t="array" aca="1" ref="C253" ca="1">INDEX(A:A,RANK(B253,B:B))</f>
        <v>TAVIL INDEBE S A U</v>
      </c>
      <c r="D253" s="1">
        <f t="shared" ca="1" si="38"/>
        <v>1272.1013299591232</v>
      </c>
      <c r="E253" s="2">
        <f t="shared" ca="1" si="39"/>
        <v>100.36879493377482</v>
      </c>
      <c r="F253" s="1">
        <f ca="1">IF(Table14[[#This Row],[Column1]]&gt;(0.49),NORMINV(RAND(), 120, 5.7),(RAND()*100+200))</f>
        <v>234.76702836365928</v>
      </c>
      <c r="G253">
        <f t="shared" ca="1" si="40"/>
        <v>0.54954109420094988</v>
      </c>
      <c r="H253">
        <f t="shared" ca="1" si="34"/>
        <v>0</v>
      </c>
      <c r="I253" s="3">
        <f t="shared" ca="1" si="41"/>
        <v>1233.7511378869651</v>
      </c>
      <c r="J253" s="5">
        <f t="shared" ca="1" si="35"/>
        <v>44502</v>
      </c>
      <c r="K253" s="5">
        <f t="shared" ca="1" si="42"/>
        <v>44502</v>
      </c>
      <c r="L253" s="5">
        <f t="shared" ca="1" si="36"/>
        <v>44502</v>
      </c>
      <c r="M253" s="5">
        <f t="shared" ca="1" si="43"/>
        <v>44516</v>
      </c>
      <c r="N253" s="2">
        <f ca="1">Table14[[#This Row],[Shipping/frieght]]+Table14[[#This Row],[Expedite fees]]/Table14[[#This Row],[Distance]]</f>
        <v>234.76702836365928</v>
      </c>
      <c r="O253" t="str">
        <f t="shared" ca="1" si="44"/>
        <v>Expedite</v>
      </c>
    </row>
    <row r="254" spans="1:15" x14ac:dyDescent="0.55000000000000004">
      <c r="A254" t="s">
        <v>13</v>
      </c>
      <c r="B254">
        <f t="shared" ca="1" si="37"/>
        <v>0.16182696917168315</v>
      </c>
      <c r="C254" t="str" cm="1">
        <f t="array" aca="1" ref="C254" ca="1">INDEX(A:A,RANK(B254,B:B))</f>
        <v>TAVIL INDEBE S A U</v>
      </c>
      <c r="D254" s="1">
        <f t="shared" ca="1" si="38"/>
        <v>13551.745217035033</v>
      </c>
      <c r="E254" s="2">
        <f t="shared" ca="1" si="39"/>
        <v>1069.232697624064</v>
      </c>
      <c r="F254" s="1">
        <f ca="1">IF(Table14[[#This Row],[Column1]]&gt;(0.49),NORMINV(RAND(), 120, 5.7),(RAND()*100+200))</f>
        <v>220.96672581317941</v>
      </c>
      <c r="G254">
        <f t="shared" ca="1" si="40"/>
        <v>0.6651164939624804</v>
      </c>
      <c r="H254">
        <f t="shared" ca="1" si="34"/>
        <v>500</v>
      </c>
      <c r="I254" s="3">
        <f t="shared" ca="1" si="41"/>
        <v>621.95445317133726</v>
      </c>
      <c r="J254" s="5">
        <f t="shared" ca="1" si="35"/>
        <v>44358</v>
      </c>
      <c r="K254" s="5">
        <f t="shared" ca="1" si="42"/>
        <v>44365</v>
      </c>
      <c r="L254" s="5">
        <f t="shared" ca="1" si="36"/>
        <v>44478</v>
      </c>
      <c r="M254" s="5">
        <f t="shared" ca="1" si="43"/>
        <v>44379</v>
      </c>
      <c r="N254" s="2">
        <f ca="1">Table14[[#This Row],[Shipping/frieght]]+Table14[[#This Row],[Expedite fees]]/Table14[[#This Row],[Distance]]</f>
        <v>221.77064320206617</v>
      </c>
      <c r="O254" t="str">
        <f t="shared" ca="1" si="44"/>
        <v>Standard</v>
      </c>
    </row>
    <row r="255" spans="1:15" x14ac:dyDescent="0.55000000000000004">
      <c r="A255" t="s">
        <v>14</v>
      </c>
      <c r="B255">
        <f t="shared" ca="1" si="37"/>
        <v>0.90927259441725206</v>
      </c>
      <c r="C255" t="str" cm="1">
        <f t="array" aca="1" ref="C255" ca="1">INDEX(A:A,RANK(B255,B:B))</f>
        <v>H&amp;R SOUTH AFRICA (PTY) LTD</v>
      </c>
      <c r="D255" s="1">
        <f t="shared" ca="1" si="38"/>
        <v>127.24405333734978</v>
      </c>
      <c r="E255" s="2">
        <f t="shared" ca="1" si="39"/>
        <v>10.039555808316898</v>
      </c>
      <c r="F255" s="1">
        <f ca="1">IF(Table14[[#This Row],[Column1]]&gt;(0.49),NORMINV(RAND(), 120, 5.7),(RAND()*100+200))</f>
        <v>119.57463634131395</v>
      </c>
      <c r="G255">
        <f t="shared" ca="1" si="40"/>
        <v>0.75635801802980163</v>
      </c>
      <c r="H255">
        <f t="shared" ca="1" si="34"/>
        <v>500</v>
      </c>
      <c r="I255" s="3">
        <f t="shared" ca="1" si="41"/>
        <v>1110.5735613804065</v>
      </c>
      <c r="J255" s="5">
        <f t="shared" ca="1" si="35"/>
        <v>44410</v>
      </c>
      <c r="K255" s="5">
        <f t="shared" ca="1" si="42"/>
        <v>44460</v>
      </c>
      <c r="L255" s="5">
        <f t="shared" ca="1" si="36"/>
        <v>44478</v>
      </c>
      <c r="M255" s="5">
        <f t="shared" ca="1" si="43"/>
        <v>44474</v>
      </c>
      <c r="N255" s="2">
        <f ca="1">Table14[[#This Row],[Shipping/frieght]]+Table14[[#This Row],[Expedite fees]]/Table14[[#This Row],[Distance]]</f>
        <v>120.02485415433168</v>
      </c>
      <c r="O255" t="str">
        <f t="shared" ca="1" si="44"/>
        <v>Standard</v>
      </c>
    </row>
    <row r="256" spans="1:15" x14ac:dyDescent="0.55000000000000004">
      <c r="A256" t="s">
        <v>16</v>
      </c>
      <c r="B256">
        <f t="shared" ca="1" si="37"/>
        <v>0.44610508331496435</v>
      </c>
      <c r="C256" t="str" cm="1">
        <f t="array" aca="1" ref="C256" ca="1">INDEX(A:A,RANK(B256,B:B))</f>
        <v>CENTRAL STICKS S R O</v>
      </c>
      <c r="D256" s="1">
        <f t="shared" ca="1" si="38"/>
        <v>15341.875790257074</v>
      </c>
      <c r="E256" s="2">
        <f t="shared" ca="1" si="39"/>
        <v>1210.4739998512832</v>
      </c>
      <c r="F256" s="1">
        <f ca="1">IF(Table14[[#This Row],[Column1]]&gt;(0.49),NORMINV(RAND(), 120, 5.7),(RAND()*100+200))</f>
        <v>229.97506335213484</v>
      </c>
      <c r="G256">
        <f t="shared" ca="1" si="40"/>
        <v>0.99390155259385049</v>
      </c>
      <c r="H256">
        <f t="shared" ca="1" si="34"/>
        <v>0</v>
      </c>
      <c r="I256" s="3">
        <f t="shared" ca="1" si="41"/>
        <v>1796.5808112515558</v>
      </c>
      <c r="J256" s="5">
        <f t="shared" ca="1" si="35"/>
        <v>44381</v>
      </c>
      <c r="K256" s="5">
        <f t="shared" ca="1" si="42"/>
        <v>44431</v>
      </c>
      <c r="L256" s="5">
        <f t="shared" ca="1" si="36"/>
        <v>44443</v>
      </c>
      <c r="M256" s="5">
        <f t="shared" ca="1" si="43"/>
        <v>44445</v>
      </c>
      <c r="N256" s="2">
        <f ca="1">Table14[[#This Row],[Shipping/frieght]]+Table14[[#This Row],[Expedite fees]]/Table14[[#This Row],[Distance]]</f>
        <v>229.97506335213484</v>
      </c>
      <c r="O256" t="str">
        <f t="shared" ca="1" si="44"/>
        <v>Expedite</v>
      </c>
    </row>
    <row r="257" spans="1:15" x14ac:dyDescent="0.55000000000000004">
      <c r="A257" t="s">
        <v>15</v>
      </c>
      <c r="B257">
        <f t="shared" ca="1" si="37"/>
        <v>0.44115056186696722</v>
      </c>
      <c r="C257" t="str" cm="1">
        <f t="array" aca="1" ref="C257" ca="1">INDEX(A:A,RANK(B257,B:B))</f>
        <v>H&amp;R SOUTH AFRICA (PTY) LTD</v>
      </c>
      <c r="D257" s="1">
        <f t="shared" ca="1" si="38"/>
        <v>1887.8338742540213</v>
      </c>
      <c r="E257" s="2">
        <f t="shared" ca="1" si="39"/>
        <v>148.95009267864228</v>
      </c>
      <c r="F257" s="1">
        <f ca="1">IF(Table14[[#This Row],[Column1]]&gt;(0.49),NORMINV(RAND(), 120, 5.7),(RAND()*100+200))</f>
        <v>284.74842631124505</v>
      </c>
      <c r="G257">
        <f t="shared" ca="1" si="40"/>
        <v>0.91257913728596407</v>
      </c>
      <c r="H257">
        <f t="shared" ca="1" si="34"/>
        <v>500</v>
      </c>
      <c r="I257" s="3">
        <f t="shared" ca="1" si="41"/>
        <v>1314.7618330151067</v>
      </c>
      <c r="J257" s="5">
        <f t="shared" ca="1" si="35"/>
        <v>44270</v>
      </c>
      <c r="K257" s="5">
        <f t="shared" ca="1" si="42"/>
        <v>44349</v>
      </c>
      <c r="L257" s="5">
        <f t="shared" ca="1" si="36"/>
        <v>44386</v>
      </c>
      <c r="M257" s="5">
        <f t="shared" ca="1" si="43"/>
        <v>44363</v>
      </c>
      <c r="N257" s="2">
        <f ca="1">Table14[[#This Row],[Shipping/frieght]]+Table14[[#This Row],[Expedite fees]]/Table14[[#This Row],[Distance]]</f>
        <v>285.12872332584072</v>
      </c>
      <c r="O257" t="str">
        <f t="shared" ca="1" si="44"/>
        <v>Standard</v>
      </c>
    </row>
    <row r="258" spans="1:15" x14ac:dyDescent="0.55000000000000004">
      <c r="A258" t="s">
        <v>9</v>
      </c>
      <c r="B258">
        <f t="shared" ca="1" si="37"/>
        <v>0.94569456631520599</v>
      </c>
      <c r="C258" t="str" cm="1">
        <f t="array" aca="1" ref="C258" ca="1">INDEX(A:A,RANK(B258,B:B))</f>
        <v>CENTRAL STICKS S R O</v>
      </c>
      <c r="D258" s="1">
        <f t="shared" ca="1" si="38"/>
        <v>17950.143533173694</v>
      </c>
      <c r="E258" s="2">
        <f t="shared" ca="1" si="39"/>
        <v>1416.2663247674045</v>
      </c>
      <c r="F258" s="1">
        <f ca="1">IF(Table14[[#This Row],[Column1]]&gt;(0.49),NORMINV(RAND(), 120, 5.7),(RAND()*100+200))</f>
        <v>120.19804390703669</v>
      </c>
      <c r="G258">
        <f t="shared" ca="1" si="40"/>
        <v>0.53561875268129999</v>
      </c>
      <c r="H258">
        <f t="shared" ref="H258:H321" ca="1" si="45">IF(L258&lt;M258,0,IF(L258&gt;M258,IF(G258&gt;(0.51),500,IF(G258&lt;(0.51),0)),0))</f>
        <v>500</v>
      </c>
      <c r="I258" s="3">
        <f t="shared" ca="1" si="41"/>
        <v>696.16640052072501</v>
      </c>
      <c r="J258" s="5">
        <f t="shared" ref="J258:J321" ca="1" si="46">RANDBETWEEN(DATE(2021,3,4),DATE(2021,11,2))</f>
        <v>44353</v>
      </c>
      <c r="K258" s="5">
        <f t="shared" ca="1" si="42"/>
        <v>44397</v>
      </c>
      <c r="L258" s="5">
        <f t="shared" ref="L258:L321" ca="1" si="47">RANDBETWEEN(J258,DATE(2021,11,2))</f>
        <v>44456</v>
      </c>
      <c r="M258" s="5">
        <f t="shared" ca="1" si="43"/>
        <v>44411</v>
      </c>
      <c r="N258" s="2">
        <f ca="1">Table14[[#This Row],[Shipping/frieght]]+Table14[[#This Row],[Expedite fees]]/Table14[[#This Row],[Distance]]</f>
        <v>120.91626299894634</v>
      </c>
      <c r="O258" t="str">
        <f t="shared" ca="1" si="44"/>
        <v>Standard</v>
      </c>
    </row>
    <row r="259" spans="1:15" x14ac:dyDescent="0.55000000000000004">
      <c r="A259" t="s">
        <v>10</v>
      </c>
      <c r="B259">
        <f t="shared" ref="B259:B322" ca="1" si="48">RAND()</f>
        <v>0.71074483404959043</v>
      </c>
      <c r="C259" t="str" cm="1">
        <f t="array" aca="1" ref="C259" ca="1">INDEX(A:A,RANK(B259,B:B))</f>
        <v>UNILEVER ASIA PRIVATE LIMITED</v>
      </c>
      <c r="D259" s="1">
        <f t="shared" ref="D259:D322" ca="1" si="49">RAND()*20000</f>
        <v>525.71508836318333</v>
      </c>
      <c r="E259" s="2">
        <f t="shared" ref="E259:E322" ca="1" si="50">D259*0.0789</f>
        <v>41.478920471855162</v>
      </c>
      <c r="F259" s="1">
        <f ca="1">IF(Table14[[#This Row],[Column1]]&gt;(0.49),NORMINV(RAND(), 120, 5.7),(RAND()*100+200))</f>
        <v>116.96608337550354</v>
      </c>
      <c r="G259">
        <f t="shared" ref="G259:G322" ca="1" si="51">RAND()</f>
        <v>0.28817697286296939</v>
      </c>
      <c r="H259">
        <f t="shared" ca="1" si="45"/>
        <v>0</v>
      </c>
      <c r="I259" s="3">
        <f t="shared" ref="I259:I322" ca="1" si="52">NORMINV(RAND(), 1200, 500)</f>
        <v>1975.4972600753679</v>
      </c>
      <c r="J259" s="5">
        <f t="shared" ca="1" si="46"/>
        <v>44405</v>
      </c>
      <c r="K259" s="5">
        <f t="shared" ref="K259:K322" ca="1" si="53">RANDBETWEEN(J259,L259)</f>
        <v>44427</v>
      </c>
      <c r="L259" s="5">
        <f t="shared" ca="1" si="47"/>
        <v>44446</v>
      </c>
      <c r="M259" s="5">
        <f t="shared" ref="M259:M322" ca="1" si="54">K259+14</f>
        <v>44441</v>
      </c>
      <c r="N259" s="2">
        <f ca="1">Table14[[#This Row],[Shipping/frieght]]+Table14[[#This Row],[Expedite fees]]/Table14[[#This Row],[Distance]]</f>
        <v>116.96608337550354</v>
      </c>
      <c r="O259" t="str">
        <f t="shared" ca="1" si="44"/>
        <v>Standard</v>
      </c>
    </row>
    <row r="260" spans="1:15" x14ac:dyDescent="0.55000000000000004">
      <c r="A260" t="s">
        <v>11</v>
      </c>
      <c r="B260">
        <f t="shared" ca="1" si="48"/>
        <v>0.5216350878187519</v>
      </c>
      <c r="C260" t="str" cm="1">
        <f t="array" aca="1" ref="C260" ca="1">INDEX(A:A,RANK(B260,B:B))</f>
        <v>TAVIL INDEBE S A U</v>
      </c>
      <c r="D260" s="1">
        <f t="shared" ca="1" si="49"/>
        <v>5377.3479331040089</v>
      </c>
      <c r="E260" s="2">
        <f t="shared" ca="1" si="50"/>
        <v>424.27275192190632</v>
      </c>
      <c r="F260" s="1">
        <f ca="1">IF(Table14[[#This Row],[Column1]]&gt;(0.49),NORMINV(RAND(), 120, 5.7),(RAND()*100+200))</f>
        <v>131.53644748672187</v>
      </c>
      <c r="G260">
        <f t="shared" ca="1" si="51"/>
        <v>0.13108424770647298</v>
      </c>
      <c r="H260">
        <f t="shared" ca="1" si="45"/>
        <v>0</v>
      </c>
      <c r="I260" s="3">
        <f t="shared" ca="1" si="52"/>
        <v>1268.9705482126933</v>
      </c>
      <c r="J260" s="5">
        <f t="shared" ca="1" si="46"/>
        <v>44345</v>
      </c>
      <c r="K260" s="5">
        <f t="shared" ca="1" si="53"/>
        <v>44445</v>
      </c>
      <c r="L260" s="5">
        <f t="shared" ca="1" si="47"/>
        <v>44493</v>
      </c>
      <c r="M260" s="5">
        <f t="shared" ca="1" si="54"/>
        <v>44459</v>
      </c>
      <c r="N260" s="2">
        <f ca="1">Table14[[#This Row],[Shipping/frieght]]+Table14[[#This Row],[Expedite fees]]/Table14[[#This Row],[Distance]]</f>
        <v>131.53644748672187</v>
      </c>
      <c r="O260" t="str">
        <f t="shared" ca="1" si="44"/>
        <v>Standard</v>
      </c>
    </row>
    <row r="261" spans="1:15" x14ac:dyDescent="0.55000000000000004">
      <c r="A261" t="s">
        <v>12</v>
      </c>
      <c r="B261">
        <f t="shared" ca="1" si="48"/>
        <v>9.4655015125575614E-2</v>
      </c>
      <c r="C261" t="str" cm="1">
        <f t="array" aca="1" ref="C261" ca="1">INDEX(A:A,RANK(B261,B:B))</f>
        <v>H&amp;R SOUTH AFRICA (PTY) LTD</v>
      </c>
      <c r="D261" s="1">
        <f t="shared" ca="1" si="49"/>
        <v>6648.7992105476378</v>
      </c>
      <c r="E261" s="2">
        <f t="shared" ca="1" si="50"/>
        <v>524.59025771220865</v>
      </c>
      <c r="F261" s="1">
        <f ca="1">IF(Table14[[#This Row],[Column1]]&gt;(0.49),NORMINV(RAND(), 120, 5.7),(RAND()*100+200))</f>
        <v>258.80912415904095</v>
      </c>
      <c r="G261">
        <f t="shared" ca="1" si="51"/>
        <v>0.93880469660161203</v>
      </c>
      <c r="H261">
        <f t="shared" ca="1" si="45"/>
        <v>500</v>
      </c>
      <c r="I261" s="3">
        <f t="shared" ca="1" si="52"/>
        <v>1288.9158363082074</v>
      </c>
      <c r="J261" s="5">
        <f t="shared" ca="1" si="46"/>
        <v>44368</v>
      </c>
      <c r="K261" s="5">
        <f t="shared" ca="1" si="53"/>
        <v>44394</v>
      </c>
      <c r="L261" s="5">
        <f t="shared" ca="1" si="47"/>
        <v>44413</v>
      </c>
      <c r="M261" s="5">
        <f t="shared" ca="1" si="54"/>
        <v>44408</v>
      </c>
      <c r="N261" s="2">
        <f ca="1">Table14[[#This Row],[Shipping/frieght]]+Table14[[#This Row],[Expedite fees]]/Table14[[#This Row],[Distance]]</f>
        <v>259.19704708303271</v>
      </c>
      <c r="O261" t="str">
        <f t="shared" ca="1" si="44"/>
        <v>Standard</v>
      </c>
    </row>
    <row r="262" spans="1:15" x14ac:dyDescent="0.55000000000000004">
      <c r="A262" t="s">
        <v>13</v>
      </c>
      <c r="B262">
        <f t="shared" ca="1" si="48"/>
        <v>0.32084534546751486</v>
      </c>
      <c r="C262" t="str" cm="1">
        <f t="array" aca="1" ref="C262" ca="1">INDEX(A:A,RANK(B262,B:B))</f>
        <v>CENTRAL STICKS S.R.O.</v>
      </c>
      <c r="D262" s="1">
        <f t="shared" ca="1" si="49"/>
        <v>5636.4395749062423</v>
      </c>
      <c r="E262" s="2">
        <f t="shared" ca="1" si="50"/>
        <v>444.71508246010251</v>
      </c>
      <c r="F262" s="1">
        <f ca="1">IF(Table14[[#This Row],[Column1]]&gt;(0.49),NORMINV(RAND(), 120, 5.7),(RAND()*100+200))</f>
        <v>256.85698718713405</v>
      </c>
      <c r="G262">
        <f t="shared" ca="1" si="51"/>
        <v>0.90695984413019082</v>
      </c>
      <c r="H262">
        <f t="shared" ca="1" si="45"/>
        <v>500</v>
      </c>
      <c r="I262" s="3">
        <f t="shared" ca="1" si="52"/>
        <v>1006.0859332795545</v>
      </c>
      <c r="J262" s="5">
        <f t="shared" ca="1" si="46"/>
        <v>44383</v>
      </c>
      <c r="K262" s="5">
        <f t="shared" ca="1" si="53"/>
        <v>44419</v>
      </c>
      <c r="L262" s="5">
        <f t="shared" ca="1" si="47"/>
        <v>44469</v>
      </c>
      <c r="M262" s="5">
        <f t="shared" ca="1" si="54"/>
        <v>44433</v>
      </c>
      <c r="N262" s="2">
        <f ca="1">Table14[[#This Row],[Shipping/frieght]]+Table14[[#This Row],[Expedite fees]]/Table14[[#This Row],[Distance]]</f>
        <v>257.35396262776084</v>
      </c>
      <c r="O262" t="str">
        <f t="shared" ca="1" si="44"/>
        <v>Standard</v>
      </c>
    </row>
    <row r="263" spans="1:15" x14ac:dyDescent="0.55000000000000004">
      <c r="A263" t="s">
        <v>14</v>
      </c>
      <c r="B263">
        <f t="shared" ca="1" si="48"/>
        <v>0.98027684368049017</v>
      </c>
      <c r="C263" t="str" cm="1">
        <f t="array" aca="1" ref="C263" ca="1">INDEX(A:A,RANK(B263,B:B))</f>
        <v>H&amp;R SOUTH AFRICA (PTY) LTD</v>
      </c>
      <c r="D263" s="1">
        <f t="shared" ca="1" si="49"/>
        <v>11083.031592366022</v>
      </c>
      <c r="E263" s="2">
        <f t="shared" ca="1" si="50"/>
        <v>874.45119263767913</v>
      </c>
      <c r="F263" s="1">
        <f ca="1">IF(Table14[[#This Row],[Column1]]&gt;(0.49),NORMINV(RAND(), 120, 5.7),(RAND()*100+200))</f>
        <v>113.58021255683718</v>
      </c>
      <c r="G263">
        <f t="shared" ca="1" si="51"/>
        <v>0.40172807817270784</v>
      </c>
      <c r="H263">
        <f t="shared" ca="1" si="45"/>
        <v>0</v>
      </c>
      <c r="I263" s="3">
        <f t="shared" ca="1" si="52"/>
        <v>923.88269045442553</v>
      </c>
      <c r="J263" s="5">
        <f t="shared" ca="1" si="46"/>
        <v>44368</v>
      </c>
      <c r="K263" s="5">
        <f t="shared" ca="1" si="53"/>
        <v>44426</v>
      </c>
      <c r="L263" s="5">
        <f t="shared" ca="1" si="47"/>
        <v>44458</v>
      </c>
      <c r="M263" s="5">
        <f t="shared" ca="1" si="54"/>
        <v>44440</v>
      </c>
      <c r="N263" s="2">
        <f ca="1">Table14[[#This Row],[Shipping/frieght]]+Table14[[#This Row],[Expedite fees]]/Table14[[#This Row],[Distance]]</f>
        <v>113.58021255683718</v>
      </c>
      <c r="O263" t="str">
        <f t="shared" ca="1" si="44"/>
        <v>Standard</v>
      </c>
    </row>
    <row r="264" spans="1:15" x14ac:dyDescent="0.55000000000000004">
      <c r="A264" t="s">
        <v>16</v>
      </c>
      <c r="B264">
        <f t="shared" ca="1" si="48"/>
        <v>0.11595751985425928</v>
      </c>
      <c r="C264" t="str" cm="1">
        <f t="array" aca="1" ref="C264" ca="1">INDEX(A:A,RANK(B264,B:B))</f>
        <v>SOMIC VERPACKUNGSMASCHINEN</v>
      </c>
      <c r="D264" s="1">
        <f t="shared" ca="1" si="49"/>
        <v>14113.654045676463</v>
      </c>
      <c r="E264" s="2">
        <f t="shared" ca="1" si="50"/>
        <v>1113.5673042038729</v>
      </c>
      <c r="F264" s="1">
        <f ca="1">IF(Table14[[#This Row],[Column1]]&gt;(0.49),NORMINV(RAND(), 120, 5.7),(RAND()*100+200))</f>
        <v>280.51812021878033</v>
      </c>
      <c r="G264">
        <f t="shared" ca="1" si="51"/>
        <v>0.15768137032231877</v>
      </c>
      <c r="H264">
        <f t="shared" ca="1" si="45"/>
        <v>0</v>
      </c>
      <c r="I264" s="3">
        <f t="shared" ca="1" si="52"/>
        <v>1495.6621732025055</v>
      </c>
      <c r="J264" s="5">
        <f t="shared" ca="1" si="46"/>
        <v>44406</v>
      </c>
      <c r="K264" s="5">
        <f t="shared" ca="1" si="53"/>
        <v>44477</v>
      </c>
      <c r="L264" s="5">
        <f t="shared" ca="1" si="47"/>
        <v>44490</v>
      </c>
      <c r="M264" s="5">
        <f t="shared" ca="1" si="54"/>
        <v>44491</v>
      </c>
      <c r="N264" s="2">
        <f ca="1">Table14[[#This Row],[Shipping/frieght]]+Table14[[#This Row],[Expedite fees]]/Table14[[#This Row],[Distance]]</f>
        <v>280.51812021878033</v>
      </c>
      <c r="O264" t="str">
        <f t="shared" ca="1" si="44"/>
        <v>Expedite</v>
      </c>
    </row>
    <row r="265" spans="1:15" x14ac:dyDescent="0.55000000000000004">
      <c r="A265" t="s">
        <v>15</v>
      </c>
      <c r="B265">
        <f t="shared" ca="1" si="48"/>
        <v>0.88815854021261698</v>
      </c>
      <c r="C265" t="str" cm="1">
        <f t="array" aca="1" ref="C265" ca="1">INDEX(A:A,RANK(B265,B:B))</f>
        <v>POSIMAT S.A.</v>
      </c>
      <c r="D265" s="1">
        <f t="shared" ca="1" si="49"/>
        <v>7695.8231138608244</v>
      </c>
      <c r="E265" s="2">
        <f t="shared" ca="1" si="50"/>
        <v>607.20044368361903</v>
      </c>
      <c r="F265" s="1">
        <f ca="1">IF(Table14[[#This Row],[Column1]]&gt;(0.49),NORMINV(RAND(), 120, 5.7),(RAND()*100+200))</f>
        <v>123.47103923727519</v>
      </c>
      <c r="G265">
        <f t="shared" ca="1" si="51"/>
        <v>0.48678712787483769</v>
      </c>
      <c r="H265">
        <f t="shared" ca="1" si="45"/>
        <v>0</v>
      </c>
      <c r="I265" s="3">
        <f t="shared" ca="1" si="52"/>
        <v>116.32713674703768</v>
      </c>
      <c r="J265" s="5">
        <f t="shared" ca="1" si="46"/>
        <v>44415</v>
      </c>
      <c r="K265" s="5">
        <f t="shared" ca="1" si="53"/>
        <v>44453</v>
      </c>
      <c r="L265" s="5">
        <f t="shared" ca="1" si="47"/>
        <v>44485</v>
      </c>
      <c r="M265" s="5">
        <f t="shared" ca="1" si="54"/>
        <v>44467</v>
      </c>
      <c r="N265" s="2">
        <f ca="1">Table14[[#This Row],[Shipping/frieght]]+Table14[[#This Row],[Expedite fees]]/Table14[[#This Row],[Distance]]</f>
        <v>123.47103923727519</v>
      </c>
      <c r="O265" t="str">
        <f t="shared" ca="1" si="44"/>
        <v>Standard</v>
      </c>
    </row>
    <row r="266" spans="1:15" x14ac:dyDescent="0.55000000000000004">
      <c r="A266" t="s">
        <v>9</v>
      </c>
      <c r="B266">
        <f t="shared" ca="1" si="48"/>
        <v>0.11224212211350404</v>
      </c>
      <c r="C266" t="str" cm="1">
        <f t="array" aca="1" ref="C266" ca="1">INDEX(A:A,RANK(B266,B:B))</f>
        <v>H&amp;R SOUTH AFRICA (PTY) LTD</v>
      </c>
      <c r="D266" s="1">
        <f t="shared" ca="1" si="49"/>
        <v>13995.980150946863</v>
      </c>
      <c r="E266" s="2">
        <f t="shared" ca="1" si="50"/>
        <v>1104.2828339097075</v>
      </c>
      <c r="F266" s="1">
        <f ca="1">IF(Table14[[#This Row],[Column1]]&gt;(0.49),NORMINV(RAND(), 120, 5.7),(RAND()*100+200))</f>
        <v>201.0992859509733</v>
      </c>
      <c r="G266">
        <f t="shared" ca="1" si="51"/>
        <v>0.64695024440526772</v>
      </c>
      <c r="H266">
        <f t="shared" ca="1" si="45"/>
        <v>500</v>
      </c>
      <c r="I266" s="3">
        <f t="shared" ca="1" si="52"/>
        <v>755.29289174379505</v>
      </c>
      <c r="J266" s="5">
        <f t="shared" ca="1" si="46"/>
        <v>44271</v>
      </c>
      <c r="K266" s="5">
        <f t="shared" ca="1" si="53"/>
        <v>44298</v>
      </c>
      <c r="L266" s="5">
        <f t="shared" ca="1" si="47"/>
        <v>44376</v>
      </c>
      <c r="M266" s="5">
        <f t="shared" ca="1" si="54"/>
        <v>44312</v>
      </c>
      <c r="N266" s="2">
        <f ca="1">Table14[[#This Row],[Shipping/frieght]]+Table14[[#This Row],[Expedite fees]]/Table14[[#This Row],[Distance]]</f>
        <v>201.76128079491471</v>
      </c>
      <c r="O266" t="str">
        <f t="shared" ca="1" si="44"/>
        <v>Standard</v>
      </c>
    </row>
    <row r="267" spans="1:15" x14ac:dyDescent="0.55000000000000004">
      <c r="A267" t="s">
        <v>10</v>
      </c>
      <c r="B267">
        <f t="shared" ca="1" si="48"/>
        <v>0.30249287554691728</v>
      </c>
      <c r="C267" t="str" cm="1">
        <f t="array" aca="1" ref="C267" ca="1">INDEX(A:A,RANK(B267,B:B))</f>
        <v>SOMIC VERPACKUNGSMASCHINEN</v>
      </c>
      <c r="D267" s="1">
        <f t="shared" ca="1" si="49"/>
        <v>17235.825590278972</v>
      </c>
      <c r="E267" s="2">
        <f t="shared" ca="1" si="50"/>
        <v>1359.9066390730109</v>
      </c>
      <c r="F267" s="1">
        <f ca="1">IF(Table14[[#This Row],[Column1]]&gt;(0.49),NORMINV(RAND(), 120, 5.7),(RAND()*100+200))</f>
        <v>246.07439016127805</v>
      </c>
      <c r="G267">
        <f t="shared" ca="1" si="51"/>
        <v>0.8631327835589806</v>
      </c>
      <c r="H267">
        <f t="shared" ca="1" si="45"/>
        <v>0</v>
      </c>
      <c r="I267" s="3">
        <f t="shared" ca="1" si="52"/>
        <v>1194.8126554120627</v>
      </c>
      <c r="J267" s="5">
        <f t="shared" ca="1" si="46"/>
        <v>44489</v>
      </c>
      <c r="K267" s="5">
        <f t="shared" ca="1" si="53"/>
        <v>44497</v>
      </c>
      <c r="L267" s="5">
        <f t="shared" ca="1" si="47"/>
        <v>44501</v>
      </c>
      <c r="M267" s="5">
        <f t="shared" ca="1" si="54"/>
        <v>44511</v>
      </c>
      <c r="N267" s="2">
        <f ca="1">Table14[[#This Row],[Shipping/frieght]]+Table14[[#This Row],[Expedite fees]]/Table14[[#This Row],[Distance]]</f>
        <v>246.07439016127805</v>
      </c>
      <c r="O267" t="str">
        <f t="shared" ref="O267:O330" ca="1" si="55">IF(L267&lt;M267,"Expedite",IF(L267&gt;M267,"Standard"))</f>
        <v>Expedite</v>
      </c>
    </row>
    <row r="268" spans="1:15" x14ac:dyDescent="0.55000000000000004">
      <c r="A268" t="s">
        <v>11</v>
      </c>
      <c r="B268">
        <f t="shared" ca="1" si="48"/>
        <v>0.28138047162494007</v>
      </c>
      <c r="C268" t="str" cm="1">
        <f t="array" aca="1" ref="C268" ca="1">INDEX(A:A,RANK(B268,B:B))</f>
        <v>SOMIC VERPACKUNGSMASCHINEN</v>
      </c>
      <c r="D268" s="1">
        <f t="shared" ca="1" si="49"/>
        <v>1163.7574464240142</v>
      </c>
      <c r="E268" s="2">
        <f t="shared" ca="1" si="50"/>
        <v>91.820462522854726</v>
      </c>
      <c r="F268" s="1">
        <f ca="1">IF(Table14[[#This Row],[Column1]]&gt;(0.49),NORMINV(RAND(), 120, 5.7),(RAND()*100+200))</f>
        <v>246.8003433239748</v>
      </c>
      <c r="G268">
        <f t="shared" ca="1" si="51"/>
        <v>0.45707070666674643</v>
      </c>
      <c r="H268">
        <f t="shared" ca="1" si="45"/>
        <v>0</v>
      </c>
      <c r="I268" s="3">
        <f t="shared" ca="1" si="52"/>
        <v>1253.0973837198444</v>
      </c>
      <c r="J268" s="5">
        <f t="shared" ca="1" si="46"/>
        <v>44368</v>
      </c>
      <c r="K268" s="5">
        <f t="shared" ca="1" si="53"/>
        <v>44402</v>
      </c>
      <c r="L268" s="5">
        <f t="shared" ca="1" si="47"/>
        <v>44411</v>
      </c>
      <c r="M268" s="5">
        <f t="shared" ca="1" si="54"/>
        <v>44416</v>
      </c>
      <c r="N268" s="2">
        <f ca="1">Table14[[#This Row],[Shipping/frieght]]+Table14[[#This Row],[Expedite fees]]/Table14[[#This Row],[Distance]]</f>
        <v>246.8003433239748</v>
      </c>
      <c r="O268" t="str">
        <f t="shared" ca="1" si="55"/>
        <v>Expedite</v>
      </c>
    </row>
    <row r="269" spans="1:15" x14ac:dyDescent="0.55000000000000004">
      <c r="A269" t="s">
        <v>12</v>
      </c>
      <c r="B269">
        <f t="shared" ca="1" si="48"/>
        <v>0.79856532215135811</v>
      </c>
      <c r="C269" t="str" cm="1">
        <f t="array" aca="1" ref="C269" ca="1">INDEX(A:A,RANK(B269,B:B))</f>
        <v>SOMIC VERPACKUNGSMASCHINEN</v>
      </c>
      <c r="D269" s="1">
        <f t="shared" ca="1" si="49"/>
        <v>2679.287463631128</v>
      </c>
      <c r="E269" s="2">
        <f t="shared" ca="1" si="50"/>
        <v>211.39578088049601</v>
      </c>
      <c r="F269" s="1">
        <f ca="1">IF(Table14[[#This Row],[Column1]]&gt;(0.49),NORMINV(RAND(), 120, 5.7),(RAND()*100+200))</f>
        <v>127.10364888541946</v>
      </c>
      <c r="G269">
        <f t="shared" ca="1" si="51"/>
        <v>0.17932883341516648</v>
      </c>
      <c r="H269">
        <f t="shared" ca="1" si="45"/>
        <v>0</v>
      </c>
      <c r="I269" s="3">
        <f t="shared" ca="1" si="52"/>
        <v>493.69765478243858</v>
      </c>
      <c r="J269" s="5">
        <f t="shared" ca="1" si="46"/>
        <v>44338</v>
      </c>
      <c r="K269" s="5">
        <f t="shared" ca="1" si="53"/>
        <v>44373</v>
      </c>
      <c r="L269" s="5">
        <f t="shared" ca="1" si="47"/>
        <v>44400</v>
      </c>
      <c r="M269" s="5">
        <f t="shared" ca="1" si="54"/>
        <v>44387</v>
      </c>
      <c r="N269" s="2">
        <f ca="1">Table14[[#This Row],[Shipping/frieght]]+Table14[[#This Row],[Expedite fees]]/Table14[[#This Row],[Distance]]</f>
        <v>127.10364888541946</v>
      </c>
      <c r="O269" t="str">
        <f t="shared" ca="1" si="55"/>
        <v>Standard</v>
      </c>
    </row>
    <row r="270" spans="1:15" x14ac:dyDescent="0.55000000000000004">
      <c r="A270" t="s">
        <v>13</v>
      </c>
      <c r="B270">
        <f t="shared" ca="1" si="48"/>
        <v>0.8532245809229777</v>
      </c>
      <c r="C270" t="str" cm="1">
        <f t="array" aca="1" ref="C270" ca="1">INDEX(A:A,RANK(B270,B:B))</f>
        <v>CENTRAL STICKS S.R.O.</v>
      </c>
      <c r="D270" s="1">
        <f t="shared" ca="1" si="49"/>
        <v>2709.7221482964628</v>
      </c>
      <c r="E270" s="2">
        <f t="shared" ca="1" si="50"/>
        <v>213.79707750059092</v>
      </c>
      <c r="F270" s="1">
        <f ca="1">IF(Table14[[#This Row],[Column1]]&gt;(0.49),NORMINV(RAND(), 120, 5.7),(RAND()*100+200))</f>
        <v>118.26080207029959</v>
      </c>
      <c r="G270">
        <f t="shared" ca="1" si="51"/>
        <v>7.3974016164185308E-2</v>
      </c>
      <c r="H270">
        <f t="shared" ca="1" si="45"/>
        <v>0</v>
      </c>
      <c r="I270" s="3">
        <f t="shared" ca="1" si="52"/>
        <v>1128.9944512567356</v>
      </c>
      <c r="J270" s="5">
        <f t="shared" ca="1" si="46"/>
        <v>44391</v>
      </c>
      <c r="K270" s="5">
        <f t="shared" ca="1" si="53"/>
        <v>44408</v>
      </c>
      <c r="L270" s="5">
        <f t="shared" ca="1" si="47"/>
        <v>44496</v>
      </c>
      <c r="M270" s="5">
        <f t="shared" ca="1" si="54"/>
        <v>44422</v>
      </c>
      <c r="N270" s="2">
        <f ca="1">Table14[[#This Row],[Shipping/frieght]]+Table14[[#This Row],[Expedite fees]]/Table14[[#This Row],[Distance]]</f>
        <v>118.26080207029959</v>
      </c>
      <c r="O270" t="str">
        <f t="shared" ca="1" si="55"/>
        <v>Standard</v>
      </c>
    </row>
    <row r="271" spans="1:15" x14ac:dyDescent="0.55000000000000004">
      <c r="A271" t="s">
        <v>14</v>
      </c>
      <c r="B271">
        <f t="shared" ca="1" si="48"/>
        <v>0.77629263240686563</v>
      </c>
      <c r="C271" t="str" cm="1">
        <f t="array" aca="1" ref="C271" ca="1">INDEX(A:A,RANK(B271,B:B))</f>
        <v>TAVIL INDEBE S A U</v>
      </c>
      <c r="D271" s="1">
        <f t="shared" ca="1" si="49"/>
        <v>4351.5447258416189</v>
      </c>
      <c r="E271" s="2">
        <f t="shared" ca="1" si="50"/>
        <v>343.33687886890374</v>
      </c>
      <c r="F271" s="1">
        <f ca="1">IF(Table14[[#This Row],[Column1]]&gt;(0.49),NORMINV(RAND(), 120, 5.7),(RAND()*100+200))</f>
        <v>122.29070975762717</v>
      </c>
      <c r="G271">
        <f t="shared" ca="1" si="51"/>
        <v>0.98776704049245923</v>
      </c>
      <c r="H271">
        <f t="shared" ca="1" si="45"/>
        <v>0</v>
      </c>
      <c r="I271" s="3">
        <f t="shared" ca="1" si="52"/>
        <v>1586.0126267984879</v>
      </c>
      <c r="J271" s="5">
        <f t="shared" ca="1" si="46"/>
        <v>44492</v>
      </c>
      <c r="K271" s="5">
        <f t="shared" ca="1" si="53"/>
        <v>44493</v>
      </c>
      <c r="L271" s="5">
        <f t="shared" ca="1" si="47"/>
        <v>44497</v>
      </c>
      <c r="M271" s="5">
        <f t="shared" ca="1" si="54"/>
        <v>44507</v>
      </c>
      <c r="N271" s="2">
        <f ca="1">Table14[[#This Row],[Shipping/frieght]]+Table14[[#This Row],[Expedite fees]]/Table14[[#This Row],[Distance]]</f>
        <v>122.29070975762717</v>
      </c>
      <c r="O271" t="str">
        <f t="shared" ca="1" si="55"/>
        <v>Expedite</v>
      </c>
    </row>
    <row r="272" spans="1:15" x14ac:dyDescent="0.55000000000000004">
      <c r="A272" t="s">
        <v>16</v>
      </c>
      <c r="B272">
        <f t="shared" ca="1" si="48"/>
        <v>0.6798468190804311</v>
      </c>
      <c r="C272" t="str" cm="1">
        <f t="array" aca="1" ref="C272" ca="1">INDEX(A:A,RANK(B272,B:B))</f>
        <v>POSIMAT S.A.</v>
      </c>
      <c r="D272" s="1">
        <f t="shared" ca="1" si="49"/>
        <v>11251.033379365945</v>
      </c>
      <c r="E272" s="2">
        <f t="shared" ca="1" si="50"/>
        <v>887.706533631973</v>
      </c>
      <c r="F272" s="1">
        <f ca="1">IF(Table14[[#This Row],[Column1]]&gt;(0.49),NORMINV(RAND(), 120, 5.7),(RAND()*100+200))</f>
        <v>127.19315393319448</v>
      </c>
      <c r="G272">
        <f t="shared" ca="1" si="51"/>
        <v>0.73148282244907792</v>
      </c>
      <c r="H272">
        <f t="shared" ca="1" si="45"/>
        <v>500</v>
      </c>
      <c r="I272" s="3">
        <f t="shared" ca="1" si="52"/>
        <v>1274.0581619055979</v>
      </c>
      <c r="J272" s="5">
        <f t="shared" ca="1" si="46"/>
        <v>44394</v>
      </c>
      <c r="K272" s="5">
        <f t="shared" ca="1" si="53"/>
        <v>44409</v>
      </c>
      <c r="L272" s="5">
        <f t="shared" ca="1" si="47"/>
        <v>44439</v>
      </c>
      <c r="M272" s="5">
        <f t="shared" ca="1" si="54"/>
        <v>44423</v>
      </c>
      <c r="N272" s="2">
        <f ca="1">Table14[[#This Row],[Shipping/frieght]]+Table14[[#This Row],[Expedite fees]]/Table14[[#This Row],[Distance]]</f>
        <v>127.58560069500648</v>
      </c>
      <c r="O272" t="str">
        <f t="shared" ca="1" si="55"/>
        <v>Standard</v>
      </c>
    </row>
    <row r="273" spans="1:15" x14ac:dyDescent="0.55000000000000004">
      <c r="A273" t="s">
        <v>15</v>
      </c>
      <c r="B273">
        <f t="shared" ca="1" si="48"/>
        <v>0.28220469394992442</v>
      </c>
      <c r="C273" t="str" cm="1">
        <f t="array" aca="1" ref="C273" ca="1">INDEX(A:A,RANK(B273,B:B))</f>
        <v>TAVIL INDEBE S A U</v>
      </c>
      <c r="D273" s="1">
        <f t="shared" ca="1" si="49"/>
        <v>9202.7732350056631</v>
      </c>
      <c r="E273" s="2">
        <f t="shared" ca="1" si="50"/>
        <v>726.09880824194681</v>
      </c>
      <c r="F273" s="1">
        <f ca="1">IF(Table14[[#This Row],[Column1]]&gt;(0.49),NORMINV(RAND(), 120, 5.7),(RAND()*100+200))</f>
        <v>272.6359329776738</v>
      </c>
      <c r="G273">
        <f t="shared" ca="1" si="51"/>
        <v>0.89223790811733694</v>
      </c>
      <c r="H273">
        <f t="shared" ca="1" si="45"/>
        <v>0</v>
      </c>
      <c r="I273" s="3">
        <f t="shared" ca="1" si="52"/>
        <v>1905.2415872002853</v>
      </c>
      <c r="J273" s="5">
        <f t="shared" ca="1" si="46"/>
        <v>44387</v>
      </c>
      <c r="K273" s="5">
        <f t="shared" ca="1" si="53"/>
        <v>44395</v>
      </c>
      <c r="L273" s="5">
        <f t="shared" ca="1" si="47"/>
        <v>44395</v>
      </c>
      <c r="M273" s="5">
        <f t="shared" ca="1" si="54"/>
        <v>44409</v>
      </c>
      <c r="N273" s="2">
        <f ca="1">Table14[[#This Row],[Shipping/frieght]]+Table14[[#This Row],[Expedite fees]]/Table14[[#This Row],[Distance]]</f>
        <v>272.6359329776738</v>
      </c>
      <c r="O273" t="str">
        <f t="shared" ca="1" si="55"/>
        <v>Expedite</v>
      </c>
    </row>
    <row r="274" spans="1:15" x14ac:dyDescent="0.55000000000000004">
      <c r="A274" t="s">
        <v>9</v>
      </c>
      <c r="B274">
        <f t="shared" ca="1" si="48"/>
        <v>0.70533762719850368</v>
      </c>
      <c r="C274" t="str" cm="1">
        <f t="array" aca="1" ref="C274" ca="1">INDEX(A:A,RANK(B274,B:B))</f>
        <v>TAVIL INDEBE S A U</v>
      </c>
      <c r="D274" s="1">
        <f t="shared" ca="1" si="49"/>
        <v>3187.8662280012572</v>
      </c>
      <c r="E274" s="2">
        <f t="shared" ca="1" si="50"/>
        <v>251.52264538929919</v>
      </c>
      <c r="F274" s="1">
        <f ca="1">IF(Table14[[#This Row],[Column1]]&gt;(0.49),NORMINV(RAND(), 120, 5.7),(RAND()*100+200))</f>
        <v>122.85889499379549</v>
      </c>
      <c r="G274">
        <f t="shared" ca="1" si="51"/>
        <v>8.6004081943379829E-2</v>
      </c>
      <c r="H274">
        <f t="shared" ca="1" si="45"/>
        <v>0</v>
      </c>
      <c r="I274" s="3">
        <f t="shared" ca="1" si="52"/>
        <v>1343.0234164782892</v>
      </c>
      <c r="J274" s="5">
        <f t="shared" ca="1" si="46"/>
        <v>44341</v>
      </c>
      <c r="K274" s="5">
        <f t="shared" ca="1" si="53"/>
        <v>44439</v>
      </c>
      <c r="L274" s="5">
        <f t="shared" ca="1" si="47"/>
        <v>44488</v>
      </c>
      <c r="M274" s="5">
        <f t="shared" ca="1" si="54"/>
        <v>44453</v>
      </c>
      <c r="N274" s="2">
        <f ca="1">Table14[[#This Row],[Shipping/frieght]]+Table14[[#This Row],[Expedite fees]]/Table14[[#This Row],[Distance]]</f>
        <v>122.85889499379549</v>
      </c>
      <c r="O274" t="str">
        <f t="shared" ca="1" si="55"/>
        <v>Standard</v>
      </c>
    </row>
    <row r="275" spans="1:15" x14ac:dyDescent="0.55000000000000004">
      <c r="A275" t="s">
        <v>10</v>
      </c>
      <c r="B275">
        <f t="shared" ca="1" si="48"/>
        <v>0.92186345077081477</v>
      </c>
      <c r="C275" t="str" cm="1">
        <f t="array" aca="1" ref="C275" ca="1">INDEX(A:A,RANK(B275,B:B))</f>
        <v>CENTRAL STICKS S.R.O.</v>
      </c>
      <c r="D275" s="1">
        <f t="shared" ca="1" si="49"/>
        <v>19484.78117216608</v>
      </c>
      <c r="E275" s="2">
        <f t="shared" ca="1" si="50"/>
        <v>1537.3492344839037</v>
      </c>
      <c r="F275" s="1">
        <f ca="1">IF(Table14[[#This Row],[Column1]]&gt;(0.49),NORMINV(RAND(), 120, 5.7),(RAND()*100+200))</f>
        <v>121.81326107747398</v>
      </c>
      <c r="G275">
        <f t="shared" ca="1" si="51"/>
        <v>0.79490621359004909</v>
      </c>
      <c r="H275">
        <f t="shared" ca="1" si="45"/>
        <v>0</v>
      </c>
      <c r="I275" s="3">
        <f t="shared" ca="1" si="52"/>
        <v>2749.2509248994056</v>
      </c>
      <c r="J275" s="5">
        <f t="shared" ca="1" si="46"/>
        <v>44439</v>
      </c>
      <c r="K275" s="5">
        <f t="shared" ca="1" si="53"/>
        <v>44440</v>
      </c>
      <c r="L275" s="5">
        <f t="shared" ca="1" si="47"/>
        <v>44441</v>
      </c>
      <c r="M275" s="5">
        <f t="shared" ca="1" si="54"/>
        <v>44454</v>
      </c>
      <c r="N275" s="2">
        <f ca="1">Table14[[#This Row],[Shipping/frieght]]+Table14[[#This Row],[Expedite fees]]/Table14[[#This Row],[Distance]]</f>
        <v>121.81326107747398</v>
      </c>
      <c r="O275" t="str">
        <f t="shared" ca="1" si="55"/>
        <v>Expedite</v>
      </c>
    </row>
    <row r="276" spans="1:15" x14ac:dyDescent="0.55000000000000004">
      <c r="A276" t="s">
        <v>11</v>
      </c>
      <c r="B276">
        <f t="shared" ca="1" si="48"/>
        <v>0.31719980372280776</v>
      </c>
      <c r="C276" t="str" cm="1">
        <f t="array" aca="1" ref="C276" ca="1">INDEX(A:A,RANK(B276,B:B))</f>
        <v>SOMIC VERPACKUNGSMASCHINEN</v>
      </c>
      <c r="D276" s="1">
        <f t="shared" ca="1" si="49"/>
        <v>10743.674313253683</v>
      </c>
      <c r="E276" s="2">
        <f t="shared" ca="1" si="50"/>
        <v>847.67590331571557</v>
      </c>
      <c r="F276" s="1">
        <f ca="1">IF(Table14[[#This Row],[Column1]]&gt;(0.49),NORMINV(RAND(), 120, 5.7),(RAND()*100+200))</f>
        <v>253.7503456712387</v>
      </c>
      <c r="G276">
        <f t="shared" ca="1" si="51"/>
        <v>6.4417880214484913E-2</v>
      </c>
      <c r="H276">
        <f t="shared" ca="1" si="45"/>
        <v>0</v>
      </c>
      <c r="I276" s="3">
        <f t="shared" ca="1" si="52"/>
        <v>1007.3638453401491</v>
      </c>
      <c r="J276" s="5">
        <f t="shared" ca="1" si="46"/>
        <v>44339</v>
      </c>
      <c r="K276" s="5">
        <f t="shared" ca="1" si="53"/>
        <v>44356</v>
      </c>
      <c r="L276" s="5">
        <f t="shared" ca="1" si="47"/>
        <v>44367</v>
      </c>
      <c r="M276" s="5">
        <f t="shared" ca="1" si="54"/>
        <v>44370</v>
      </c>
      <c r="N276" s="2">
        <f ca="1">Table14[[#This Row],[Shipping/frieght]]+Table14[[#This Row],[Expedite fees]]/Table14[[#This Row],[Distance]]</f>
        <v>253.7503456712387</v>
      </c>
      <c r="O276" t="str">
        <f t="shared" ca="1" si="55"/>
        <v>Expedite</v>
      </c>
    </row>
    <row r="277" spans="1:15" x14ac:dyDescent="0.55000000000000004">
      <c r="A277" t="s">
        <v>12</v>
      </c>
      <c r="B277">
        <f t="shared" ca="1" si="48"/>
        <v>0.45922263682348086</v>
      </c>
      <c r="C277" t="str" cm="1">
        <f t="array" aca="1" ref="C277" ca="1">INDEX(A:A,RANK(B277,B:B))</f>
        <v>POSIMAT S.A.</v>
      </c>
      <c r="D277" s="1">
        <f t="shared" ca="1" si="49"/>
        <v>18671.889521134206</v>
      </c>
      <c r="E277" s="2">
        <f t="shared" ca="1" si="50"/>
        <v>1473.2120832174887</v>
      </c>
      <c r="F277" s="1">
        <f ca="1">IF(Table14[[#This Row],[Column1]]&gt;(0.49),NORMINV(RAND(), 120, 5.7),(RAND()*100+200))</f>
        <v>216.27554587420065</v>
      </c>
      <c r="G277">
        <f t="shared" ca="1" si="51"/>
        <v>0.8782808990008496</v>
      </c>
      <c r="H277">
        <f t="shared" ca="1" si="45"/>
        <v>0</v>
      </c>
      <c r="I277" s="3">
        <f t="shared" ca="1" si="52"/>
        <v>993.56271680974692</v>
      </c>
      <c r="J277" s="5">
        <f t="shared" ca="1" si="46"/>
        <v>44369</v>
      </c>
      <c r="K277" s="5">
        <f t="shared" ca="1" si="53"/>
        <v>44370</v>
      </c>
      <c r="L277" s="5">
        <f t="shared" ca="1" si="47"/>
        <v>44374</v>
      </c>
      <c r="M277" s="5">
        <f t="shared" ca="1" si="54"/>
        <v>44384</v>
      </c>
      <c r="N277" s="2">
        <f ca="1">Table14[[#This Row],[Shipping/frieght]]+Table14[[#This Row],[Expedite fees]]/Table14[[#This Row],[Distance]]</f>
        <v>216.27554587420065</v>
      </c>
      <c r="O277" t="str">
        <f t="shared" ca="1" si="55"/>
        <v>Expedite</v>
      </c>
    </row>
    <row r="278" spans="1:15" x14ac:dyDescent="0.55000000000000004">
      <c r="A278" t="s">
        <v>13</v>
      </c>
      <c r="B278">
        <f t="shared" ca="1" si="48"/>
        <v>0.14091640888487478</v>
      </c>
      <c r="C278" t="str" cm="1">
        <f t="array" aca="1" ref="C278" ca="1">INDEX(A:A,RANK(B278,B:B))</f>
        <v>UNILEVER ASCC</v>
      </c>
      <c r="D278" s="1">
        <f t="shared" ca="1" si="49"/>
        <v>17157.696034610526</v>
      </c>
      <c r="E278" s="2">
        <f t="shared" ca="1" si="50"/>
        <v>1353.7422171307705</v>
      </c>
      <c r="F278" s="1">
        <f ca="1">IF(Table14[[#This Row],[Column1]]&gt;(0.49),NORMINV(RAND(), 120, 5.7),(RAND()*100+200))</f>
        <v>222.62915716639469</v>
      </c>
      <c r="G278">
        <f t="shared" ca="1" si="51"/>
        <v>0.28491796439119521</v>
      </c>
      <c r="H278">
        <f t="shared" ca="1" si="45"/>
        <v>0</v>
      </c>
      <c r="I278" s="3">
        <f t="shared" ca="1" si="52"/>
        <v>1016.3649995480542</v>
      </c>
      <c r="J278" s="5">
        <f t="shared" ca="1" si="46"/>
        <v>44474</v>
      </c>
      <c r="K278" s="5">
        <f t="shared" ca="1" si="53"/>
        <v>44475</v>
      </c>
      <c r="L278" s="5">
        <f t="shared" ca="1" si="47"/>
        <v>44476</v>
      </c>
      <c r="M278" s="5">
        <f t="shared" ca="1" si="54"/>
        <v>44489</v>
      </c>
      <c r="N278" s="2">
        <f ca="1">Table14[[#This Row],[Shipping/frieght]]+Table14[[#This Row],[Expedite fees]]/Table14[[#This Row],[Distance]]</f>
        <v>222.62915716639469</v>
      </c>
      <c r="O278" t="str">
        <f t="shared" ca="1" si="55"/>
        <v>Expedite</v>
      </c>
    </row>
    <row r="279" spans="1:15" x14ac:dyDescent="0.55000000000000004">
      <c r="A279" t="s">
        <v>14</v>
      </c>
      <c r="B279">
        <f t="shared" ca="1" si="48"/>
        <v>0.87476791193415115</v>
      </c>
      <c r="C279" t="str" cm="1">
        <f t="array" aca="1" ref="C279" ca="1">INDEX(A:A,RANK(B279,B:B))</f>
        <v>UNILEVER ASCC</v>
      </c>
      <c r="D279" s="1">
        <f t="shared" ca="1" si="49"/>
        <v>13401.755265693353</v>
      </c>
      <c r="E279" s="2">
        <f t="shared" ca="1" si="50"/>
        <v>1057.3984904632055</v>
      </c>
      <c r="F279" s="1">
        <f ca="1">IF(Table14[[#This Row],[Column1]]&gt;(0.49),NORMINV(RAND(), 120, 5.7),(RAND()*100+200))</f>
        <v>124.36022073226007</v>
      </c>
      <c r="G279">
        <f t="shared" ca="1" si="51"/>
        <v>0.15161196810920163</v>
      </c>
      <c r="H279">
        <f t="shared" ca="1" si="45"/>
        <v>0</v>
      </c>
      <c r="I279" s="3">
        <f t="shared" ca="1" si="52"/>
        <v>1140.5321191086875</v>
      </c>
      <c r="J279" s="5">
        <f t="shared" ca="1" si="46"/>
        <v>44446</v>
      </c>
      <c r="K279" s="5">
        <f t="shared" ca="1" si="53"/>
        <v>44456</v>
      </c>
      <c r="L279" s="5">
        <f t="shared" ca="1" si="47"/>
        <v>44466</v>
      </c>
      <c r="M279" s="5">
        <f t="shared" ca="1" si="54"/>
        <v>44470</v>
      </c>
      <c r="N279" s="2">
        <f ca="1">Table14[[#This Row],[Shipping/frieght]]+Table14[[#This Row],[Expedite fees]]/Table14[[#This Row],[Distance]]</f>
        <v>124.36022073226007</v>
      </c>
      <c r="O279" t="str">
        <f t="shared" ca="1" si="55"/>
        <v>Expedite</v>
      </c>
    </row>
    <row r="280" spans="1:15" x14ac:dyDescent="0.55000000000000004">
      <c r="A280" t="s">
        <v>16</v>
      </c>
      <c r="B280">
        <f t="shared" ca="1" si="48"/>
        <v>0.13966084719121474</v>
      </c>
      <c r="C280" t="str" cm="1">
        <f t="array" aca="1" ref="C280" ca="1">INDEX(A:A,RANK(B280,B:B))</f>
        <v>CENTRAL STICKS S R O</v>
      </c>
      <c r="D280" s="1">
        <f t="shared" ca="1" si="49"/>
        <v>394.138875981247</v>
      </c>
      <c r="E280" s="2">
        <f t="shared" ca="1" si="50"/>
        <v>31.097557314920387</v>
      </c>
      <c r="F280" s="1">
        <f ca="1">IF(Table14[[#This Row],[Column1]]&gt;(0.49),NORMINV(RAND(), 120, 5.7),(RAND()*100+200))</f>
        <v>236.99557052303891</v>
      </c>
      <c r="G280">
        <f t="shared" ca="1" si="51"/>
        <v>0.62305446946233034</v>
      </c>
      <c r="H280">
        <f t="shared" ca="1" si="45"/>
        <v>0</v>
      </c>
      <c r="I280" s="3">
        <f t="shared" ca="1" si="52"/>
        <v>361.91144161709087</v>
      </c>
      <c r="J280" s="5">
        <f t="shared" ca="1" si="46"/>
        <v>44312</v>
      </c>
      <c r="K280" s="5">
        <f t="shared" ca="1" si="53"/>
        <v>44468</v>
      </c>
      <c r="L280" s="5">
        <f t="shared" ca="1" si="47"/>
        <v>44479</v>
      </c>
      <c r="M280" s="5">
        <f t="shared" ca="1" si="54"/>
        <v>44482</v>
      </c>
      <c r="N280" s="2">
        <f ca="1">Table14[[#This Row],[Shipping/frieght]]+Table14[[#This Row],[Expedite fees]]/Table14[[#This Row],[Distance]]</f>
        <v>236.99557052303891</v>
      </c>
      <c r="O280" t="str">
        <f t="shared" ca="1" si="55"/>
        <v>Expedite</v>
      </c>
    </row>
    <row r="281" spans="1:15" x14ac:dyDescent="0.55000000000000004">
      <c r="A281" t="s">
        <v>15</v>
      </c>
      <c r="B281">
        <f t="shared" ca="1" si="48"/>
        <v>9.4842189077434469E-2</v>
      </c>
      <c r="C281" t="str" cm="1">
        <f t="array" aca="1" ref="C281" ca="1">INDEX(A:A,RANK(B281,B:B))</f>
        <v>CENTRAL STICKS S R O</v>
      </c>
      <c r="D281" s="1">
        <f t="shared" ca="1" si="49"/>
        <v>4716.4851289547878</v>
      </c>
      <c r="E281" s="2">
        <f t="shared" ca="1" si="50"/>
        <v>372.13067667453276</v>
      </c>
      <c r="F281" s="1">
        <f ca="1">IF(Table14[[#This Row],[Column1]]&gt;(0.49),NORMINV(RAND(), 120, 5.7),(RAND()*100+200))</f>
        <v>256.30903194750465</v>
      </c>
      <c r="G281">
        <f t="shared" ca="1" si="51"/>
        <v>0.40198613622417068</v>
      </c>
      <c r="H281">
        <f t="shared" ca="1" si="45"/>
        <v>0</v>
      </c>
      <c r="I281" s="3">
        <f t="shared" ca="1" si="52"/>
        <v>1305.1830434428257</v>
      </c>
      <c r="J281" s="5">
        <f t="shared" ca="1" si="46"/>
        <v>44338</v>
      </c>
      <c r="K281" s="5">
        <f t="shared" ca="1" si="53"/>
        <v>44384</v>
      </c>
      <c r="L281" s="5">
        <f t="shared" ca="1" si="47"/>
        <v>44475</v>
      </c>
      <c r="M281" s="5">
        <f t="shared" ca="1" si="54"/>
        <v>44398</v>
      </c>
      <c r="N281" s="2">
        <f ca="1">Table14[[#This Row],[Shipping/frieght]]+Table14[[#This Row],[Expedite fees]]/Table14[[#This Row],[Distance]]</f>
        <v>256.30903194750465</v>
      </c>
      <c r="O281" t="str">
        <f t="shared" ca="1" si="55"/>
        <v>Standard</v>
      </c>
    </row>
    <row r="282" spans="1:15" x14ac:dyDescent="0.55000000000000004">
      <c r="A282" t="s">
        <v>9</v>
      </c>
      <c r="B282">
        <f t="shared" ca="1" si="48"/>
        <v>9.1404227098069502E-2</v>
      </c>
      <c r="C282" t="str" cm="1">
        <f t="array" aca="1" ref="C282" ca="1">INDEX(A:A,RANK(B282,B:B))</f>
        <v>POSIMAT S.A.</v>
      </c>
      <c r="D282" s="1">
        <f t="shared" ca="1" si="49"/>
        <v>2949.9553530874523</v>
      </c>
      <c r="E282" s="2">
        <f t="shared" ca="1" si="50"/>
        <v>232.75147735859997</v>
      </c>
      <c r="F282" s="1">
        <f ca="1">IF(Table14[[#This Row],[Column1]]&gt;(0.49),NORMINV(RAND(), 120, 5.7),(RAND()*100+200))</f>
        <v>239.4579635142826</v>
      </c>
      <c r="G282">
        <f t="shared" ca="1" si="51"/>
        <v>0.13272549279356705</v>
      </c>
      <c r="H282">
        <f t="shared" ca="1" si="45"/>
        <v>0</v>
      </c>
      <c r="I282" s="3">
        <f t="shared" ca="1" si="52"/>
        <v>1059.2639416799936</v>
      </c>
      <c r="J282" s="5">
        <f t="shared" ca="1" si="46"/>
        <v>44263</v>
      </c>
      <c r="K282" s="5">
        <f t="shared" ca="1" si="53"/>
        <v>44339</v>
      </c>
      <c r="L282" s="5">
        <f t="shared" ca="1" si="47"/>
        <v>44409</v>
      </c>
      <c r="M282" s="5">
        <f t="shared" ca="1" si="54"/>
        <v>44353</v>
      </c>
      <c r="N282" s="2">
        <f ca="1">Table14[[#This Row],[Shipping/frieght]]+Table14[[#This Row],[Expedite fees]]/Table14[[#This Row],[Distance]]</f>
        <v>239.4579635142826</v>
      </c>
      <c r="O282" t="str">
        <f t="shared" ca="1" si="55"/>
        <v>Standard</v>
      </c>
    </row>
    <row r="283" spans="1:15" x14ac:dyDescent="0.55000000000000004">
      <c r="A283" t="s">
        <v>10</v>
      </c>
      <c r="B283">
        <f t="shared" ca="1" si="48"/>
        <v>0.35804490524063137</v>
      </c>
      <c r="C283" t="str" cm="1">
        <f t="array" aca="1" ref="C283" ca="1">INDEX(A:A,RANK(B283,B:B))</f>
        <v>CENTRAL STICKS S.R.O.</v>
      </c>
      <c r="D283" s="1">
        <f t="shared" ca="1" si="49"/>
        <v>7486.1254688067165</v>
      </c>
      <c r="E283" s="2">
        <f t="shared" ca="1" si="50"/>
        <v>590.65529948884989</v>
      </c>
      <c r="F283" s="1">
        <f ca="1">IF(Table14[[#This Row],[Column1]]&gt;(0.49),NORMINV(RAND(), 120, 5.7),(RAND()*100+200))</f>
        <v>257.8042871042872</v>
      </c>
      <c r="G283">
        <f t="shared" ca="1" si="51"/>
        <v>0.51639517527298895</v>
      </c>
      <c r="H283">
        <f t="shared" ca="1" si="45"/>
        <v>0</v>
      </c>
      <c r="I283" s="3">
        <f t="shared" ca="1" si="52"/>
        <v>651.99855544027412</v>
      </c>
      <c r="J283" s="5">
        <f t="shared" ca="1" si="46"/>
        <v>44311</v>
      </c>
      <c r="K283" s="5">
        <f t="shared" ca="1" si="53"/>
        <v>44318</v>
      </c>
      <c r="L283" s="5">
        <f t="shared" ca="1" si="47"/>
        <v>44327</v>
      </c>
      <c r="M283" s="5">
        <f t="shared" ca="1" si="54"/>
        <v>44332</v>
      </c>
      <c r="N283" s="2">
        <f ca="1">Table14[[#This Row],[Shipping/frieght]]+Table14[[#This Row],[Expedite fees]]/Table14[[#This Row],[Distance]]</f>
        <v>257.8042871042872</v>
      </c>
      <c r="O283" t="str">
        <f t="shared" ca="1" si="55"/>
        <v>Expedite</v>
      </c>
    </row>
    <row r="284" spans="1:15" x14ac:dyDescent="0.55000000000000004">
      <c r="A284" t="s">
        <v>11</v>
      </c>
      <c r="B284">
        <f t="shared" ca="1" si="48"/>
        <v>0.89450602748444685</v>
      </c>
      <c r="C284" t="str" cm="1">
        <f t="array" aca="1" ref="C284" ca="1">INDEX(A:A,RANK(B284,B:B))</f>
        <v>CENTRAL STICKS S R O</v>
      </c>
      <c r="D284" s="1">
        <f t="shared" ca="1" si="49"/>
        <v>8738.1543020164281</v>
      </c>
      <c r="E284" s="2">
        <f t="shared" ca="1" si="50"/>
        <v>689.44037442909621</v>
      </c>
      <c r="F284" s="1">
        <f ca="1">IF(Table14[[#This Row],[Column1]]&gt;(0.49),NORMINV(RAND(), 120, 5.7),(RAND()*100+200))</f>
        <v>112.27464457879925</v>
      </c>
      <c r="G284">
        <f t="shared" ca="1" si="51"/>
        <v>0.55661719361966144</v>
      </c>
      <c r="H284">
        <f t="shared" ca="1" si="45"/>
        <v>0</v>
      </c>
      <c r="I284" s="3">
        <f t="shared" ca="1" si="52"/>
        <v>807.76533148811632</v>
      </c>
      <c r="J284" s="5">
        <f t="shared" ca="1" si="46"/>
        <v>44433</v>
      </c>
      <c r="K284" s="5">
        <f t="shared" ca="1" si="53"/>
        <v>44471</v>
      </c>
      <c r="L284" s="5">
        <f t="shared" ca="1" si="47"/>
        <v>44480</v>
      </c>
      <c r="M284" s="5">
        <f t="shared" ca="1" si="54"/>
        <v>44485</v>
      </c>
      <c r="N284" s="2">
        <f ca="1">Table14[[#This Row],[Shipping/frieght]]+Table14[[#This Row],[Expedite fees]]/Table14[[#This Row],[Distance]]</f>
        <v>112.27464457879925</v>
      </c>
      <c r="O284" t="str">
        <f t="shared" ca="1" si="55"/>
        <v>Expedite</v>
      </c>
    </row>
    <row r="285" spans="1:15" x14ac:dyDescent="0.55000000000000004">
      <c r="A285" t="s">
        <v>12</v>
      </c>
      <c r="B285">
        <f t="shared" ca="1" si="48"/>
        <v>0.16001713458316091</v>
      </c>
      <c r="C285" t="str" cm="1">
        <f t="array" aca="1" ref="C285" ca="1">INDEX(A:A,RANK(B285,B:B))</f>
        <v>UNILEVER ASCC</v>
      </c>
      <c r="D285" s="1">
        <f t="shared" ca="1" si="49"/>
        <v>17101.091429385175</v>
      </c>
      <c r="E285" s="2">
        <f t="shared" ca="1" si="50"/>
        <v>1349.2761137784903</v>
      </c>
      <c r="F285" s="1">
        <f ca="1">IF(Table14[[#This Row],[Column1]]&gt;(0.49),NORMINV(RAND(), 120, 5.7),(RAND()*100+200))</f>
        <v>264.44199028313187</v>
      </c>
      <c r="G285">
        <f t="shared" ca="1" si="51"/>
        <v>0.20379164611712097</v>
      </c>
      <c r="H285">
        <f t="shared" ca="1" si="45"/>
        <v>0</v>
      </c>
      <c r="I285" s="3">
        <f t="shared" ca="1" si="52"/>
        <v>553.85796307196472</v>
      </c>
      <c r="J285" s="5">
        <f t="shared" ca="1" si="46"/>
        <v>44395</v>
      </c>
      <c r="K285" s="5">
        <f t="shared" ca="1" si="53"/>
        <v>44407</v>
      </c>
      <c r="L285" s="5">
        <f t="shared" ca="1" si="47"/>
        <v>44421</v>
      </c>
      <c r="M285" s="5">
        <f t="shared" ca="1" si="54"/>
        <v>44421</v>
      </c>
      <c r="N285" s="2">
        <f ca="1">Table14[[#This Row],[Shipping/frieght]]+Table14[[#This Row],[Expedite fees]]/Table14[[#This Row],[Distance]]</f>
        <v>264.44199028313187</v>
      </c>
      <c r="O285" t="b">
        <f t="shared" ca="1" si="55"/>
        <v>0</v>
      </c>
    </row>
    <row r="286" spans="1:15" x14ac:dyDescent="0.55000000000000004">
      <c r="A286" t="s">
        <v>13</v>
      </c>
      <c r="B286">
        <f t="shared" ca="1" si="48"/>
        <v>0.65922460821913265</v>
      </c>
      <c r="C286" t="str" cm="1">
        <f t="array" aca="1" ref="C286" ca="1">INDEX(A:A,RANK(B286,B:B))</f>
        <v>UNILEVER ASIA PRIVATE LIMITED</v>
      </c>
      <c r="D286" s="1">
        <f t="shared" ca="1" si="49"/>
        <v>15528.809910989065</v>
      </c>
      <c r="E286" s="2">
        <f t="shared" ca="1" si="50"/>
        <v>1225.2231019770372</v>
      </c>
      <c r="F286" s="1">
        <f ca="1">IF(Table14[[#This Row],[Column1]]&gt;(0.49),NORMINV(RAND(), 120, 5.7),(RAND()*100+200))</f>
        <v>113.6158871238726</v>
      </c>
      <c r="G286">
        <f t="shared" ca="1" si="51"/>
        <v>0.37122011625548668</v>
      </c>
      <c r="H286">
        <f t="shared" ca="1" si="45"/>
        <v>0</v>
      </c>
      <c r="I286" s="3">
        <f t="shared" ca="1" si="52"/>
        <v>807.62339486103156</v>
      </c>
      <c r="J286" s="5">
        <f t="shared" ca="1" si="46"/>
        <v>44302</v>
      </c>
      <c r="K286" s="5">
        <f t="shared" ca="1" si="53"/>
        <v>44320</v>
      </c>
      <c r="L286" s="5">
        <f t="shared" ca="1" si="47"/>
        <v>44496</v>
      </c>
      <c r="M286" s="5">
        <f t="shared" ca="1" si="54"/>
        <v>44334</v>
      </c>
      <c r="N286" s="2">
        <f ca="1">Table14[[#This Row],[Shipping/frieght]]+Table14[[#This Row],[Expedite fees]]/Table14[[#This Row],[Distance]]</f>
        <v>113.6158871238726</v>
      </c>
      <c r="O286" t="str">
        <f t="shared" ca="1" si="55"/>
        <v>Standard</v>
      </c>
    </row>
    <row r="287" spans="1:15" x14ac:dyDescent="0.55000000000000004">
      <c r="A287" t="s">
        <v>14</v>
      </c>
      <c r="B287">
        <f t="shared" ca="1" si="48"/>
        <v>0.64533561739768985</v>
      </c>
      <c r="C287" t="str" cm="1">
        <f t="array" aca="1" ref="C287" ca="1">INDEX(A:A,RANK(B287,B:B))</f>
        <v>UNILEVER ASCC</v>
      </c>
      <c r="D287" s="1">
        <f t="shared" ca="1" si="49"/>
        <v>17077.460726252935</v>
      </c>
      <c r="E287" s="2">
        <f t="shared" ca="1" si="50"/>
        <v>1347.4116513013566</v>
      </c>
      <c r="F287" s="1">
        <f ca="1">IF(Table14[[#This Row],[Column1]]&gt;(0.49),NORMINV(RAND(), 120, 5.7),(RAND()*100+200))</f>
        <v>116.27257619940062</v>
      </c>
      <c r="G287">
        <f t="shared" ca="1" si="51"/>
        <v>0.47199620949740273</v>
      </c>
      <c r="H287">
        <f t="shared" ca="1" si="45"/>
        <v>0</v>
      </c>
      <c r="I287" s="3">
        <f t="shared" ca="1" si="52"/>
        <v>1190.5888765933778</v>
      </c>
      <c r="J287" s="5">
        <f t="shared" ca="1" si="46"/>
        <v>44477</v>
      </c>
      <c r="K287" s="5">
        <f t="shared" ca="1" si="53"/>
        <v>44483</v>
      </c>
      <c r="L287" s="5">
        <f t="shared" ca="1" si="47"/>
        <v>44488</v>
      </c>
      <c r="M287" s="5">
        <f t="shared" ca="1" si="54"/>
        <v>44497</v>
      </c>
      <c r="N287" s="2">
        <f ca="1">Table14[[#This Row],[Shipping/frieght]]+Table14[[#This Row],[Expedite fees]]/Table14[[#This Row],[Distance]]</f>
        <v>116.27257619940062</v>
      </c>
      <c r="O287" t="str">
        <f t="shared" ca="1" si="55"/>
        <v>Expedite</v>
      </c>
    </row>
    <row r="288" spans="1:15" x14ac:dyDescent="0.55000000000000004">
      <c r="A288" t="s">
        <v>16</v>
      </c>
      <c r="B288">
        <f t="shared" ca="1" si="48"/>
        <v>6.1779474810060409E-2</v>
      </c>
      <c r="C288" t="str" cm="1">
        <f t="array" aca="1" ref="C288" ca="1">INDEX(A:A,RANK(B288,B:B))</f>
        <v>SOMIC VERPACKUNGSMASCHINEN</v>
      </c>
      <c r="D288" s="1">
        <f t="shared" ca="1" si="49"/>
        <v>19289.497815205908</v>
      </c>
      <c r="E288" s="2">
        <f t="shared" ca="1" si="50"/>
        <v>1521.9413776197462</v>
      </c>
      <c r="F288" s="1">
        <f ca="1">IF(Table14[[#This Row],[Column1]]&gt;(0.49),NORMINV(RAND(), 120, 5.7),(RAND()*100+200))</f>
        <v>280.16524827735861</v>
      </c>
      <c r="G288">
        <f t="shared" ca="1" si="51"/>
        <v>0.77668269751917907</v>
      </c>
      <c r="H288">
        <f t="shared" ca="1" si="45"/>
        <v>0</v>
      </c>
      <c r="I288" s="3">
        <f t="shared" ca="1" si="52"/>
        <v>687.40868293319045</v>
      </c>
      <c r="J288" s="5">
        <f t="shared" ca="1" si="46"/>
        <v>44491</v>
      </c>
      <c r="K288" s="5">
        <f t="shared" ca="1" si="53"/>
        <v>44493</v>
      </c>
      <c r="L288" s="5">
        <f t="shared" ca="1" si="47"/>
        <v>44493</v>
      </c>
      <c r="M288" s="5">
        <f t="shared" ca="1" si="54"/>
        <v>44507</v>
      </c>
      <c r="N288" s="2">
        <f ca="1">Table14[[#This Row],[Shipping/frieght]]+Table14[[#This Row],[Expedite fees]]/Table14[[#This Row],[Distance]]</f>
        <v>280.16524827735861</v>
      </c>
      <c r="O288" t="str">
        <f t="shared" ca="1" si="55"/>
        <v>Expedite</v>
      </c>
    </row>
    <row r="289" spans="1:15" x14ac:dyDescent="0.55000000000000004">
      <c r="A289" t="s">
        <v>15</v>
      </c>
      <c r="B289">
        <f t="shared" ca="1" si="48"/>
        <v>0.57783180248624033</v>
      </c>
      <c r="C289" t="str" cm="1">
        <f t="array" aca="1" ref="C289" ca="1">INDEX(A:A,RANK(B289,B:B))</f>
        <v>CENTRAL STICKS S.R.O.</v>
      </c>
      <c r="D289" s="1">
        <f t="shared" ca="1" si="49"/>
        <v>6026.1419241401245</v>
      </c>
      <c r="E289" s="2">
        <f t="shared" ca="1" si="50"/>
        <v>475.46259781465579</v>
      </c>
      <c r="F289" s="1">
        <f ca="1">IF(Table14[[#This Row],[Column1]]&gt;(0.49),NORMINV(RAND(), 120, 5.7),(RAND()*100+200))</f>
        <v>119.5187305397217</v>
      </c>
      <c r="G289">
        <f t="shared" ca="1" si="51"/>
        <v>0.81384984884083822</v>
      </c>
      <c r="H289">
        <f t="shared" ca="1" si="45"/>
        <v>0</v>
      </c>
      <c r="I289" s="3">
        <f t="shared" ca="1" si="52"/>
        <v>439.17362564556936</v>
      </c>
      <c r="J289" s="5">
        <f t="shared" ca="1" si="46"/>
        <v>44494</v>
      </c>
      <c r="K289" s="5">
        <f t="shared" ca="1" si="53"/>
        <v>44496</v>
      </c>
      <c r="L289" s="5">
        <f t="shared" ca="1" si="47"/>
        <v>44496</v>
      </c>
      <c r="M289" s="5">
        <f t="shared" ca="1" si="54"/>
        <v>44510</v>
      </c>
      <c r="N289" s="2">
        <f ca="1">Table14[[#This Row],[Shipping/frieght]]+Table14[[#This Row],[Expedite fees]]/Table14[[#This Row],[Distance]]</f>
        <v>119.5187305397217</v>
      </c>
      <c r="O289" t="str">
        <f t="shared" ca="1" si="55"/>
        <v>Expedite</v>
      </c>
    </row>
    <row r="290" spans="1:15" x14ac:dyDescent="0.55000000000000004">
      <c r="A290" t="s">
        <v>9</v>
      </c>
      <c r="B290">
        <f t="shared" ca="1" si="48"/>
        <v>0.54249598074465322</v>
      </c>
      <c r="C290" t="str" cm="1">
        <f t="array" aca="1" ref="C290" ca="1">INDEX(A:A,RANK(B290,B:B))</f>
        <v>TAVIL INDEBE S A U</v>
      </c>
      <c r="D290" s="1">
        <f t="shared" ca="1" si="49"/>
        <v>17895.821385717416</v>
      </c>
      <c r="E290" s="2">
        <f t="shared" ca="1" si="50"/>
        <v>1411.9803073331041</v>
      </c>
      <c r="F290" s="1">
        <f ca="1">IF(Table14[[#This Row],[Column1]]&gt;(0.49),NORMINV(RAND(), 120, 5.7),(RAND()*100+200))</f>
        <v>115.60972923175709</v>
      </c>
      <c r="G290">
        <f t="shared" ca="1" si="51"/>
        <v>0.90895117873496889</v>
      </c>
      <c r="H290">
        <f t="shared" ca="1" si="45"/>
        <v>0</v>
      </c>
      <c r="I290" s="3">
        <f t="shared" ca="1" si="52"/>
        <v>926.12969959971008</v>
      </c>
      <c r="J290" s="5">
        <f t="shared" ca="1" si="46"/>
        <v>44289</v>
      </c>
      <c r="K290" s="5">
        <f t="shared" ca="1" si="53"/>
        <v>44401</v>
      </c>
      <c r="L290" s="5">
        <f t="shared" ca="1" si="47"/>
        <v>44415</v>
      </c>
      <c r="M290" s="5">
        <f t="shared" ca="1" si="54"/>
        <v>44415</v>
      </c>
      <c r="N290" s="2">
        <f ca="1">Table14[[#This Row],[Shipping/frieght]]+Table14[[#This Row],[Expedite fees]]/Table14[[#This Row],[Distance]]</f>
        <v>115.60972923175709</v>
      </c>
      <c r="O290" t="b">
        <f t="shared" ca="1" si="55"/>
        <v>0</v>
      </c>
    </row>
    <row r="291" spans="1:15" x14ac:dyDescent="0.55000000000000004">
      <c r="A291" t="s">
        <v>10</v>
      </c>
      <c r="B291">
        <f t="shared" ca="1" si="48"/>
        <v>0.19448983122566021</v>
      </c>
      <c r="C291" t="str" cm="1">
        <f t="array" aca="1" ref="C291" ca="1">INDEX(A:A,RANK(B291,B:B))</f>
        <v>H&amp;R SOUTH AFRICA (PTY) LTD</v>
      </c>
      <c r="D291" s="1">
        <f t="shared" ca="1" si="49"/>
        <v>11039.359156594202</v>
      </c>
      <c r="E291" s="2">
        <f t="shared" ca="1" si="50"/>
        <v>871.0054374552825</v>
      </c>
      <c r="F291" s="1">
        <f ca="1">IF(Table14[[#This Row],[Column1]]&gt;(0.49),NORMINV(RAND(), 120, 5.7),(RAND()*100+200))</f>
        <v>255.93598016135905</v>
      </c>
      <c r="G291">
        <f t="shared" ca="1" si="51"/>
        <v>0.48713562411935452</v>
      </c>
      <c r="H291">
        <f t="shared" ca="1" si="45"/>
        <v>0</v>
      </c>
      <c r="I291" s="3">
        <f t="shared" ca="1" si="52"/>
        <v>889.63710639010901</v>
      </c>
      <c r="J291" s="5">
        <f t="shared" ca="1" si="46"/>
        <v>44405</v>
      </c>
      <c r="K291" s="5">
        <f t="shared" ca="1" si="53"/>
        <v>44416</v>
      </c>
      <c r="L291" s="5">
        <f t="shared" ca="1" si="47"/>
        <v>44431</v>
      </c>
      <c r="M291" s="5">
        <f t="shared" ca="1" si="54"/>
        <v>44430</v>
      </c>
      <c r="N291" s="2">
        <f ca="1">Table14[[#This Row],[Shipping/frieght]]+Table14[[#This Row],[Expedite fees]]/Table14[[#This Row],[Distance]]</f>
        <v>255.93598016135905</v>
      </c>
      <c r="O291" t="str">
        <f t="shared" ca="1" si="55"/>
        <v>Standard</v>
      </c>
    </row>
    <row r="292" spans="1:15" x14ac:dyDescent="0.55000000000000004">
      <c r="A292" t="s">
        <v>11</v>
      </c>
      <c r="B292">
        <f t="shared" ca="1" si="48"/>
        <v>0.681690413457397</v>
      </c>
      <c r="C292" t="str" cm="1">
        <f t="array" aca="1" ref="C292" ca="1">INDEX(A:A,RANK(B292,B:B))</f>
        <v>UNILEVER ASIA PRIVATE LIMITED</v>
      </c>
      <c r="D292" s="1">
        <f t="shared" ca="1" si="49"/>
        <v>9225.8314108227514</v>
      </c>
      <c r="E292" s="2">
        <f t="shared" ca="1" si="50"/>
        <v>727.91809831391504</v>
      </c>
      <c r="F292" s="1">
        <f ca="1">IF(Table14[[#This Row],[Column1]]&gt;(0.49),NORMINV(RAND(), 120, 5.7),(RAND()*100+200))</f>
        <v>123.82224891913704</v>
      </c>
      <c r="G292">
        <f t="shared" ca="1" si="51"/>
        <v>0.95857608265655148</v>
      </c>
      <c r="H292">
        <f t="shared" ca="1" si="45"/>
        <v>0</v>
      </c>
      <c r="I292" s="3">
        <f t="shared" ca="1" si="52"/>
        <v>511.44060794807797</v>
      </c>
      <c r="J292" s="5">
        <f t="shared" ca="1" si="46"/>
        <v>44336</v>
      </c>
      <c r="K292" s="5">
        <f t="shared" ca="1" si="53"/>
        <v>44398</v>
      </c>
      <c r="L292" s="5">
        <f t="shared" ca="1" si="47"/>
        <v>44408</v>
      </c>
      <c r="M292" s="5">
        <f t="shared" ca="1" si="54"/>
        <v>44412</v>
      </c>
      <c r="N292" s="2">
        <f ca="1">Table14[[#This Row],[Shipping/frieght]]+Table14[[#This Row],[Expedite fees]]/Table14[[#This Row],[Distance]]</f>
        <v>123.82224891913704</v>
      </c>
      <c r="O292" t="str">
        <f t="shared" ca="1" si="55"/>
        <v>Expedite</v>
      </c>
    </row>
    <row r="293" spans="1:15" x14ac:dyDescent="0.55000000000000004">
      <c r="A293" t="s">
        <v>12</v>
      </c>
      <c r="B293">
        <f t="shared" ca="1" si="48"/>
        <v>0.97133648235049985</v>
      </c>
      <c r="C293" t="str" cm="1">
        <f t="array" aca="1" ref="C293" ca="1">INDEX(A:A,RANK(B293,B:B))</f>
        <v>TAVIL INDEBE S A U</v>
      </c>
      <c r="D293" s="1">
        <f t="shared" ca="1" si="49"/>
        <v>2187.2958390307986</v>
      </c>
      <c r="E293" s="2">
        <f t="shared" ca="1" si="50"/>
        <v>172.57764169953001</v>
      </c>
      <c r="F293" s="1">
        <f ca="1">IF(Table14[[#This Row],[Column1]]&gt;(0.49),NORMINV(RAND(), 120, 5.7),(RAND()*100+200))</f>
        <v>120.13129147634758</v>
      </c>
      <c r="G293">
        <f t="shared" ca="1" si="51"/>
        <v>0.51814277648085072</v>
      </c>
      <c r="H293">
        <f t="shared" ca="1" si="45"/>
        <v>0</v>
      </c>
      <c r="I293" s="3">
        <f t="shared" ca="1" si="52"/>
        <v>1488.4861367304929</v>
      </c>
      <c r="J293" s="5">
        <f t="shared" ca="1" si="46"/>
        <v>44308</v>
      </c>
      <c r="K293" s="5">
        <f t="shared" ca="1" si="53"/>
        <v>44354</v>
      </c>
      <c r="L293" s="5">
        <f t="shared" ca="1" si="47"/>
        <v>44355</v>
      </c>
      <c r="M293" s="5">
        <f t="shared" ca="1" si="54"/>
        <v>44368</v>
      </c>
      <c r="N293" s="2">
        <f ca="1">Table14[[#This Row],[Shipping/frieght]]+Table14[[#This Row],[Expedite fees]]/Table14[[#This Row],[Distance]]</f>
        <v>120.13129147634758</v>
      </c>
      <c r="O293" t="str">
        <f t="shared" ca="1" si="55"/>
        <v>Expedite</v>
      </c>
    </row>
    <row r="294" spans="1:15" x14ac:dyDescent="0.55000000000000004">
      <c r="A294" t="s">
        <v>13</v>
      </c>
      <c r="B294">
        <f t="shared" ca="1" si="48"/>
        <v>4.61187591454153E-2</v>
      </c>
      <c r="C294" t="str" cm="1">
        <f t="array" aca="1" ref="C294" ca="1">INDEX(A:A,RANK(B294,B:B))</f>
        <v>H&amp;R SOUTH AFRICA (PTY) LTD</v>
      </c>
      <c r="D294" s="1">
        <f t="shared" ca="1" si="49"/>
        <v>4476.8957016941476</v>
      </c>
      <c r="E294" s="2">
        <f t="shared" ca="1" si="50"/>
        <v>353.22707086366825</v>
      </c>
      <c r="F294" s="1">
        <f ca="1">IF(Table14[[#This Row],[Column1]]&gt;(0.49),NORMINV(RAND(), 120, 5.7),(RAND()*100+200))</f>
        <v>269.80765479541446</v>
      </c>
      <c r="G294">
        <f t="shared" ca="1" si="51"/>
        <v>0.25916148905446423</v>
      </c>
      <c r="H294">
        <f t="shared" ca="1" si="45"/>
        <v>0</v>
      </c>
      <c r="I294" s="3">
        <f t="shared" ca="1" si="52"/>
        <v>391.28792591716058</v>
      </c>
      <c r="J294" s="5">
        <f t="shared" ca="1" si="46"/>
        <v>44370</v>
      </c>
      <c r="K294" s="5">
        <f t="shared" ca="1" si="53"/>
        <v>44370</v>
      </c>
      <c r="L294" s="5">
        <f t="shared" ca="1" si="47"/>
        <v>44374</v>
      </c>
      <c r="M294" s="5">
        <f t="shared" ca="1" si="54"/>
        <v>44384</v>
      </c>
      <c r="N294" s="2">
        <f ca="1">Table14[[#This Row],[Shipping/frieght]]+Table14[[#This Row],[Expedite fees]]/Table14[[#This Row],[Distance]]</f>
        <v>269.80765479541446</v>
      </c>
      <c r="O294" t="str">
        <f t="shared" ca="1" si="55"/>
        <v>Expedite</v>
      </c>
    </row>
    <row r="295" spans="1:15" x14ac:dyDescent="0.55000000000000004">
      <c r="A295" t="s">
        <v>14</v>
      </c>
      <c r="B295">
        <f t="shared" ca="1" si="48"/>
        <v>0.52864735008858199</v>
      </c>
      <c r="C295" t="str" cm="1">
        <f t="array" aca="1" ref="C295" ca="1">INDEX(A:A,RANK(B295,B:B))</f>
        <v>UNILEVER ASIA PRIVATE LIMITED</v>
      </c>
      <c r="D295" s="1">
        <f t="shared" ca="1" si="49"/>
        <v>3403.5597200496736</v>
      </c>
      <c r="E295" s="2">
        <f t="shared" ca="1" si="50"/>
        <v>268.54086191191925</v>
      </c>
      <c r="F295" s="1">
        <f ca="1">IF(Table14[[#This Row],[Column1]]&gt;(0.49),NORMINV(RAND(), 120, 5.7),(RAND()*100+200))</f>
        <v>128.92267044336432</v>
      </c>
      <c r="G295">
        <f t="shared" ca="1" si="51"/>
        <v>0.7055138652167714</v>
      </c>
      <c r="H295">
        <f t="shared" ca="1" si="45"/>
        <v>500</v>
      </c>
      <c r="I295" s="3">
        <f t="shared" ca="1" si="52"/>
        <v>1054.9355898964563</v>
      </c>
      <c r="J295" s="5">
        <f t="shared" ca="1" si="46"/>
        <v>44366</v>
      </c>
      <c r="K295" s="5">
        <f t="shared" ca="1" si="53"/>
        <v>44383</v>
      </c>
      <c r="L295" s="5">
        <f t="shared" ca="1" si="47"/>
        <v>44460</v>
      </c>
      <c r="M295" s="5">
        <f t="shared" ca="1" si="54"/>
        <v>44397</v>
      </c>
      <c r="N295" s="2">
        <f ca="1">Table14[[#This Row],[Shipping/frieght]]+Table14[[#This Row],[Expedite fees]]/Table14[[#This Row],[Distance]]</f>
        <v>129.39663302912663</v>
      </c>
      <c r="O295" t="str">
        <f t="shared" ca="1" si="55"/>
        <v>Standard</v>
      </c>
    </row>
    <row r="296" spans="1:15" x14ac:dyDescent="0.55000000000000004">
      <c r="A296" t="s">
        <v>16</v>
      </c>
      <c r="B296">
        <f t="shared" ca="1" si="48"/>
        <v>0.36696397780745571</v>
      </c>
      <c r="C296" t="str" cm="1">
        <f t="array" aca="1" ref="C296" ca="1">INDEX(A:A,RANK(B296,B:B))</f>
        <v>UNILEVER ASCC</v>
      </c>
      <c r="D296" s="1">
        <f t="shared" ca="1" si="49"/>
        <v>2104.2509025643376</v>
      </c>
      <c r="E296" s="2">
        <f t="shared" ca="1" si="50"/>
        <v>166.02539621232623</v>
      </c>
      <c r="F296" s="1">
        <f ca="1">IF(Table14[[#This Row],[Column1]]&gt;(0.49),NORMINV(RAND(), 120, 5.7),(RAND()*100+200))</f>
        <v>241.13862437595617</v>
      </c>
      <c r="G296">
        <f t="shared" ca="1" si="51"/>
        <v>5.0267350228183627E-3</v>
      </c>
      <c r="H296">
        <f t="shared" ca="1" si="45"/>
        <v>0</v>
      </c>
      <c r="I296" s="3">
        <f t="shared" ca="1" si="52"/>
        <v>1646.3949842820907</v>
      </c>
      <c r="J296" s="5">
        <f t="shared" ca="1" si="46"/>
        <v>44456</v>
      </c>
      <c r="K296" s="5">
        <f t="shared" ca="1" si="53"/>
        <v>44464</v>
      </c>
      <c r="L296" s="5">
        <f t="shared" ca="1" si="47"/>
        <v>44466</v>
      </c>
      <c r="M296" s="5">
        <f t="shared" ca="1" si="54"/>
        <v>44478</v>
      </c>
      <c r="N296" s="2">
        <f ca="1">Table14[[#This Row],[Shipping/frieght]]+Table14[[#This Row],[Expedite fees]]/Table14[[#This Row],[Distance]]</f>
        <v>241.13862437595617</v>
      </c>
      <c r="O296" t="str">
        <f t="shared" ca="1" si="55"/>
        <v>Expedite</v>
      </c>
    </row>
    <row r="297" spans="1:15" x14ac:dyDescent="0.55000000000000004">
      <c r="A297" t="s">
        <v>15</v>
      </c>
      <c r="B297">
        <f t="shared" ca="1" si="48"/>
        <v>9.8111023681025422E-2</v>
      </c>
      <c r="C297" t="str" cm="1">
        <f t="array" aca="1" ref="C297" ca="1">INDEX(A:A,RANK(B297,B:B))</f>
        <v>TAVIL INDEBE S A U</v>
      </c>
      <c r="D297" s="1">
        <f t="shared" ca="1" si="49"/>
        <v>19526.774657956728</v>
      </c>
      <c r="E297" s="2">
        <f t="shared" ca="1" si="50"/>
        <v>1540.6625205127859</v>
      </c>
      <c r="F297" s="1">
        <f ca="1">IF(Table14[[#This Row],[Column1]]&gt;(0.49),NORMINV(RAND(), 120, 5.7),(RAND()*100+200))</f>
        <v>206.02756249745147</v>
      </c>
      <c r="G297">
        <f t="shared" ca="1" si="51"/>
        <v>0.49659146111374175</v>
      </c>
      <c r="H297">
        <f t="shared" ca="1" si="45"/>
        <v>0</v>
      </c>
      <c r="I297" s="3">
        <f t="shared" ca="1" si="52"/>
        <v>1531.4955157427012</v>
      </c>
      <c r="J297" s="5">
        <f t="shared" ca="1" si="46"/>
        <v>44298</v>
      </c>
      <c r="K297" s="5">
        <f t="shared" ca="1" si="53"/>
        <v>44383</v>
      </c>
      <c r="L297" s="5">
        <f t="shared" ca="1" si="47"/>
        <v>44417</v>
      </c>
      <c r="M297" s="5">
        <f t="shared" ca="1" si="54"/>
        <v>44397</v>
      </c>
      <c r="N297" s="2">
        <f ca="1">Table14[[#This Row],[Shipping/frieght]]+Table14[[#This Row],[Expedite fees]]/Table14[[#This Row],[Distance]]</f>
        <v>206.02756249745147</v>
      </c>
      <c r="O297" t="str">
        <f t="shared" ca="1" si="55"/>
        <v>Standard</v>
      </c>
    </row>
    <row r="298" spans="1:15" x14ac:dyDescent="0.55000000000000004">
      <c r="A298" t="s">
        <v>9</v>
      </c>
      <c r="B298">
        <f t="shared" ca="1" si="48"/>
        <v>0.69592598138691653</v>
      </c>
      <c r="C298" t="str" cm="1">
        <f t="array" aca="1" ref="C298" ca="1">INDEX(A:A,RANK(B298,B:B))</f>
        <v>H&amp;R SOUTH AFRICA (PTY) LTD</v>
      </c>
      <c r="D298" s="1">
        <f t="shared" ca="1" si="49"/>
        <v>13654.509278783844</v>
      </c>
      <c r="E298" s="2">
        <f t="shared" ca="1" si="50"/>
        <v>1077.3407820960454</v>
      </c>
      <c r="F298" s="1">
        <f ca="1">IF(Table14[[#This Row],[Column1]]&gt;(0.49),NORMINV(RAND(), 120, 5.7),(RAND()*100+200))</f>
        <v>122.88458314898843</v>
      </c>
      <c r="G298">
        <f t="shared" ca="1" si="51"/>
        <v>0.68612346936098423</v>
      </c>
      <c r="H298">
        <f t="shared" ca="1" si="45"/>
        <v>500</v>
      </c>
      <c r="I298" s="3">
        <f t="shared" ca="1" si="52"/>
        <v>617.1234711335286</v>
      </c>
      <c r="J298" s="5">
        <f t="shared" ca="1" si="46"/>
        <v>44320</v>
      </c>
      <c r="K298" s="5">
        <f t="shared" ca="1" si="53"/>
        <v>44438</v>
      </c>
      <c r="L298" s="5">
        <f t="shared" ca="1" si="47"/>
        <v>44456</v>
      </c>
      <c r="M298" s="5">
        <f t="shared" ca="1" si="54"/>
        <v>44452</v>
      </c>
      <c r="N298" s="2">
        <f ca="1">Table14[[#This Row],[Shipping/frieght]]+Table14[[#This Row],[Expedite fees]]/Table14[[#This Row],[Distance]]</f>
        <v>123.69479378492746</v>
      </c>
      <c r="O298" t="str">
        <f t="shared" ca="1" si="55"/>
        <v>Standard</v>
      </c>
    </row>
    <row r="299" spans="1:15" x14ac:dyDescent="0.55000000000000004">
      <c r="A299" t="s">
        <v>10</v>
      </c>
      <c r="B299">
        <f t="shared" ca="1" si="48"/>
        <v>0.71026865162931652</v>
      </c>
      <c r="C299" t="str" cm="1">
        <f t="array" aca="1" ref="C299" ca="1">INDEX(A:A,RANK(B299,B:B))</f>
        <v>POSIMAT S.A.</v>
      </c>
      <c r="D299" s="1">
        <f t="shared" ca="1" si="49"/>
        <v>6946.2676288519033</v>
      </c>
      <c r="E299" s="2">
        <f t="shared" ca="1" si="50"/>
        <v>548.06051591641517</v>
      </c>
      <c r="F299" s="1">
        <f ca="1">IF(Table14[[#This Row],[Column1]]&gt;(0.49),NORMINV(RAND(), 120, 5.7),(RAND()*100+200))</f>
        <v>119.26239832442603</v>
      </c>
      <c r="G299">
        <f t="shared" ca="1" si="51"/>
        <v>0.2663907731346612</v>
      </c>
      <c r="H299">
        <f t="shared" ca="1" si="45"/>
        <v>0</v>
      </c>
      <c r="I299" s="3">
        <f t="shared" ca="1" si="52"/>
        <v>494.3311171312447</v>
      </c>
      <c r="J299" s="5">
        <f t="shared" ca="1" si="46"/>
        <v>44475</v>
      </c>
      <c r="K299" s="5">
        <f t="shared" ca="1" si="53"/>
        <v>44479</v>
      </c>
      <c r="L299" s="5">
        <f t="shared" ca="1" si="47"/>
        <v>44494</v>
      </c>
      <c r="M299" s="5">
        <f t="shared" ca="1" si="54"/>
        <v>44493</v>
      </c>
      <c r="N299" s="2">
        <f ca="1">Table14[[#This Row],[Shipping/frieght]]+Table14[[#This Row],[Expedite fees]]/Table14[[#This Row],[Distance]]</f>
        <v>119.26239832442603</v>
      </c>
      <c r="O299" t="str">
        <f t="shared" ca="1" si="55"/>
        <v>Standard</v>
      </c>
    </row>
    <row r="300" spans="1:15" x14ac:dyDescent="0.55000000000000004">
      <c r="A300" t="s">
        <v>11</v>
      </c>
      <c r="B300">
        <f t="shared" ca="1" si="48"/>
        <v>0.34947397693587634</v>
      </c>
      <c r="C300" t="str" cm="1">
        <f t="array" aca="1" ref="C300" ca="1">INDEX(A:A,RANK(B300,B:B))</f>
        <v>SOMIC VERPACKUNGSMASCHINEN</v>
      </c>
      <c r="D300" s="1">
        <f t="shared" ca="1" si="49"/>
        <v>15665.825035724614</v>
      </c>
      <c r="E300" s="2">
        <f t="shared" ca="1" si="50"/>
        <v>1236.033595318672</v>
      </c>
      <c r="F300" s="1">
        <f ca="1">IF(Table14[[#This Row],[Column1]]&gt;(0.49),NORMINV(RAND(), 120, 5.7),(RAND()*100+200))</f>
        <v>283.90002427934576</v>
      </c>
      <c r="G300">
        <f t="shared" ca="1" si="51"/>
        <v>0.61536170382995892</v>
      </c>
      <c r="H300">
        <f t="shared" ca="1" si="45"/>
        <v>500</v>
      </c>
      <c r="I300" s="3">
        <f t="shared" ca="1" si="52"/>
        <v>851.43209815347745</v>
      </c>
      <c r="J300" s="5">
        <f t="shared" ca="1" si="46"/>
        <v>44372</v>
      </c>
      <c r="K300" s="5">
        <f t="shared" ca="1" si="53"/>
        <v>44409</v>
      </c>
      <c r="L300" s="5">
        <f t="shared" ca="1" si="47"/>
        <v>44458</v>
      </c>
      <c r="M300" s="5">
        <f t="shared" ca="1" si="54"/>
        <v>44423</v>
      </c>
      <c r="N300" s="2">
        <f ca="1">Table14[[#This Row],[Shipping/frieght]]+Table14[[#This Row],[Expedite fees]]/Table14[[#This Row],[Distance]]</f>
        <v>284.48727016904661</v>
      </c>
      <c r="O300" t="str">
        <f t="shared" ca="1" si="55"/>
        <v>Standard</v>
      </c>
    </row>
    <row r="301" spans="1:15" x14ac:dyDescent="0.55000000000000004">
      <c r="A301" t="s">
        <v>12</v>
      </c>
      <c r="B301">
        <f t="shared" ca="1" si="48"/>
        <v>0.39189357575577299</v>
      </c>
      <c r="C301" t="str" cm="1">
        <f t="array" aca="1" ref="C301" ca="1">INDEX(A:A,RANK(B301,B:B))</f>
        <v>POSIMAT S.A.</v>
      </c>
      <c r="D301" s="1">
        <f t="shared" ca="1" si="49"/>
        <v>6036.7763623424044</v>
      </c>
      <c r="E301" s="2">
        <f t="shared" ca="1" si="50"/>
        <v>476.3016549888157</v>
      </c>
      <c r="F301" s="1">
        <f ca="1">IF(Table14[[#This Row],[Column1]]&gt;(0.49),NORMINV(RAND(), 120, 5.7),(RAND()*100+200))</f>
        <v>230.827464024177</v>
      </c>
      <c r="G301">
        <f t="shared" ca="1" si="51"/>
        <v>0.9495657408617193</v>
      </c>
      <c r="H301">
        <f t="shared" ca="1" si="45"/>
        <v>0</v>
      </c>
      <c r="I301" s="3">
        <f t="shared" ca="1" si="52"/>
        <v>502.89366538356364</v>
      </c>
      <c r="J301" s="5">
        <f t="shared" ca="1" si="46"/>
        <v>44413</v>
      </c>
      <c r="K301" s="5">
        <f t="shared" ca="1" si="53"/>
        <v>44418</v>
      </c>
      <c r="L301" s="5">
        <f t="shared" ca="1" si="47"/>
        <v>44421</v>
      </c>
      <c r="M301" s="5">
        <f t="shared" ca="1" si="54"/>
        <v>44432</v>
      </c>
      <c r="N301" s="2">
        <f ca="1">Table14[[#This Row],[Shipping/frieght]]+Table14[[#This Row],[Expedite fees]]/Table14[[#This Row],[Distance]]</f>
        <v>230.827464024177</v>
      </c>
      <c r="O301" t="str">
        <f t="shared" ca="1" si="55"/>
        <v>Expedite</v>
      </c>
    </row>
    <row r="302" spans="1:15" x14ac:dyDescent="0.55000000000000004">
      <c r="A302" t="s">
        <v>13</v>
      </c>
      <c r="B302">
        <f t="shared" ca="1" si="48"/>
        <v>0.46071279466267745</v>
      </c>
      <c r="C302" t="str" cm="1">
        <f t="array" aca="1" ref="C302" ca="1">INDEX(A:A,RANK(B302,B:B))</f>
        <v>UNILEVER ASIA PRIVATE LIMITED</v>
      </c>
      <c r="D302" s="1">
        <f t="shared" ca="1" si="49"/>
        <v>14038.635667476619</v>
      </c>
      <c r="E302" s="2">
        <f t="shared" ca="1" si="50"/>
        <v>1107.6483541639052</v>
      </c>
      <c r="F302" s="1">
        <f ca="1">IF(Table14[[#This Row],[Column1]]&gt;(0.49),NORMINV(RAND(), 120, 5.7),(RAND()*100+200))</f>
        <v>218.94082014988385</v>
      </c>
      <c r="G302">
        <f t="shared" ca="1" si="51"/>
        <v>0.96021700053310621</v>
      </c>
      <c r="H302">
        <f t="shared" ca="1" si="45"/>
        <v>0</v>
      </c>
      <c r="I302" s="3">
        <f t="shared" ca="1" si="52"/>
        <v>1615.6145607117639</v>
      </c>
      <c r="J302" s="5">
        <f t="shared" ca="1" si="46"/>
        <v>44372</v>
      </c>
      <c r="K302" s="5">
        <f t="shared" ca="1" si="53"/>
        <v>44384</v>
      </c>
      <c r="L302" s="5">
        <f t="shared" ca="1" si="47"/>
        <v>44398</v>
      </c>
      <c r="M302" s="5">
        <f t="shared" ca="1" si="54"/>
        <v>44398</v>
      </c>
      <c r="N302" s="2">
        <f ca="1">Table14[[#This Row],[Shipping/frieght]]+Table14[[#This Row],[Expedite fees]]/Table14[[#This Row],[Distance]]</f>
        <v>218.94082014988385</v>
      </c>
      <c r="O302" t="b">
        <f t="shared" ca="1" si="55"/>
        <v>0</v>
      </c>
    </row>
    <row r="303" spans="1:15" x14ac:dyDescent="0.55000000000000004">
      <c r="A303" t="s">
        <v>14</v>
      </c>
      <c r="B303">
        <f t="shared" ca="1" si="48"/>
        <v>0.5714678175982475</v>
      </c>
      <c r="C303" t="str" cm="1">
        <f t="array" aca="1" ref="C303" ca="1">INDEX(A:A,RANK(B303,B:B))</f>
        <v>UNILEVER ASCC</v>
      </c>
      <c r="D303" s="1">
        <f t="shared" ca="1" si="49"/>
        <v>6412.2288935130746</v>
      </c>
      <c r="E303" s="2">
        <f t="shared" ca="1" si="50"/>
        <v>505.92485969818159</v>
      </c>
      <c r="F303" s="1">
        <f ca="1">IF(Table14[[#This Row],[Column1]]&gt;(0.49),NORMINV(RAND(), 120, 5.7),(RAND()*100+200))</f>
        <v>123.07205253603667</v>
      </c>
      <c r="G303">
        <f t="shared" ca="1" si="51"/>
        <v>0.4051546575950955</v>
      </c>
      <c r="H303">
        <f t="shared" ca="1" si="45"/>
        <v>0</v>
      </c>
      <c r="I303" s="3">
        <f t="shared" ca="1" si="52"/>
        <v>1719.7958474148381</v>
      </c>
      <c r="J303" s="5">
        <f t="shared" ca="1" si="46"/>
        <v>44271</v>
      </c>
      <c r="K303" s="5">
        <f t="shared" ca="1" si="53"/>
        <v>44273</v>
      </c>
      <c r="L303" s="5">
        <f t="shared" ca="1" si="47"/>
        <v>44275</v>
      </c>
      <c r="M303" s="5">
        <f t="shared" ca="1" si="54"/>
        <v>44287</v>
      </c>
      <c r="N303" s="2">
        <f ca="1">Table14[[#This Row],[Shipping/frieght]]+Table14[[#This Row],[Expedite fees]]/Table14[[#This Row],[Distance]]</f>
        <v>123.07205253603667</v>
      </c>
      <c r="O303" t="str">
        <f t="shared" ca="1" si="55"/>
        <v>Expedite</v>
      </c>
    </row>
    <row r="304" spans="1:15" x14ac:dyDescent="0.55000000000000004">
      <c r="A304" t="s">
        <v>16</v>
      </c>
      <c r="B304">
        <f t="shared" ca="1" si="48"/>
        <v>0.2068377003729801</v>
      </c>
      <c r="C304" t="str" cm="1">
        <f t="array" aca="1" ref="C304" ca="1">INDEX(A:A,RANK(B304,B:B))</f>
        <v>TAVIL INDEBE S A U</v>
      </c>
      <c r="D304" s="1">
        <f t="shared" ca="1" si="49"/>
        <v>7336.0895285459728</v>
      </c>
      <c r="E304" s="2">
        <f t="shared" ca="1" si="50"/>
        <v>578.81746380227719</v>
      </c>
      <c r="F304" s="1">
        <f ca="1">IF(Table14[[#This Row],[Column1]]&gt;(0.49),NORMINV(RAND(), 120, 5.7),(RAND()*100+200))</f>
        <v>265.58034814639052</v>
      </c>
      <c r="G304">
        <f t="shared" ca="1" si="51"/>
        <v>0.34648733670381626</v>
      </c>
      <c r="H304">
        <f t="shared" ca="1" si="45"/>
        <v>0</v>
      </c>
      <c r="I304" s="3">
        <f t="shared" ca="1" si="52"/>
        <v>1347.3402659829901</v>
      </c>
      <c r="J304" s="5">
        <f t="shared" ca="1" si="46"/>
        <v>44271</v>
      </c>
      <c r="K304" s="5">
        <f t="shared" ca="1" si="53"/>
        <v>44292</v>
      </c>
      <c r="L304" s="5">
        <f t="shared" ca="1" si="47"/>
        <v>44344</v>
      </c>
      <c r="M304" s="5">
        <f t="shared" ca="1" si="54"/>
        <v>44306</v>
      </c>
      <c r="N304" s="2">
        <f ca="1">Table14[[#This Row],[Shipping/frieght]]+Table14[[#This Row],[Expedite fees]]/Table14[[#This Row],[Distance]]</f>
        <v>265.58034814639052</v>
      </c>
      <c r="O304" t="str">
        <f t="shared" ca="1" si="55"/>
        <v>Standard</v>
      </c>
    </row>
    <row r="305" spans="1:15" x14ac:dyDescent="0.55000000000000004">
      <c r="A305" t="s">
        <v>15</v>
      </c>
      <c r="B305">
        <f t="shared" ca="1" si="48"/>
        <v>0.7352163826400071</v>
      </c>
      <c r="C305" t="str" cm="1">
        <f t="array" aca="1" ref="C305" ca="1">INDEX(A:A,RANK(B305,B:B))</f>
        <v>UNILEVER ASCC</v>
      </c>
      <c r="D305" s="1">
        <f t="shared" ca="1" si="49"/>
        <v>464.57144534838511</v>
      </c>
      <c r="E305" s="2">
        <f t="shared" ca="1" si="50"/>
        <v>36.654687037987586</v>
      </c>
      <c r="F305" s="1">
        <f ca="1">IF(Table14[[#This Row],[Column1]]&gt;(0.49),NORMINV(RAND(), 120, 5.7),(RAND()*100+200))</f>
        <v>119.82489824684831</v>
      </c>
      <c r="G305">
        <f t="shared" ca="1" si="51"/>
        <v>0.91370386122412661</v>
      </c>
      <c r="H305">
        <f t="shared" ca="1" si="45"/>
        <v>0</v>
      </c>
      <c r="I305" s="3">
        <f t="shared" ca="1" si="52"/>
        <v>1326.5341323352538</v>
      </c>
      <c r="J305" s="5">
        <f t="shared" ca="1" si="46"/>
        <v>44431</v>
      </c>
      <c r="K305" s="5">
        <f t="shared" ca="1" si="53"/>
        <v>44432</v>
      </c>
      <c r="L305" s="5">
        <f t="shared" ca="1" si="47"/>
        <v>44441</v>
      </c>
      <c r="M305" s="5">
        <f t="shared" ca="1" si="54"/>
        <v>44446</v>
      </c>
      <c r="N305" s="2">
        <f ca="1">Table14[[#This Row],[Shipping/frieght]]+Table14[[#This Row],[Expedite fees]]/Table14[[#This Row],[Distance]]</f>
        <v>119.82489824684831</v>
      </c>
      <c r="O305" t="str">
        <f t="shared" ca="1" si="55"/>
        <v>Expedite</v>
      </c>
    </row>
    <row r="306" spans="1:15" x14ac:dyDescent="0.55000000000000004">
      <c r="A306" t="s">
        <v>9</v>
      </c>
      <c r="B306">
        <f t="shared" ca="1" si="48"/>
        <v>0.27834383356057191</v>
      </c>
      <c r="C306" t="str" cm="1">
        <f t="array" aca="1" ref="C306" ca="1">INDEX(A:A,RANK(B306,B:B))</f>
        <v>CENTRAL STICKS S R O</v>
      </c>
      <c r="D306" s="1">
        <f t="shared" ca="1" si="49"/>
        <v>11904.338048931111</v>
      </c>
      <c r="E306" s="2">
        <f t="shared" ca="1" si="50"/>
        <v>939.25227206066461</v>
      </c>
      <c r="F306" s="1">
        <f ca="1">IF(Table14[[#This Row],[Column1]]&gt;(0.49),NORMINV(RAND(), 120, 5.7),(RAND()*100+200))</f>
        <v>230.68289716228037</v>
      </c>
      <c r="G306">
        <f t="shared" ca="1" si="51"/>
        <v>0.21249932917595349</v>
      </c>
      <c r="H306">
        <f t="shared" ca="1" si="45"/>
        <v>0</v>
      </c>
      <c r="I306" s="3">
        <f t="shared" ca="1" si="52"/>
        <v>1687.0593445568368</v>
      </c>
      <c r="J306" s="5">
        <f t="shared" ca="1" si="46"/>
        <v>44476</v>
      </c>
      <c r="K306" s="5">
        <f t="shared" ca="1" si="53"/>
        <v>44484</v>
      </c>
      <c r="L306" s="5">
        <f t="shared" ca="1" si="47"/>
        <v>44488</v>
      </c>
      <c r="M306" s="5">
        <f t="shared" ca="1" si="54"/>
        <v>44498</v>
      </c>
      <c r="N306" s="2">
        <f ca="1">Table14[[#This Row],[Shipping/frieght]]+Table14[[#This Row],[Expedite fees]]/Table14[[#This Row],[Distance]]</f>
        <v>230.68289716228037</v>
      </c>
      <c r="O306" t="str">
        <f t="shared" ca="1" si="55"/>
        <v>Expedite</v>
      </c>
    </row>
    <row r="307" spans="1:15" x14ac:dyDescent="0.55000000000000004">
      <c r="A307" t="s">
        <v>10</v>
      </c>
      <c r="B307">
        <f t="shared" ca="1" si="48"/>
        <v>0.52063684565808488</v>
      </c>
      <c r="C307" t="str" cm="1">
        <f t="array" aca="1" ref="C307" ca="1">INDEX(A:A,RANK(B307,B:B))</f>
        <v>SOMIC VERPACKUNGSMASCHINEN</v>
      </c>
      <c r="D307" s="1">
        <f t="shared" ca="1" si="49"/>
        <v>3112.2791760767709</v>
      </c>
      <c r="E307" s="2">
        <f t="shared" ca="1" si="50"/>
        <v>245.55882699245723</v>
      </c>
      <c r="F307" s="1">
        <f ca="1">IF(Table14[[#This Row],[Column1]]&gt;(0.49),NORMINV(RAND(), 120, 5.7),(RAND()*100+200))</f>
        <v>129.03623637752901</v>
      </c>
      <c r="G307">
        <f t="shared" ca="1" si="51"/>
        <v>0.14913925531897854</v>
      </c>
      <c r="H307">
        <f t="shared" ca="1" si="45"/>
        <v>0</v>
      </c>
      <c r="I307" s="3">
        <f t="shared" ca="1" si="52"/>
        <v>808.39442229552037</v>
      </c>
      <c r="J307" s="5">
        <f t="shared" ca="1" si="46"/>
        <v>44445</v>
      </c>
      <c r="K307" s="5">
        <f t="shared" ca="1" si="53"/>
        <v>44468</v>
      </c>
      <c r="L307" s="5">
        <f t="shared" ca="1" si="47"/>
        <v>44499</v>
      </c>
      <c r="M307" s="5">
        <f t="shared" ca="1" si="54"/>
        <v>44482</v>
      </c>
      <c r="N307" s="2">
        <f ca="1">Table14[[#This Row],[Shipping/frieght]]+Table14[[#This Row],[Expedite fees]]/Table14[[#This Row],[Distance]]</f>
        <v>129.03623637752901</v>
      </c>
      <c r="O307" t="str">
        <f t="shared" ca="1" si="55"/>
        <v>Standard</v>
      </c>
    </row>
    <row r="308" spans="1:15" x14ac:dyDescent="0.55000000000000004">
      <c r="A308" t="s">
        <v>11</v>
      </c>
      <c r="B308">
        <f t="shared" ca="1" si="48"/>
        <v>0.74220723269200273</v>
      </c>
      <c r="C308" t="str" cm="1">
        <f t="array" aca="1" ref="C308" ca="1">INDEX(A:A,RANK(B308,B:B))</f>
        <v>POSIMAT S.A.</v>
      </c>
      <c r="D308" s="1">
        <f t="shared" ca="1" si="49"/>
        <v>4711.7521474124333</v>
      </c>
      <c r="E308" s="2">
        <f t="shared" ca="1" si="50"/>
        <v>371.75724443084096</v>
      </c>
      <c r="F308" s="1">
        <f ca="1">IF(Table14[[#This Row],[Column1]]&gt;(0.49),NORMINV(RAND(), 120, 5.7),(RAND()*100+200))</f>
        <v>129.36351863149389</v>
      </c>
      <c r="G308">
        <f t="shared" ca="1" si="51"/>
        <v>0.11163530128295795</v>
      </c>
      <c r="H308">
        <f t="shared" ca="1" si="45"/>
        <v>0</v>
      </c>
      <c r="I308" s="3">
        <f t="shared" ca="1" si="52"/>
        <v>1706.3565096151337</v>
      </c>
      <c r="J308" s="5">
        <f t="shared" ca="1" si="46"/>
        <v>44374</v>
      </c>
      <c r="K308" s="5">
        <f t="shared" ca="1" si="53"/>
        <v>44375</v>
      </c>
      <c r="L308" s="5">
        <f t="shared" ca="1" si="47"/>
        <v>44376</v>
      </c>
      <c r="M308" s="5">
        <f t="shared" ca="1" si="54"/>
        <v>44389</v>
      </c>
      <c r="N308" s="2">
        <f ca="1">Table14[[#This Row],[Shipping/frieght]]+Table14[[#This Row],[Expedite fees]]/Table14[[#This Row],[Distance]]</f>
        <v>129.36351863149389</v>
      </c>
      <c r="O308" t="str">
        <f t="shared" ca="1" si="55"/>
        <v>Expedite</v>
      </c>
    </row>
    <row r="309" spans="1:15" x14ac:dyDescent="0.55000000000000004">
      <c r="A309" t="s">
        <v>12</v>
      </c>
      <c r="B309">
        <f t="shared" ca="1" si="48"/>
        <v>0.82294439943703634</v>
      </c>
      <c r="C309" t="str" cm="1">
        <f t="array" aca="1" ref="C309" ca="1">INDEX(A:A,RANK(B309,B:B))</f>
        <v>H&amp;R SOUTH AFRICA (PTY) LTD</v>
      </c>
      <c r="D309" s="1">
        <f t="shared" ca="1" si="49"/>
        <v>17152.808013343922</v>
      </c>
      <c r="E309" s="2">
        <f t="shared" ca="1" si="50"/>
        <v>1353.3565522528354</v>
      </c>
      <c r="F309" s="1">
        <f ca="1">IF(Table14[[#This Row],[Column1]]&gt;(0.49),NORMINV(RAND(), 120, 5.7),(RAND()*100+200))</f>
        <v>131.00332147303209</v>
      </c>
      <c r="G309">
        <f t="shared" ca="1" si="51"/>
        <v>7.3207798023096182E-2</v>
      </c>
      <c r="H309">
        <f t="shared" ca="1" si="45"/>
        <v>0</v>
      </c>
      <c r="I309" s="3">
        <f t="shared" ca="1" si="52"/>
        <v>1302.6123442861135</v>
      </c>
      <c r="J309" s="5">
        <f t="shared" ca="1" si="46"/>
        <v>44487</v>
      </c>
      <c r="K309" s="5">
        <f t="shared" ca="1" si="53"/>
        <v>44489</v>
      </c>
      <c r="L309" s="5">
        <f t="shared" ca="1" si="47"/>
        <v>44491</v>
      </c>
      <c r="M309" s="5">
        <f t="shared" ca="1" si="54"/>
        <v>44503</v>
      </c>
      <c r="N309" s="2">
        <f ca="1">Table14[[#This Row],[Shipping/frieght]]+Table14[[#This Row],[Expedite fees]]/Table14[[#This Row],[Distance]]</f>
        <v>131.00332147303209</v>
      </c>
      <c r="O309" t="str">
        <f t="shared" ca="1" si="55"/>
        <v>Expedite</v>
      </c>
    </row>
    <row r="310" spans="1:15" x14ac:dyDescent="0.55000000000000004">
      <c r="A310" t="s">
        <v>13</v>
      </c>
      <c r="B310">
        <f t="shared" ca="1" si="48"/>
        <v>0.19862543115196996</v>
      </c>
      <c r="C310" t="str" cm="1">
        <f t="array" aca="1" ref="C310" ca="1">INDEX(A:A,RANK(B310,B:B))</f>
        <v>SOMIC VERPACKUNGSMASCHINEN</v>
      </c>
      <c r="D310" s="1">
        <f t="shared" ca="1" si="49"/>
        <v>15157.684072277669</v>
      </c>
      <c r="E310" s="2">
        <f t="shared" ca="1" si="50"/>
        <v>1195.9412733027079</v>
      </c>
      <c r="F310" s="1">
        <f ca="1">IF(Table14[[#This Row],[Column1]]&gt;(0.49),NORMINV(RAND(), 120, 5.7),(RAND()*100+200))</f>
        <v>237.1077509302587</v>
      </c>
      <c r="G310">
        <f t="shared" ca="1" si="51"/>
        <v>0.61827649600895329</v>
      </c>
      <c r="H310">
        <f t="shared" ca="1" si="45"/>
        <v>500</v>
      </c>
      <c r="I310" s="3">
        <f t="shared" ca="1" si="52"/>
        <v>866.63274772901627</v>
      </c>
      <c r="J310" s="5">
        <f t="shared" ca="1" si="46"/>
        <v>44345</v>
      </c>
      <c r="K310" s="5">
        <f t="shared" ca="1" si="53"/>
        <v>44348</v>
      </c>
      <c r="L310" s="5">
        <f t="shared" ca="1" si="47"/>
        <v>44431</v>
      </c>
      <c r="M310" s="5">
        <f t="shared" ca="1" si="54"/>
        <v>44362</v>
      </c>
      <c r="N310" s="2">
        <f ca="1">Table14[[#This Row],[Shipping/frieght]]+Table14[[#This Row],[Expedite fees]]/Table14[[#This Row],[Distance]]</f>
        <v>237.68469658723998</v>
      </c>
      <c r="O310" t="str">
        <f t="shared" ca="1" si="55"/>
        <v>Standard</v>
      </c>
    </row>
    <row r="311" spans="1:15" x14ac:dyDescent="0.55000000000000004">
      <c r="A311" t="s">
        <v>14</v>
      </c>
      <c r="B311">
        <f t="shared" ca="1" si="48"/>
        <v>0.54327795847104687</v>
      </c>
      <c r="C311" t="str" cm="1">
        <f t="array" aca="1" ref="C311" ca="1">INDEX(A:A,RANK(B311,B:B))</f>
        <v>CENTRAL STICKS S.R.O.</v>
      </c>
      <c r="D311" s="1">
        <f t="shared" ca="1" si="49"/>
        <v>7570.0881536313354</v>
      </c>
      <c r="E311" s="2">
        <f t="shared" ca="1" si="50"/>
        <v>597.27995532151238</v>
      </c>
      <c r="F311" s="1">
        <f ca="1">IF(Table14[[#This Row],[Column1]]&gt;(0.49),NORMINV(RAND(), 120, 5.7),(RAND()*100+200))</f>
        <v>111.88180327354351</v>
      </c>
      <c r="G311">
        <f t="shared" ca="1" si="51"/>
        <v>0.78801629078384872</v>
      </c>
      <c r="H311">
        <f t="shared" ca="1" si="45"/>
        <v>0</v>
      </c>
      <c r="I311" s="3">
        <f t="shared" ca="1" si="52"/>
        <v>1492.7365461991615</v>
      </c>
      <c r="J311" s="5">
        <f t="shared" ca="1" si="46"/>
        <v>44312</v>
      </c>
      <c r="K311" s="5">
        <f t="shared" ca="1" si="53"/>
        <v>44346</v>
      </c>
      <c r="L311" s="5">
        <f t="shared" ca="1" si="47"/>
        <v>44348</v>
      </c>
      <c r="M311" s="5">
        <f t="shared" ca="1" si="54"/>
        <v>44360</v>
      </c>
      <c r="N311" s="2">
        <f ca="1">Table14[[#This Row],[Shipping/frieght]]+Table14[[#This Row],[Expedite fees]]/Table14[[#This Row],[Distance]]</f>
        <v>111.88180327354351</v>
      </c>
      <c r="O311" t="str">
        <f t="shared" ca="1" si="55"/>
        <v>Expedite</v>
      </c>
    </row>
    <row r="312" spans="1:15" x14ac:dyDescent="0.55000000000000004">
      <c r="A312" t="s">
        <v>16</v>
      </c>
      <c r="B312">
        <f t="shared" ca="1" si="48"/>
        <v>0.82551921013264684</v>
      </c>
      <c r="C312" t="str" cm="1">
        <f t="array" aca="1" ref="C312" ca="1">INDEX(A:A,RANK(B312,B:B))</f>
        <v>UNILEVER ASCC</v>
      </c>
      <c r="D312" s="1">
        <f t="shared" ca="1" si="49"/>
        <v>15004.140856478141</v>
      </c>
      <c r="E312" s="2">
        <f t="shared" ca="1" si="50"/>
        <v>1183.8267135761253</v>
      </c>
      <c r="F312" s="1">
        <f ca="1">IF(Table14[[#This Row],[Column1]]&gt;(0.49),NORMINV(RAND(), 120, 5.7),(RAND()*100+200))</f>
        <v>118.28850236627477</v>
      </c>
      <c r="G312">
        <f t="shared" ca="1" si="51"/>
        <v>0.9157107980841277</v>
      </c>
      <c r="H312">
        <f t="shared" ca="1" si="45"/>
        <v>500</v>
      </c>
      <c r="I312" s="3">
        <f t="shared" ca="1" si="52"/>
        <v>726.32841588221561</v>
      </c>
      <c r="J312" s="5">
        <f t="shared" ca="1" si="46"/>
        <v>44324</v>
      </c>
      <c r="K312" s="5">
        <f t="shared" ca="1" si="53"/>
        <v>44361</v>
      </c>
      <c r="L312" s="5">
        <f t="shared" ca="1" si="47"/>
        <v>44455</v>
      </c>
      <c r="M312" s="5">
        <f t="shared" ca="1" si="54"/>
        <v>44375</v>
      </c>
      <c r="N312" s="2">
        <f ca="1">Table14[[#This Row],[Shipping/frieght]]+Table14[[#This Row],[Expedite fees]]/Table14[[#This Row],[Distance]]</f>
        <v>118.97689619621008</v>
      </c>
      <c r="O312" t="str">
        <f t="shared" ca="1" si="55"/>
        <v>Standard</v>
      </c>
    </row>
    <row r="313" spans="1:15" x14ac:dyDescent="0.55000000000000004">
      <c r="A313" t="s">
        <v>15</v>
      </c>
      <c r="B313">
        <f t="shared" ca="1" si="48"/>
        <v>5.2068360036275019E-2</v>
      </c>
      <c r="C313" t="str" cm="1">
        <f t="array" aca="1" ref="C313" ca="1">INDEX(A:A,RANK(B313,B:B))</f>
        <v>CENTRAL STICKS S.R.O.</v>
      </c>
      <c r="D313" s="1">
        <f t="shared" ca="1" si="49"/>
        <v>8931.7485231735463</v>
      </c>
      <c r="E313" s="2">
        <f t="shared" ca="1" si="50"/>
        <v>704.71495847839276</v>
      </c>
      <c r="F313" s="1">
        <f ca="1">IF(Table14[[#This Row],[Column1]]&gt;(0.49),NORMINV(RAND(), 120, 5.7),(RAND()*100+200))</f>
        <v>247.60929239697086</v>
      </c>
      <c r="G313">
        <f t="shared" ca="1" si="51"/>
        <v>0.15320083009467966</v>
      </c>
      <c r="H313">
        <f t="shared" ca="1" si="45"/>
        <v>0</v>
      </c>
      <c r="I313" s="3">
        <f t="shared" ca="1" si="52"/>
        <v>1676.8453842979307</v>
      </c>
      <c r="J313" s="5">
        <f t="shared" ca="1" si="46"/>
        <v>44380</v>
      </c>
      <c r="K313" s="5">
        <f t="shared" ca="1" si="53"/>
        <v>44422</v>
      </c>
      <c r="L313" s="5">
        <f t="shared" ca="1" si="47"/>
        <v>44482</v>
      </c>
      <c r="M313" s="5">
        <f t="shared" ca="1" si="54"/>
        <v>44436</v>
      </c>
      <c r="N313" s="2">
        <f ca="1">Table14[[#This Row],[Shipping/frieght]]+Table14[[#This Row],[Expedite fees]]/Table14[[#This Row],[Distance]]</f>
        <v>247.60929239697086</v>
      </c>
      <c r="O313" t="str">
        <f t="shared" ca="1" si="55"/>
        <v>Standard</v>
      </c>
    </row>
    <row r="314" spans="1:15" x14ac:dyDescent="0.55000000000000004">
      <c r="A314" t="s">
        <v>9</v>
      </c>
      <c r="B314">
        <f t="shared" ca="1" si="48"/>
        <v>0.67015156964107181</v>
      </c>
      <c r="C314" t="str" cm="1">
        <f t="array" aca="1" ref="C314" ca="1">INDEX(A:A,RANK(B314,B:B))</f>
        <v>TAVIL INDEBE S A U</v>
      </c>
      <c r="D314" s="1">
        <f t="shared" ca="1" si="49"/>
        <v>876.63262837760487</v>
      </c>
      <c r="E314" s="2">
        <f t="shared" ca="1" si="50"/>
        <v>69.166314378993022</v>
      </c>
      <c r="F314" s="1">
        <f ca="1">IF(Table14[[#This Row],[Column1]]&gt;(0.49),NORMINV(RAND(), 120, 5.7),(RAND()*100+200))</f>
        <v>111.60605994924579</v>
      </c>
      <c r="G314">
        <f t="shared" ca="1" si="51"/>
        <v>0.78763488972248563</v>
      </c>
      <c r="H314">
        <f t="shared" ca="1" si="45"/>
        <v>0</v>
      </c>
      <c r="I314" s="3">
        <f t="shared" ca="1" si="52"/>
        <v>1367.3566496042356</v>
      </c>
      <c r="J314" s="5">
        <f t="shared" ca="1" si="46"/>
        <v>44339</v>
      </c>
      <c r="K314" s="5">
        <f t="shared" ca="1" si="53"/>
        <v>44491</v>
      </c>
      <c r="L314" s="5">
        <f t="shared" ca="1" si="47"/>
        <v>44497</v>
      </c>
      <c r="M314" s="5">
        <f t="shared" ca="1" si="54"/>
        <v>44505</v>
      </c>
      <c r="N314" s="2">
        <f ca="1">Table14[[#This Row],[Shipping/frieght]]+Table14[[#This Row],[Expedite fees]]/Table14[[#This Row],[Distance]]</f>
        <v>111.60605994924579</v>
      </c>
      <c r="O314" t="str">
        <f t="shared" ca="1" si="55"/>
        <v>Expedite</v>
      </c>
    </row>
    <row r="315" spans="1:15" x14ac:dyDescent="0.55000000000000004">
      <c r="A315" t="s">
        <v>10</v>
      </c>
      <c r="B315">
        <f t="shared" ca="1" si="48"/>
        <v>0.10110236794624616</v>
      </c>
      <c r="C315" t="str" cm="1">
        <f t="array" aca="1" ref="C315" ca="1">INDEX(A:A,RANK(B315,B:B))</f>
        <v>CENTRAL STICKS S.R.O.</v>
      </c>
      <c r="D315" s="1">
        <f t="shared" ca="1" si="49"/>
        <v>2873.5473800774193</v>
      </c>
      <c r="E315" s="2">
        <f t="shared" ca="1" si="50"/>
        <v>226.72288828810838</v>
      </c>
      <c r="F315" s="1">
        <f ca="1">IF(Table14[[#This Row],[Column1]]&gt;(0.49),NORMINV(RAND(), 120, 5.7),(RAND()*100+200))</f>
        <v>257.02355824404913</v>
      </c>
      <c r="G315">
        <f t="shared" ca="1" si="51"/>
        <v>0.76785471223917634</v>
      </c>
      <c r="H315">
        <f t="shared" ca="1" si="45"/>
        <v>500</v>
      </c>
      <c r="I315" s="3">
        <f t="shared" ca="1" si="52"/>
        <v>858.22629988102437</v>
      </c>
      <c r="J315" s="5">
        <f t="shared" ca="1" si="46"/>
        <v>44453</v>
      </c>
      <c r="K315" s="5">
        <f t="shared" ca="1" si="53"/>
        <v>44460</v>
      </c>
      <c r="L315" s="5">
        <f t="shared" ca="1" si="47"/>
        <v>44477</v>
      </c>
      <c r="M315" s="5">
        <f t="shared" ca="1" si="54"/>
        <v>44474</v>
      </c>
      <c r="N315" s="2">
        <f ca="1">Table14[[#This Row],[Shipping/frieght]]+Table14[[#This Row],[Expedite fees]]/Table14[[#This Row],[Distance]]</f>
        <v>257.60615516524501</v>
      </c>
      <c r="O315" t="str">
        <f t="shared" ca="1" si="55"/>
        <v>Standard</v>
      </c>
    </row>
    <row r="316" spans="1:15" x14ac:dyDescent="0.55000000000000004">
      <c r="A316" t="s">
        <v>11</v>
      </c>
      <c r="B316">
        <f t="shared" ca="1" si="48"/>
        <v>9.0453304218810371E-2</v>
      </c>
      <c r="C316" t="str" cm="1">
        <f t="array" aca="1" ref="C316" ca="1">INDEX(A:A,RANK(B316,B:B))</f>
        <v>CENTRAL STICKS S.R.O.</v>
      </c>
      <c r="D316" s="1">
        <f t="shared" ca="1" si="49"/>
        <v>4580.478988716297</v>
      </c>
      <c r="E316" s="2">
        <f t="shared" ca="1" si="50"/>
        <v>361.39979220971583</v>
      </c>
      <c r="F316" s="1">
        <f ca="1">IF(Table14[[#This Row],[Column1]]&gt;(0.49),NORMINV(RAND(), 120, 5.7),(RAND()*100+200))</f>
        <v>282.21864990097339</v>
      </c>
      <c r="G316">
        <f t="shared" ca="1" si="51"/>
        <v>0.295129381723365</v>
      </c>
      <c r="H316">
        <f t="shared" ca="1" si="45"/>
        <v>0</v>
      </c>
      <c r="I316" s="3">
        <f t="shared" ca="1" si="52"/>
        <v>866.46066973731979</v>
      </c>
      <c r="J316" s="5">
        <f t="shared" ca="1" si="46"/>
        <v>44368</v>
      </c>
      <c r="K316" s="5">
        <f t="shared" ca="1" si="53"/>
        <v>44391</v>
      </c>
      <c r="L316" s="5">
        <f t="shared" ca="1" si="47"/>
        <v>44479</v>
      </c>
      <c r="M316" s="5">
        <f t="shared" ca="1" si="54"/>
        <v>44405</v>
      </c>
      <c r="N316" s="2">
        <f ca="1">Table14[[#This Row],[Shipping/frieght]]+Table14[[#This Row],[Expedite fees]]/Table14[[#This Row],[Distance]]</f>
        <v>282.21864990097339</v>
      </c>
      <c r="O316" t="str">
        <f t="shared" ca="1" si="55"/>
        <v>Standard</v>
      </c>
    </row>
    <row r="317" spans="1:15" x14ac:dyDescent="0.55000000000000004">
      <c r="A317" t="s">
        <v>12</v>
      </c>
      <c r="B317">
        <f t="shared" ca="1" si="48"/>
        <v>0.76732561991035342</v>
      </c>
      <c r="C317" t="str" cm="1">
        <f t="array" aca="1" ref="C317" ca="1">INDEX(A:A,RANK(B317,B:B))</f>
        <v>UNILEVER ASIA PRIVATE LIMITED</v>
      </c>
      <c r="D317" s="1">
        <f t="shared" ca="1" si="49"/>
        <v>9952.1226014423191</v>
      </c>
      <c r="E317" s="2">
        <f t="shared" ca="1" si="50"/>
        <v>785.22247325379897</v>
      </c>
      <c r="F317" s="1">
        <f ca="1">IF(Table14[[#This Row],[Column1]]&gt;(0.49),NORMINV(RAND(), 120, 5.7),(RAND()*100+200))</f>
        <v>123.65928797886471</v>
      </c>
      <c r="G317">
        <f t="shared" ca="1" si="51"/>
        <v>0.11436715679697129</v>
      </c>
      <c r="H317">
        <f t="shared" ca="1" si="45"/>
        <v>0</v>
      </c>
      <c r="I317" s="3">
        <f t="shared" ca="1" si="52"/>
        <v>1235.9814207299187</v>
      </c>
      <c r="J317" s="5">
        <f t="shared" ca="1" si="46"/>
        <v>44288</v>
      </c>
      <c r="K317" s="5">
        <f t="shared" ca="1" si="53"/>
        <v>44372</v>
      </c>
      <c r="L317" s="5">
        <f t="shared" ca="1" si="47"/>
        <v>44489</v>
      </c>
      <c r="M317" s="5">
        <f t="shared" ca="1" si="54"/>
        <v>44386</v>
      </c>
      <c r="N317" s="2">
        <f ca="1">Table14[[#This Row],[Shipping/frieght]]+Table14[[#This Row],[Expedite fees]]/Table14[[#This Row],[Distance]]</f>
        <v>123.65928797886471</v>
      </c>
      <c r="O317" t="str">
        <f t="shared" ca="1" si="55"/>
        <v>Standard</v>
      </c>
    </row>
    <row r="318" spans="1:15" x14ac:dyDescent="0.55000000000000004">
      <c r="A318" t="s">
        <v>13</v>
      </c>
      <c r="B318">
        <f t="shared" ca="1" si="48"/>
        <v>0.5205436754887468</v>
      </c>
      <c r="C318" t="str" cm="1">
        <f t="array" aca="1" ref="C318" ca="1">INDEX(A:A,RANK(B318,B:B))</f>
        <v>UNILEVER ASCC</v>
      </c>
      <c r="D318" s="1">
        <f t="shared" ca="1" si="49"/>
        <v>5194.5818441386082</v>
      </c>
      <c r="E318" s="2">
        <f t="shared" ca="1" si="50"/>
        <v>409.85250750253618</v>
      </c>
      <c r="F318" s="1">
        <f ca="1">IF(Table14[[#This Row],[Column1]]&gt;(0.49),NORMINV(RAND(), 120, 5.7),(RAND()*100+200))</f>
        <v>125.43893466731545</v>
      </c>
      <c r="G318">
        <f t="shared" ca="1" si="51"/>
        <v>6.1224043792808547E-2</v>
      </c>
      <c r="H318">
        <f t="shared" ca="1" si="45"/>
        <v>0</v>
      </c>
      <c r="I318" s="3">
        <f t="shared" ca="1" si="52"/>
        <v>1898.2204540612506</v>
      </c>
      <c r="J318" s="5">
        <f t="shared" ca="1" si="46"/>
        <v>44309</v>
      </c>
      <c r="K318" s="5">
        <f t="shared" ca="1" si="53"/>
        <v>44464</v>
      </c>
      <c r="L318" s="5">
        <f t="shared" ca="1" si="47"/>
        <v>44468</v>
      </c>
      <c r="M318" s="5">
        <f t="shared" ca="1" si="54"/>
        <v>44478</v>
      </c>
      <c r="N318" s="2">
        <f ca="1">Table14[[#This Row],[Shipping/frieght]]+Table14[[#This Row],[Expedite fees]]/Table14[[#This Row],[Distance]]</f>
        <v>125.43893466731545</v>
      </c>
      <c r="O318" t="str">
        <f t="shared" ca="1" si="55"/>
        <v>Expedite</v>
      </c>
    </row>
    <row r="319" spans="1:15" x14ac:dyDescent="0.55000000000000004">
      <c r="A319" t="s">
        <v>14</v>
      </c>
      <c r="B319">
        <f t="shared" ca="1" si="48"/>
        <v>0.1716947010036447</v>
      </c>
      <c r="C319" t="str" cm="1">
        <f t="array" aca="1" ref="C319" ca="1">INDEX(A:A,RANK(B319,B:B))</f>
        <v>POSIMAT S.A.</v>
      </c>
      <c r="D319" s="1">
        <f t="shared" ca="1" si="49"/>
        <v>7035.6925609388863</v>
      </c>
      <c r="E319" s="2">
        <f t="shared" ca="1" si="50"/>
        <v>555.11614305807814</v>
      </c>
      <c r="F319" s="1">
        <f ca="1">IF(Table14[[#This Row],[Column1]]&gt;(0.49),NORMINV(RAND(), 120, 5.7),(RAND()*100+200))</f>
        <v>285.98381309419767</v>
      </c>
      <c r="G319">
        <f t="shared" ca="1" si="51"/>
        <v>0.95931232606694228</v>
      </c>
      <c r="H319">
        <f t="shared" ca="1" si="45"/>
        <v>0</v>
      </c>
      <c r="I319" s="3">
        <f t="shared" ca="1" si="52"/>
        <v>1892.4201799275393</v>
      </c>
      <c r="J319" s="5">
        <f t="shared" ca="1" si="46"/>
        <v>44485</v>
      </c>
      <c r="K319" s="5">
        <f t="shared" ca="1" si="53"/>
        <v>44488</v>
      </c>
      <c r="L319" s="5">
        <f t="shared" ca="1" si="47"/>
        <v>44499</v>
      </c>
      <c r="M319" s="5">
        <f t="shared" ca="1" si="54"/>
        <v>44502</v>
      </c>
      <c r="N319" s="2">
        <f ca="1">Table14[[#This Row],[Shipping/frieght]]+Table14[[#This Row],[Expedite fees]]/Table14[[#This Row],[Distance]]</f>
        <v>285.98381309419767</v>
      </c>
      <c r="O319" t="str">
        <f t="shared" ca="1" si="55"/>
        <v>Expedite</v>
      </c>
    </row>
    <row r="320" spans="1:15" x14ac:dyDescent="0.55000000000000004">
      <c r="A320" t="s">
        <v>16</v>
      </c>
      <c r="B320">
        <f t="shared" ca="1" si="48"/>
        <v>4.6267505529677844E-2</v>
      </c>
      <c r="C320" t="str" cm="1">
        <f t="array" aca="1" ref="C320" ca="1">INDEX(A:A,RANK(B320,B:B))</f>
        <v>CENTRAL STICKS S R O</v>
      </c>
      <c r="D320" s="1">
        <f t="shared" ca="1" si="49"/>
        <v>782.58200295538541</v>
      </c>
      <c r="E320" s="2">
        <f t="shared" ca="1" si="50"/>
        <v>61.745720033179907</v>
      </c>
      <c r="F320" s="1">
        <f ca="1">IF(Table14[[#This Row],[Column1]]&gt;(0.49),NORMINV(RAND(), 120, 5.7),(RAND()*100+200))</f>
        <v>235.02199337787542</v>
      </c>
      <c r="G320">
        <f t="shared" ca="1" si="51"/>
        <v>0.32715387425753129</v>
      </c>
      <c r="H320">
        <f t="shared" ca="1" si="45"/>
        <v>0</v>
      </c>
      <c r="I320" s="3">
        <f t="shared" ca="1" si="52"/>
        <v>1948.5870009757568</v>
      </c>
      <c r="J320" s="5">
        <f t="shared" ca="1" si="46"/>
        <v>44348</v>
      </c>
      <c r="K320" s="5">
        <f t="shared" ca="1" si="53"/>
        <v>44407</v>
      </c>
      <c r="L320" s="5">
        <f t="shared" ca="1" si="47"/>
        <v>44409</v>
      </c>
      <c r="M320" s="5">
        <f t="shared" ca="1" si="54"/>
        <v>44421</v>
      </c>
      <c r="N320" s="2">
        <f ca="1">Table14[[#This Row],[Shipping/frieght]]+Table14[[#This Row],[Expedite fees]]/Table14[[#This Row],[Distance]]</f>
        <v>235.02199337787542</v>
      </c>
      <c r="O320" t="str">
        <f t="shared" ca="1" si="55"/>
        <v>Expedite</v>
      </c>
    </row>
    <row r="321" spans="1:15" x14ac:dyDescent="0.55000000000000004">
      <c r="A321" t="s">
        <v>15</v>
      </c>
      <c r="B321">
        <f t="shared" ca="1" si="48"/>
        <v>0.52897585271928882</v>
      </c>
      <c r="C321" t="str" cm="1">
        <f t="array" aca="1" ref="C321" ca="1">INDEX(A:A,RANK(B321,B:B))</f>
        <v>H&amp;R SOUTH AFRICA (PTY) LTD</v>
      </c>
      <c r="D321" s="1">
        <f t="shared" ca="1" si="49"/>
        <v>13835.246453571686</v>
      </c>
      <c r="E321" s="2">
        <f t="shared" ca="1" si="50"/>
        <v>1091.600945186806</v>
      </c>
      <c r="F321" s="1">
        <f ca="1">IF(Table14[[#This Row],[Column1]]&gt;(0.49),NORMINV(RAND(), 120, 5.7),(RAND()*100+200))</f>
        <v>127.22833232462472</v>
      </c>
      <c r="G321">
        <f t="shared" ca="1" si="51"/>
        <v>0.31733370786473314</v>
      </c>
      <c r="H321">
        <f t="shared" ca="1" si="45"/>
        <v>0</v>
      </c>
      <c r="I321" s="3">
        <f t="shared" ca="1" si="52"/>
        <v>1186.9247366932345</v>
      </c>
      <c r="J321" s="5">
        <f t="shared" ca="1" si="46"/>
        <v>44292</v>
      </c>
      <c r="K321" s="5">
        <f t="shared" ca="1" si="53"/>
        <v>44358</v>
      </c>
      <c r="L321" s="5">
        <f t="shared" ca="1" si="47"/>
        <v>44500</v>
      </c>
      <c r="M321" s="5">
        <f t="shared" ca="1" si="54"/>
        <v>44372</v>
      </c>
      <c r="N321" s="2">
        <f ca="1">Table14[[#This Row],[Shipping/frieght]]+Table14[[#This Row],[Expedite fees]]/Table14[[#This Row],[Distance]]</f>
        <v>127.22833232462472</v>
      </c>
      <c r="O321" t="str">
        <f t="shared" ca="1" si="55"/>
        <v>Standard</v>
      </c>
    </row>
    <row r="322" spans="1:15" x14ac:dyDescent="0.55000000000000004">
      <c r="A322" t="s">
        <v>9</v>
      </c>
      <c r="B322">
        <f t="shared" ca="1" si="48"/>
        <v>5.1900876271181007E-2</v>
      </c>
      <c r="C322" t="str" cm="1">
        <f t="array" aca="1" ref="C322" ca="1">INDEX(A:A,RANK(B322,B:B))</f>
        <v>TAVIL INDEBE S A U</v>
      </c>
      <c r="D322" s="1">
        <f t="shared" ca="1" si="49"/>
        <v>6466.4891941791057</v>
      </c>
      <c r="E322" s="2">
        <f t="shared" ca="1" si="50"/>
        <v>510.20599742073142</v>
      </c>
      <c r="F322" s="1">
        <f ca="1">IF(Table14[[#This Row],[Column1]]&gt;(0.49),NORMINV(RAND(), 120, 5.7),(RAND()*100+200))</f>
        <v>278.63067956388193</v>
      </c>
      <c r="G322">
        <f t="shared" ca="1" si="51"/>
        <v>0.61830619148531984</v>
      </c>
      <c r="H322">
        <f t="shared" ref="H322:H385" ca="1" si="56">IF(L322&lt;M322,0,IF(L322&gt;M322,IF(G322&gt;(0.51),500,IF(G322&lt;(0.51),0)),0))</f>
        <v>500</v>
      </c>
      <c r="I322" s="3">
        <f t="shared" ca="1" si="52"/>
        <v>815.31437105147234</v>
      </c>
      <c r="J322" s="5">
        <f t="shared" ref="J322:J333" ca="1" si="57">RANDBETWEEN(DATE(2021,3,4),DATE(2021,11,2))</f>
        <v>44343</v>
      </c>
      <c r="K322" s="5">
        <f t="shared" ca="1" si="53"/>
        <v>44475</v>
      </c>
      <c r="L322" s="5">
        <f t="shared" ref="L322:L333" ca="1" si="58">RANDBETWEEN(J322,DATE(2021,11,2))</f>
        <v>44495</v>
      </c>
      <c r="M322" s="5">
        <f t="shared" ca="1" si="54"/>
        <v>44489</v>
      </c>
      <c r="N322" s="2">
        <f ca="1">Table14[[#This Row],[Shipping/frieght]]+Table14[[#This Row],[Expedite fees]]/Table14[[#This Row],[Distance]]</f>
        <v>279.24393994264256</v>
      </c>
      <c r="O322" t="str">
        <f t="shared" ca="1" si="55"/>
        <v>Standard</v>
      </c>
    </row>
    <row r="323" spans="1:15" x14ac:dyDescent="0.55000000000000004">
      <c r="A323" t="s">
        <v>10</v>
      </c>
      <c r="B323">
        <f t="shared" ref="B323:B333" ca="1" si="59">RAND()</f>
        <v>8.5876041908991563E-2</v>
      </c>
      <c r="C323" t="str" cm="1">
        <f t="array" aca="1" ref="C323" ca="1">INDEX(A:A,RANK(B323,B:B))</f>
        <v>TAVIL INDEBE S A U</v>
      </c>
      <c r="D323" s="1">
        <f t="shared" ref="D323:D333" ca="1" si="60">RAND()*20000</f>
        <v>15582.655024358339</v>
      </c>
      <c r="E323" s="2">
        <f t="shared" ref="E323:E333" ca="1" si="61">D323*0.0789</f>
        <v>1229.4714814218728</v>
      </c>
      <c r="F323" s="1">
        <f ca="1">IF(Table14[[#This Row],[Column1]]&gt;(0.49),NORMINV(RAND(), 120, 5.7),(RAND()*100+200))</f>
        <v>242.51824148180708</v>
      </c>
      <c r="G323">
        <f t="shared" ref="G323:G333" ca="1" si="62">RAND()</f>
        <v>6.3430480703768888E-3</v>
      </c>
      <c r="H323">
        <f t="shared" ca="1" si="56"/>
        <v>0</v>
      </c>
      <c r="I323" s="3">
        <f t="shared" ref="I323:I333" ca="1" si="63">NORMINV(RAND(), 1200, 500)</f>
        <v>1316.0023660366828</v>
      </c>
      <c r="J323" s="5">
        <f t="shared" ca="1" si="57"/>
        <v>44454</v>
      </c>
      <c r="K323" s="5">
        <f t="shared" ref="K323:K333" ca="1" si="64">RANDBETWEEN(J323,L323)</f>
        <v>44454</v>
      </c>
      <c r="L323" s="5">
        <f t="shared" ca="1" si="58"/>
        <v>44454</v>
      </c>
      <c r="M323" s="5">
        <f t="shared" ref="M323:M333" ca="1" si="65">K323+14</f>
        <v>44468</v>
      </c>
      <c r="N323" s="2">
        <f ca="1">Table14[[#This Row],[Shipping/frieght]]+Table14[[#This Row],[Expedite fees]]/Table14[[#This Row],[Distance]]</f>
        <v>242.51824148180708</v>
      </c>
      <c r="O323" t="str">
        <f t="shared" ca="1" si="55"/>
        <v>Expedite</v>
      </c>
    </row>
    <row r="324" spans="1:15" x14ac:dyDescent="0.55000000000000004">
      <c r="A324" t="s">
        <v>11</v>
      </c>
      <c r="B324">
        <f t="shared" ca="1" si="59"/>
        <v>0.50324589472953163</v>
      </c>
      <c r="C324" t="str" cm="1">
        <f t="array" aca="1" ref="C324" ca="1">INDEX(A:A,RANK(B324,B:B))</f>
        <v>UNILEVER ASCC</v>
      </c>
      <c r="D324" s="1">
        <f t="shared" ca="1" si="60"/>
        <v>16630.057706178675</v>
      </c>
      <c r="E324" s="2">
        <f t="shared" ca="1" si="61"/>
        <v>1312.1115530174975</v>
      </c>
      <c r="F324" s="1">
        <f ca="1">IF(Table14[[#This Row],[Column1]]&gt;(0.49),NORMINV(RAND(), 120, 5.7),(RAND()*100+200))</f>
        <v>127.51197897921445</v>
      </c>
      <c r="G324">
        <f t="shared" ca="1" si="62"/>
        <v>0.17424140369964236</v>
      </c>
      <c r="H324">
        <f t="shared" ca="1" si="56"/>
        <v>0</v>
      </c>
      <c r="I324" s="3">
        <f t="shared" ca="1" si="63"/>
        <v>1312.097232587086</v>
      </c>
      <c r="J324" s="5">
        <f t="shared" ca="1" si="57"/>
        <v>44462</v>
      </c>
      <c r="K324" s="5">
        <f t="shared" ca="1" si="64"/>
        <v>44483</v>
      </c>
      <c r="L324" s="5">
        <f t="shared" ca="1" si="58"/>
        <v>44486</v>
      </c>
      <c r="M324" s="5">
        <f t="shared" ca="1" si="65"/>
        <v>44497</v>
      </c>
      <c r="N324" s="2">
        <f ca="1">Table14[[#This Row],[Shipping/frieght]]+Table14[[#This Row],[Expedite fees]]/Table14[[#This Row],[Distance]]</f>
        <v>127.51197897921445</v>
      </c>
      <c r="O324" t="str">
        <f t="shared" ca="1" si="55"/>
        <v>Expedite</v>
      </c>
    </row>
    <row r="325" spans="1:15" x14ac:dyDescent="0.55000000000000004">
      <c r="A325" t="s">
        <v>12</v>
      </c>
      <c r="B325">
        <f t="shared" ca="1" si="59"/>
        <v>0.69992634660031972</v>
      </c>
      <c r="C325" t="str" cm="1">
        <f t="array" aca="1" ref="C325" ca="1">INDEX(A:A,RANK(B325,B:B))</f>
        <v>UNILEVER ASCC</v>
      </c>
      <c r="D325" s="1">
        <f t="shared" ca="1" si="60"/>
        <v>19178.017089237812</v>
      </c>
      <c r="E325" s="2">
        <f t="shared" ca="1" si="61"/>
        <v>1513.1455483408633</v>
      </c>
      <c r="F325" s="1">
        <f ca="1">IF(Table14[[#This Row],[Column1]]&gt;(0.49),NORMINV(RAND(), 120, 5.7),(RAND()*100+200))</f>
        <v>123.28091429201444</v>
      </c>
      <c r="G325">
        <f t="shared" ca="1" si="62"/>
        <v>0.85989845343083959</v>
      </c>
      <c r="H325">
        <f t="shared" ca="1" si="56"/>
        <v>0</v>
      </c>
      <c r="I325" s="3">
        <f t="shared" ca="1" si="63"/>
        <v>538.71680110278032</v>
      </c>
      <c r="J325" s="5">
        <f t="shared" ca="1" si="57"/>
        <v>44499</v>
      </c>
      <c r="K325" s="5">
        <f t="shared" ca="1" si="64"/>
        <v>44499</v>
      </c>
      <c r="L325" s="5">
        <f t="shared" ca="1" si="58"/>
        <v>44499</v>
      </c>
      <c r="M325" s="5">
        <f t="shared" ca="1" si="65"/>
        <v>44513</v>
      </c>
      <c r="N325" s="2">
        <f ca="1">Table14[[#This Row],[Shipping/frieght]]+Table14[[#This Row],[Expedite fees]]/Table14[[#This Row],[Distance]]</f>
        <v>123.28091429201444</v>
      </c>
      <c r="O325" t="str">
        <f t="shared" ca="1" si="55"/>
        <v>Expedite</v>
      </c>
    </row>
    <row r="326" spans="1:15" x14ac:dyDescent="0.55000000000000004">
      <c r="A326" t="s">
        <v>13</v>
      </c>
      <c r="B326">
        <f t="shared" ca="1" si="59"/>
        <v>0.31490901564281693</v>
      </c>
      <c r="C326" t="str" cm="1">
        <f t="array" aca="1" ref="C326" ca="1">INDEX(A:A,RANK(B326,B:B))</f>
        <v>UNILEVER ASCC</v>
      </c>
      <c r="D326" s="1">
        <f t="shared" ca="1" si="60"/>
        <v>3097.9064003825952</v>
      </c>
      <c r="E326" s="2">
        <f t="shared" ca="1" si="61"/>
        <v>244.42481499018675</v>
      </c>
      <c r="F326" s="1">
        <f ca="1">IF(Table14[[#This Row],[Column1]]&gt;(0.49),NORMINV(RAND(), 120, 5.7),(RAND()*100+200))</f>
        <v>288.37696420792594</v>
      </c>
      <c r="G326">
        <f t="shared" ca="1" si="62"/>
        <v>0.7987360045348596</v>
      </c>
      <c r="H326">
        <f t="shared" ca="1" si="56"/>
        <v>500</v>
      </c>
      <c r="I326" s="3">
        <f t="shared" ca="1" si="63"/>
        <v>2771.0708037432546</v>
      </c>
      <c r="J326" s="5">
        <f t="shared" ca="1" si="57"/>
        <v>44306</v>
      </c>
      <c r="K326" s="5">
        <f t="shared" ca="1" si="64"/>
        <v>44401</v>
      </c>
      <c r="L326" s="5">
        <f t="shared" ca="1" si="58"/>
        <v>44502</v>
      </c>
      <c r="M326" s="5">
        <f t="shared" ca="1" si="65"/>
        <v>44415</v>
      </c>
      <c r="N326" s="2">
        <f ca="1">Table14[[#This Row],[Shipping/frieght]]+Table14[[#This Row],[Expedite fees]]/Table14[[#This Row],[Distance]]</f>
        <v>288.55739987175832</v>
      </c>
      <c r="O326" t="str">
        <f t="shared" ca="1" si="55"/>
        <v>Standard</v>
      </c>
    </row>
    <row r="327" spans="1:15" x14ac:dyDescent="0.55000000000000004">
      <c r="A327" t="s">
        <v>14</v>
      </c>
      <c r="B327">
        <f t="shared" ca="1" si="59"/>
        <v>0.37995737846266453</v>
      </c>
      <c r="C327" t="str" cm="1">
        <f t="array" aca="1" ref="C327" ca="1">INDEX(A:A,RANK(B327,B:B))</f>
        <v>CENTRAL STICKS S R O</v>
      </c>
      <c r="D327" s="1">
        <f t="shared" ca="1" si="60"/>
        <v>2060.9042126131171</v>
      </c>
      <c r="E327" s="2">
        <f t="shared" ca="1" si="61"/>
        <v>162.60534237517493</v>
      </c>
      <c r="F327" s="1">
        <f ca="1">IF(Table14[[#This Row],[Column1]]&gt;(0.49),NORMINV(RAND(), 120, 5.7),(RAND()*100+200))</f>
        <v>223.46419036214351</v>
      </c>
      <c r="G327">
        <f t="shared" ca="1" si="62"/>
        <v>0.54414061499209199</v>
      </c>
      <c r="H327">
        <f t="shared" ca="1" si="56"/>
        <v>500</v>
      </c>
      <c r="I327" s="3">
        <f t="shared" ca="1" si="63"/>
        <v>1651.2571804465524</v>
      </c>
      <c r="J327" s="5">
        <f t="shared" ca="1" si="57"/>
        <v>44380</v>
      </c>
      <c r="K327" s="5">
        <f t="shared" ca="1" si="64"/>
        <v>44464</v>
      </c>
      <c r="L327" s="5">
        <f t="shared" ca="1" si="58"/>
        <v>44481</v>
      </c>
      <c r="M327" s="5">
        <f t="shared" ca="1" si="65"/>
        <v>44478</v>
      </c>
      <c r="N327" s="2">
        <f ca="1">Table14[[#This Row],[Shipping/frieght]]+Table14[[#This Row],[Expedite fees]]/Table14[[#This Row],[Distance]]</f>
        <v>223.7669899538248</v>
      </c>
      <c r="O327" t="str">
        <f t="shared" ca="1" si="55"/>
        <v>Standard</v>
      </c>
    </row>
    <row r="328" spans="1:15" x14ac:dyDescent="0.55000000000000004">
      <c r="A328" t="s">
        <v>16</v>
      </c>
      <c r="B328">
        <f t="shared" ca="1" si="59"/>
        <v>6.2019940338676194E-2</v>
      </c>
      <c r="C328" t="str" cm="1">
        <f t="array" aca="1" ref="C328" ca="1">INDEX(A:A,RANK(B328,B:B))</f>
        <v>CENTRAL STICKS S.R.O.</v>
      </c>
      <c r="D328" s="1">
        <f t="shared" ca="1" si="60"/>
        <v>13461.41399118046</v>
      </c>
      <c r="E328" s="2">
        <f t="shared" ca="1" si="61"/>
        <v>1062.1055639041383</v>
      </c>
      <c r="F328" s="1">
        <f ca="1">IF(Table14[[#This Row],[Column1]]&gt;(0.49),NORMINV(RAND(), 120, 5.7),(RAND()*100+200))</f>
        <v>232.96050763068064</v>
      </c>
      <c r="G328">
        <f t="shared" ca="1" si="62"/>
        <v>0.59037960089293118</v>
      </c>
      <c r="H328">
        <f t="shared" ca="1" si="56"/>
        <v>500</v>
      </c>
      <c r="I328" s="3">
        <f t="shared" ca="1" si="63"/>
        <v>538.98030349246119</v>
      </c>
      <c r="J328" s="5">
        <f t="shared" ca="1" si="57"/>
        <v>44345</v>
      </c>
      <c r="K328" s="5">
        <f t="shared" ca="1" si="64"/>
        <v>44377</v>
      </c>
      <c r="L328" s="5">
        <f t="shared" ca="1" si="58"/>
        <v>44420</v>
      </c>
      <c r="M328" s="5">
        <f t="shared" ca="1" si="65"/>
        <v>44391</v>
      </c>
      <c r="N328" s="2">
        <f ca="1">Table14[[#This Row],[Shipping/frieght]]+Table14[[#This Row],[Expedite fees]]/Table14[[#This Row],[Distance]]</f>
        <v>233.88818531530126</v>
      </c>
      <c r="O328" t="str">
        <f t="shared" ca="1" si="55"/>
        <v>Standard</v>
      </c>
    </row>
    <row r="329" spans="1:15" x14ac:dyDescent="0.55000000000000004">
      <c r="A329" t="s">
        <v>15</v>
      </c>
      <c r="B329">
        <f t="shared" ca="1" si="59"/>
        <v>0.59644702619769263</v>
      </c>
      <c r="C329" t="str" cm="1">
        <f t="array" aca="1" ref="C329" ca="1">INDEX(A:A,RANK(B329,B:B))</f>
        <v>CENTRAL STICKS S R O</v>
      </c>
      <c r="D329" s="1">
        <f t="shared" ca="1" si="60"/>
        <v>3653.5363490136974</v>
      </c>
      <c r="E329" s="2">
        <f t="shared" ca="1" si="61"/>
        <v>288.26401793718071</v>
      </c>
      <c r="F329" s="1">
        <f ca="1">IF(Table14[[#This Row],[Column1]]&gt;(0.49),NORMINV(RAND(), 120, 5.7),(RAND()*100+200))</f>
        <v>118.86258161468179</v>
      </c>
      <c r="G329">
        <f t="shared" ca="1" si="62"/>
        <v>0.52639369362156996</v>
      </c>
      <c r="H329">
        <f t="shared" ca="1" si="56"/>
        <v>0</v>
      </c>
      <c r="I329" s="3">
        <f t="shared" ca="1" si="63"/>
        <v>1163.135178938147</v>
      </c>
      <c r="J329" s="5">
        <f t="shared" ca="1" si="57"/>
        <v>44277</v>
      </c>
      <c r="K329" s="5">
        <f t="shared" ca="1" si="64"/>
        <v>44284</v>
      </c>
      <c r="L329" s="5">
        <f t="shared" ca="1" si="58"/>
        <v>44295</v>
      </c>
      <c r="M329" s="5">
        <f t="shared" ca="1" si="65"/>
        <v>44298</v>
      </c>
      <c r="N329" s="2">
        <f ca="1">Table14[[#This Row],[Shipping/frieght]]+Table14[[#This Row],[Expedite fees]]/Table14[[#This Row],[Distance]]</f>
        <v>118.86258161468179</v>
      </c>
      <c r="O329" t="str">
        <f t="shared" ca="1" si="55"/>
        <v>Expedite</v>
      </c>
    </row>
    <row r="330" spans="1:15" x14ac:dyDescent="0.55000000000000004">
      <c r="A330" t="s">
        <v>9</v>
      </c>
      <c r="B330">
        <f t="shared" ca="1" si="59"/>
        <v>0.83434053202340885</v>
      </c>
      <c r="C330" t="str" cm="1">
        <f t="array" aca="1" ref="C330" ca="1">INDEX(A:A,RANK(B330,B:B))</f>
        <v>POSIMAT S.A.</v>
      </c>
      <c r="D330" s="1">
        <f t="shared" ca="1" si="60"/>
        <v>4898.0953895568309</v>
      </c>
      <c r="E330" s="2">
        <f t="shared" ca="1" si="61"/>
        <v>386.45972623603393</v>
      </c>
      <c r="F330" s="1">
        <f ca="1">IF(Table14[[#This Row],[Column1]]&gt;(0.49),NORMINV(RAND(), 120, 5.7),(RAND()*100+200))</f>
        <v>119.27381629591129</v>
      </c>
      <c r="G330">
        <f t="shared" ca="1" si="62"/>
        <v>0.92641886977918053</v>
      </c>
      <c r="H330">
        <f t="shared" ca="1" si="56"/>
        <v>500</v>
      </c>
      <c r="I330" s="3">
        <f t="shared" ca="1" si="63"/>
        <v>1084.2817937728275</v>
      </c>
      <c r="J330" s="5">
        <f t="shared" ca="1" si="57"/>
        <v>44415</v>
      </c>
      <c r="K330" s="5">
        <f t="shared" ca="1" si="64"/>
        <v>44446</v>
      </c>
      <c r="L330" s="5">
        <f t="shared" ca="1" si="58"/>
        <v>44494</v>
      </c>
      <c r="M330" s="5">
        <f t="shared" ca="1" si="65"/>
        <v>44460</v>
      </c>
      <c r="N330" s="2">
        <f ca="1">Table14[[#This Row],[Shipping/frieght]]+Table14[[#This Row],[Expedite fees]]/Table14[[#This Row],[Distance]]</f>
        <v>119.73495103309084</v>
      </c>
      <c r="O330" t="str">
        <f t="shared" ca="1" si="55"/>
        <v>Standard</v>
      </c>
    </row>
    <row r="331" spans="1:15" x14ac:dyDescent="0.55000000000000004">
      <c r="A331" t="s">
        <v>10</v>
      </c>
      <c r="B331">
        <f t="shared" ca="1" si="59"/>
        <v>0.14794389386746964</v>
      </c>
      <c r="C331" t="str" cm="1">
        <f t="array" aca="1" ref="C331" ca="1">INDEX(A:A,RANK(B331,B:B))</f>
        <v>CENTRAL STICKS S.R.O.</v>
      </c>
      <c r="D331" s="1">
        <f t="shared" ca="1" si="60"/>
        <v>4859.2627944320466</v>
      </c>
      <c r="E331" s="2">
        <f t="shared" ca="1" si="61"/>
        <v>383.39583448068845</v>
      </c>
      <c r="F331" s="1">
        <f ca="1">IF(Table14[[#This Row],[Column1]]&gt;(0.49),NORMINV(RAND(), 120, 5.7),(RAND()*100+200))</f>
        <v>252.96022334755304</v>
      </c>
      <c r="G331">
        <f t="shared" ca="1" si="62"/>
        <v>9.6213585983473848E-2</v>
      </c>
      <c r="H331">
        <f t="shared" ca="1" si="56"/>
        <v>0</v>
      </c>
      <c r="I331" s="3">
        <f t="shared" ca="1" si="63"/>
        <v>1062.1690744324046</v>
      </c>
      <c r="J331" s="5">
        <f t="shared" ca="1" si="57"/>
        <v>44270</v>
      </c>
      <c r="K331" s="5">
        <f t="shared" ca="1" si="64"/>
        <v>44340</v>
      </c>
      <c r="L331" s="5">
        <f t="shared" ca="1" si="58"/>
        <v>44425</v>
      </c>
      <c r="M331" s="5">
        <f t="shared" ca="1" si="65"/>
        <v>44354</v>
      </c>
      <c r="N331" s="2">
        <f ca="1">Table14[[#This Row],[Shipping/frieght]]+Table14[[#This Row],[Expedite fees]]/Table14[[#This Row],[Distance]]</f>
        <v>252.96022334755304</v>
      </c>
      <c r="O331" t="str">
        <f t="shared" ref="O331:O333" ca="1" si="66">IF(L331&lt;M331,"Expedite",IF(L331&gt;M331,"Standard"))</f>
        <v>Standard</v>
      </c>
    </row>
    <row r="332" spans="1:15" x14ac:dyDescent="0.55000000000000004">
      <c r="A332" t="s">
        <v>11</v>
      </c>
      <c r="B332">
        <f t="shared" ca="1" si="59"/>
        <v>5.9973061710781095E-2</v>
      </c>
      <c r="C332" t="str" cm="1">
        <f t="array" aca="1" ref="C332" ca="1">INDEX(A:A,RANK(B332,B:B))</f>
        <v>UNILEVER ASCC</v>
      </c>
      <c r="D332" s="1">
        <f t="shared" ca="1" si="60"/>
        <v>6783.2250103951956</v>
      </c>
      <c r="E332" s="2">
        <f t="shared" ca="1" si="61"/>
        <v>535.19645332018092</v>
      </c>
      <c r="F332" s="1">
        <f ca="1">IF(Table14[[#This Row],[Column1]]&gt;(0.49),NORMINV(RAND(), 120, 5.7),(RAND()*100+200))</f>
        <v>219.03701932112705</v>
      </c>
      <c r="G332">
        <f t="shared" ca="1" si="62"/>
        <v>0.74138739450563163</v>
      </c>
      <c r="H332">
        <f t="shared" ca="1" si="56"/>
        <v>0</v>
      </c>
      <c r="I332" s="3">
        <f t="shared" ca="1" si="63"/>
        <v>927.30242614775045</v>
      </c>
      <c r="J332" s="5">
        <f t="shared" ca="1" si="57"/>
        <v>44478</v>
      </c>
      <c r="K332" s="5">
        <f t="shared" ca="1" si="64"/>
        <v>44482</v>
      </c>
      <c r="L332" s="5">
        <f t="shared" ca="1" si="58"/>
        <v>44485</v>
      </c>
      <c r="M332" s="5">
        <f t="shared" ca="1" si="65"/>
        <v>44496</v>
      </c>
      <c r="N332" s="2">
        <f ca="1">Table14[[#This Row],[Shipping/frieght]]+Table14[[#This Row],[Expedite fees]]/Table14[[#This Row],[Distance]]</f>
        <v>219.03701932112705</v>
      </c>
      <c r="O332" t="str">
        <f t="shared" ca="1" si="66"/>
        <v>Expedite</v>
      </c>
    </row>
    <row r="333" spans="1:15" x14ac:dyDescent="0.55000000000000004">
      <c r="A333" t="s">
        <v>12</v>
      </c>
      <c r="B333">
        <f t="shared" ca="1" si="59"/>
        <v>0.26656013387502886</v>
      </c>
      <c r="C333" t="str" cm="1">
        <f t="array" aca="1" ref="C333" ca="1">INDEX(A:A,RANK(B333,B:B))</f>
        <v>UNILEVER ASIA PRIVATE LIMITED</v>
      </c>
      <c r="D333" s="1">
        <f t="shared" ca="1" si="60"/>
        <v>2768.9998866147871</v>
      </c>
      <c r="E333" s="2">
        <f t="shared" ca="1" si="61"/>
        <v>218.4740910539067</v>
      </c>
      <c r="F333" s="1">
        <f ca="1">IF(Table14[[#This Row],[Column1]]&gt;(0.49),NORMINV(RAND(), 120, 5.7),(RAND()*100+200))</f>
        <v>215.00910943216121</v>
      </c>
      <c r="G333">
        <f t="shared" ca="1" si="62"/>
        <v>0.67788446463727514</v>
      </c>
      <c r="H333">
        <f t="shared" ca="1" si="56"/>
        <v>0</v>
      </c>
      <c r="I333" s="3">
        <f t="shared" ca="1" si="63"/>
        <v>2114.6962517385496</v>
      </c>
      <c r="J333" s="5">
        <f t="shared" ca="1" si="57"/>
        <v>44488</v>
      </c>
      <c r="K333" s="5">
        <f t="shared" ca="1" si="64"/>
        <v>44492</v>
      </c>
      <c r="L333" s="5">
        <f t="shared" ca="1" si="58"/>
        <v>44501</v>
      </c>
      <c r="M333" s="5">
        <f t="shared" ca="1" si="65"/>
        <v>44506</v>
      </c>
      <c r="N333" s="2">
        <f ca="1">Table14[[#This Row],[Shipping/frieght]]+Table14[[#This Row],[Expedite fees]]/Table14[[#This Row],[Distance]]</f>
        <v>215.00910943216121</v>
      </c>
      <c r="O333" t="str">
        <f t="shared" ca="1" si="66"/>
        <v>Expedite</v>
      </c>
    </row>
  </sheetData>
  <conditionalFormatting sqref="L2">
    <cfRule type="iconSet" priority="1">
      <iconSet iconSet="3Symbols2">
        <cfvo type="percent" val="0"/>
        <cfvo type="formula" val="&quot;If($N$2=&quot;&quot;Standard&quot;&quot;)&quot;"/>
        <cfvo type="formula" val="&quot;If($N$2=&quot;&quot;Expedite&quot;&quot;)&quot;"/>
      </iconSet>
    </cfRule>
  </conditionalFormatting>
  <hyperlinks>
    <hyperlink ref="A6" r:id="rId1" display="https://matchory.com/supplier/posimat-s-a" xr:uid="{4928BB68-331B-4A97-BDE5-77698405917F}"/>
    <hyperlink ref="A5" r:id="rId2" display="https://matchory.com/supplier/unilever-asia-private" xr:uid="{CCF65C4A-6BE6-4529-9AED-C0A66B3C8CA5}"/>
    <hyperlink ref="A4" r:id="rId3" display="https://matchory.com/supplier/h-r-south-africa-pty" xr:uid="{123D8D69-9EDE-4B84-81F8-67E1B99FBAA2}"/>
    <hyperlink ref="A14" r:id="rId4" display="https://matchory.com/supplier/posimat-s-a" xr:uid="{C4517209-D9CD-4721-8D15-A15CA09B81FE}"/>
    <hyperlink ref="A22" r:id="rId5" display="https://matchory.com/supplier/posimat-s-a" xr:uid="{31BBFB25-5E15-4948-BF66-2C87BD001CA1}"/>
    <hyperlink ref="A30" r:id="rId6" display="https://matchory.com/supplier/posimat-s-a" xr:uid="{7BC19149-FEDC-42F2-ACE1-3C4E676CC74A}"/>
    <hyperlink ref="A38" r:id="rId7" display="https://matchory.com/supplier/posimat-s-a" xr:uid="{1EE52246-0CDD-4386-8C36-649D7A651B15}"/>
    <hyperlink ref="A46" r:id="rId8" display="https://matchory.com/supplier/posimat-s-a" xr:uid="{4BD33952-8522-455C-AFF0-0B9D78F47A7E}"/>
    <hyperlink ref="A54" r:id="rId9" display="https://matchory.com/supplier/posimat-s-a" xr:uid="{D5D542D2-A1BB-4A8A-83A5-C8573C89A18C}"/>
    <hyperlink ref="A62" r:id="rId10" display="https://matchory.com/supplier/posimat-s-a" xr:uid="{6E2F86B2-8D71-4135-B906-E7E73623F942}"/>
    <hyperlink ref="A70" r:id="rId11" display="https://matchory.com/supplier/posimat-s-a" xr:uid="{82D2FC0B-56D8-49B5-9C9B-6FE2054CA0A1}"/>
    <hyperlink ref="A78" r:id="rId12" display="https://matchory.com/supplier/posimat-s-a" xr:uid="{72C725D4-7128-4F43-9638-E5BE36B17061}"/>
    <hyperlink ref="A86" r:id="rId13" display="https://matchory.com/supplier/posimat-s-a" xr:uid="{3D5780BA-8EFD-44F0-A8ED-73BFADCD4B33}"/>
    <hyperlink ref="A94" r:id="rId14" display="https://matchory.com/supplier/posimat-s-a" xr:uid="{59D501A6-FB23-41A1-A8E5-90F225A9130A}"/>
    <hyperlink ref="A102" r:id="rId15" display="https://matchory.com/supplier/posimat-s-a" xr:uid="{78A87E18-5FC1-474C-9E7F-208F1D28BF77}"/>
    <hyperlink ref="A110" r:id="rId16" display="https://matchory.com/supplier/posimat-s-a" xr:uid="{9815B8DE-C2BE-4B25-BC7F-686EC0D7ADB2}"/>
    <hyperlink ref="A118" r:id="rId17" display="https://matchory.com/supplier/posimat-s-a" xr:uid="{974C5D5A-31E4-4AAA-91B3-62337FEF61FD}"/>
    <hyperlink ref="A126" r:id="rId18" display="https://matchory.com/supplier/posimat-s-a" xr:uid="{1CA8E123-8EF8-4C1A-8D81-BF5151303417}"/>
    <hyperlink ref="A134" r:id="rId19" display="https://matchory.com/supplier/posimat-s-a" xr:uid="{B2FB893B-0694-460E-8DB9-13B0F2CB192F}"/>
    <hyperlink ref="A142" r:id="rId20" display="https://matchory.com/supplier/posimat-s-a" xr:uid="{001D24FE-C0DB-48E4-AA01-9A162C2FFD27}"/>
    <hyperlink ref="A150" r:id="rId21" display="https://matchory.com/supplier/posimat-s-a" xr:uid="{F0DEA657-8210-49D3-B894-1E422EAEA8E7}"/>
    <hyperlink ref="A158" r:id="rId22" display="https://matchory.com/supplier/posimat-s-a" xr:uid="{9CB54CCE-4D91-49D6-A1BC-9BEE59634A6A}"/>
    <hyperlink ref="A166" r:id="rId23" display="https://matchory.com/supplier/posimat-s-a" xr:uid="{0B1197C2-24EB-4BDC-B8B8-969211D6E16D}"/>
    <hyperlink ref="A174" r:id="rId24" display="https://matchory.com/supplier/posimat-s-a" xr:uid="{ACB870EB-2276-4EEB-8CD1-B960243AF3D6}"/>
    <hyperlink ref="A182" r:id="rId25" display="https://matchory.com/supplier/posimat-s-a" xr:uid="{2C96F22E-5ED4-4916-B5A2-A596FFE727C0}"/>
    <hyperlink ref="A190" r:id="rId26" display="https://matchory.com/supplier/posimat-s-a" xr:uid="{23F4ECB0-CBAD-434C-A4CC-816AD981F9B8}"/>
    <hyperlink ref="A198" r:id="rId27" display="https://matchory.com/supplier/posimat-s-a" xr:uid="{7BF21EBF-5BFB-4859-8661-1E45B20D9FE9}"/>
    <hyperlink ref="A206" r:id="rId28" display="https://matchory.com/supplier/posimat-s-a" xr:uid="{A0838FC2-8536-40F7-8D75-1E536379A9D3}"/>
    <hyperlink ref="A214" r:id="rId29" display="https://matchory.com/supplier/posimat-s-a" xr:uid="{7CDDCF30-4AC5-4558-AECE-E4C765D8ACE5}"/>
    <hyperlink ref="A222" r:id="rId30" display="https://matchory.com/supplier/posimat-s-a" xr:uid="{97BFED34-12A2-4B56-B541-56F10C0BF712}"/>
    <hyperlink ref="A230" r:id="rId31" display="https://matchory.com/supplier/posimat-s-a" xr:uid="{8A7F04A9-9ACB-4F11-BD7F-533F3B62B275}"/>
    <hyperlink ref="A238" r:id="rId32" display="https://matchory.com/supplier/posimat-s-a" xr:uid="{68F2B30C-7FB1-49A8-82D1-779E709AAF0A}"/>
    <hyperlink ref="A246" r:id="rId33" display="https://matchory.com/supplier/posimat-s-a" xr:uid="{37159FF8-B9B9-48B3-BD99-996B5B83A289}"/>
    <hyperlink ref="A254" r:id="rId34" display="https://matchory.com/supplier/posimat-s-a" xr:uid="{E1E0DA63-0CF9-41F4-A0FF-D149FE38085D}"/>
    <hyperlink ref="A262" r:id="rId35" display="https://matchory.com/supplier/posimat-s-a" xr:uid="{E079664F-75B6-4B81-ABFF-103144BC583F}"/>
    <hyperlink ref="A270" r:id="rId36" display="https://matchory.com/supplier/posimat-s-a" xr:uid="{417F3A38-5F88-4227-B9D1-1F24A0419D6B}"/>
    <hyperlink ref="A278" r:id="rId37" display="https://matchory.com/supplier/posimat-s-a" xr:uid="{9BFB52E1-8AFE-455A-82F6-B24CABAE9329}"/>
    <hyperlink ref="A286" r:id="rId38" display="https://matchory.com/supplier/posimat-s-a" xr:uid="{88A97E64-92CB-4504-A25A-43B128DDFD2A}"/>
    <hyperlink ref="A294" r:id="rId39" display="https://matchory.com/supplier/posimat-s-a" xr:uid="{D80993F1-1365-485E-A0C8-E93A345890F2}"/>
    <hyperlink ref="A302" r:id="rId40" display="https://matchory.com/supplier/posimat-s-a" xr:uid="{742CCCFC-CC00-4B5F-8867-DD0000352D67}"/>
    <hyperlink ref="A310" r:id="rId41" display="https://matchory.com/supplier/posimat-s-a" xr:uid="{A9D8AC2C-8EF9-4B73-A135-7BF95D643119}"/>
    <hyperlink ref="A318" r:id="rId42" display="https://matchory.com/supplier/posimat-s-a" xr:uid="{4D059E01-5E52-4F8B-88F2-8A10E5EDE68B}"/>
    <hyperlink ref="A326" r:id="rId43" display="https://matchory.com/supplier/posimat-s-a" xr:uid="{9274E8A4-F0F5-4219-97C0-274161E11A75}"/>
    <hyperlink ref="A13" r:id="rId44" display="https://matchory.com/supplier/unilever-asia-private" xr:uid="{75D95768-1197-49BB-B58C-770F39B09ED8}"/>
    <hyperlink ref="A21" r:id="rId45" display="https://matchory.com/supplier/unilever-asia-private" xr:uid="{AF7E994B-5E8E-41FF-BC89-0CC0EA1058AC}"/>
    <hyperlink ref="A29" r:id="rId46" display="https://matchory.com/supplier/unilever-asia-private" xr:uid="{1C605FBB-7C38-46AC-8FB1-856A33552DEF}"/>
    <hyperlink ref="A37" r:id="rId47" display="https://matchory.com/supplier/unilever-asia-private" xr:uid="{BCA7299E-420E-4905-9CF4-F327AE690271}"/>
    <hyperlink ref="A45" r:id="rId48" display="https://matchory.com/supplier/unilever-asia-private" xr:uid="{8FA9F1BA-829F-4D65-9567-CCA23815E94A}"/>
    <hyperlink ref="A53" r:id="rId49" display="https://matchory.com/supplier/unilever-asia-private" xr:uid="{0958D89E-B3D3-4408-93D4-510536F5CD08}"/>
    <hyperlink ref="A61" r:id="rId50" display="https://matchory.com/supplier/unilever-asia-private" xr:uid="{638D4F99-4BEF-40D0-8541-3F17D63E6E23}"/>
    <hyperlink ref="A69" r:id="rId51" display="https://matchory.com/supplier/unilever-asia-private" xr:uid="{C9FB4188-D0C7-4523-96B0-47CC086BDFCE}"/>
    <hyperlink ref="A77" r:id="rId52" display="https://matchory.com/supplier/unilever-asia-private" xr:uid="{A71EB7CE-1CDF-403E-8BB0-77384A811FE9}"/>
    <hyperlink ref="A85" r:id="rId53" display="https://matchory.com/supplier/unilever-asia-private" xr:uid="{1C9C9AAF-9B3A-4263-9289-EDE07A870460}"/>
    <hyperlink ref="A93" r:id="rId54" display="https://matchory.com/supplier/unilever-asia-private" xr:uid="{AE5B8B4B-3741-42CD-B7CD-CE2A0533A20B}"/>
    <hyperlink ref="A101" r:id="rId55" display="https://matchory.com/supplier/unilever-asia-private" xr:uid="{B8F5F685-617C-4769-8BF0-82FC72A2C5E0}"/>
    <hyperlink ref="A109" r:id="rId56" display="https://matchory.com/supplier/unilever-asia-private" xr:uid="{A23EE442-1B4D-4EDE-95BA-C82A7E41EE1A}"/>
    <hyperlink ref="A117" r:id="rId57" display="https://matchory.com/supplier/unilever-asia-private" xr:uid="{22274B80-5E74-45B5-AFF2-CDE17C6DA4A1}"/>
    <hyperlink ref="A125" r:id="rId58" display="https://matchory.com/supplier/unilever-asia-private" xr:uid="{17F0882C-1F0E-4E54-B6DA-56397BBEAAAD}"/>
    <hyperlink ref="A133" r:id="rId59" display="https://matchory.com/supplier/unilever-asia-private" xr:uid="{72C94689-4CEF-4820-9D60-AD8E1C361D22}"/>
    <hyperlink ref="A141" r:id="rId60" display="https://matchory.com/supplier/unilever-asia-private" xr:uid="{E0C93548-217C-4C10-AFE9-AB94831ED197}"/>
    <hyperlink ref="A149" r:id="rId61" display="https://matchory.com/supplier/unilever-asia-private" xr:uid="{322972A2-EF56-420E-A786-6400E171EE5C}"/>
    <hyperlink ref="A157" r:id="rId62" display="https://matchory.com/supplier/unilever-asia-private" xr:uid="{59A4CCEF-1063-447B-826D-14081E4117FD}"/>
    <hyperlink ref="A165" r:id="rId63" display="https://matchory.com/supplier/unilever-asia-private" xr:uid="{D8F6D3F6-CEEE-438D-921D-32E2DFB454F2}"/>
    <hyperlink ref="A173" r:id="rId64" display="https://matchory.com/supplier/unilever-asia-private" xr:uid="{40CCA6A0-2F46-480A-A721-E9CC6B932B31}"/>
    <hyperlink ref="A181" r:id="rId65" display="https://matchory.com/supplier/unilever-asia-private" xr:uid="{C80B39BB-B05B-46D9-98EB-785FA07A9653}"/>
    <hyperlink ref="A189" r:id="rId66" display="https://matchory.com/supplier/unilever-asia-private" xr:uid="{88F19AB0-8E60-43C9-A0F5-9402148F658F}"/>
    <hyperlink ref="A197" r:id="rId67" display="https://matchory.com/supplier/unilever-asia-private" xr:uid="{5E30A7CC-ECEE-4031-B193-7FC6E9D58CB1}"/>
    <hyperlink ref="A205" r:id="rId68" display="https://matchory.com/supplier/unilever-asia-private" xr:uid="{27166C59-DEC2-43D0-BBED-969E175001B1}"/>
    <hyperlink ref="A213" r:id="rId69" display="https://matchory.com/supplier/unilever-asia-private" xr:uid="{FF1D3EE3-C5CF-45FC-9783-477C8AD573C5}"/>
    <hyperlink ref="A221" r:id="rId70" display="https://matchory.com/supplier/unilever-asia-private" xr:uid="{4573DD7D-48C0-4E4A-952E-888541604E82}"/>
    <hyperlink ref="A229" r:id="rId71" display="https://matchory.com/supplier/unilever-asia-private" xr:uid="{A0B3F13C-5F5C-4D7C-8A94-17AA9355C423}"/>
    <hyperlink ref="A237" r:id="rId72" display="https://matchory.com/supplier/unilever-asia-private" xr:uid="{17D79443-6F6F-4E74-B2B2-D1D53093100A}"/>
    <hyperlink ref="A245" r:id="rId73" display="https://matchory.com/supplier/unilever-asia-private" xr:uid="{3B128153-F7FB-4B75-A77C-65366C8A4C96}"/>
    <hyperlink ref="A253" r:id="rId74" display="https://matchory.com/supplier/unilever-asia-private" xr:uid="{B2EAAB4F-7E69-4ACE-BC4F-5AB7648E8AC1}"/>
    <hyperlink ref="A261" r:id="rId75" display="https://matchory.com/supplier/unilever-asia-private" xr:uid="{42DCE746-FF2D-4A94-99EF-9197A4C964F5}"/>
    <hyperlink ref="A269" r:id="rId76" display="https://matchory.com/supplier/unilever-asia-private" xr:uid="{34BB3292-0F40-4CF8-9B15-1ADD3E924FBD}"/>
    <hyperlink ref="A277" r:id="rId77" display="https://matchory.com/supplier/unilever-asia-private" xr:uid="{97978A8B-D20C-4844-B675-F72EB5493350}"/>
    <hyperlink ref="A285" r:id="rId78" display="https://matchory.com/supplier/unilever-asia-private" xr:uid="{BB590930-05AE-4E23-A272-6E9633386D39}"/>
    <hyperlink ref="A293" r:id="rId79" display="https://matchory.com/supplier/unilever-asia-private" xr:uid="{56D36210-0C9B-4982-AA23-91A0B7F0FCC5}"/>
    <hyperlink ref="A301" r:id="rId80" display="https://matchory.com/supplier/unilever-asia-private" xr:uid="{68689293-EA64-4F92-93F6-5C42CB02C4F8}"/>
    <hyperlink ref="A309" r:id="rId81" display="https://matchory.com/supplier/unilever-asia-private" xr:uid="{00CD86CB-BCAD-4DC6-867D-2599E3175EC7}"/>
    <hyperlink ref="A317" r:id="rId82" display="https://matchory.com/supplier/unilever-asia-private" xr:uid="{86946A33-DA36-4CF0-9897-1457A60A9E66}"/>
    <hyperlink ref="A325" r:id="rId83" display="https://matchory.com/supplier/unilever-asia-private" xr:uid="{7E065052-8D57-48CF-9FBF-4A3CB01C3138}"/>
    <hyperlink ref="A333" r:id="rId84" display="https://matchory.com/supplier/unilever-asia-private" xr:uid="{A4A36CC7-20A5-48C3-8B28-4AC3E802A374}"/>
    <hyperlink ref="A12" r:id="rId85" display="https://matchory.com/supplier/h-r-south-africa-pty" xr:uid="{25FD6619-D782-4179-A300-A88FE1ECA307}"/>
    <hyperlink ref="A20" r:id="rId86" display="https://matchory.com/supplier/h-r-south-africa-pty" xr:uid="{B335CD46-1C37-4CCE-99BB-DEE2CB52673A}"/>
    <hyperlink ref="A28" r:id="rId87" display="https://matchory.com/supplier/h-r-south-africa-pty" xr:uid="{476DEE45-1C07-4673-8A59-F2B9BB001B56}"/>
    <hyperlink ref="A36" r:id="rId88" display="https://matchory.com/supplier/h-r-south-africa-pty" xr:uid="{0EA220ED-814D-4895-B384-34AE56BA5A4F}"/>
    <hyperlink ref="A44" r:id="rId89" display="https://matchory.com/supplier/h-r-south-africa-pty" xr:uid="{397A0C80-4AFB-474F-8B5B-9D383C701842}"/>
    <hyperlink ref="A52" r:id="rId90" display="https://matchory.com/supplier/h-r-south-africa-pty" xr:uid="{19715A1D-7120-4AE5-90D3-92D25724D40F}"/>
    <hyperlink ref="A60" r:id="rId91" display="https://matchory.com/supplier/h-r-south-africa-pty" xr:uid="{41ECD789-8719-46ED-8FD9-8CFAEBD7A91A}"/>
    <hyperlink ref="A68" r:id="rId92" display="https://matchory.com/supplier/h-r-south-africa-pty" xr:uid="{6FED835F-A60B-45A9-948D-EBE3E2E4FF93}"/>
    <hyperlink ref="A76" r:id="rId93" display="https://matchory.com/supplier/h-r-south-africa-pty" xr:uid="{DE72B1B2-9C2A-448C-9BF9-67C1DD3EC7FD}"/>
    <hyperlink ref="A84" r:id="rId94" display="https://matchory.com/supplier/h-r-south-africa-pty" xr:uid="{4C98AD9A-7FEF-4C06-BACF-BF7288E92E56}"/>
    <hyperlink ref="A92" r:id="rId95" display="https://matchory.com/supplier/h-r-south-africa-pty" xr:uid="{30CE88F5-AAB1-4A72-8852-AF86A1844B5D}"/>
    <hyperlink ref="A100" r:id="rId96" display="https://matchory.com/supplier/h-r-south-africa-pty" xr:uid="{65BD95D1-1F55-4F66-AD2D-EE8DA1F562D5}"/>
    <hyperlink ref="A108" r:id="rId97" display="https://matchory.com/supplier/h-r-south-africa-pty" xr:uid="{AA02706F-B7B3-42BA-BAD1-962B92812946}"/>
    <hyperlink ref="A116" r:id="rId98" display="https://matchory.com/supplier/h-r-south-africa-pty" xr:uid="{AD0C0911-B699-42DB-8070-22356537CFA5}"/>
    <hyperlink ref="A124" r:id="rId99" display="https://matchory.com/supplier/h-r-south-africa-pty" xr:uid="{BBF2551F-C4AF-4714-AE7B-D82D31FFF5D3}"/>
    <hyperlink ref="A132" r:id="rId100" display="https://matchory.com/supplier/h-r-south-africa-pty" xr:uid="{6140FA49-C05D-4685-9599-893E5E10191B}"/>
    <hyperlink ref="A140" r:id="rId101" display="https://matchory.com/supplier/h-r-south-africa-pty" xr:uid="{41CBE678-DD82-40A0-B3F5-91CBB695855A}"/>
    <hyperlink ref="A148" r:id="rId102" display="https://matchory.com/supplier/h-r-south-africa-pty" xr:uid="{10B03FD5-0EB9-4669-B42D-4BFB0D2304FF}"/>
    <hyperlink ref="A156" r:id="rId103" display="https://matchory.com/supplier/h-r-south-africa-pty" xr:uid="{5900BBF0-309C-4543-A78A-6D6AFD88885F}"/>
    <hyperlink ref="A164" r:id="rId104" display="https://matchory.com/supplier/h-r-south-africa-pty" xr:uid="{C2D1FEDF-D93F-4AC8-B531-3E33B11B1F0C}"/>
    <hyperlink ref="A172" r:id="rId105" display="https://matchory.com/supplier/h-r-south-africa-pty" xr:uid="{9C29FBB9-C177-4A17-AEB0-22336AF20586}"/>
    <hyperlink ref="A180" r:id="rId106" display="https://matchory.com/supplier/h-r-south-africa-pty" xr:uid="{86962755-D27F-48C5-AD33-66F11759BE9E}"/>
    <hyperlink ref="A188" r:id="rId107" display="https://matchory.com/supplier/h-r-south-africa-pty" xr:uid="{30F91F29-4E11-41CC-8101-F03643918A9B}"/>
    <hyperlink ref="A196" r:id="rId108" display="https://matchory.com/supplier/h-r-south-africa-pty" xr:uid="{A7617F2A-CF8A-4BC8-8256-163B7D04CD2A}"/>
    <hyperlink ref="A204" r:id="rId109" display="https://matchory.com/supplier/h-r-south-africa-pty" xr:uid="{196927E9-D49C-4427-9B6E-791CC1F8ECFC}"/>
    <hyperlink ref="A212" r:id="rId110" display="https://matchory.com/supplier/h-r-south-africa-pty" xr:uid="{76FD9B7A-73AD-4F3E-9329-BE371502C0AE}"/>
    <hyperlink ref="A220" r:id="rId111" display="https://matchory.com/supplier/h-r-south-africa-pty" xr:uid="{6CE5C648-5D33-4AD4-85A0-BC4E735762A8}"/>
    <hyperlink ref="A228" r:id="rId112" display="https://matchory.com/supplier/h-r-south-africa-pty" xr:uid="{66779CB0-E3E2-4979-BFC6-7586B1A98D0A}"/>
    <hyperlink ref="A236" r:id="rId113" display="https://matchory.com/supplier/h-r-south-africa-pty" xr:uid="{FFAA75B7-D7EF-4D0B-96D9-8718CA722B81}"/>
    <hyperlink ref="A244" r:id="rId114" display="https://matchory.com/supplier/h-r-south-africa-pty" xr:uid="{253D3109-DE10-4FA2-8895-EB5301B2791E}"/>
    <hyperlink ref="A252" r:id="rId115" display="https://matchory.com/supplier/h-r-south-africa-pty" xr:uid="{C117D99F-1B37-41A2-A908-DA49C1993772}"/>
    <hyperlink ref="A260" r:id="rId116" display="https://matchory.com/supplier/h-r-south-africa-pty" xr:uid="{5B46D659-5F27-46DF-AA79-3C262F2D41D6}"/>
    <hyperlink ref="A268" r:id="rId117" display="https://matchory.com/supplier/h-r-south-africa-pty" xr:uid="{07FA6D84-F449-4BF6-8245-0B87FBD9A5EE}"/>
    <hyperlink ref="A276" r:id="rId118" display="https://matchory.com/supplier/h-r-south-africa-pty" xr:uid="{0A98AC2F-1B9D-4A53-81B7-7D44618B2A54}"/>
    <hyperlink ref="A284" r:id="rId119" display="https://matchory.com/supplier/h-r-south-africa-pty" xr:uid="{9EC1BEBB-778A-40D7-B389-725BE29BF103}"/>
    <hyperlink ref="A292" r:id="rId120" display="https://matchory.com/supplier/h-r-south-africa-pty" xr:uid="{BC033524-539D-4017-9173-8CEAA4DC6FCC}"/>
    <hyperlink ref="A300" r:id="rId121" display="https://matchory.com/supplier/h-r-south-africa-pty" xr:uid="{4F56C3BB-84BC-4A79-8584-852D695BBE14}"/>
    <hyperlink ref="A308" r:id="rId122" display="https://matchory.com/supplier/h-r-south-africa-pty" xr:uid="{D9CC3C93-0B44-4144-ADFB-731A9ABFC4C3}"/>
    <hyperlink ref="A316" r:id="rId123" display="https://matchory.com/supplier/h-r-south-africa-pty" xr:uid="{DAB9A356-5266-42FF-8C44-F1EE95A7F010}"/>
    <hyperlink ref="A324" r:id="rId124" display="https://matchory.com/supplier/h-r-south-africa-pty" xr:uid="{90ACFF2B-ED77-4A9A-A366-7329E8C5B8CF}"/>
    <hyperlink ref="A332" r:id="rId125" display="https://matchory.com/supplier/h-r-south-africa-pty" xr:uid="{5C26BA38-EBC8-4EFB-8733-369214EDDCEC}"/>
  </hyperlinks>
  <pageMargins left="0.7" right="0.7" top="0.75" bottom="0.75" header="0.3" footer="0.3"/>
  <pageSetup orientation="portrait" r:id="rId126"/>
  <tableParts count="1">
    <tablePart r:id="rId12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F206E9-C2CB-4D81-8CC5-17C9C1EEDD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Sheet6</vt:lpstr>
      <vt:lpstr>Sheet1</vt:lpstr>
      <vt:lpstr>Sheet7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Hermes</dc:creator>
  <cp:lastModifiedBy>Mischa Hermes</cp:lastModifiedBy>
  <dcterms:created xsi:type="dcterms:W3CDTF">2022-11-02T02:02:53Z</dcterms:created>
  <dcterms:modified xsi:type="dcterms:W3CDTF">2022-11-02T15:37:28Z</dcterms:modified>
</cp:coreProperties>
</file>