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thabisimunyariri/Desktop/Projects/"/>
    </mc:Choice>
  </mc:AlternateContent>
  <xr:revisionPtr revIDLastSave="0" documentId="8_{53DC51AE-CEBA-D047-8CFD-9565846C86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 for Uploa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K2" i="2"/>
  <c r="H3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2" i="2"/>
  <c r="C3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H4" i="2"/>
  <c r="K4" i="2"/>
  <c r="H5" i="2"/>
  <c r="K5" i="2"/>
  <c r="H6" i="2"/>
  <c r="K6" i="2"/>
  <c r="H7" i="2"/>
  <c r="K7" i="2"/>
  <c r="H8" i="2"/>
  <c r="K8" i="2"/>
  <c r="H9" i="2"/>
  <c r="K9" i="2"/>
  <c r="H10" i="2"/>
  <c r="K10" i="2"/>
  <c r="H11" i="2"/>
  <c r="K11" i="2"/>
  <c r="H12" i="2"/>
  <c r="K12" i="2"/>
  <c r="H13" i="2"/>
  <c r="K13" i="2"/>
  <c r="H14" i="2"/>
  <c r="K14" i="2"/>
  <c r="H15" i="2"/>
  <c r="K15" i="2"/>
  <c r="H16" i="2"/>
  <c r="K16" i="2"/>
  <c r="H17" i="2"/>
  <c r="K17" i="2"/>
  <c r="H18" i="2"/>
  <c r="K18" i="2"/>
  <c r="H19" i="2"/>
  <c r="K19" i="2"/>
  <c r="H20" i="2"/>
  <c r="K20" i="2"/>
  <c r="H21" i="2"/>
  <c r="K21" i="2"/>
  <c r="H22" i="2"/>
  <c r="K22" i="2"/>
  <c r="H23" i="2"/>
  <c r="K23" i="2"/>
  <c r="H24" i="2"/>
  <c r="K24" i="2"/>
  <c r="H25" i="2"/>
  <c r="K25" i="2"/>
  <c r="H26" i="2"/>
  <c r="K26" i="2"/>
  <c r="H27" i="2"/>
  <c r="K27" i="2"/>
  <c r="H28" i="2"/>
  <c r="K28" i="2"/>
  <c r="H29" i="2"/>
  <c r="K29" i="2"/>
  <c r="H30" i="2"/>
  <c r="K30" i="2"/>
  <c r="H31" i="2"/>
  <c r="K31" i="2"/>
  <c r="H32" i="2"/>
  <c r="K32" i="2"/>
  <c r="H33" i="2"/>
  <c r="K33" i="2"/>
  <c r="H34" i="2"/>
  <c r="K34" i="2"/>
  <c r="H35" i="2"/>
  <c r="K35" i="2"/>
  <c r="H36" i="2"/>
  <c r="K36" i="2"/>
  <c r="H37" i="2"/>
  <c r="K37" i="2"/>
  <c r="H38" i="2"/>
  <c r="K38" i="2"/>
  <c r="H39" i="2"/>
  <c r="K39" i="2"/>
  <c r="H40" i="2"/>
  <c r="K40" i="2"/>
  <c r="H41" i="2"/>
  <c r="K41" i="2"/>
  <c r="H42" i="2"/>
  <c r="K42" i="2"/>
  <c r="H43" i="2"/>
  <c r="K43" i="2"/>
  <c r="H44" i="2"/>
  <c r="K44" i="2"/>
  <c r="H45" i="2"/>
  <c r="K45" i="2"/>
  <c r="H46" i="2"/>
  <c r="K46" i="2"/>
  <c r="H47" i="2"/>
  <c r="K47" i="2"/>
  <c r="H48" i="2"/>
  <c r="K48" i="2"/>
  <c r="H49" i="2"/>
  <c r="K49" i="2"/>
  <c r="H50" i="2"/>
  <c r="K50" i="2"/>
  <c r="H51" i="2"/>
  <c r="K51" i="2"/>
  <c r="H52" i="2"/>
  <c r="K52" i="2"/>
  <c r="H53" i="2"/>
  <c r="K53" i="2"/>
  <c r="H54" i="2"/>
  <c r="K54" i="2"/>
  <c r="H55" i="2"/>
  <c r="K55" i="2"/>
  <c r="H56" i="2"/>
  <c r="K56" i="2"/>
  <c r="H57" i="2"/>
  <c r="K57" i="2"/>
  <c r="H58" i="2"/>
  <c r="K58" i="2"/>
  <c r="H59" i="2"/>
  <c r="K59" i="2"/>
  <c r="H60" i="2"/>
  <c r="K60" i="2"/>
  <c r="H61" i="2"/>
  <c r="K61" i="2"/>
  <c r="H62" i="2"/>
  <c r="K62" i="2"/>
  <c r="H63" i="2"/>
  <c r="K63" i="2"/>
  <c r="H64" i="2"/>
  <c r="K6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2" i="2"/>
  <c r="A33" i="2"/>
  <c r="A2" i="2"/>
  <c r="A16" i="2"/>
  <c r="B2" i="2"/>
  <c r="H4" i="1"/>
  <c r="E6" i="2" s="1"/>
  <c r="F6" i="2" s="1"/>
  <c r="D2" i="2"/>
  <c r="D3" i="2"/>
  <c r="D29" i="2"/>
  <c r="D58" i="2"/>
  <c r="D4" i="2"/>
  <c r="D26" i="2"/>
  <c r="D41" i="2"/>
  <c r="D5" i="2"/>
  <c r="D19" i="2"/>
  <c r="D6" i="2"/>
  <c r="D13" i="2"/>
  <c r="D35" i="2"/>
  <c r="D7" i="2"/>
  <c r="D55" i="2"/>
  <c r="C64" i="1"/>
  <c r="D62" i="2" s="1"/>
  <c r="D8" i="2"/>
  <c r="D43" i="2"/>
  <c r="D11" i="2"/>
  <c r="D9" i="2"/>
  <c r="C65" i="1"/>
  <c r="D63" i="2" s="1"/>
  <c r="D22" i="2"/>
  <c r="D10" i="2"/>
  <c r="D27" i="2"/>
  <c r="D46" i="2"/>
  <c r="D60" i="2"/>
  <c r="D23" i="2"/>
  <c r="D12" i="2"/>
  <c r="D53" i="2"/>
  <c r="D45" i="2"/>
  <c r="D37" i="2"/>
  <c r="D14" i="2"/>
  <c r="D50" i="2"/>
  <c r="D15" i="2"/>
  <c r="D47" i="2"/>
  <c r="D16" i="2"/>
  <c r="D56" i="2"/>
  <c r="D17" i="2"/>
  <c r="D18" i="2"/>
  <c r="D39" i="2"/>
  <c r="D20" i="2"/>
  <c r="D21" i="2"/>
  <c r="D30" i="2"/>
  <c r="C66" i="1"/>
  <c r="D64" i="2" s="1"/>
  <c r="D32" i="2"/>
  <c r="D24" i="2"/>
  <c r="D25" i="2"/>
  <c r="D49" i="2"/>
  <c r="D28" i="2"/>
  <c r="D31" i="2"/>
  <c r="D36" i="2"/>
  <c r="D34" i="2"/>
  <c r="D40" i="2"/>
  <c r="D52" i="2"/>
  <c r="D57" i="2"/>
  <c r="D33" i="2"/>
  <c r="D54" i="2"/>
  <c r="D44" i="2"/>
  <c r="D42" i="2"/>
  <c r="D38" i="2"/>
  <c r="C63" i="1"/>
  <c r="D61" i="2" s="1"/>
  <c r="D59" i="2"/>
  <c r="D51" i="2"/>
  <c r="D48" i="2"/>
  <c r="A3" i="2"/>
  <c r="A29" i="2"/>
  <c r="B3" i="2"/>
  <c r="A58" i="2"/>
  <c r="A4" i="2"/>
  <c r="A26" i="2"/>
  <c r="B4" i="2"/>
  <c r="A41" i="2"/>
  <c r="A5" i="2"/>
  <c r="B5" i="2"/>
  <c r="A19" i="2"/>
  <c r="A6" i="2"/>
  <c r="A13" i="2"/>
  <c r="B6" i="2"/>
  <c r="A35" i="2"/>
  <c r="A7" i="2"/>
  <c r="A55" i="2"/>
  <c r="B7" i="2"/>
  <c r="A62" i="2"/>
  <c r="A8" i="2"/>
  <c r="A43" i="2"/>
  <c r="B8" i="2"/>
  <c r="A11" i="2"/>
  <c r="A9" i="2"/>
  <c r="A63" i="2"/>
  <c r="B9" i="2"/>
  <c r="A22" i="2"/>
  <c r="A10" i="2"/>
  <c r="A27" i="2"/>
  <c r="B10" i="2"/>
  <c r="A46" i="2"/>
  <c r="A60" i="2"/>
  <c r="B11" i="2"/>
  <c r="A23" i="2"/>
  <c r="A12" i="2"/>
  <c r="A53" i="2"/>
  <c r="B12" i="2"/>
  <c r="A45" i="2"/>
  <c r="B13" i="2"/>
  <c r="A37" i="2"/>
  <c r="A14" i="2"/>
  <c r="B14" i="2"/>
  <c r="A50" i="2"/>
  <c r="A15" i="2"/>
  <c r="B15" i="2"/>
  <c r="A47" i="2"/>
  <c r="A56" i="2"/>
  <c r="B16" i="2"/>
  <c r="A17" i="2"/>
  <c r="B17" i="2"/>
  <c r="A18" i="2"/>
  <c r="B18" i="2"/>
  <c r="A39" i="2"/>
  <c r="B19" i="2"/>
  <c r="A20" i="2"/>
  <c r="A21" i="2"/>
  <c r="B20" i="2"/>
  <c r="B21" i="2"/>
  <c r="A30" i="2"/>
  <c r="B22" i="2"/>
  <c r="A64" i="2"/>
  <c r="B23" i="2"/>
  <c r="A32" i="2"/>
  <c r="A24" i="2"/>
  <c r="B24" i="2"/>
  <c r="A25" i="2"/>
  <c r="A49" i="2"/>
  <c r="B25" i="2"/>
  <c r="B26" i="2"/>
  <c r="B27" i="2"/>
  <c r="A28" i="2"/>
  <c r="A31" i="2"/>
  <c r="B28" i="2"/>
  <c r="B29" i="2"/>
  <c r="A36" i="2"/>
  <c r="A34" i="2"/>
  <c r="B30" i="2"/>
  <c r="A40" i="2"/>
  <c r="A52" i="2"/>
  <c r="B31" i="2"/>
  <c r="A57" i="2"/>
  <c r="B32" i="2"/>
  <c r="B33" i="2"/>
  <c r="B34" i="2"/>
  <c r="A54" i="2"/>
  <c r="B35" i="2"/>
  <c r="B36" i="2"/>
  <c r="A44" i="2"/>
  <c r="B37" i="2"/>
  <c r="A42" i="2"/>
  <c r="A38" i="2"/>
  <c r="B38" i="2"/>
  <c r="A61" i="2"/>
  <c r="B39" i="2"/>
  <c r="B40" i="2"/>
  <c r="A59" i="2"/>
  <c r="B41" i="2"/>
  <c r="B42" i="2"/>
  <c r="A51" i="2"/>
  <c r="B43" i="2"/>
  <c r="B44" i="2"/>
  <c r="B45" i="2"/>
  <c r="B46" i="2"/>
  <c r="B47" i="2"/>
  <c r="A48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E63" i="2" l="1"/>
  <c r="F63" i="2" s="1"/>
  <c r="E62" i="2"/>
  <c r="F62" i="2" s="1"/>
  <c r="E61" i="2"/>
  <c r="F61" i="2" s="1"/>
  <c r="E64" i="2"/>
  <c r="F64" i="2" s="1"/>
  <c r="E16" i="2"/>
  <c r="F16" i="2" s="1"/>
  <c r="E10" i="2"/>
  <c r="F10" i="2" s="1"/>
  <c r="E39" i="2"/>
  <c r="F39" i="2" s="1"/>
  <c r="E58" i="2"/>
  <c r="F58" i="2" s="1"/>
  <c r="E46" i="2"/>
  <c r="F46" i="2" s="1"/>
  <c r="E19" i="2"/>
  <c r="F19" i="2" s="1"/>
  <c r="E42" i="2"/>
  <c r="F42" i="2" s="1"/>
  <c r="E35" i="2"/>
  <c r="F35" i="2" s="1"/>
  <c r="E31" i="2"/>
  <c r="F31" i="2" s="1"/>
  <c r="E28" i="2"/>
  <c r="F28" i="2" s="1"/>
  <c r="E22" i="2"/>
  <c r="F22" i="2" s="1"/>
  <c r="E2" i="2"/>
  <c r="F2" i="2" s="1"/>
  <c r="E57" i="2"/>
  <c r="F57" i="2" s="1"/>
  <c r="E53" i="2"/>
  <c r="F53" i="2" s="1"/>
  <c r="E49" i="2"/>
  <c r="F49" i="2" s="1"/>
  <c r="E45" i="2"/>
  <c r="F45" i="2" s="1"/>
  <c r="E38" i="2"/>
  <c r="F38" i="2" s="1"/>
  <c r="E18" i="2"/>
  <c r="F18" i="2" s="1"/>
  <c r="E29" i="2"/>
  <c r="F29" i="2" s="1"/>
  <c r="E14" i="2"/>
  <c r="F14" i="2" s="1"/>
  <c r="E41" i="2"/>
  <c r="F41" i="2" s="1"/>
  <c r="E34" i="2"/>
  <c r="F34" i="2" s="1"/>
  <c r="E24" i="2"/>
  <c r="F24" i="2" s="1"/>
  <c r="E11" i="2"/>
  <c r="F11" i="2" s="1"/>
  <c r="E60" i="2"/>
  <c r="F60" i="2" s="1"/>
  <c r="E56" i="2"/>
  <c r="F56" i="2" s="1"/>
  <c r="E52" i="2"/>
  <c r="F52" i="2" s="1"/>
  <c r="E48" i="2"/>
  <c r="F48" i="2" s="1"/>
  <c r="E44" i="2"/>
  <c r="F44" i="2" s="1"/>
  <c r="E33" i="2"/>
  <c r="F33" i="2" s="1"/>
  <c r="E21" i="2"/>
  <c r="F21" i="2" s="1"/>
  <c r="E15" i="2"/>
  <c r="F15" i="2" s="1"/>
  <c r="E13" i="2"/>
  <c r="F13" i="2" s="1"/>
  <c r="E47" i="2"/>
  <c r="F47" i="2" s="1"/>
  <c r="E36" i="2"/>
  <c r="F36" i="2" s="1"/>
  <c r="E25" i="2"/>
  <c r="F25" i="2" s="1"/>
  <c r="E54" i="2"/>
  <c r="F54" i="2" s="1"/>
  <c r="E17" i="2"/>
  <c r="F17" i="2" s="1"/>
  <c r="E32" i="2"/>
  <c r="F32" i="2" s="1"/>
  <c r="E50" i="2"/>
  <c r="F50" i="2" s="1"/>
  <c r="E37" i="2"/>
  <c r="F37" i="2" s="1"/>
  <c r="E30" i="2"/>
  <c r="F30" i="2" s="1"/>
  <c r="E27" i="2"/>
  <c r="F27" i="2" s="1"/>
  <c r="E59" i="2"/>
  <c r="F59" i="2" s="1"/>
  <c r="E55" i="2"/>
  <c r="F55" i="2" s="1"/>
  <c r="E51" i="2"/>
  <c r="F51" i="2" s="1"/>
  <c r="E43" i="2"/>
  <c r="F43" i="2" s="1"/>
  <c r="E40" i="2"/>
  <c r="F40" i="2" s="1"/>
  <c r="E26" i="2"/>
  <c r="F26" i="2" s="1"/>
  <c r="E23" i="2"/>
  <c r="F23" i="2" s="1"/>
  <c r="E12" i="2"/>
  <c r="F12" i="2" s="1"/>
  <c r="E8" i="2"/>
  <c r="F8" i="2" s="1"/>
  <c r="E4" i="2"/>
  <c r="F4" i="2" s="1"/>
  <c r="E7" i="2"/>
  <c r="F7" i="2" s="1"/>
  <c r="E20" i="2"/>
  <c r="F20" i="2" s="1"/>
  <c r="E5" i="2"/>
  <c r="F5" i="2" s="1"/>
  <c r="E3" i="2"/>
  <c r="F3" i="2" s="1"/>
  <c r="E9" i="2"/>
  <c r="F9" i="2" s="1"/>
</calcChain>
</file>

<file path=xl/sharedStrings.xml><?xml version="1.0" encoding="utf-8"?>
<sst xmlns="http://schemas.openxmlformats.org/spreadsheetml/2006/main" count="335" uniqueCount="199">
  <si>
    <t>Name</t>
  </si>
  <si>
    <t>Hire Date</t>
  </si>
  <si>
    <t>Insurance Plan</t>
  </si>
  <si>
    <t>Phone #</t>
  </si>
  <si>
    <t>Work Location</t>
  </si>
  <si>
    <t>Family</t>
  </si>
  <si>
    <t>Employee + Spouse</t>
  </si>
  <si>
    <t>Employee Only</t>
  </si>
  <si>
    <t>607-21-5505</t>
  </si>
  <si>
    <t>587-47-4815</t>
  </si>
  <si>
    <t>234-86-4189</t>
  </si>
  <si>
    <t>675-00-9975</t>
  </si>
  <si>
    <t>449-81-5898</t>
  </si>
  <si>
    <t>432-56-9415</t>
  </si>
  <si>
    <t>123-32-6916</t>
  </si>
  <si>
    <t>888-48-8283</t>
  </si>
  <si>
    <t>635-82-9065</t>
  </si>
  <si>
    <t>544-47-3928</t>
  </si>
  <si>
    <t>173-55-4854</t>
  </si>
  <si>
    <t>739-54-9699</t>
  </si>
  <si>
    <t>685-60-5832</t>
  </si>
  <si>
    <t>683-35-0955</t>
  </si>
  <si>
    <t>355-23-4963</t>
  </si>
  <si>
    <t>244-88-4807</t>
  </si>
  <si>
    <t>487-40-2083</t>
  </si>
  <si>
    <t>813-36-8767</t>
  </si>
  <si>
    <t>894-45-1347</t>
  </si>
  <si>
    <t>369-44-6385</t>
  </si>
  <si>
    <t>587-27-2547</t>
  </si>
  <si>
    <t>188-06-8078</t>
  </si>
  <si>
    <t>890-48-1898</t>
  </si>
  <si>
    <t>329-41-7416</t>
  </si>
  <si>
    <t>447-53-4834</t>
  </si>
  <si>
    <t>693-41-3917</t>
  </si>
  <si>
    <t>403-18-7697</t>
  </si>
  <si>
    <t>857-06-5948</t>
  </si>
  <si>
    <t>663-75-0168</t>
  </si>
  <si>
    <t>130-50-5161</t>
  </si>
  <si>
    <t>742-99-6382</t>
  </si>
  <si>
    <t>603-57-2724</t>
  </si>
  <si>
    <t>769-96-8357</t>
  </si>
  <si>
    <t>549-94-6774</t>
  </si>
  <si>
    <t>899-68-0721</t>
  </si>
  <si>
    <t>863-44-6894</t>
  </si>
  <si>
    <t>359-90-9928</t>
  </si>
  <si>
    <t>170-20-2090</t>
  </si>
  <si>
    <t>376-24-3264</t>
  </si>
  <si>
    <t>529-67-4625</t>
  </si>
  <si>
    <t>496-1850</t>
  </si>
  <si>
    <t>598-2243</t>
  </si>
  <si>
    <t>496-1769</t>
  </si>
  <si>
    <t>496-1617</t>
  </si>
  <si>
    <t>598-2985</t>
  </si>
  <si>
    <t>598-2747</t>
  </si>
  <si>
    <t>598-2673</t>
  </si>
  <si>
    <t>598-2428</t>
  </si>
  <si>
    <t>598-2613</t>
  </si>
  <si>
    <t>496-1497</t>
  </si>
  <si>
    <t>598-2976</t>
  </si>
  <si>
    <t>598-2470</t>
  </si>
  <si>
    <t>598-2530</t>
  </si>
  <si>
    <t>496-1430</t>
  </si>
  <si>
    <t>496-1697</t>
  </si>
  <si>
    <t>598-2483</t>
  </si>
  <si>
    <t>598-2426</t>
  </si>
  <si>
    <t>598-2200</t>
  </si>
  <si>
    <t>598-2796</t>
  </si>
  <si>
    <t>598-2413</t>
  </si>
  <si>
    <t>598-2606</t>
  </si>
  <si>
    <t>496-2770</t>
  </si>
  <si>
    <t>496-1872</t>
  </si>
  <si>
    <t>598-2947</t>
  </si>
  <si>
    <t>496-1378</t>
  </si>
  <si>
    <t>598-2632</t>
  </si>
  <si>
    <t>496-2551</t>
  </si>
  <si>
    <t>496-1323</t>
  </si>
  <si>
    <t>496-2099</t>
  </si>
  <si>
    <t>598-2622</t>
  </si>
  <si>
    <t>598-2840</t>
  </si>
  <si>
    <t>496-1150</t>
  </si>
  <si>
    <t>496-2051</t>
  </si>
  <si>
    <t>598-2418</t>
  </si>
  <si>
    <t>598-2265</t>
  </si>
  <si>
    <t>598-2192</t>
  </si>
  <si>
    <t>496-1722</t>
  </si>
  <si>
    <t>496-1770</t>
  </si>
  <si>
    <t>496-1873</t>
  </si>
  <si>
    <t>Social Security Number</t>
  </si>
  <si>
    <t>359-90-9929</t>
  </si>
  <si>
    <t>170-20-2091</t>
  </si>
  <si>
    <t>376-24-3265</t>
  </si>
  <si>
    <t>529-67-4626</t>
  </si>
  <si>
    <t>359-90-9930</t>
  </si>
  <si>
    <t>170-20-2092</t>
  </si>
  <si>
    <t>376-24-3266</t>
  </si>
  <si>
    <t>529-67-4627</t>
  </si>
  <si>
    <t>359-90-9931</t>
  </si>
  <si>
    <t>170-20-2093</t>
  </si>
  <si>
    <t>598-2410</t>
  </si>
  <si>
    <t>598-2333</t>
  </si>
  <si>
    <t>598-2222</t>
  </si>
  <si>
    <t>376-24-3267</t>
  </si>
  <si>
    <t>529-67-4628</t>
  </si>
  <si>
    <t>170-20-2094</t>
  </si>
  <si>
    <t>376-24-3268</t>
  </si>
  <si>
    <t>529-67-4629</t>
  </si>
  <si>
    <t>170-20-2095</t>
  </si>
  <si>
    <t>496-1899</t>
  </si>
  <si>
    <t>496-1222</t>
  </si>
  <si>
    <t>496-1242</t>
  </si>
  <si>
    <t>496-1243</t>
  </si>
  <si>
    <t>598-5555</t>
  </si>
  <si>
    <t>598-5573</t>
  </si>
  <si>
    <t>598-5003</t>
  </si>
  <si>
    <t>496-1119</t>
  </si>
  <si>
    <t>496-1994</t>
  </si>
  <si>
    <t>496-1886</t>
  </si>
  <si>
    <t>598-8824</t>
  </si>
  <si>
    <t>598-2211</t>
  </si>
  <si>
    <t>496-1665</t>
  </si>
  <si>
    <t>Ambrose,  Amber</t>
  </si>
  <si>
    <t>Anderson,  Pete</t>
  </si>
  <si>
    <t>Bailey,  Susan</t>
  </si>
  <si>
    <t>Barker,  Brian</t>
  </si>
  <si>
    <t>Billups,  Chauncey</t>
  </si>
  <si>
    <t>Brewer,  Millie</t>
  </si>
  <si>
    <t>Brown,  Joanne</t>
  </si>
  <si>
    <t>Caldwell,  Jill</t>
  </si>
  <si>
    <t>Calloway,  Bob</t>
  </si>
  <si>
    <t>Campbell,  Glen</t>
  </si>
  <si>
    <t>Case,  Justin</t>
  </si>
  <si>
    <t>Coster,  Kevin</t>
  </si>
  <si>
    <t>Davidson,  Willie</t>
  </si>
  <si>
    <t>Davis,  Nanette</t>
  </si>
  <si>
    <t>Dorsey,  Brad</t>
  </si>
  <si>
    <t>Farckle,  Dixon</t>
  </si>
  <si>
    <t>Gibson,  Mel</t>
  </si>
  <si>
    <t>Greenspan,  Alan</t>
  </si>
  <si>
    <t>Harrison,  Hank</t>
  </si>
  <si>
    <t>Hill,  Angela</t>
  </si>
  <si>
    <t>Hinson,  Nicole</t>
  </si>
  <si>
    <t>Hyde,  Tanner</t>
  </si>
  <si>
    <t>Johnson,  Janet</t>
  </si>
  <si>
    <t>Keaton,  Michael</t>
  </si>
  <si>
    <t>King,  Royal</t>
  </si>
  <si>
    <t>Lemon,  Otto</t>
  </si>
  <si>
    <t>Mermaid,  Ariel</t>
  </si>
  <si>
    <t>Miller,  Michelle</t>
  </si>
  <si>
    <t>Nelson,  William</t>
  </si>
  <si>
    <t>Pace,  Quinton</t>
  </si>
  <si>
    <t>Packer,  Bailey</t>
  </si>
  <si>
    <t>Parton,  Donald</t>
  </si>
  <si>
    <t>Pinto,  Josh</t>
  </si>
  <si>
    <t>Potter,  Harry</t>
  </si>
  <si>
    <t>Rodriques,  Sylvia</t>
  </si>
  <si>
    <t>Sanchez,  Billy</t>
  </si>
  <si>
    <t>Simpson,  Alex</t>
  </si>
  <si>
    <t>Singleton,  Hal</t>
  </si>
  <si>
    <t>Snow,  Olaf</t>
  </si>
  <si>
    <t>Stanton,  Harry</t>
  </si>
  <si>
    <t>Thompson,  Brett</t>
  </si>
  <si>
    <t>Unger,  Felix</t>
  </si>
  <si>
    <t>Ward, Adam</t>
  </si>
  <si>
    <t>Wont,  Betty</t>
  </si>
  <si>
    <t>Woodson,  Kathy</t>
  </si>
  <si>
    <t>Yelton,  Ellen</t>
  </si>
  <si>
    <t>Porter, Jan</t>
  </si>
  <si>
    <t>Andersen, Sara</t>
  </si>
  <si>
    <t>Silverman, William</t>
  </si>
  <si>
    <t>Johanson, Bill</t>
  </si>
  <si>
    <t>Klinger, Max</t>
  </si>
  <si>
    <t>Pack, Seth</t>
  </si>
  <si>
    <t>Love, Michael</t>
  </si>
  <si>
    <t>Turner, John</t>
  </si>
  <si>
    <t>Tilman, George</t>
  </si>
  <si>
    <t>Jager, Joe</t>
  </si>
  <si>
    <t>Beck, Gwen</t>
  </si>
  <si>
    <t>Hansen, Dave</t>
  </si>
  <si>
    <t>Zelker, Diane</t>
  </si>
  <si>
    <t>Allen, Woody</t>
  </si>
  <si>
    <t>Dickens,  Charles</t>
  </si>
  <si>
    <t>Duck,  Donald</t>
  </si>
  <si>
    <t>Garcia,  Jose</t>
  </si>
  <si>
    <t>Colorado Springs, CO, 80920</t>
  </si>
  <si>
    <t xml:space="preserve">Last Name </t>
  </si>
  <si>
    <t xml:space="preserve">First Name </t>
  </si>
  <si>
    <t xml:space="preserve">Last 4 of  Social </t>
  </si>
  <si>
    <t xml:space="preserve">Hire Date </t>
  </si>
  <si>
    <t xml:space="preserve">Years With Company </t>
  </si>
  <si>
    <t>Retirement Plan</t>
  </si>
  <si>
    <t xml:space="preserve">Todays Date </t>
  </si>
  <si>
    <t xml:space="preserve">Insurance Plan </t>
  </si>
  <si>
    <t xml:space="preserve">City </t>
  </si>
  <si>
    <t xml:space="preserve">State </t>
  </si>
  <si>
    <t>ZIP</t>
  </si>
  <si>
    <t>Rexburg, ID, 83440</t>
  </si>
  <si>
    <t xml:space="preserve">Phone Numbers </t>
  </si>
  <si>
    <t>Rexburg</t>
  </si>
  <si>
    <t>Colorado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</si>
</sst>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164" fontId="0" fillId="0" borderId="0" xfId="0" applyNumberFormat="1"/>
    <xf numFmtId="0" fontId="4" fillId="0" borderId="1" xfId="1"/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65"/>
  <sheetViews>
    <sheetView tabSelected="1" workbookViewId="0">
      <pane ySplit="1" topLeftCell="A2" activePane="bottomLeft" state="frozen"/>
      <selection pane="bottomLeft" activeCell="K11" sqref="K11"/>
    </sheetView>
  </sheetViews>
  <sheetFormatPr baseColWidth="10" defaultColWidth="0" defaultRowHeight="15" zeroHeight="1" x14ac:dyDescent="0.2"/>
  <cols>
    <col min="1" max="1" width="9.1640625" bestFit="1" customWidth="1"/>
    <col min="2" max="2" width="9.5" bestFit="1" customWidth="1"/>
    <col min="3" max="3" width="12.83203125" bestFit="1" customWidth="1"/>
    <col min="4" max="4" width="8.83203125" customWidth="1"/>
    <col min="5" max="5" width="17.1640625" bestFit="1" customWidth="1"/>
    <col min="6" max="6" width="18.1640625" bestFit="1" customWidth="1"/>
    <col min="7" max="7" width="16.83203125" bestFit="1" customWidth="1"/>
    <col min="8" max="8" width="14" bestFit="1" customWidth="1"/>
    <col min="9" max="10" width="8.83203125" customWidth="1"/>
    <col min="11" max="11" width="18.5" bestFit="1" customWidth="1"/>
    <col min="12" max="12" width="0.5" hidden="1" customWidth="1"/>
    <col min="13" max="16383" width="8.83203125" hidden="1"/>
    <col min="16384" max="16384" width="0.1640625" hidden="1" customWidth="1"/>
  </cols>
  <sheetData>
    <row r="1" spans="1:11" s="8" customFormat="1" ht="21" thickBot="1" x14ac:dyDescent="0.3">
      <c r="A1" s="8" t="s">
        <v>184</v>
      </c>
      <c r="B1" s="8" t="s">
        <v>185</v>
      </c>
      <c r="C1" s="8" t="s">
        <v>186</v>
      </c>
      <c r="D1" s="8" t="s">
        <v>187</v>
      </c>
      <c r="E1" s="8" t="s">
        <v>188</v>
      </c>
      <c r="F1" s="8" t="s">
        <v>189</v>
      </c>
      <c r="G1" s="8" t="s">
        <v>191</v>
      </c>
      <c r="H1" s="8" t="s">
        <v>192</v>
      </c>
      <c r="I1" s="8" t="s">
        <v>193</v>
      </c>
      <c r="J1" s="8" t="s">
        <v>194</v>
      </c>
      <c r="K1" s="8" t="s">
        <v>196</v>
      </c>
    </row>
    <row r="2" spans="1:11" ht="16" thickTop="1" x14ac:dyDescent="0.2">
      <c r="A2" t="str">
        <f>LEFT(Data!A4,FIND(",",Data!A4)-1)</f>
        <v>Ambrose</v>
      </c>
      <c r="B2" t="str">
        <f>TRIM(MID(Data!A4,LEN('Data for Upload'!A2)+2,FIND(" ",Data!A4)))</f>
        <v>Amber</v>
      </c>
      <c r="C2">
        <f>VALUE(RIGHT(Data!B4,4))</f>
        <v>5505</v>
      </c>
      <c r="D2" s="1">
        <f>Data!C4</f>
        <v>34705</v>
      </c>
      <c r="E2" s="7">
        <f ca="1">(Data!$H$4-'Data for Upload'!D2)/365</f>
        <v>28.665753424657535</v>
      </c>
      <c r="F2" t="str">
        <f t="shared" ref="F2:F33" ca="1" si="0">IF(E2&gt;10,"Y","N")</f>
        <v>Y</v>
      </c>
      <c r="G2">
        <f>VALUE(IF(Data!D4=Data!$D$4,"3",IF(Data!D4=Data!$D$5,"1","2")))</f>
        <v>3</v>
      </c>
      <c r="H2" t="str">
        <f>LEFT(Data!E4,FIND(",",Data!E4)-1)</f>
        <v>Rexburg</v>
      </c>
      <c r="I2" t="str">
        <f>MID(Data!E4,FIND(",",Data!E4)+2,2)</f>
        <v>ID</v>
      </c>
      <c r="J2">
        <f>VALUE(RIGHT(Data!E4,5))</f>
        <v>83440</v>
      </c>
      <c r="K2" s="9" t="str">
        <f>VLOOKUP(H2,Data!$J$7:$K$8,2,FALSE)&amp;"-"&amp;Data!F4</f>
        <v>208-496-1850</v>
      </c>
    </row>
    <row r="3" spans="1:11" x14ac:dyDescent="0.2">
      <c r="A3" t="str">
        <f>LEFT(Data!A5,FIND(",",Data!A5)-1)</f>
        <v>Klinger</v>
      </c>
      <c r="B3" t="str">
        <f>TRIM(MID(Data!A5,LEN('Data for Upload'!A3)+2,FIND(" ",Data!A5)))</f>
        <v>Max</v>
      </c>
      <c r="C3">
        <f>VALUE(RIGHT(Data!B5,4))</f>
        <v>3266</v>
      </c>
      <c r="D3" s="1">
        <f>Data!C5</f>
        <v>35332</v>
      </c>
      <c r="E3" s="7">
        <f ca="1">(Data!$H$4-'Data for Upload'!D3)/365</f>
        <v>26.947945205479453</v>
      </c>
      <c r="F3" t="str">
        <f t="shared" ca="1" si="0"/>
        <v>Y</v>
      </c>
      <c r="G3">
        <f>VALUE(IF(Data!D5=Data!$D$4,"3",IF(Data!D5=Data!$D$5,"1","2")))</f>
        <v>1</v>
      </c>
      <c r="H3" t="str">
        <f>LEFT(Data!E5,FIND(",",Data!E5)-1)</f>
        <v>Rexburg</v>
      </c>
      <c r="I3" t="str">
        <f>MID(Data!E5,FIND(",",Data!E5)+2,2)</f>
        <v>ID</v>
      </c>
      <c r="J3">
        <f>VALUE(RIGHT(Data!E5,5))</f>
        <v>83440</v>
      </c>
      <c r="K3" s="9" t="str">
        <f>VLOOKUP(H3,Data!$J$7:$K$8,2,FALSE)&amp;"-"&amp;Data!F5</f>
        <v>208-496-1994</v>
      </c>
    </row>
    <row r="4" spans="1:11" x14ac:dyDescent="0.2">
      <c r="A4" t="str">
        <f>LEFT(Data!A6,FIND(",",Data!A6)-1)</f>
        <v>Lemon</v>
      </c>
      <c r="B4" t="str">
        <f>TRIM(MID(Data!A6,LEN('Data for Upload'!A4)+2,FIND(" ",Data!A6)))</f>
        <v>Otto</v>
      </c>
      <c r="C4">
        <f>VALUE(RIGHT(Data!B6,4))</f>
        <v>1898</v>
      </c>
      <c r="D4" s="1">
        <f>Data!C6</f>
        <v>37741</v>
      </c>
      <c r="E4" s="7">
        <f ca="1">(Data!$H$4-'Data for Upload'!D4)/365</f>
        <v>20.347945205479451</v>
      </c>
      <c r="F4" t="str">
        <f t="shared" ca="1" si="0"/>
        <v>Y</v>
      </c>
      <c r="G4">
        <f>VALUE(IF(Data!D6=Data!$D$4,"3",IF(Data!D6=Data!$D$5,"1","2")))</f>
        <v>3</v>
      </c>
      <c r="H4" t="str">
        <f>LEFT(Data!E6,FIND(",",Data!E6)-1)</f>
        <v>Rexburg</v>
      </c>
      <c r="I4" t="str">
        <f>MID(Data!E6,FIND(",",Data!E6)+2,2)</f>
        <v>ID</v>
      </c>
      <c r="J4">
        <f>VALUE(RIGHT(Data!E6,5))</f>
        <v>83440</v>
      </c>
      <c r="K4" s="9" t="str">
        <f>VLOOKUP(H4,Data!$J$7:$K$8,2,FALSE)&amp;"-"&amp;Data!F6</f>
        <v>208-496-1872</v>
      </c>
    </row>
    <row r="5" spans="1:11" x14ac:dyDescent="0.2">
      <c r="A5" t="str">
        <f>LEFT(Data!A7,FIND(",",Data!A7)-1)</f>
        <v>Davis</v>
      </c>
      <c r="B5" t="str">
        <f>TRIM(MID(Data!A7,LEN('Data for Upload'!A5)+2,FIND(" ",Data!A7)))</f>
        <v>Nanet</v>
      </c>
      <c r="C5">
        <f>VALUE(RIGHT(Data!B7,4))</f>
        <v>9699</v>
      </c>
      <c r="D5" s="1">
        <f>Data!C7</f>
        <v>39825</v>
      </c>
      <c r="E5" s="7">
        <f ca="1">(Data!$H$4-'Data for Upload'!D5)/365</f>
        <v>14.638356164383561</v>
      </c>
      <c r="F5" t="str">
        <f t="shared" ca="1" si="0"/>
        <v>Y</v>
      </c>
      <c r="G5">
        <f>VALUE(IF(Data!D7=Data!$D$4,"3",IF(Data!D7=Data!$D$5,"1","2")))</f>
        <v>2</v>
      </c>
      <c r="H5" t="str">
        <f>LEFT(Data!E7,FIND(",",Data!E7)-1)</f>
        <v>Colorado Springs</v>
      </c>
      <c r="I5" t="str">
        <f>MID(Data!E7,FIND(",",Data!E7)+2,2)</f>
        <v>CO</v>
      </c>
      <c r="J5">
        <f>VALUE(RIGHT(Data!E7,5))</f>
        <v>80920</v>
      </c>
      <c r="K5" s="9" t="str">
        <f>VLOOKUP(H5,Data!$J$7:$K$8,2,FALSE)&amp;"-"&amp;Data!F7</f>
        <v>719-598-2470</v>
      </c>
    </row>
    <row r="6" spans="1:11" x14ac:dyDescent="0.2">
      <c r="A6" t="str">
        <f>LEFT(Data!A8,FIND(",",Data!A8)-1)</f>
        <v>Harrison</v>
      </c>
      <c r="B6" t="str">
        <f>TRIM(MID(Data!A8,LEN('Data for Upload'!A6)+2,FIND(" ",Data!A8)))</f>
        <v>Hank</v>
      </c>
      <c r="C6">
        <f>VALUE(RIGHT(Data!B8,4))</f>
        <v>8767</v>
      </c>
      <c r="D6" s="1">
        <f>Data!C8</f>
        <v>38748</v>
      </c>
      <c r="E6" s="7">
        <f ca="1">(Data!$H$4-'Data for Upload'!D6)/365</f>
        <v>17.589041095890412</v>
      </c>
      <c r="F6" t="str">
        <f t="shared" ca="1" si="0"/>
        <v>Y</v>
      </c>
      <c r="G6">
        <f>VALUE(IF(Data!D8=Data!$D$4,"3",IF(Data!D8=Data!$D$5,"1","2")))</f>
        <v>3</v>
      </c>
      <c r="H6" t="str">
        <f>LEFT(Data!E8,FIND(",",Data!E8)-1)</f>
        <v>Colorado Springs</v>
      </c>
      <c r="I6" t="str">
        <f>MID(Data!E8,FIND(",",Data!E8)+2,2)</f>
        <v>CO</v>
      </c>
      <c r="J6">
        <f>VALUE(RIGHT(Data!E8,5))</f>
        <v>80920</v>
      </c>
      <c r="K6" s="9" t="str">
        <f>VLOOKUP(H6,Data!$J$7:$K$8,2,FALSE)&amp;"-"&amp;Data!F8</f>
        <v>719-598-2200</v>
      </c>
    </row>
    <row r="7" spans="1:11" x14ac:dyDescent="0.2">
      <c r="A7" t="str">
        <f>LEFT(Data!A9,FIND(",",Data!A9)-1)</f>
        <v>Thompson</v>
      </c>
      <c r="B7" t="str">
        <f>TRIM(MID(Data!A9,LEN('Data for Upload'!A7)+2,FIND(" ",Data!A9)))</f>
        <v>Brett</v>
      </c>
      <c r="C7">
        <f>VALUE(RIGHT(Data!B9,4))</f>
        <v>6894</v>
      </c>
      <c r="D7" s="1">
        <f>Data!C9</f>
        <v>41171</v>
      </c>
      <c r="E7" s="7">
        <f ca="1">(Data!$H$4-'Data for Upload'!D7)/365</f>
        <v>10.950684931506849</v>
      </c>
      <c r="F7" t="str">
        <f t="shared" ca="1" si="0"/>
        <v>Y</v>
      </c>
      <c r="G7">
        <f>VALUE(IF(Data!D9=Data!$D$4,"3",IF(Data!D9=Data!$D$5,"1","2")))</f>
        <v>3</v>
      </c>
      <c r="H7" t="str">
        <f>LEFT(Data!E9,FIND(",",Data!E9)-1)</f>
        <v>Colorado Springs</v>
      </c>
      <c r="I7" t="str">
        <f>MID(Data!E9,FIND(",",Data!E9)+2,2)</f>
        <v>CO</v>
      </c>
      <c r="J7">
        <f>VALUE(RIGHT(Data!E9,5))</f>
        <v>80920</v>
      </c>
      <c r="K7" s="9" t="str">
        <f>VLOOKUP(H7,Data!$J$7:$K$8,2,FALSE)&amp;"-"&amp;Data!F9</f>
        <v>719-598-2265</v>
      </c>
    </row>
    <row r="8" spans="1:11" x14ac:dyDescent="0.2">
      <c r="A8" t="str">
        <f>LEFT(Data!A10,FIND(",",Data!A10)-1)</f>
        <v>Hansen</v>
      </c>
      <c r="B8" t="str">
        <f>TRIM(MID(Data!A10,LEN('Data for Upload'!A8)+2,FIND(" ",Data!A10)))</f>
        <v>Dave</v>
      </c>
      <c r="C8">
        <f>VALUE(RIGHT(Data!B10,4))</f>
        <v>4629</v>
      </c>
      <c r="D8" s="1">
        <f>Data!C10</f>
        <v>35332</v>
      </c>
      <c r="E8" s="7">
        <f ca="1">(Data!$H$4-'Data for Upload'!D8)/365</f>
        <v>26.947945205479453</v>
      </c>
      <c r="F8" t="str">
        <f t="shared" ca="1" si="0"/>
        <v>Y</v>
      </c>
      <c r="G8">
        <f>VALUE(IF(Data!D10=Data!$D$4,"3",IF(Data!D10=Data!$D$5,"1","2")))</f>
        <v>1</v>
      </c>
      <c r="H8" t="str">
        <f>LEFT(Data!E10,FIND(",",Data!E10)-1)</f>
        <v>Rexburg</v>
      </c>
      <c r="I8" t="str">
        <f>MID(Data!E10,FIND(",",Data!E10)+2,2)</f>
        <v>ID</v>
      </c>
      <c r="J8">
        <f>VALUE(RIGHT(Data!E10,5))</f>
        <v>83440</v>
      </c>
      <c r="K8" s="9" t="str">
        <f>VLOOKUP(H8,Data!$J$7:$K$8,2,FALSE)&amp;"-"&amp;Data!F10</f>
        <v>208-496-1222</v>
      </c>
    </row>
    <row r="9" spans="1:11" x14ac:dyDescent="0.2">
      <c r="A9" t="str">
        <f>LEFT(Data!A11,FIND(",",Data!A11)-1)</f>
        <v>Rodriques</v>
      </c>
      <c r="B9" t="str">
        <f>TRIM(MID(Data!A11,LEN('Data for Upload'!A9)+2,FIND(" ",Data!A11)))</f>
        <v>Sylvia</v>
      </c>
      <c r="C9">
        <f>VALUE(RIGHT(Data!B11,4))</f>
        <v>6382</v>
      </c>
      <c r="D9" s="1">
        <f>Data!C11</f>
        <v>38185</v>
      </c>
      <c r="E9" s="7">
        <f ca="1">(Data!$H$4-'Data for Upload'!D9)/365</f>
        <v>19.13150684931507</v>
      </c>
      <c r="F9" t="str">
        <f t="shared" ca="1" si="0"/>
        <v>Y</v>
      </c>
      <c r="G9">
        <f>VALUE(IF(Data!D11=Data!$D$4,"3",IF(Data!D11=Data!$D$5,"1","2")))</f>
        <v>3</v>
      </c>
      <c r="H9" t="str">
        <f>LEFT(Data!E11,FIND(",",Data!E11)-1)</f>
        <v>Colorado Springs</v>
      </c>
      <c r="I9" t="str">
        <f>MID(Data!E11,FIND(",",Data!E11)+2,2)</f>
        <v>CO</v>
      </c>
      <c r="J9">
        <f>VALUE(RIGHT(Data!E11,5))</f>
        <v>80920</v>
      </c>
      <c r="K9" s="9" t="str">
        <f>VLOOKUP(H9,Data!$J$7:$K$8,2,FALSE)&amp;"-"&amp;Data!F11</f>
        <v>719-598-2200</v>
      </c>
    </row>
    <row r="10" spans="1:11" x14ac:dyDescent="0.2">
      <c r="A10" t="str">
        <f>LEFT(Data!A12,FIND(",",Data!A12)-1)</f>
        <v>Davidson</v>
      </c>
      <c r="B10" t="str">
        <f>TRIM(MID(Data!A12,LEN('Data for Upload'!A10)+2,FIND(" ",Data!A12)))</f>
        <v>Willie</v>
      </c>
      <c r="C10">
        <f>VALUE(RIGHT(Data!B12,4))</f>
        <v>4854</v>
      </c>
      <c r="D10" s="1">
        <f>Data!C12</f>
        <v>35010</v>
      </c>
      <c r="E10" s="7">
        <f ca="1">(Data!$H$4-'Data for Upload'!D10)/365</f>
        <v>27.830136986301369</v>
      </c>
      <c r="F10" t="str">
        <f t="shared" ca="1" si="0"/>
        <v>Y</v>
      </c>
      <c r="G10">
        <f>VALUE(IF(Data!D12=Data!$D$4,"3",IF(Data!D12=Data!$D$5,"1","2")))</f>
        <v>2</v>
      </c>
      <c r="H10" t="str">
        <f>LEFT(Data!E12,FIND(",",Data!E12)-1)</f>
        <v>Colorado Springs</v>
      </c>
      <c r="I10" t="str">
        <f>MID(Data!E12,FIND(",",Data!E12)+2,2)</f>
        <v>CO</v>
      </c>
      <c r="J10">
        <f>VALUE(RIGHT(Data!E12,5))</f>
        <v>80920</v>
      </c>
      <c r="K10" s="9" t="str">
        <f>VLOOKUP(H10,Data!$J$7:$K$8,2,FALSE)&amp;"-"&amp;Data!F12</f>
        <v>719-598-2976</v>
      </c>
    </row>
    <row r="11" spans="1:11" x14ac:dyDescent="0.2">
      <c r="A11" t="str">
        <f>LEFT(Data!A13,FIND(",",Data!A13)-1)</f>
        <v>Billups</v>
      </c>
      <c r="B11" t="str">
        <f>TRIM(MID(Data!A13,LEN('Data for Upload'!A11)+2,FIND(" ",Data!A13)))</f>
        <v>Chaunce</v>
      </c>
      <c r="C11">
        <f>VALUE(RIGHT(Data!B13,4))</f>
        <v>9415</v>
      </c>
      <c r="D11" s="1">
        <f>Data!C13</f>
        <v>42000</v>
      </c>
      <c r="E11" s="7">
        <f ca="1">(Data!$H$4-'Data for Upload'!D11)/365</f>
        <v>8.6794520547945204</v>
      </c>
      <c r="F11" t="str">
        <f t="shared" ca="1" si="0"/>
        <v>N</v>
      </c>
      <c r="G11">
        <f>VALUE(IF(Data!D13=Data!$D$4,"3",IF(Data!D13=Data!$D$5,"1","2")))</f>
        <v>3</v>
      </c>
      <c r="H11" t="str">
        <f>LEFT(Data!E13,FIND(",",Data!E13)-1)</f>
        <v>Colorado Springs</v>
      </c>
      <c r="I11" t="str">
        <f>MID(Data!E13,FIND(",",Data!E13)+2,2)</f>
        <v>CO</v>
      </c>
      <c r="J11">
        <f>VALUE(RIGHT(Data!E13,5))</f>
        <v>80920</v>
      </c>
      <c r="K11" s="9" t="str">
        <f>VLOOKUP(H11,Data!$J$7:$K$8,2,FALSE)&amp;"-"&amp;Data!F13</f>
        <v>719-598-2747</v>
      </c>
    </row>
    <row r="12" spans="1:11" x14ac:dyDescent="0.2">
      <c r="A12" t="str">
        <f>LEFT(Data!A14,FIND(",",Data!A14)-1)</f>
        <v>Garcia</v>
      </c>
      <c r="B12" t="str">
        <f>TRIM(MID(Data!A14,LEN('Data for Upload'!A12)+2,FIND(" ",Data!A14)))</f>
        <v>Jose</v>
      </c>
      <c r="C12">
        <f>VALUE(RIGHT(Data!B14,4))</f>
        <v>2083</v>
      </c>
      <c r="D12" s="1">
        <f>Data!C14</f>
        <v>35698</v>
      </c>
      <c r="E12" s="7">
        <f ca="1">(Data!$H$4-'Data for Upload'!D12)/365</f>
        <v>25.945205479452056</v>
      </c>
      <c r="F12" t="str">
        <f t="shared" ca="1" si="0"/>
        <v>Y</v>
      </c>
      <c r="G12">
        <f>VALUE(IF(Data!D14=Data!$D$4,"3",IF(Data!D14=Data!$D$5,"1","2")))</f>
        <v>3</v>
      </c>
      <c r="H12" t="str">
        <f>LEFT(Data!E14,FIND(",",Data!E14)-1)</f>
        <v>Colorado Springs</v>
      </c>
      <c r="I12" t="str">
        <f>MID(Data!E14,FIND(",",Data!E14)+2,2)</f>
        <v>CO</v>
      </c>
      <c r="J12">
        <f>VALUE(RIGHT(Data!E14,5))</f>
        <v>80920</v>
      </c>
      <c r="K12" s="9" t="str">
        <f>VLOOKUP(H12,Data!$J$7:$K$8,2,FALSE)&amp;"-"&amp;Data!F14</f>
        <v>719-598-2426</v>
      </c>
    </row>
    <row r="13" spans="1:11" x14ac:dyDescent="0.2">
      <c r="A13" t="str">
        <f>LEFT(Data!A15,FIND(",",Data!A15)-1)</f>
        <v>Hill</v>
      </c>
      <c r="B13" t="str">
        <f>TRIM(MID(Data!A15,LEN('Data for Upload'!A13)+2,FIND(" ",Data!A15)))</f>
        <v>Ange</v>
      </c>
      <c r="C13">
        <f>VALUE(RIGHT(Data!B15,4))</f>
        <v>1347</v>
      </c>
      <c r="D13" s="1">
        <f>Data!C15</f>
        <v>42260</v>
      </c>
      <c r="E13" s="7">
        <f ca="1">(Data!$H$4-'Data for Upload'!D13)/365</f>
        <v>7.9671232876712326</v>
      </c>
      <c r="F13" t="str">
        <f t="shared" ca="1" si="0"/>
        <v>N</v>
      </c>
      <c r="G13">
        <f>VALUE(IF(Data!D15=Data!$D$4,"3",IF(Data!D15=Data!$D$5,"1","2")))</f>
        <v>3</v>
      </c>
      <c r="H13" t="str">
        <f>LEFT(Data!E15,FIND(",",Data!E15)-1)</f>
        <v>Colorado Springs</v>
      </c>
      <c r="I13" t="str">
        <f>MID(Data!E15,FIND(",",Data!E15)+2,2)</f>
        <v>CO</v>
      </c>
      <c r="J13">
        <f>VALUE(RIGHT(Data!E15,5))</f>
        <v>80920</v>
      </c>
      <c r="K13" s="9" t="str">
        <f>VLOOKUP(H13,Data!$J$7:$K$8,2,FALSE)&amp;"-"&amp;Data!F15</f>
        <v>719-598-2796</v>
      </c>
    </row>
    <row r="14" spans="1:11" x14ac:dyDescent="0.2">
      <c r="A14" t="str">
        <f>LEFT(Data!A16,FIND(",",Data!A16)-1)</f>
        <v>Pace</v>
      </c>
      <c r="B14" t="str">
        <f>TRIM(MID(Data!A16,LEN('Data for Upload'!A14)+2,FIND(" ",Data!A16)))</f>
        <v>Quin</v>
      </c>
      <c r="C14">
        <f>VALUE(RIGHT(Data!B16,4))</f>
        <v>7697</v>
      </c>
      <c r="D14" s="1">
        <f>Data!C16</f>
        <v>41989</v>
      </c>
      <c r="E14" s="7">
        <f ca="1">(Data!$H$4-'Data for Upload'!D14)/365</f>
        <v>8.7095890410958905</v>
      </c>
      <c r="F14" t="str">
        <f t="shared" ca="1" si="0"/>
        <v>N</v>
      </c>
      <c r="G14">
        <f>VALUE(IF(Data!D16=Data!$D$4,"3",IF(Data!D16=Data!$D$5,"1","2")))</f>
        <v>3</v>
      </c>
      <c r="H14" t="str">
        <f>LEFT(Data!E16,FIND(",",Data!E16)-1)</f>
        <v>Rexburg</v>
      </c>
      <c r="I14" t="str">
        <f>MID(Data!E16,FIND(",",Data!E16)+2,2)</f>
        <v>ID</v>
      </c>
      <c r="J14">
        <f>VALUE(RIGHT(Data!E16,5))</f>
        <v>83440</v>
      </c>
      <c r="K14" s="9" t="str">
        <f>VLOOKUP(H14,Data!$J$7:$K$8,2,FALSE)&amp;"-"&amp;Data!F16</f>
        <v>208-496-2551</v>
      </c>
    </row>
    <row r="15" spans="1:11" x14ac:dyDescent="0.2">
      <c r="A15" t="str">
        <f>LEFT(Data!A17,FIND(",",Data!A17)-1)</f>
        <v>Silverman</v>
      </c>
      <c r="B15" t="str">
        <f>TRIM(MID(Data!A17,LEN('Data for Upload'!A15)+2,FIND(" ",Data!A17)))</f>
        <v>William</v>
      </c>
      <c r="C15">
        <f>VALUE(RIGHT(Data!B17,4))</f>
        <v>4626</v>
      </c>
      <c r="D15" s="1">
        <f>Data!C17</f>
        <v>37023</v>
      </c>
      <c r="E15" s="7">
        <f ca="1">(Data!$H$4-'Data for Upload'!D15)/365</f>
        <v>22.315068493150687</v>
      </c>
      <c r="F15" t="str">
        <f t="shared" ca="1" si="0"/>
        <v>Y</v>
      </c>
      <c r="G15">
        <f>VALUE(IF(Data!D17=Data!$D$4,"3",IF(Data!D17=Data!$D$5,"1","2")))</f>
        <v>3</v>
      </c>
      <c r="H15" t="str">
        <f>LEFT(Data!E17,FIND(",",Data!E17)-1)</f>
        <v>Colorado Springs</v>
      </c>
      <c r="I15" t="str">
        <f>MID(Data!E17,FIND(",",Data!E17)+2,2)</f>
        <v>CO</v>
      </c>
      <c r="J15">
        <f>VALUE(RIGHT(Data!E17,5))</f>
        <v>80920</v>
      </c>
      <c r="K15" s="9" t="str">
        <f>VLOOKUP(H15,Data!$J$7:$K$8,2,FALSE)&amp;"-"&amp;Data!F17</f>
        <v>719-598-8824</v>
      </c>
    </row>
    <row r="16" spans="1:11" x14ac:dyDescent="0.2">
      <c r="A16" t="str">
        <f>LEFT(Data!A18,FIND(",",Data!A18)-1)</f>
        <v>Ward</v>
      </c>
      <c r="B16" t="str">
        <f>TRIM(MID(Data!A18,LEN('Data for Upload'!A16)+2,FIND(" ",Data!A18)))</f>
        <v>Adam</v>
      </c>
      <c r="C16">
        <f>VALUE(RIGHT(Data!B18,4))</f>
        <v>4626</v>
      </c>
      <c r="D16" s="1">
        <f>Data!C18</f>
        <v>35332</v>
      </c>
      <c r="E16" s="7">
        <f ca="1">(Data!$H$4-'Data for Upload'!D16)/365</f>
        <v>26.947945205479453</v>
      </c>
      <c r="F16" t="str">
        <f t="shared" ca="1" si="0"/>
        <v>Y</v>
      </c>
      <c r="G16">
        <f>VALUE(IF(Data!D18=Data!$D$4,"3",IF(Data!D18=Data!$D$5,"1","2")))</f>
        <v>1</v>
      </c>
      <c r="H16" t="str">
        <f>LEFT(Data!E18,FIND(",",Data!E18)-1)</f>
        <v>Rexburg</v>
      </c>
      <c r="I16" t="str">
        <f>MID(Data!E18,FIND(",",Data!E18)+2,2)</f>
        <v>ID</v>
      </c>
      <c r="J16">
        <f>VALUE(RIGHT(Data!E18,5))</f>
        <v>83440</v>
      </c>
      <c r="K16" s="9" t="str">
        <f>VLOOKUP(H16,Data!$J$7:$K$8,2,FALSE)&amp;"-"&amp;Data!F18</f>
        <v>208-496-1722</v>
      </c>
    </row>
    <row r="17" spans="1:11" x14ac:dyDescent="0.2">
      <c r="A17" t="str">
        <f>LEFT(Data!A19,FIND(",",Data!A19)-1)</f>
        <v>Duck</v>
      </c>
      <c r="B17" t="str">
        <f>TRIM(MID(Data!A19,LEN('Data for Upload'!A17)+2,FIND(" ",Data!A19)))</f>
        <v>Dona</v>
      </c>
      <c r="C17">
        <f>VALUE(RIGHT(Data!B19,4))</f>
        <v>4963</v>
      </c>
      <c r="D17" s="1">
        <f>Data!C19</f>
        <v>38724</v>
      </c>
      <c r="E17" s="7">
        <f ca="1">(Data!$H$4-'Data for Upload'!D17)/365</f>
        <v>17.654794520547945</v>
      </c>
      <c r="F17" t="str">
        <f t="shared" ca="1" si="0"/>
        <v>Y</v>
      </c>
      <c r="G17">
        <f>VALUE(IF(Data!D19=Data!$D$4,"3",IF(Data!D19=Data!$D$5,"1","2")))</f>
        <v>3</v>
      </c>
      <c r="H17" t="str">
        <f>LEFT(Data!E19,FIND(",",Data!E19)-1)</f>
        <v>Rexburg</v>
      </c>
      <c r="I17" t="str">
        <f>MID(Data!E19,FIND(",",Data!E19)+2,2)</f>
        <v>ID</v>
      </c>
      <c r="J17">
        <f>VALUE(RIGHT(Data!E19,5))</f>
        <v>83440</v>
      </c>
      <c r="K17" s="9" t="str">
        <f>VLOOKUP(H17,Data!$J$7:$K$8,2,FALSE)&amp;"-"&amp;Data!F19</f>
        <v>208-496-1697</v>
      </c>
    </row>
    <row r="18" spans="1:11" x14ac:dyDescent="0.2">
      <c r="A18" t="str">
        <f>LEFT(Data!A20,FIND(",",Data!A20)-1)</f>
        <v>Unger</v>
      </c>
      <c r="B18" t="str">
        <f>TRIM(MID(Data!A20,LEN('Data for Upload'!A18)+2,FIND(" ",Data!A20)))</f>
        <v>Felix</v>
      </c>
      <c r="C18">
        <f>VALUE(RIGHT(Data!B20,4))</f>
        <v>9928</v>
      </c>
      <c r="D18" s="1">
        <f>Data!C20</f>
        <v>37023</v>
      </c>
      <c r="E18" s="7">
        <f ca="1">(Data!$H$4-'Data for Upload'!D18)/365</f>
        <v>22.315068493150687</v>
      </c>
      <c r="F18" t="str">
        <f t="shared" ca="1" si="0"/>
        <v>Y</v>
      </c>
      <c r="G18">
        <f>VALUE(IF(Data!D20=Data!$D$4,"3",IF(Data!D20=Data!$D$5,"1","2")))</f>
        <v>2</v>
      </c>
      <c r="H18" t="str">
        <f>LEFT(Data!E20,FIND(",",Data!E20)-1)</f>
        <v>Colorado Springs</v>
      </c>
      <c r="I18" t="str">
        <f>MID(Data!E20,FIND(",",Data!E20)+2,2)</f>
        <v>CO</v>
      </c>
      <c r="J18">
        <f>VALUE(RIGHT(Data!E20,5))</f>
        <v>80920</v>
      </c>
      <c r="K18" s="9" t="str">
        <f>VLOOKUP(H18,Data!$J$7:$K$8,2,FALSE)&amp;"-"&amp;Data!F20</f>
        <v>719-598-2192</v>
      </c>
    </row>
    <row r="19" spans="1:11" x14ac:dyDescent="0.2">
      <c r="A19" t="str">
        <f>LEFT(Data!A21,FIND(",",Data!A21)-1)</f>
        <v>Bailey</v>
      </c>
      <c r="B19" t="str">
        <f>TRIM(MID(Data!A21,LEN('Data for Upload'!A19)+2,FIND(" ",Data!A21)))</f>
        <v>Susan</v>
      </c>
      <c r="C19">
        <f>VALUE(RIGHT(Data!B21,4))</f>
        <v>9975</v>
      </c>
      <c r="D19" s="1">
        <f>Data!C21</f>
        <v>40663</v>
      </c>
      <c r="E19" s="7">
        <f ca="1">(Data!$H$4-'Data for Upload'!D19)/365</f>
        <v>12.342465753424657</v>
      </c>
      <c r="F19" t="str">
        <f t="shared" ca="1" si="0"/>
        <v>Y</v>
      </c>
      <c r="G19">
        <f>VALUE(IF(Data!D21=Data!$D$4,"3",IF(Data!D21=Data!$D$5,"1","2")))</f>
        <v>3</v>
      </c>
      <c r="H19" t="str">
        <f>LEFT(Data!E21,FIND(",",Data!E21)-1)</f>
        <v>Rexburg</v>
      </c>
      <c r="I19" t="str">
        <f>MID(Data!E21,FIND(",",Data!E21)+2,2)</f>
        <v>ID</v>
      </c>
      <c r="J19">
        <f>VALUE(RIGHT(Data!E21,5))</f>
        <v>83440</v>
      </c>
      <c r="K19" s="9" t="str">
        <f>VLOOKUP(H19,Data!$J$7:$K$8,2,FALSE)&amp;"-"&amp;Data!F21</f>
        <v>208-496-1617</v>
      </c>
    </row>
    <row r="20" spans="1:11" x14ac:dyDescent="0.2">
      <c r="A20" t="str">
        <f>LEFT(Data!A22,FIND(",",Data!A22)-1)</f>
        <v>Johnson</v>
      </c>
      <c r="B20" t="str">
        <f>TRIM(MID(Data!A22,LEN('Data for Upload'!A20)+2,FIND(" ",Data!A22)))</f>
        <v>Janet</v>
      </c>
      <c r="C20">
        <f>VALUE(RIGHT(Data!B22,4))</f>
        <v>2547</v>
      </c>
      <c r="D20" s="1">
        <f>Data!C22</f>
        <v>40173</v>
      </c>
      <c r="E20" s="7">
        <f ca="1">(Data!$H$4-'Data for Upload'!D20)/365</f>
        <v>13.684931506849315</v>
      </c>
      <c r="F20" t="str">
        <f t="shared" ca="1" si="0"/>
        <v>Y</v>
      </c>
      <c r="G20">
        <f>VALUE(IF(Data!D22=Data!$D$4,"3",IF(Data!D22=Data!$D$5,"1","2")))</f>
        <v>1</v>
      </c>
      <c r="H20" t="str">
        <f>LEFT(Data!E22,FIND(",",Data!E22)-1)</f>
        <v>Colorado Springs</v>
      </c>
      <c r="I20" t="str">
        <f>MID(Data!E22,FIND(",",Data!E22)+2,2)</f>
        <v>CO</v>
      </c>
      <c r="J20">
        <f>VALUE(RIGHT(Data!E22,5))</f>
        <v>80920</v>
      </c>
      <c r="K20" s="9" t="str">
        <f>VLOOKUP(H20,Data!$J$7:$K$8,2,FALSE)&amp;"-"&amp;Data!F22</f>
        <v>719-598-2606</v>
      </c>
    </row>
    <row r="21" spans="1:11" x14ac:dyDescent="0.2">
      <c r="A21" t="str">
        <f>LEFT(Data!A23,FIND(",",Data!A23)-1)</f>
        <v>Farckle</v>
      </c>
      <c r="B21" t="str">
        <f>TRIM(MID(Data!A23,LEN('Data for Upload'!A21)+2,FIND(" ",Data!A23)))</f>
        <v>Dixon</v>
      </c>
      <c r="C21">
        <f>VALUE(RIGHT(Data!B23,4))</f>
        <v>4807</v>
      </c>
      <c r="D21" s="1">
        <f>Data!C23</f>
        <v>37775</v>
      </c>
      <c r="E21" s="7">
        <f ca="1">(Data!$H$4-'Data for Upload'!D21)/365</f>
        <v>20.254794520547946</v>
      </c>
      <c r="F21" t="str">
        <f t="shared" ca="1" si="0"/>
        <v>Y</v>
      </c>
      <c r="G21">
        <f>VALUE(IF(Data!D23=Data!$D$4,"3",IF(Data!D23=Data!$D$5,"1","2")))</f>
        <v>3</v>
      </c>
      <c r="H21" t="str">
        <f>LEFT(Data!E23,FIND(",",Data!E23)-1)</f>
        <v>Colorado Springs</v>
      </c>
      <c r="I21" t="str">
        <f>MID(Data!E23,FIND(",",Data!E23)+2,2)</f>
        <v>CO</v>
      </c>
      <c r="J21">
        <f>VALUE(RIGHT(Data!E23,5))</f>
        <v>80920</v>
      </c>
      <c r="K21" s="9" t="str">
        <f>VLOOKUP(H21,Data!$J$7:$K$8,2,FALSE)&amp;"-"&amp;Data!F23</f>
        <v>719-598-2483</v>
      </c>
    </row>
    <row r="22" spans="1:11" x14ac:dyDescent="0.2">
      <c r="A22" t="str">
        <f>LEFT(Data!A24,FIND(",",Data!A24)-1)</f>
        <v>Brewer</v>
      </c>
      <c r="B22" t="str">
        <f>TRIM(MID(Data!A24,LEN('Data for Upload'!A22)+2,FIND(" ",Data!A24)))</f>
        <v>Millie</v>
      </c>
      <c r="C22">
        <f>VALUE(RIGHT(Data!B24,4))</f>
        <v>6916</v>
      </c>
      <c r="D22" s="1">
        <f>Data!C24</f>
        <v>40209</v>
      </c>
      <c r="E22" s="7">
        <f ca="1">(Data!$H$4-'Data for Upload'!D22)/365</f>
        <v>13.586301369863014</v>
      </c>
      <c r="F22" t="str">
        <f t="shared" ca="1" si="0"/>
        <v>Y</v>
      </c>
      <c r="G22">
        <f>VALUE(IF(Data!D24=Data!$D$4,"3",IF(Data!D24=Data!$D$5,"1","2")))</f>
        <v>1</v>
      </c>
      <c r="H22" t="str">
        <f>LEFT(Data!E24,FIND(",",Data!E24)-1)</f>
        <v>Colorado Springs</v>
      </c>
      <c r="I22" t="str">
        <f>MID(Data!E24,FIND(",",Data!E24)+2,2)</f>
        <v>CO</v>
      </c>
      <c r="J22">
        <f>VALUE(RIGHT(Data!E24,5))</f>
        <v>80920</v>
      </c>
      <c r="K22" s="9" t="str">
        <f>VLOOKUP(H22,Data!$J$7:$K$8,2,FALSE)&amp;"-"&amp;Data!F24</f>
        <v>719-598-2673</v>
      </c>
    </row>
    <row r="23" spans="1:11" x14ac:dyDescent="0.2">
      <c r="A23" t="str">
        <f>LEFT(Data!A25,FIND(",",Data!A25)-1)</f>
        <v>Caldwell</v>
      </c>
      <c r="B23" t="str">
        <f>TRIM(MID(Data!A25,LEN('Data for Upload'!A23)+2,FIND(" ",Data!A25)))</f>
        <v>Jill</v>
      </c>
      <c r="C23">
        <f>VALUE(RIGHT(Data!B25,4))</f>
        <v>9065</v>
      </c>
      <c r="D23" s="1">
        <f>Data!C25</f>
        <v>36827</v>
      </c>
      <c r="E23" s="7">
        <f ca="1">(Data!$H$4-'Data for Upload'!D23)/365</f>
        <v>22.852054794520548</v>
      </c>
      <c r="F23" t="str">
        <f t="shared" ca="1" si="0"/>
        <v>Y</v>
      </c>
      <c r="G23">
        <f>VALUE(IF(Data!D25=Data!$D$4,"3",IF(Data!D25=Data!$D$5,"1","2")))</f>
        <v>3</v>
      </c>
      <c r="H23" t="str">
        <f>LEFT(Data!E25,FIND(",",Data!E25)-1)</f>
        <v>Colorado Springs</v>
      </c>
      <c r="I23" t="str">
        <f>MID(Data!E25,FIND(",",Data!E25)+2,2)</f>
        <v>CO</v>
      </c>
      <c r="J23">
        <f>VALUE(RIGHT(Data!E25,5))</f>
        <v>80920</v>
      </c>
      <c r="K23" s="9" t="str">
        <f>VLOOKUP(H23,Data!$J$7:$K$8,2,FALSE)&amp;"-"&amp;Data!F25</f>
        <v>719-598-2613</v>
      </c>
    </row>
    <row r="24" spans="1:11" x14ac:dyDescent="0.2">
      <c r="A24" t="str">
        <f>LEFT(Data!A26,FIND(",",Data!A26)-1)</f>
        <v>Woodson</v>
      </c>
      <c r="B24" t="str">
        <f>TRIM(MID(Data!A26,LEN('Data for Upload'!A24)+2,FIND(" ",Data!A26)))</f>
        <v>Kathy</v>
      </c>
      <c r="C24">
        <f>VALUE(RIGHT(Data!B26,4))</f>
        <v>3264</v>
      </c>
      <c r="D24" s="1">
        <f>Data!C26</f>
        <v>38600</v>
      </c>
      <c r="E24" s="7">
        <f ca="1">(Data!$H$4-'Data for Upload'!D24)/365</f>
        <v>17.994520547945207</v>
      </c>
      <c r="F24" t="str">
        <f t="shared" ca="1" si="0"/>
        <v>Y</v>
      </c>
      <c r="G24">
        <f>VALUE(IF(Data!D26=Data!$D$4,"3",IF(Data!D26=Data!$D$5,"1","2")))</f>
        <v>3</v>
      </c>
      <c r="H24" t="str">
        <f>LEFT(Data!E26,FIND(",",Data!E26)-1)</f>
        <v>Rexburg</v>
      </c>
      <c r="I24" t="str">
        <f>MID(Data!E26,FIND(",",Data!E26)+2,2)</f>
        <v>ID</v>
      </c>
      <c r="J24">
        <f>VALUE(RIGHT(Data!E26,5))</f>
        <v>83440</v>
      </c>
      <c r="K24" s="9" t="str">
        <f>VLOOKUP(H24,Data!$J$7:$K$8,2,FALSE)&amp;"-"&amp;Data!F26</f>
        <v>208-496-1770</v>
      </c>
    </row>
    <row r="25" spans="1:11" x14ac:dyDescent="0.2">
      <c r="A25" t="str">
        <f>LEFT(Data!A27,FIND(",",Data!A27)-1)</f>
        <v>Keaton</v>
      </c>
      <c r="B25" t="str">
        <f>TRIM(MID(Data!A27,LEN('Data for Upload'!A25)+2,FIND(" ",Data!A27)))</f>
        <v>Michae</v>
      </c>
      <c r="C25">
        <f>VALUE(RIGHT(Data!B27,4))</f>
        <v>3265</v>
      </c>
      <c r="D25" s="1">
        <f>Data!C27</f>
        <v>35104</v>
      </c>
      <c r="E25" s="7">
        <f ca="1">(Data!$H$4-'Data for Upload'!D25)/365</f>
        <v>27.572602739726026</v>
      </c>
      <c r="F25" t="str">
        <f t="shared" ca="1" si="0"/>
        <v>Y</v>
      </c>
      <c r="G25">
        <f>VALUE(IF(Data!D27=Data!$D$4,"3",IF(Data!D27=Data!$D$5,"1","2")))</f>
        <v>2</v>
      </c>
      <c r="H25" t="str">
        <f>LEFT(Data!E27,FIND(",",Data!E27)-1)</f>
        <v>Rexburg</v>
      </c>
      <c r="I25" t="str">
        <f>MID(Data!E27,FIND(",",Data!E27)+2,2)</f>
        <v>ID</v>
      </c>
      <c r="J25">
        <f>VALUE(RIGHT(Data!E27,5))</f>
        <v>83440</v>
      </c>
      <c r="K25" s="9" t="str">
        <f>VLOOKUP(H25,Data!$J$7:$K$8,2,FALSE)&amp;"-"&amp;Data!F27</f>
        <v>208-496-1873</v>
      </c>
    </row>
    <row r="26" spans="1:11" x14ac:dyDescent="0.2">
      <c r="A26" t="str">
        <f>LEFT(Data!A28,FIND(",",Data!A28)-1)</f>
        <v>Simpson</v>
      </c>
      <c r="B26" t="str">
        <f>TRIM(MID(Data!A28,LEN('Data for Upload'!A26)+2,FIND(" ",Data!A28)))</f>
        <v>Alex</v>
      </c>
      <c r="C26">
        <f>VALUE(RIGHT(Data!B28,4))</f>
        <v>3266</v>
      </c>
      <c r="D26" s="1">
        <f>Data!C28</f>
        <v>35332</v>
      </c>
      <c r="E26" s="7">
        <f ca="1">(Data!$H$4-'Data for Upload'!D26)/365</f>
        <v>26.947945205479453</v>
      </c>
      <c r="F26" t="str">
        <f t="shared" ca="1" si="0"/>
        <v>Y</v>
      </c>
      <c r="G26">
        <f>VALUE(IF(Data!D28=Data!$D$4,"3",IF(Data!D28=Data!$D$5,"1","2")))</f>
        <v>2</v>
      </c>
      <c r="H26" t="str">
        <f>LEFT(Data!E28,FIND(",",Data!E28)-1)</f>
        <v>Rexburg</v>
      </c>
      <c r="I26" t="str">
        <f>MID(Data!E28,FIND(",",Data!E28)+2,2)</f>
        <v>ID</v>
      </c>
      <c r="J26">
        <f>VALUE(RIGHT(Data!E28,5))</f>
        <v>83440</v>
      </c>
      <c r="K26" s="9" t="str">
        <f>VLOOKUP(H26,Data!$J$7:$K$8,2,FALSE)&amp;"-"&amp;Data!F28</f>
        <v>208-496-1722</v>
      </c>
    </row>
    <row r="27" spans="1:11" x14ac:dyDescent="0.2">
      <c r="A27" t="str">
        <f>LEFT(Data!A29,FIND(",",Data!A29)-1)</f>
        <v>Johanson</v>
      </c>
      <c r="B27" t="str">
        <f>TRIM(MID(Data!A29,LEN('Data for Upload'!A27)+2,FIND(" ",Data!A29)))</f>
        <v>Bill</v>
      </c>
      <c r="C27">
        <f>VALUE(RIGHT(Data!B29,4))</f>
        <v>2092</v>
      </c>
      <c r="D27" s="1">
        <f>Data!C29</f>
        <v>35332</v>
      </c>
      <c r="E27" s="7">
        <f ca="1">(Data!$H$4-'Data for Upload'!D27)/365</f>
        <v>26.947945205479453</v>
      </c>
      <c r="F27" t="str">
        <f t="shared" ca="1" si="0"/>
        <v>Y</v>
      </c>
      <c r="G27">
        <f>VALUE(IF(Data!D29=Data!$D$4,"3",IF(Data!D29=Data!$D$5,"1","2")))</f>
        <v>2</v>
      </c>
      <c r="H27" t="str">
        <f>LEFT(Data!E29,FIND(",",Data!E29)-1)</f>
        <v>Rexburg</v>
      </c>
      <c r="I27" t="str">
        <f>MID(Data!E29,FIND(",",Data!E29)+2,2)</f>
        <v>ID</v>
      </c>
      <c r="J27">
        <f>VALUE(RIGHT(Data!E29,5))</f>
        <v>83440</v>
      </c>
      <c r="K27" s="9" t="str">
        <f>VLOOKUP(H27,Data!$J$7:$K$8,2,FALSE)&amp;"-"&amp;Data!F29</f>
        <v>208-496-1886</v>
      </c>
    </row>
    <row r="28" spans="1:11" x14ac:dyDescent="0.2">
      <c r="A28" t="str">
        <f>LEFT(Data!A30,FIND(",",Data!A30)-1)</f>
        <v>Hinson</v>
      </c>
      <c r="B28" t="str">
        <f>TRIM(MID(Data!A30,LEN('Data for Upload'!A28)+2,FIND(" ",Data!A30)))</f>
        <v>Nicole</v>
      </c>
      <c r="C28">
        <f>VALUE(RIGHT(Data!B30,4))</f>
        <v>6385</v>
      </c>
      <c r="D28" s="1">
        <f>Data!C30</f>
        <v>38421</v>
      </c>
      <c r="E28" s="7">
        <f ca="1">(Data!$H$4-'Data for Upload'!D28)/365</f>
        <v>18.484931506849314</v>
      </c>
      <c r="F28" t="str">
        <f t="shared" ca="1" si="0"/>
        <v>Y</v>
      </c>
      <c r="G28">
        <f>VALUE(IF(Data!D30=Data!$D$4,"3",IF(Data!D30=Data!$D$5,"1","2")))</f>
        <v>1</v>
      </c>
      <c r="H28" t="str">
        <f>LEFT(Data!E30,FIND(",",Data!E30)-1)</f>
        <v>Colorado Springs</v>
      </c>
      <c r="I28" t="str">
        <f>MID(Data!E30,FIND(",",Data!E30)+2,2)</f>
        <v>CO</v>
      </c>
      <c r="J28">
        <f>VALUE(RIGHT(Data!E30,5))</f>
        <v>80920</v>
      </c>
      <c r="K28" s="9" t="str">
        <f>VLOOKUP(H28,Data!$J$7:$K$8,2,FALSE)&amp;"-"&amp;Data!F30</f>
        <v>719-598-2413</v>
      </c>
    </row>
    <row r="29" spans="1:11" x14ac:dyDescent="0.2">
      <c r="A29" t="str">
        <f>LEFT(Data!A31,FIND(",",Data!A31)-1)</f>
        <v>Greenspan</v>
      </c>
      <c r="B29" t="str">
        <f>TRIM(MID(Data!A31,LEN('Data for Upload'!A29)+2,FIND(" ",Data!A31)))</f>
        <v>Alan</v>
      </c>
      <c r="C29">
        <f>VALUE(RIGHT(Data!B31,4))</f>
        <v>9929</v>
      </c>
      <c r="D29" s="1">
        <f>Data!C31</f>
        <v>35332</v>
      </c>
      <c r="E29" s="7">
        <f ca="1">(Data!$H$4-'Data for Upload'!D29)/365</f>
        <v>26.947945205479453</v>
      </c>
      <c r="F29" t="str">
        <f t="shared" ca="1" si="0"/>
        <v>Y</v>
      </c>
      <c r="G29">
        <f>VALUE(IF(Data!D31=Data!$D$4,"3",IF(Data!D31=Data!$D$5,"1","2")))</f>
        <v>3</v>
      </c>
      <c r="H29" t="str">
        <f>LEFT(Data!E31,FIND(",",Data!E31)-1)</f>
        <v>Rexburg</v>
      </c>
      <c r="I29" t="str">
        <f>MID(Data!E31,FIND(",",Data!E31)+2,2)</f>
        <v>ID</v>
      </c>
      <c r="J29">
        <f>VALUE(RIGHT(Data!E31,5))</f>
        <v>83440</v>
      </c>
      <c r="K29" s="9" t="str">
        <f>VLOOKUP(H29,Data!$J$7:$K$8,2,FALSE)&amp;"-"&amp;Data!F31</f>
        <v>208-496-1722</v>
      </c>
    </row>
    <row r="30" spans="1:11" x14ac:dyDescent="0.2">
      <c r="A30" t="str">
        <f>LEFT(Data!A32,FIND(",",Data!A32)-1)</f>
        <v>Parton</v>
      </c>
      <c r="B30" t="str">
        <f>TRIM(MID(Data!A32,LEN('Data for Upload'!A30)+2,FIND(" ",Data!A32)))</f>
        <v>Donald</v>
      </c>
      <c r="C30">
        <f>VALUE(RIGHT(Data!B32,4))</f>
        <v>168</v>
      </c>
      <c r="D30" s="1">
        <f>Data!C32</f>
        <v>36574</v>
      </c>
      <c r="E30" s="7">
        <f ca="1">(Data!$H$4-'Data for Upload'!D30)/365</f>
        <v>23.545205479452054</v>
      </c>
      <c r="F30" t="str">
        <f t="shared" ca="1" si="0"/>
        <v>Y</v>
      </c>
      <c r="G30">
        <f>VALUE(IF(Data!D32=Data!$D$4,"3",IF(Data!D32=Data!$D$5,"1","2")))</f>
        <v>3</v>
      </c>
      <c r="H30" t="str">
        <f>LEFT(Data!E32,FIND(",",Data!E32)-1)</f>
        <v>Rexburg</v>
      </c>
      <c r="I30" t="str">
        <f>MID(Data!E32,FIND(",",Data!E32)+2,2)</f>
        <v>ID</v>
      </c>
      <c r="J30">
        <f>VALUE(RIGHT(Data!E32,5))</f>
        <v>83440</v>
      </c>
      <c r="K30" s="9" t="str">
        <f>VLOOKUP(H30,Data!$J$7:$K$8,2,FALSE)&amp;"-"&amp;Data!F32</f>
        <v>208-496-2099</v>
      </c>
    </row>
    <row r="31" spans="1:11" x14ac:dyDescent="0.2">
      <c r="A31" t="str">
        <f>LEFT(Data!A33,FIND(",",Data!A33)-1)</f>
        <v>Singleton</v>
      </c>
      <c r="B31" t="str">
        <f>TRIM(MID(Data!A33,LEN('Data for Upload'!A31)+2,FIND(" ",Data!A33)))</f>
        <v>Hal</v>
      </c>
      <c r="C31">
        <f>VALUE(RIGHT(Data!B33,4))</f>
        <v>8357</v>
      </c>
      <c r="D31" s="1">
        <f>Data!C33</f>
        <v>36402</v>
      </c>
      <c r="E31" s="7">
        <f ca="1">(Data!$H$4-'Data for Upload'!D31)/365</f>
        <v>24.016438356164382</v>
      </c>
      <c r="F31" t="str">
        <f t="shared" ca="1" si="0"/>
        <v>Y</v>
      </c>
      <c r="G31">
        <f>VALUE(IF(Data!D33=Data!$D$4,"3",IF(Data!D33=Data!$D$5,"1","2")))</f>
        <v>1</v>
      </c>
      <c r="H31" t="str">
        <f>LEFT(Data!E33,FIND(",",Data!E33)-1)</f>
        <v>Rexburg</v>
      </c>
      <c r="I31" t="str">
        <f>MID(Data!E33,FIND(",",Data!E33)+2,2)</f>
        <v>ID</v>
      </c>
      <c r="J31">
        <f>VALUE(RIGHT(Data!E33,5))</f>
        <v>83440</v>
      </c>
      <c r="K31" s="9" t="str">
        <f>VLOOKUP(H31,Data!$J$7:$K$8,2,FALSE)&amp;"-"&amp;Data!F33</f>
        <v>208-496-1150</v>
      </c>
    </row>
    <row r="32" spans="1:11" x14ac:dyDescent="0.2">
      <c r="A32" t="str">
        <f>LEFT(Data!A34,FIND(",",Data!A34)-1)</f>
        <v>Gibson</v>
      </c>
      <c r="B32" t="str">
        <f>TRIM(MID(Data!A34,LEN('Data for Upload'!A32)+2,FIND(" ",Data!A34)))</f>
        <v>Mel</v>
      </c>
      <c r="C32">
        <f>VALUE(RIGHT(Data!B34,4))</f>
        <v>2091</v>
      </c>
      <c r="D32" s="1">
        <f>Data!C34</f>
        <v>38600</v>
      </c>
      <c r="E32" s="7">
        <f ca="1">(Data!$H$4-'Data for Upload'!D32)/365</f>
        <v>17.994520547945207</v>
      </c>
      <c r="F32" t="str">
        <f t="shared" ca="1" si="0"/>
        <v>Y</v>
      </c>
      <c r="G32">
        <f>VALUE(IF(Data!D34=Data!$D$4,"3",IF(Data!D34=Data!$D$5,"1","2")))</f>
        <v>3</v>
      </c>
      <c r="H32" t="str">
        <f>LEFT(Data!E34,FIND(",",Data!E34)-1)</f>
        <v>Rexburg</v>
      </c>
      <c r="I32" t="str">
        <f>MID(Data!E34,FIND(",",Data!E34)+2,2)</f>
        <v>ID</v>
      </c>
      <c r="J32">
        <f>VALUE(RIGHT(Data!E34,5))</f>
        <v>83440</v>
      </c>
      <c r="K32" s="9" t="str">
        <f>VLOOKUP(H32,Data!$J$7:$K$8,2,FALSE)&amp;"-"&amp;Data!F34</f>
        <v>208-496-1770</v>
      </c>
    </row>
    <row r="33" spans="1:11" x14ac:dyDescent="0.2">
      <c r="A33" t="str">
        <f>LEFT(Data!A35,FIND(",",Data!A35)-1)</f>
        <v>Allen</v>
      </c>
      <c r="B33" t="str">
        <f>TRIM(MID(Data!A35,LEN('Data for Upload'!A33)+2,FIND(" ",Data!A35)))</f>
        <v>Woody</v>
      </c>
      <c r="C33">
        <f>VALUE(RIGHT(Data!B35,4))</f>
        <v>4189</v>
      </c>
      <c r="D33" s="1">
        <f>Data!C35</f>
        <v>39166</v>
      </c>
      <c r="E33" s="7">
        <f ca="1">(Data!$H$4-'Data for Upload'!D33)/365</f>
        <v>16.443835616438356</v>
      </c>
      <c r="F33" t="str">
        <f t="shared" ca="1" si="0"/>
        <v>Y</v>
      </c>
      <c r="G33">
        <f>VALUE(IF(Data!D35=Data!$D$4,"3",IF(Data!D35=Data!$D$5,"1","2")))</f>
        <v>2</v>
      </c>
      <c r="H33" t="str">
        <f>LEFT(Data!E35,FIND(",",Data!E35)-1)</f>
        <v>Rexburg</v>
      </c>
      <c r="I33" t="str">
        <f>MID(Data!E35,FIND(",",Data!E35)+2,2)</f>
        <v>ID</v>
      </c>
      <c r="J33">
        <f>VALUE(RIGHT(Data!E35,5))</f>
        <v>83440</v>
      </c>
      <c r="K33" s="9" t="str">
        <f>VLOOKUP(H33,Data!$J$7:$K$8,2,FALSE)&amp;"-"&amp;Data!F35</f>
        <v>208-496-1769</v>
      </c>
    </row>
    <row r="34" spans="1:11" x14ac:dyDescent="0.2">
      <c r="A34" t="str">
        <f>LEFT(Data!A36,FIND(",",Data!A36)-1)</f>
        <v>Potter</v>
      </c>
      <c r="B34" t="str">
        <f>TRIM(MID(Data!A36,LEN('Data for Upload'!A34)+2,FIND(" ",Data!A36)))</f>
        <v>Harry</v>
      </c>
      <c r="C34">
        <f>VALUE(RIGHT(Data!B36,4))</f>
        <v>9930</v>
      </c>
      <c r="D34" s="1">
        <f>Data!C36</f>
        <v>38600</v>
      </c>
      <c r="E34" s="7">
        <f ca="1">(Data!$H$4-'Data for Upload'!D34)/365</f>
        <v>17.994520547945207</v>
      </c>
      <c r="F34" t="str">
        <f t="shared" ref="F34:F64" ca="1" si="1">IF(E34&gt;10,"Y","N")</f>
        <v>Y</v>
      </c>
      <c r="G34">
        <f>VALUE(IF(Data!D36=Data!$D$4,"3",IF(Data!D36=Data!$D$5,"1","2")))</f>
        <v>3</v>
      </c>
      <c r="H34" t="str">
        <f>LEFT(Data!E36,FIND(",",Data!E36)-1)</f>
        <v>Rexburg</v>
      </c>
      <c r="I34" t="str">
        <f>MID(Data!E36,FIND(",",Data!E36)+2,2)</f>
        <v>ID</v>
      </c>
      <c r="J34">
        <f>VALUE(RIGHT(Data!E36,5))</f>
        <v>83440</v>
      </c>
      <c r="K34" s="9" t="str">
        <f>VLOOKUP(H34,Data!$J$7:$K$8,2,FALSE)&amp;"-"&amp;Data!F36</f>
        <v>208-496-1770</v>
      </c>
    </row>
    <row r="35" spans="1:11" x14ac:dyDescent="0.2">
      <c r="A35" t="str">
        <f>LEFT(Data!A37,FIND(",",Data!A37)-1)</f>
        <v>Barker</v>
      </c>
      <c r="B35" t="str">
        <f>TRIM(MID(Data!A37,LEN('Data for Upload'!A35)+2,FIND(" ",Data!A37)))</f>
        <v>Brian</v>
      </c>
      <c r="C35">
        <f>VALUE(RIGHT(Data!B37,4))</f>
        <v>5898</v>
      </c>
      <c r="D35" s="1">
        <f>Data!C37</f>
        <v>38554</v>
      </c>
      <c r="E35" s="7">
        <f ca="1">(Data!$H$4-'Data for Upload'!D35)/365</f>
        <v>18.12054794520548</v>
      </c>
      <c r="F35" t="str">
        <f t="shared" ca="1" si="1"/>
        <v>Y</v>
      </c>
      <c r="G35">
        <f>VALUE(IF(Data!D37=Data!$D$4,"3",IF(Data!D37=Data!$D$5,"1","2")))</f>
        <v>3</v>
      </c>
      <c r="H35" t="str">
        <f>LEFT(Data!E37,FIND(",",Data!E37)-1)</f>
        <v>Colorado Springs</v>
      </c>
      <c r="I35" t="str">
        <f>MID(Data!E37,FIND(",",Data!E37)+2,2)</f>
        <v>CO</v>
      </c>
      <c r="J35">
        <f>VALUE(RIGHT(Data!E37,5))</f>
        <v>80920</v>
      </c>
      <c r="K35" s="9" t="str">
        <f>VLOOKUP(H35,Data!$J$7:$K$8,2,FALSE)&amp;"-"&amp;Data!F37</f>
        <v>719-598-2985</v>
      </c>
    </row>
    <row r="36" spans="1:11" x14ac:dyDescent="0.2">
      <c r="A36" t="str">
        <f>LEFT(Data!A38,FIND(",",Data!A38)-1)</f>
        <v>Hyde</v>
      </c>
      <c r="B36" t="str">
        <f>TRIM(MID(Data!A38,LEN('Data for Upload'!A36)+2,FIND(" ",Data!A38)))</f>
        <v>Tann</v>
      </c>
      <c r="C36">
        <f>VALUE(RIGHT(Data!B38,4))</f>
        <v>9931</v>
      </c>
      <c r="D36" s="1">
        <f>Data!C38</f>
        <v>35104</v>
      </c>
      <c r="E36" s="7">
        <f ca="1">(Data!$H$4-'Data for Upload'!D36)/365</f>
        <v>27.572602739726026</v>
      </c>
      <c r="F36" t="str">
        <f t="shared" ca="1" si="1"/>
        <v>Y</v>
      </c>
      <c r="G36">
        <f>VALUE(IF(Data!D38=Data!$D$4,"3",IF(Data!D38=Data!$D$5,"1","2")))</f>
        <v>1</v>
      </c>
      <c r="H36" t="str">
        <f>LEFT(Data!E38,FIND(",",Data!E38)-1)</f>
        <v>Colorado Springs</v>
      </c>
      <c r="I36" t="str">
        <f>MID(Data!E38,FIND(",",Data!E38)+2,2)</f>
        <v>CO</v>
      </c>
      <c r="J36">
        <f>VALUE(RIGHT(Data!E38,5))</f>
        <v>80920</v>
      </c>
      <c r="K36" s="9" t="str">
        <f>VLOOKUP(H36,Data!$J$7:$K$8,2,FALSE)&amp;"-"&amp;Data!F38</f>
        <v>719-598-2333</v>
      </c>
    </row>
    <row r="37" spans="1:11" x14ac:dyDescent="0.2">
      <c r="A37" t="str">
        <f>LEFT(Data!A39,FIND(",",Data!A39)-1)</f>
        <v>Campbell</v>
      </c>
      <c r="B37" t="str">
        <f>TRIM(MID(Data!A39,LEN('Data for Upload'!A37)+2,FIND(" ",Data!A39)))</f>
        <v>Glen</v>
      </c>
      <c r="C37">
        <f>VALUE(RIGHT(Data!B39,4))</f>
        <v>2093</v>
      </c>
      <c r="D37" s="1">
        <f>Data!C39</f>
        <v>35332</v>
      </c>
      <c r="E37" s="7">
        <f ca="1">(Data!$H$4-'Data for Upload'!D37)/365</f>
        <v>26.947945205479453</v>
      </c>
      <c r="F37" t="str">
        <f t="shared" ca="1" si="1"/>
        <v>Y</v>
      </c>
      <c r="G37">
        <f>VALUE(IF(Data!D39=Data!$D$4,"3",IF(Data!D39=Data!$D$5,"1","2")))</f>
        <v>3</v>
      </c>
      <c r="H37" t="str">
        <f>LEFT(Data!E39,FIND(",",Data!E39)-1)</f>
        <v>Colorado Springs</v>
      </c>
      <c r="I37" t="str">
        <f>MID(Data!E39,FIND(",",Data!E39)+2,2)</f>
        <v>CO</v>
      </c>
      <c r="J37">
        <f>VALUE(RIGHT(Data!E39,5))</f>
        <v>80920</v>
      </c>
      <c r="K37" s="9" t="str">
        <f>VLOOKUP(H37,Data!$J$7:$K$8,2,FALSE)&amp;"-"&amp;Data!F39</f>
        <v>719-598-2222</v>
      </c>
    </row>
    <row r="38" spans="1:11" x14ac:dyDescent="0.2">
      <c r="A38" t="str">
        <f>LEFT(Data!A40,FIND(",",Data!A40)-1)</f>
        <v>Miller</v>
      </c>
      <c r="B38" t="str">
        <f>TRIM(MID(Data!A40,LEN('Data for Upload'!A38)+2,FIND(" ",Data!A40)))</f>
        <v>Michel</v>
      </c>
      <c r="C38">
        <f>VALUE(RIGHT(Data!B40,4))</f>
        <v>4834</v>
      </c>
      <c r="D38" s="1">
        <f>Data!C40</f>
        <v>41218</v>
      </c>
      <c r="E38" s="7">
        <f ca="1">(Data!$H$4-'Data for Upload'!D38)/365</f>
        <v>10.821917808219178</v>
      </c>
      <c r="F38" t="str">
        <f t="shared" ca="1" si="1"/>
        <v>Y</v>
      </c>
      <c r="G38">
        <f>VALUE(IF(Data!D40=Data!$D$4,"3",IF(Data!D40=Data!$D$5,"1","2")))</f>
        <v>1</v>
      </c>
      <c r="H38" t="str">
        <f>LEFT(Data!E40,FIND(",",Data!E40)-1)</f>
        <v>Rexburg</v>
      </c>
      <c r="I38" t="str">
        <f>MID(Data!E40,FIND(",",Data!E40)+2,2)</f>
        <v>ID</v>
      </c>
      <c r="J38">
        <f>VALUE(RIGHT(Data!E40,5))</f>
        <v>83440</v>
      </c>
      <c r="K38" s="9" t="str">
        <f>VLOOKUP(H38,Data!$J$7:$K$8,2,FALSE)&amp;"-"&amp;Data!F40</f>
        <v>208-496-1378</v>
      </c>
    </row>
    <row r="39" spans="1:11" x14ac:dyDescent="0.2">
      <c r="A39" t="str">
        <f>LEFT(Data!A41,FIND(",",Data!A41)-1)</f>
        <v>Zelker</v>
      </c>
      <c r="B39" t="str">
        <f>TRIM(MID(Data!A41,LEN('Data for Upload'!A39)+2,FIND(" ",Data!A41)))</f>
        <v>Diane</v>
      </c>
      <c r="C39">
        <f>VALUE(RIGHT(Data!B41,4))</f>
        <v>2095</v>
      </c>
      <c r="D39" s="1">
        <f>Data!C41</f>
        <v>38600</v>
      </c>
      <c r="E39" s="7">
        <f ca="1">(Data!$H$4-'Data for Upload'!D39)/365</f>
        <v>17.994520547945207</v>
      </c>
      <c r="F39" t="str">
        <f t="shared" ca="1" si="1"/>
        <v>Y</v>
      </c>
      <c r="G39">
        <f>VALUE(IF(Data!D41=Data!$D$4,"3",IF(Data!D41=Data!$D$5,"1","2")))</f>
        <v>3</v>
      </c>
      <c r="H39" t="str">
        <f>LEFT(Data!E41,FIND(",",Data!E41)-1)</f>
        <v>Rexburg</v>
      </c>
      <c r="I39" t="str">
        <f>MID(Data!E41,FIND(",",Data!E41)+2,2)</f>
        <v>ID</v>
      </c>
      <c r="J39">
        <f>VALUE(RIGHT(Data!E41,5))</f>
        <v>83440</v>
      </c>
      <c r="K39" s="9" t="str">
        <f>VLOOKUP(H39,Data!$J$7:$K$8,2,FALSE)&amp;"-"&amp;Data!F41</f>
        <v>208-496-1899</v>
      </c>
    </row>
    <row r="40" spans="1:11" x14ac:dyDescent="0.2">
      <c r="A40" t="str">
        <f>LEFT(Data!A42,FIND(",",Data!A42)-1)</f>
        <v>Jager</v>
      </c>
      <c r="B40" t="str">
        <f>TRIM(MID(Data!A42,LEN('Data for Upload'!A40)+2,FIND(" ",Data!A42)))</f>
        <v>Joe</v>
      </c>
      <c r="C40">
        <f>VALUE(RIGHT(Data!B42,4))</f>
        <v>2094</v>
      </c>
      <c r="D40" s="1">
        <f>Data!C42</f>
        <v>37023</v>
      </c>
      <c r="E40" s="7">
        <f ca="1">(Data!$H$4-'Data for Upload'!D40)/365</f>
        <v>22.315068493150687</v>
      </c>
      <c r="F40" t="str">
        <f t="shared" ca="1" si="1"/>
        <v>Y</v>
      </c>
      <c r="G40">
        <f>VALUE(IF(Data!D42=Data!$D$4,"3",IF(Data!D42=Data!$D$5,"1","2")))</f>
        <v>1</v>
      </c>
      <c r="H40" t="str">
        <f>LEFT(Data!E42,FIND(",",Data!E42)-1)</f>
        <v>Rexburg</v>
      </c>
      <c r="I40" t="str">
        <f>MID(Data!E42,FIND(",",Data!E42)+2,2)</f>
        <v>ID</v>
      </c>
      <c r="J40">
        <f>VALUE(RIGHT(Data!E42,5))</f>
        <v>83440</v>
      </c>
      <c r="K40" s="9" t="str">
        <f>VLOOKUP(H40,Data!$J$7:$K$8,2,FALSE)&amp;"-"&amp;Data!F42</f>
        <v>208-496-1243</v>
      </c>
    </row>
    <row r="41" spans="1:11" x14ac:dyDescent="0.2">
      <c r="A41" t="str">
        <f>LEFT(Data!A43,FIND(",",Data!A43)-1)</f>
        <v>Anderson</v>
      </c>
      <c r="B41" t="str">
        <f>TRIM(MID(Data!A43,LEN('Data for Upload'!A41)+2,FIND(" ",Data!A43)))</f>
        <v>Pete</v>
      </c>
      <c r="C41">
        <f>VALUE(RIGHT(Data!B43,4))</f>
        <v>4815</v>
      </c>
      <c r="D41" s="1">
        <f>Data!C43</f>
        <v>42216</v>
      </c>
      <c r="E41" s="7">
        <f ca="1">(Data!$H$4-'Data for Upload'!D41)/365</f>
        <v>8.087671232876712</v>
      </c>
      <c r="F41" t="str">
        <f t="shared" ca="1" si="1"/>
        <v>N</v>
      </c>
      <c r="G41">
        <f>VALUE(IF(Data!D43=Data!$D$4,"3",IF(Data!D43=Data!$D$5,"1","2")))</f>
        <v>1</v>
      </c>
      <c r="H41" t="str">
        <f>LEFT(Data!E43,FIND(",",Data!E43)-1)</f>
        <v>Colorado Springs</v>
      </c>
      <c r="I41" t="str">
        <f>MID(Data!E43,FIND(",",Data!E43)+2,2)</f>
        <v>CO</v>
      </c>
      <c r="J41">
        <f>VALUE(RIGHT(Data!E43,5))</f>
        <v>80920</v>
      </c>
      <c r="K41" s="9" t="str">
        <f>VLOOKUP(H41,Data!$J$7:$K$8,2,FALSE)&amp;"-"&amp;Data!F43</f>
        <v>719-598-2243</v>
      </c>
    </row>
    <row r="42" spans="1:11" x14ac:dyDescent="0.2">
      <c r="A42" t="str">
        <f>LEFT(Data!A44,FIND(",",Data!A44)-1)</f>
        <v>Love</v>
      </c>
      <c r="B42" t="str">
        <f>TRIM(MID(Data!A44,LEN('Data for Upload'!A42)+2,FIND(" ",Data!A44)))</f>
        <v>Micha</v>
      </c>
      <c r="C42">
        <f>VALUE(RIGHT(Data!B44,4))</f>
        <v>2093</v>
      </c>
      <c r="D42" s="1">
        <f>Data!C44</f>
        <v>35104</v>
      </c>
      <c r="E42" s="7">
        <f ca="1">(Data!$H$4-'Data for Upload'!D42)/365</f>
        <v>27.572602739726026</v>
      </c>
      <c r="F42" t="str">
        <f t="shared" ca="1" si="1"/>
        <v>Y</v>
      </c>
      <c r="G42">
        <f>VALUE(IF(Data!D44=Data!$D$4,"3",IF(Data!D44=Data!$D$5,"1","2")))</f>
        <v>3</v>
      </c>
      <c r="H42" t="str">
        <f>LEFT(Data!E44,FIND(",",Data!E44)-1)</f>
        <v>Colorado Springs</v>
      </c>
      <c r="I42" t="str">
        <f>MID(Data!E44,FIND(",",Data!E44)+2,2)</f>
        <v>CO</v>
      </c>
      <c r="J42">
        <f>VALUE(RIGHT(Data!E44,5))</f>
        <v>80920</v>
      </c>
      <c r="K42" s="9" t="str">
        <f>VLOOKUP(H42,Data!$J$7:$K$8,2,FALSE)&amp;"-"&amp;Data!F44</f>
        <v>719-598-5003</v>
      </c>
    </row>
    <row r="43" spans="1:11" x14ac:dyDescent="0.2">
      <c r="A43" t="str">
        <f>LEFT(Data!A45,FIND(",",Data!A45)-1)</f>
        <v>Packer</v>
      </c>
      <c r="B43" t="str">
        <f>TRIM(MID(Data!A45,LEN('Data for Upload'!A43)+2,FIND(" ",Data!A45)))</f>
        <v>Bailey</v>
      </c>
      <c r="C43">
        <f>VALUE(RIGHT(Data!B45,4))</f>
        <v>5948</v>
      </c>
      <c r="D43" s="1">
        <f>Data!C45</f>
        <v>35395</v>
      </c>
      <c r="E43" s="7">
        <f ca="1">(Data!$H$4-'Data for Upload'!D43)/365</f>
        <v>26.775342465753425</v>
      </c>
      <c r="F43" t="str">
        <f t="shared" ca="1" si="1"/>
        <v>Y</v>
      </c>
      <c r="G43">
        <f>VALUE(IF(Data!D45=Data!$D$4,"3",IF(Data!D45=Data!$D$5,"1","2")))</f>
        <v>2</v>
      </c>
      <c r="H43" t="str">
        <f>LEFT(Data!E45,FIND(",",Data!E45)-1)</f>
        <v>Rexburg</v>
      </c>
      <c r="I43" t="str">
        <f>MID(Data!E45,FIND(",",Data!E45)+2,2)</f>
        <v>ID</v>
      </c>
      <c r="J43">
        <f>VALUE(RIGHT(Data!E45,5))</f>
        <v>83440</v>
      </c>
      <c r="K43" s="9" t="str">
        <f>VLOOKUP(H43,Data!$J$7:$K$8,2,FALSE)&amp;"-"&amp;Data!F45</f>
        <v>208-496-1323</v>
      </c>
    </row>
    <row r="44" spans="1:11" x14ac:dyDescent="0.2">
      <c r="A44" t="str">
        <f>LEFT(Data!A46,FIND(",",Data!A46)-1)</f>
        <v>Turner</v>
      </c>
      <c r="B44" t="str">
        <f>TRIM(MID(Data!A46,LEN('Data for Upload'!A44)+2,FIND(" ",Data!A46)))</f>
        <v>John</v>
      </c>
      <c r="C44">
        <f>VALUE(RIGHT(Data!B46,4))</f>
        <v>3267</v>
      </c>
      <c r="D44" s="1">
        <f>Data!C46</f>
        <v>41293</v>
      </c>
      <c r="E44" s="7">
        <f ca="1">(Data!$H$4-'Data for Upload'!D44)/365</f>
        <v>10.616438356164384</v>
      </c>
      <c r="F44" t="str">
        <f t="shared" ca="1" si="1"/>
        <v>Y</v>
      </c>
      <c r="G44">
        <f>VALUE(IF(Data!D46=Data!$D$4,"3",IF(Data!D46=Data!$D$5,"1","2")))</f>
        <v>3</v>
      </c>
      <c r="H44" t="str">
        <f>LEFT(Data!E46,FIND(",",Data!E46)-1)</f>
        <v>Colorado Springs</v>
      </c>
      <c r="I44" t="str">
        <f>MID(Data!E46,FIND(",",Data!E46)+2,2)</f>
        <v>CO</v>
      </c>
      <c r="J44">
        <f>VALUE(RIGHT(Data!E46,5))</f>
        <v>80920</v>
      </c>
      <c r="K44" s="9" t="str">
        <f>VLOOKUP(H44,Data!$J$7:$K$8,2,FALSE)&amp;"-"&amp;Data!F46</f>
        <v>719-598-5573</v>
      </c>
    </row>
    <row r="45" spans="1:11" x14ac:dyDescent="0.2">
      <c r="A45" t="str">
        <f>LEFT(Data!A47,FIND(",",Data!A47)-1)</f>
        <v>Dorsey</v>
      </c>
      <c r="B45" t="str">
        <f>TRIM(MID(Data!A47,LEN('Data for Upload'!A45)+2,FIND(" ",Data!A47)))</f>
        <v>Brad</v>
      </c>
      <c r="C45">
        <f>VALUE(RIGHT(Data!B47,4))</f>
        <v>955</v>
      </c>
      <c r="D45" s="1">
        <f>Data!C47</f>
        <v>36305</v>
      </c>
      <c r="E45" s="7">
        <f ca="1">(Data!$H$4-'Data for Upload'!D45)/365</f>
        <v>24.282191780821918</v>
      </c>
      <c r="F45" t="str">
        <f t="shared" ca="1" si="1"/>
        <v>Y</v>
      </c>
      <c r="G45">
        <f>VALUE(IF(Data!D47=Data!$D$4,"3",IF(Data!D47=Data!$D$5,"1","2")))</f>
        <v>3</v>
      </c>
      <c r="H45" t="str">
        <f>LEFT(Data!E47,FIND(",",Data!E47)-1)</f>
        <v>Rexburg</v>
      </c>
      <c r="I45" t="str">
        <f>MID(Data!E47,FIND(",",Data!E47)+2,2)</f>
        <v>ID</v>
      </c>
      <c r="J45">
        <f>VALUE(RIGHT(Data!E47,5))</f>
        <v>83440</v>
      </c>
      <c r="K45" s="9" t="str">
        <f>VLOOKUP(H45,Data!$J$7:$K$8,2,FALSE)&amp;"-"&amp;Data!F47</f>
        <v>208-496-1430</v>
      </c>
    </row>
    <row r="46" spans="1:11" x14ac:dyDescent="0.2">
      <c r="A46" t="str">
        <f>LEFT(Data!A48,FIND(",",Data!A48)-1)</f>
        <v>Brown</v>
      </c>
      <c r="B46" t="str">
        <f>TRIM(MID(Data!A48,LEN('Data for Upload'!A46)+2,FIND(" ",Data!A48)))</f>
        <v>Joann</v>
      </c>
      <c r="C46">
        <f>VALUE(RIGHT(Data!B48,4))</f>
        <v>8283</v>
      </c>
      <c r="D46" s="1">
        <f>Data!C48</f>
        <v>40103</v>
      </c>
      <c r="E46" s="7">
        <f ca="1">(Data!$H$4-'Data for Upload'!D46)/365</f>
        <v>13.876712328767123</v>
      </c>
      <c r="F46" t="str">
        <f t="shared" ca="1" si="1"/>
        <v>Y</v>
      </c>
      <c r="G46">
        <f>VALUE(IF(Data!D48=Data!$D$4,"3",IF(Data!D48=Data!$D$5,"1","2")))</f>
        <v>3</v>
      </c>
      <c r="H46" t="str">
        <f>LEFT(Data!E48,FIND(",",Data!E48)-1)</f>
        <v>Colorado Springs</v>
      </c>
      <c r="I46" t="str">
        <f>MID(Data!E48,FIND(",",Data!E48)+2,2)</f>
        <v>CO</v>
      </c>
      <c r="J46">
        <f>VALUE(RIGHT(Data!E48,5))</f>
        <v>80920</v>
      </c>
      <c r="K46" s="9" t="str">
        <f>VLOOKUP(H46,Data!$J$7:$K$8,2,FALSE)&amp;"-"&amp;Data!F48</f>
        <v>719-598-2428</v>
      </c>
    </row>
    <row r="47" spans="1:11" x14ac:dyDescent="0.2">
      <c r="A47" t="str">
        <f>LEFT(Data!A49,FIND(",",Data!A49)-1)</f>
        <v>Coster</v>
      </c>
      <c r="B47" t="str">
        <f>TRIM(MID(Data!A49,LEN('Data for Upload'!A47)+2,FIND(" ",Data!A49)))</f>
        <v>Kevin</v>
      </c>
      <c r="C47">
        <f>VALUE(RIGHT(Data!B49,4))</f>
        <v>4627</v>
      </c>
      <c r="D47" s="1">
        <f>Data!C49</f>
        <v>38600</v>
      </c>
      <c r="E47" s="7">
        <f ca="1">(Data!$H$4-'Data for Upload'!D47)/365</f>
        <v>17.994520547945207</v>
      </c>
      <c r="F47" t="str">
        <f t="shared" ca="1" si="1"/>
        <v>Y</v>
      </c>
      <c r="G47">
        <f>VALUE(IF(Data!D49=Data!$D$4,"3",IF(Data!D49=Data!$D$5,"1","2")))</f>
        <v>1</v>
      </c>
      <c r="H47" t="str">
        <f>LEFT(Data!E49,FIND(",",Data!E49)-1)</f>
        <v>Colorado Springs</v>
      </c>
      <c r="I47" t="str">
        <f>MID(Data!E49,FIND(",",Data!E49)+2,2)</f>
        <v>CO</v>
      </c>
      <c r="J47">
        <f>VALUE(RIGHT(Data!E49,5))</f>
        <v>80920</v>
      </c>
      <c r="K47" s="9" t="str">
        <f>VLOOKUP(H47,Data!$J$7:$K$8,2,FALSE)&amp;"-"&amp;Data!F49</f>
        <v>719-598-2410</v>
      </c>
    </row>
    <row r="48" spans="1:11" x14ac:dyDescent="0.2">
      <c r="A48" t="str">
        <f>LEFT(Data!A50,FIND(",",Data!A50)-1)</f>
        <v>Snow</v>
      </c>
      <c r="B48" t="str">
        <f>TRIM(MID(Data!A50,LEN('Data for Upload'!A48)+2,FIND(" ",Data!A50)))</f>
        <v>Olaf</v>
      </c>
      <c r="C48">
        <f>VALUE(RIGHT(Data!B50,4))</f>
        <v>6774</v>
      </c>
      <c r="D48" s="1">
        <f>Data!C50</f>
        <v>40920</v>
      </c>
      <c r="E48" s="7">
        <f ca="1">(Data!$H$4-'Data for Upload'!D48)/365</f>
        <v>11.638356164383561</v>
      </c>
      <c r="F48" t="str">
        <f t="shared" ca="1" si="1"/>
        <v>Y</v>
      </c>
      <c r="G48">
        <f>VALUE(IF(Data!D50=Data!$D$4,"3",IF(Data!D50=Data!$D$5,"1","2")))</f>
        <v>2</v>
      </c>
      <c r="H48" t="str">
        <f>LEFT(Data!E50,FIND(",",Data!E50)-1)</f>
        <v>Rexburg</v>
      </c>
      <c r="I48" t="str">
        <f>MID(Data!E50,FIND(",",Data!E50)+2,2)</f>
        <v>ID</v>
      </c>
      <c r="J48">
        <f>VALUE(RIGHT(Data!E50,5))</f>
        <v>83440</v>
      </c>
      <c r="K48" s="9" t="str">
        <f>VLOOKUP(H48,Data!$J$7:$K$8,2,FALSE)&amp;"-"&amp;Data!F50</f>
        <v>208-496-2051</v>
      </c>
    </row>
    <row r="49" spans="1:11" x14ac:dyDescent="0.2">
      <c r="A49" t="str">
        <f>LEFT(Data!A51,FIND(",",Data!A51)-1)</f>
        <v>Tilman</v>
      </c>
      <c r="B49" t="str">
        <f>TRIM(MID(Data!A51,LEN('Data for Upload'!A49)+2,FIND(" ",Data!A51)))</f>
        <v>George</v>
      </c>
      <c r="C49">
        <f>VALUE(RIGHT(Data!B51,4))</f>
        <v>4628</v>
      </c>
      <c r="D49" s="1">
        <f>Data!C51</f>
        <v>42266</v>
      </c>
      <c r="E49" s="7">
        <f ca="1">(Data!$H$4-'Data for Upload'!D49)/365</f>
        <v>7.9506849315068493</v>
      </c>
      <c r="F49" t="str">
        <f t="shared" ca="1" si="1"/>
        <v>N</v>
      </c>
      <c r="G49">
        <f>VALUE(IF(Data!D51=Data!$D$4,"3",IF(Data!D51=Data!$D$5,"1","2")))</f>
        <v>2</v>
      </c>
      <c r="H49" t="str">
        <f>LEFT(Data!E51,FIND(",",Data!E51)-1)</f>
        <v>Colorado Springs</v>
      </c>
      <c r="I49" t="str">
        <f>MID(Data!E51,FIND(",",Data!E51)+2,2)</f>
        <v>CO</v>
      </c>
      <c r="J49">
        <f>VALUE(RIGHT(Data!E51,5))</f>
        <v>80920</v>
      </c>
      <c r="K49" s="9" t="str">
        <f>VLOOKUP(H49,Data!$J$7:$K$8,2,FALSE)&amp;"-"&amp;Data!F51</f>
        <v>719-598-5555</v>
      </c>
    </row>
    <row r="50" spans="1:11" x14ac:dyDescent="0.2">
      <c r="A50" t="str">
        <f>LEFT(Data!A52,FIND(",",Data!A52)-1)</f>
        <v>Case</v>
      </c>
      <c r="B50" t="str">
        <f>TRIM(MID(Data!A52,LEN('Data for Upload'!A50)+2,FIND(" ",Data!A52)))</f>
        <v>Just</v>
      </c>
      <c r="C50">
        <f>VALUE(RIGHT(Data!B52,4))</f>
        <v>2092</v>
      </c>
      <c r="D50" s="1">
        <f>Data!C52</f>
        <v>35104</v>
      </c>
      <c r="E50" s="7">
        <f ca="1">(Data!$H$4-'Data for Upload'!D50)/365</f>
        <v>27.572602739726026</v>
      </c>
      <c r="F50" t="str">
        <f t="shared" ca="1" si="1"/>
        <v>Y</v>
      </c>
      <c r="G50">
        <f>VALUE(IF(Data!D52=Data!$D$4,"3",IF(Data!D52=Data!$D$5,"1","2")))</f>
        <v>3</v>
      </c>
      <c r="H50" t="str">
        <f>LEFT(Data!E52,FIND(",",Data!E52)-1)</f>
        <v>Rexburg</v>
      </c>
      <c r="I50" t="str">
        <f>MID(Data!E52,FIND(",",Data!E52)+2,2)</f>
        <v>ID</v>
      </c>
      <c r="J50">
        <f>VALUE(RIGHT(Data!E52,5))</f>
        <v>83440</v>
      </c>
      <c r="K50" s="9" t="str">
        <f>VLOOKUP(H50,Data!$J$7:$K$8,2,FALSE)&amp;"-"&amp;Data!F52</f>
        <v>208-496-1873</v>
      </c>
    </row>
    <row r="51" spans="1:11" x14ac:dyDescent="0.2">
      <c r="A51" t="str">
        <f>LEFT(Data!A53,FIND(",",Data!A53)-1)</f>
        <v>Pack</v>
      </c>
      <c r="B51" t="str">
        <f>TRIM(MID(Data!A53,LEN('Data for Upload'!A51)+2,FIND(" ",Data!A53)))</f>
        <v>Seth</v>
      </c>
      <c r="C51">
        <f>VALUE(RIGHT(Data!B53,4))</f>
        <v>4627</v>
      </c>
      <c r="D51" s="1">
        <f>Data!C53</f>
        <v>38600</v>
      </c>
      <c r="E51" s="7">
        <f ca="1">(Data!$H$4-'Data for Upload'!D51)/365</f>
        <v>17.994520547945207</v>
      </c>
      <c r="F51" t="str">
        <f t="shared" ca="1" si="1"/>
        <v>Y</v>
      </c>
      <c r="G51">
        <f>VALUE(IF(Data!D53=Data!$D$4,"3",IF(Data!D53=Data!$D$5,"1","2")))</f>
        <v>2</v>
      </c>
      <c r="H51" t="str">
        <f>LEFT(Data!E53,FIND(",",Data!E53)-1)</f>
        <v>Rexburg</v>
      </c>
      <c r="I51" t="str">
        <f>MID(Data!E53,FIND(",",Data!E53)+2,2)</f>
        <v>ID</v>
      </c>
      <c r="J51">
        <f>VALUE(RIGHT(Data!E53,5))</f>
        <v>83440</v>
      </c>
      <c r="K51" s="9" t="str">
        <f>VLOOKUP(H51,Data!$J$7:$K$8,2,FALSE)&amp;"-"&amp;Data!F53</f>
        <v>208-496-1119</v>
      </c>
    </row>
    <row r="52" spans="1:11" x14ac:dyDescent="0.2">
      <c r="A52" t="str">
        <f>LEFT(Data!A54,FIND(",",Data!A54)-1)</f>
        <v>Stanton</v>
      </c>
      <c r="B52" t="str">
        <f>TRIM(MID(Data!A54,LEN('Data for Upload'!A52)+2,FIND(" ",Data!A54)))</f>
        <v>Harry</v>
      </c>
      <c r="C52">
        <f>VALUE(RIGHT(Data!B54,4))</f>
        <v>721</v>
      </c>
      <c r="D52" s="1">
        <f>Data!C54</f>
        <v>41293</v>
      </c>
      <c r="E52" s="7">
        <f ca="1">(Data!$H$4-'Data for Upload'!D52)/365</f>
        <v>10.616438356164384</v>
      </c>
      <c r="F52" t="str">
        <f t="shared" ca="1" si="1"/>
        <v>Y</v>
      </c>
      <c r="G52">
        <f>VALUE(IF(Data!D54=Data!$D$4,"3",IF(Data!D54=Data!$D$5,"1","2")))</f>
        <v>3</v>
      </c>
      <c r="H52" t="str">
        <f>LEFT(Data!E54,FIND(",",Data!E54)-1)</f>
        <v>Colorado Springs</v>
      </c>
      <c r="I52" t="str">
        <f>MID(Data!E54,FIND(",",Data!E54)+2,2)</f>
        <v>CO</v>
      </c>
      <c r="J52">
        <f>VALUE(RIGHT(Data!E54,5))</f>
        <v>80920</v>
      </c>
      <c r="K52" s="9" t="str">
        <f>VLOOKUP(H52,Data!$J$7:$K$8,2,FALSE)&amp;"-"&amp;Data!F54</f>
        <v>719-598-2418</v>
      </c>
    </row>
    <row r="53" spans="1:11" x14ac:dyDescent="0.2">
      <c r="A53" t="str">
        <f>LEFT(Data!A55,FIND(",",Data!A55)-1)</f>
        <v>Calloway</v>
      </c>
      <c r="B53" t="str">
        <f>TRIM(MID(Data!A55,LEN('Data for Upload'!A53)+2,FIND(" ",Data!A55)))</f>
        <v>Bob</v>
      </c>
      <c r="C53">
        <f>VALUE(RIGHT(Data!B55,4))</f>
        <v>3928</v>
      </c>
      <c r="D53" s="1">
        <f>Data!C55</f>
        <v>36146</v>
      </c>
      <c r="E53" s="7">
        <f ca="1">(Data!$H$4-'Data for Upload'!D53)/365</f>
        <v>24.717808219178082</v>
      </c>
      <c r="F53" t="str">
        <f t="shared" ca="1" si="1"/>
        <v>Y</v>
      </c>
      <c r="G53">
        <f>VALUE(IF(Data!D55=Data!$D$4,"3",IF(Data!D55=Data!$D$5,"1","2")))</f>
        <v>3</v>
      </c>
      <c r="H53" t="str">
        <f>LEFT(Data!E55,FIND(",",Data!E55)-1)</f>
        <v>Rexburg</v>
      </c>
      <c r="I53" t="str">
        <f>MID(Data!E55,FIND(",",Data!E55)+2,2)</f>
        <v>ID</v>
      </c>
      <c r="J53">
        <f>VALUE(RIGHT(Data!E55,5))</f>
        <v>83440</v>
      </c>
      <c r="K53" s="9" t="str">
        <f>VLOOKUP(H53,Data!$J$7:$K$8,2,FALSE)&amp;"-"&amp;Data!F55</f>
        <v>208-496-1497</v>
      </c>
    </row>
    <row r="54" spans="1:11" x14ac:dyDescent="0.2">
      <c r="A54" t="str">
        <f>LEFT(Data!A56,FIND(",",Data!A56)-1)</f>
        <v>King</v>
      </c>
      <c r="B54" t="str">
        <f>TRIM(MID(Data!A56,LEN('Data for Upload'!A54)+2,FIND(" ",Data!A56)))</f>
        <v>Roya</v>
      </c>
      <c r="C54">
        <f>VALUE(RIGHT(Data!B56,4))</f>
        <v>8078</v>
      </c>
      <c r="D54" s="1">
        <f>Data!C56</f>
        <v>41941</v>
      </c>
      <c r="E54" s="7">
        <f ca="1">(Data!$H$4-'Data for Upload'!D54)/365</f>
        <v>8.8410958904109584</v>
      </c>
      <c r="F54" t="str">
        <f t="shared" ca="1" si="1"/>
        <v>N</v>
      </c>
      <c r="G54">
        <f>VALUE(IF(Data!D56=Data!$D$4,"3",IF(Data!D56=Data!$D$5,"1","2")))</f>
        <v>2</v>
      </c>
      <c r="H54" t="str">
        <f>LEFT(Data!E56,FIND(",",Data!E56)-1)</f>
        <v>Rexburg</v>
      </c>
      <c r="I54" t="str">
        <f>MID(Data!E56,FIND(",",Data!E56)+2,2)</f>
        <v>ID</v>
      </c>
      <c r="J54">
        <f>VALUE(RIGHT(Data!E56,5))</f>
        <v>83440</v>
      </c>
      <c r="K54" s="9" t="str">
        <f>VLOOKUP(H54,Data!$J$7:$K$8,2,FALSE)&amp;"-"&amp;Data!F56</f>
        <v>208-496-2770</v>
      </c>
    </row>
    <row r="55" spans="1:11" x14ac:dyDescent="0.2">
      <c r="A55" t="str">
        <f>LEFT(Data!A57,FIND(",",Data!A57)-1)</f>
        <v>Mermaid</v>
      </c>
      <c r="B55" t="str">
        <f>TRIM(MID(Data!A57,LEN('Data for Upload'!A55)+2,FIND(" ",Data!A57)))</f>
        <v>Ariel</v>
      </c>
      <c r="C55">
        <f>VALUE(RIGHT(Data!B57,4))</f>
        <v>7416</v>
      </c>
      <c r="D55" s="1">
        <f>Data!C57</f>
        <v>38684</v>
      </c>
      <c r="E55" s="7">
        <f ca="1">(Data!$H$4-'Data for Upload'!D55)/365</f>
        <v>17.764383561643836</v>
      </c>
      <c r="F55" t="str">
        <f t="shared" ca="1" si="1"/>
        <v>Y</v>
      </c>
      <c r="G55">
        <f>VALUE(IF(Data!D57=Data!$D$4,"3",IF(Data!D57=Data!$D$5,"1","2")))</f>
        <v>3</v>
      </c>
      <c r="H55" t="str">
        <f>LEFT(Data!E57,FIND(",",Data!E57)-1)</f>
        <v>Colorado Springs</v>
      </c>
      <c r="I55" t="str">
        <f>MID(Data!E57,FIND(",",Data!E57)+2,2)</f>
        <v>CO</v>
      </c>
      <c r="J55">
        <f>VALUE(RIGHT(Data!E57,5))</f>
        <v>80920</v>
      </c>
      <c r="K55" s="9" t="str">
        <f>VLOOKUP(H55,Data!$J$7:$K$8,2,FALSE)&amp;"-"&amp;Data!F57</f>
        <v>719-598-2947</v>
      </c>
    </row>
    <row r="56" spans="1:11" x14ac:dyDescent="0.2">
      <c r="A56" t="str">
        <f>LEFT(Data!A58,FIND(",",Data!A58)-1)</f>
        <v>Dickens</v>
      </c>
      <c r="B56" t="str">
        <f>TRIM(MID(Data!A58,LEN('Data for Upload'!A56)+2,FIND(" ",Data!A58)))</f>
        <v>Charles</v>
      </c>
      <c r="C56">
        <f>VALUE(RIGHT(Data!B58,4))</f>
        <v>5832</v>
      </c>
      <c r="D56" s="1">
        <f>Data!C58</f>
        <v>39434</v>
      </c>
      <c r="E56" s="7">
        <f ca="1">(Data!$H$4-'Data for Upload'!D56)/365</f>
        <v>15.70958904109589</v>
      </c>
      <c r="F56" t="str">
        <f t="shared" ca="1" si="1"/>
        <v>Y</v>
      </c>
      <c r="G56">
        <f>VALUE(IF(Data!D58=Data!$D$4,"3",IF(Data!D58=Data!$D$5,"1","2")))</f>
        <v>3</v>
      </c>
      <c r="H56" t="str">
        <f>LEFT(Data!E58,FIND(",",Data!E58)-1)</f>
        <v>Colorado Springs</v>
      </c>
      <c r="I56" t="str">
        <f>MID(Data!E58,FIND(",",Data!E58)+2,2)</f>
        <v>CO</v>
      </c>
      <c r="J56">
        <f>VALUE(RIGHT(Data!E58,5))</f>
        <v>80920</v>
      </c>
      <c r="K56" s="9" t="str">
        <f>VLOOKUP(H56,Data!$J$7:$K$8,2,FALSE)&amp;"-"&amp;Data!F58</f>
        <v>719-598-2530</v>
      </c>
    </row>
    <row r="57" spans="1:11" x14ac:dyDescent="0.2">
      <c r="A57" t="str">
        <f>LEFT(Data!A59,FIND(",",Data!A59)-1)</f>
        <v>Porter</v>
      </c>
      <c r="B57" t="str">
        <f>TRIM(MID(Data!A59,LEN('Data for Upload'!A57)+2,FIND(" ",Data!A59)))</f>
        <v>Jan</v>
      </c>
      <c r="C57">
        <f>VALUE(RIGHT(Data!B59,4))</f>
        <v>2091</v>
      </c>
      <c r="D57" s="1">
        <f>Data!C59</f>
        <v>41658</v>
      </c>
      <c r="E57" s="7">
        <f ca="1">(Data!$H$4-'Data for Upload'!D57)/365</f>
        <v>9.6164383561643838</v>
      </c>
      <c r="F57" t="str">
        <f t="shared" ca="1" si="1"/>
        <v>N</v>
      </c>
      <c r="G57">
        <f>VALUE(IF(Data!D59=Data!$D$4,"3",IF(Data!D59=Data!$D$5,"1","2")))</f>
        <v>3</v>
      </c>
      <c r="H57" t="str">
        <f>LEFT(Data!E59,FIND(",",Data!E59)-1)</f>
        <v>Rexburg</v>
      </c>
      <c r="I57" t="str">
        <f>MID(Data!E59,FIND(",",Data!E59)+2,2)</f>
        <v>ID</v>
      </c>
      <c r="J57">
        <f>VALUE(RIGHT(Data!E59,5))</f>
        <v>83440</v>
      </c>
      <c r="K57" s="9" t="str">
        <f>VLOOKUP(H57,Data!$J$7:$K$8,2,FALSE)&amp;"-"&amp;Data!F59</f>
        <v>208-496-1665</v>
      </c>
    </row>
    <row r="58" spans="1:11" x14ac:dyDescent="0.2">
      <c r="A58" t="str">
        <f>LEFT(Data!A60,FIND(",",Data!A60)-1)</f>
        <v>Andersen</v>
      </c>
      <c r="B58" t="str">
        <f>TRIM(MID(Data!A60,LEN('Data for Upload'!A58)+2,FIND(" ",Data!A60)))</f>
        <v>Sara</v>
      </c>
      <c r="C58">
        <f>VALUE(RIGHT(Data!B60,4))</f>
        <v>3265</v>
      </c>
      <c r="D58" s="1">
        <f>Data!C60</f>
        <v>41171</v>
      </c>
      <c r="E58" s="7">
        <f ca="1">(Data!$H$4-'Data for Upload'!D58)/365</f>
        <v>10.950684931506849</v>
      </c>
      <c r="F58" t="str">
        <f t="shared" ca="1" si="1"/>
        <v>Y</v>
      </c>
      <c r="G58">
        <f>VALUE(IF(Data!D60=Data!$D$4,"3",IF(Data!D60=Data!$D$5,"1","2")))</f>
        <v>2</v>
      </c>
      <c r="H58" t="str">
        <f>LEFT(Data!E60,FIND(",",Data!E60)-1)</f>
        <v>Colorado Springs</v>
      </c>
      <c r="I58" t="str">
        <f>MID(Data!E60,FIND(",",Data!E60)+2,2)</f>
        <v>CO</v>
      </c>
      <c r="J58">
        <f>VALUE(RIGHT(Data!E60,5))</f>
        <v>80920</v>
      </c>
      <c r="K58" s="9" t="str">
        <f>VLOOKUP(H58,Data!$J$7:$K$8,2,FALSE)&amp;"-"&amp;Data!F60</f>
        <v>719-598-2211</v>
      </c>
    </row>
    <row r="59" spans="1:11" x14ac:dyDescent="0.2">
      <c r="A59" t="str">
        <f>LEFT(Data!A61,FIND(",",Data!A61)-1)</f>
        <v>Nelson</v>
      </c>
      <c r="B59" t="str">
        <f>TRIM(MID(Data!A61,LEN('Data for Upload'!A59)+2,FIND(" ",Data!A61)))</f>
        <v>Willia</v>
      </c>
      <c r="C59">
        <f>VALUE(RIGHT(Data!B61,4))</f>
        <v>3917</v>
      </c>
      <c r="D59" s="1">
        <f>Data!C61</f>
        <v>37241</v>
      </c>
      <c r="E59" s="7">
        <f ca="1">(Data!$H$4-'Data for Upload'!D59)/365</f>
        <v>21.717808219178082</v>
      </c>
      <c r="F59" t="str">
        <f t="shared" ca="1" si="1"/>
        <v>Y</v>
      </c>
      <c r="G59">
        <f>VALUE(IF(Data!D61=Data!$D$4,"3",IF(Data!D61=Data!$D$5,"1","2")))</f>
        <v>3</v>
      </c>
      <c r="H59" t="str">
        <f>LEFT(Data!E61,FIND(",",Data!E61)-1)</f>
        <v>Colorado Springs</v>
      </c>
      <c r="I59" t="str">
        <f>MID(Data!E61,FIND(",",Data!E61)+2,2)</f>
        <v>CO</v>
      </c>
      <c r="J59">
        <f>VALUE(RIGHT(Data!E61,5))</f>
        <v>80920</v>
      </c>
      <c r="K59" s="9" t="str">
        <f>VLOOKUP(H59,Data!$J$7:$K$8,2,FALSE)&amp;"-"&amp;Data!F61</f>
        <v>719-598-2632</v>
      </c>
    </row>
    <row r="60" spans="1:11" x14ac:dyDescent="0.2">
      <c r="A60" t="str">
        <f>LEFT(Data!A62,FIND(",",Data!A62)-1)</f>
        <v>Sanchez</v>
      </c>
      <c r="B60" t="str">
        <f>TRIM(MID(Data!A62,LEN('Data for Upload'!A60)+2,FIND(" ",Data!A62)))</f>
        <v>Billy</v>
      </c>
      <c r="C60">
        <f>VALUE(RIGHT(Data!B62,4))</f>
        <v>2724</v>
      </c>
      <c r="D60" s="1">
        <f>Data!C62</f>
        <v>39395</v>
      </c>
      <c r="E60" s="7">
        <f ca="1">(Data!$H$4-'Data for Upload'!D60)/365</f>
        <v>15.816438356164383</v>
      </c>
      <c r="F60" t="str">
        <f t="shared" ca="1" si="1"/>
        <v>Y</v>
      </c>
      <c r="G60">
        <f>VALUE(IF(Data!D62=Data!$D$4,"3",IF(Data!D62=Data!$D$5,"1","2")))</f>
        <v>3</v>
      </c>
      <c r="H60" t="str">
        <f>LEFT(Data!E62,FIND(",",Data!E62)-1)</f>
        <v>Colorado Springs</v>
      </c>
      <c r="I60" t="str">
        <f>MID(Data!E62,FIND(",",Data!E62)+2,2)</f>
        <v>CO</v>
      </c>
      <c r="J60">
        <f>VALUE(RIGHT(Data!E62,5))</f>
        <v>80920</v>
      </c>
      <c r="K60" s="9" t="str">
        <f>VLOOKUP(H60,Data!$J$7:$K$8,2,FALSE)&amp;"-"&amp;Data!F62</f>
        <v>719-598-2840</v>
      </c>
    </row>
    <row r="61" spans="1:11" x14ac:dyDescent="0.2">
      <c r="A61" t="str">
        <f>LEFT(Data!A63,FIND(",",Data!A63)-1)</f>
        <v>Pinto</v>
      </c>
      <c r="B61" t="str">
        <f>TRIM(MID(Data!A63,LEN('Data for Upload'!A61)+2,FIND(" ",Data!A63)))</f>
        <v>Josh</v>
      </c>
      <c r="C61">
        <f>VALUE(RIGHT(Data!B63,4))</f>
        <v>5161</v>
      </c>
      <c r="D61" s="1">
        <f ca="1">Data!C63</f>
        <v>45138</v>
      </c>
      <c r="E61" s="7">
        <f ca="1">(Data!$H$4-'Data for Upload'!D61)/365</f>
        <v>8.2191780821917804E-2</v>
      </c>
      <c r="F61" t="str">
        <f t="shared" ca="1" si="1"/>
        <v>N</v>
      </c>
      <c r="G61">
        <f>VALUE(IF(Data!D63=Data!$D$4,"3",IF(Data!D63=Data!$D$5,"1","2")))</f>
        <v>3</v>
      </c>
      <c r="H61" t="str">
        <f>LEFT(Data!E63,FIND(",",Data!E63)-1)</f>
        <v>Colorado Springs</v>
      </c>
      <c r="I61" t="str">
        <f>MID(Data!E63,FIND(",",Data!E63)+2,2)</f>
        <v>CO</v>
      </c>
      <c r="J61">
        <f>VALUE(RIGHT(Data!E63,5))</f>
        <v>80920</v>
      </c>
      <c r="K61" s="9" t="str">
        <f>VLOOKUP(H61,Data!$J$7:$K$8,2,FALSE)&amp;"-"&amp;Data!F63</f>
        <v>719-598-2622</v>
      </c>
    </row>
    <row r="62" spans="1:11" x14ac:dyDescent="0.2">
      <c r="A62" t="str">
        <f>LEFT(Data!A64,FIND(",",Data!A64)-1)</f>
        <v>Beck</v>
      </c>
      <c r="B62" t="str">
        <f>TRIM(MID(Data!A64,LEN('Data for Upload'!A62)+2,FIND(" ",Data!A64)))</f>
        <v>Gwen</v>
      </c>
      <c r="C62">
        <f>VALUE(RIGHT(Data!B64,4))</f>
        <v>3268</v>
      </c>
      <c r="D62" s="1">
        <f ca="1">Data!C64</f>
        <v>45123</v>
      </c>
      <c r="E62" s="7">
        <f ca="1">(Data!$H$4-'Data for Upload'!D62)/365</f>
        <v>0.12328767123287671</v>
      </c>
      <c r="F62" t="str">
        <f t="shared" ca="1" si="1"/>
        <v>N</v>
      </c>
      <c r="G62">
        <f>VALUE(IF(Data!D64=Data!$D$4,"3",IF(Data!D64=Data!$D$5,"1","2")))</f>
        <v>3</v>
      </c>
      <c r="H62" t="str">
        <f>LEFT(Data!E64,FIND(",",Data!E64)-1)</f>
        <v>Rexburg</v>
      </c>
      <c r="I62" t="str">
        <f>MID(Data!E64,FIND(",",Data!E64)+2,2)</f>
        <v>ID</v>
      </c>
      <c r="J62">
        <f>VALUE(RIGHT(Data!E64,5))</f>
        <v>83440</v>
      </c>
      <c r="K62" s="9" t="str">
        <f>VLOOKUP(H62,Data!$J$7:$K$8,2,FALSE)&amp;"-"&amp;Data!F64</f>
        <v>208-496-1242</v>
      </c>
    </row>
    <row r="63" spans="1:11" x14ac:dyDescent="0.2">
      <c r="A63" t="str">
        <f>LEFT(Data!A65,FIND(",",Data!A65)-1)</f>
        <v>Wont</v>
      </c>
      <c r="B63" t="str">
        <f>TRIM(MID(Data!A65,LEN('Data for Upload'!A63)+2,FIND(" ",Data!A65)))</f>
        <v>Bett</v>
      </c>
      <c r="C63">
        <f>VALUE(RIGHT(Data!B65,4))</f>
        <v>2090</v>
      </c>
      <c r="D63" s="1">
        <f ca="1">Data!C65</f>
        <v>45103</v>
      </c>
      <c r="E63" s="7">
        <f ca="1">(Data!$H$4-'Data for Upload'!D63)/365</f>
        <v>0.17808219178082191</v>
      </c>
      <c r="F63" t="str">
        <f t="shared" ca="1" si="1"/>
        <v>N</v>
      </c>
      <c r="G63">
        <f>VALUE(IF(Data!D65=Data!$D$4,"3",IF(Data!D65=Data!$D$5,"1","2")))</f>
        <v>3</v>
      </c>
      <c r="H63" t="str">
        <f>LEFT(Data!E65,FIND(",",Data!E65)-1)</f>
        <v>Rexburg</v>
      </c>
      <c r="I63" t="str">
        <f>MID(Data!E65,FIND(",",Data!E65)+2,2)</f>
        <v>ID</v>
      </c>
      <c r="J63">
        <f>VALUE(RIGHT(Data!E65,5))</f>
        <v>83440</v>
      </c>
      <c r="K63" s="9" t="str">
        <f>VLOOKUP(H63,Data!$J$7:$K$8,2,FALSE)&amp;"-"&amp;Data!F65</f>
        <v>208-496-1722</v>
      </c>
    </row>
    <row r="64" spans="1:11" x14ac:dyDescent="0.2">
      <c r="A64" t="str">
        <f>LEFT(Data!A66,FIND(",",Data!A66)-1)</f>
        <v>Yelton</v>
      </c>
      <c r="B64" t="str">
        <f>TRIM(MID(Data!A66,LEN('Data for Upload'!A64)+2,FIND(" ",Data!A66)))</f>
        <v>Ellen</v>
      </c>
      <c r="C64">
        <f>VALUE(RIGHT(Data!B66,4))</f>
        <v>4625</v>
      </c>
      <c r="D64" s="1">
        <f ca="1">Data!C66</f>
        <v>45048</v>
      </c>
      <c r="E64" s="7">
        <f ca="1">(Data!$H$4-'Data for Upload'!D64)/365</f>
        <v>0.32876712328767121</v>
      </c>
      <c r="F64" t="str">
        <f t="shared" ca="1" si="1"/>
        <v>N</v>
      </c>
      <c r="G64">
        <f>VALUE(IF(Data!D66=Data!$D$4,"3",IF(Data!D66=Data!$D$5,"1","2")))</f>
        <v>3</v>
      </c>
      <c r="H64" t="str">
        <f>LEFT(Data!E66,FIND(",",Data!E66)-1)</f>
        <v>Rexburg</v>
      </c>
      <c r="I64" t="str">
        <f>MID(Data!E66,FIND(",",Data!E66)+2,2)</f>
        <v>ID</v>
      </c>
      <c r="J64">
        <f>VALUE(RIGHT(Data!E66,5))</f>
        <v>83440</v>
      </c>
      <c r="K64" s="9" t="str">
        <f>VLOOKUP(H64,Data!$J$7:$K$8,2,FALSE)&amp;"-"&amp;Data!F66</f>
        <v>208-496-1873</v>
      </c>
    </row>
    <row r="65" x14ac:dyDescent="0.2"/>
  </sheetData>
  <conditionalFormatting sqref="E2:E64">
    <cfRule type="cellIs" dxfId="1" priority="1" operator="lessThan">
      <formula>2</formula>
    </cfRule>
    <cfRule type="cellIs" dxfId="0" priority="2" operator="greaterThan">
      <formula>10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3.1640625" customWidth="1"/>
    <col min="2" max="2" width="24.1640625" customWidth="1"/>
    <col min="3" max="3" width="18.5" customWidth="1"/>
    <col min="4" max="4" width="18.1640625" customWidth="1"/>
    <col min="5" max="5" width="30.5" customWidth="1"/>
    <col min="6" max="6" width="16.83203125" customWidth="1"/>
    <col min="9" max="9" width="9.1640625" customWidth="1"/>
    <col min="10" max="10" width="14" bestFit="1" customWidth="1"/>
  </cols>
  <sheetData>
    <row r="1" spans="1:11" x14ac:dyDescent="0.2">
      <c r="A1" s="5"/>
      <c r="B1" s="5"/>
      <c r="C1" s="5"/>
      <c r="D1" s="4"/>
      <c r="E1" s="4"/>
      <c r="F1" s="4"/>
      <c r="G1" s="4"/>
    </row>
    <row r="2" spans="1:11" x14ac:dyDescent="0.2">
      <c r="A2" s="5"/>
      <c r="B2" s="5"/>
      <c r="C2" s="5"/>
      <c r="D2" s="5"/>
      <c r="E2" s="5"/>
      <c r="F2" s="5"/>
      <c r="G2" s="5"/>
    </row>
    <row r="3" spans="1:11" s="3" customFormat="1" x14ac:dyDescent="0.2">
      <c r="A3" s="2" t="s">
        <v>0</v>
      </c>
      <c r="B3" s="2" t="s">
        <v>87</v>
      </c>
      <c r="C3" s="2" t="s">
        <v>1</v>
      </c>
      <c r="D3" s="2" t="s">
        <v>2</v>
      </c>
      <c r="E3" s="2" t="s">
        <v>4</v>
      </c>
      <c r="F3" s="2" t="s">
        <v>3</v>
      </c>
      <c r="H3" s="3" t="s">
        <v>190</v>
      </c>
      <c r="I3" s="6"/>
    </row>
    <row r="4" spans="1:11" x14ac:dyDescent="0.2">
      <c r="A4" t="s">
        <v>120</v>
      </c>
      <c r="B4" t="s">
        <v>8</v>
      </c>
      <c r="C4" s="1">
        <v>34705</v>
      </c>
      <c r="D4" t="s">
        <v>5</v>
      </c>
      <c r="E4" t="s">
        <v>195</v>
      </c>
      <c r="F4" t="s">
        <v>48</v>
      </c>
      <c r="H4" s="1">
        <f ca="1">TODAY()</f>
        <v>45168</v>
      </c>
    </row>
    <row r="5" spans="1:11" x14ac:dyDescent="0.2">
      <c r="A5" t="s">
        <v>170</v>
      </c>
      <c r="B5" t="s">
        <v>94</v>
      </c>
      <c r="C5" s="1">
        <v>35332</v>
      </c>
      <c r="D5" t="s">
        <v>7</v>
      </c>
      <c r="E5" t="s">
        <v>195</v>
      </c>
      <c r="F5" t="s">
        <v>115</v>
      </c>
    </row>
    <row r="6" spans="1:11" x14ac:dyDescent="0.2">
      <c r="A6" t="s">
        <v>145</v>
      </c>
      <c r="B6" t="s">
        <v>30</v>
      </c>
      <c r="C6" s="1">
        <v>37741</v>
      </c>
      <c r="D6" t="s">
        <v>5</v>
      </c>
      <c r="E6" t="s">
        <v>195</v>
      </c>
      <c r="F6" t="s">
        <v>70</v>
      </c>
    </row>
    <row r="7" spans="1:11" x14ac:dyDescent="0.2">
      <c r="A7" t="s">
        <v>133</v>
      </c>
      <c r="B7" t="s">
        <v>19</v>
      </c>
      <c r="C7" s="1">
        <v>39825</v>
      </c>
      <c r="D7" t="s">
        <v>6</v>
      </c>
      <c r="E7" t="s">
        <v>183</v>
      </c>
      <c r="F7" t="s">
        <v>59</v>
      </c>
      <c r="J7" t="s">
        <v>197</v>
      </c>
      <c r="K7">
        <v>208</v>
      </c>
    </row>
    <row r="8" spans="1:11" x14ac:dyDescent="0.2">
      <c r="A8" t="s">
        <v>138</v>
      </c>
      <c r="B8" t="s">
        <v>25</v>
      </c>
      <c r="C8" s="1">
        <v>38748</v>
      </c>
      <c r="D8" t="s">
        <v>5</v>
      </c>
      <c r="E8" t="s">
        <v>183</v>
      </c>
      <c r="F8" t="s">
        <v>65</v>
      </c>
      <c r="J8" t="s">
        <v>198</v>
      </c>
      <c r="K8">
        <v>719</v>
      </c>
    </row>
    <row r="9" spans="1:11" x14ac:dyDescent="0.2">
      <c r="A9" t="s">
        <v>160</v>
      </c>
      <c r="B9" t="s">
        <v>43</v>
      </c>
      <c r="C9" s="1">
        <v>41171</v>
      </c>
      <c r="D9" t="s">
        <v>5</v>
      </c>
      <c r="E9" t="s">
        <v>183</v>
      </c>
      <c r="F9" t="s">
        <v>82</v>
      </c>
    </row>
    <row r="10" spans="1:11" x14ac:dyDescent="0.2">
      <c r="A10" t="s">
        <v>177</v>
      </c>
      <c r="B10" t="s">
        <v>105</v>
      </c>
      <c r="C10" s="1">
        <v>35332</v>
      </c>
      <c r="D10" t="s">
        <v>7</v>
      </c>
      <c r="E10" t="s">
        <v>195</v>
      </c>
      <c r="F10" t="s">
        <v>108</v>
      </c>
    </row>
    <row r="11" spans="1:11" x14ac:dyDescent="0.2">
      <c r="A11" t="s">
        <v>154</v>
      </c>
      <c r="B11" t="s">
        <v>38</v>
      </c>
      <c r="C11" s="1">
        <v>38185</v>
      </c>
      <c r="D11" t="s">
        <v>5</v>
      </c>
      <c r="E11" t="s">
        <v>183</v>
      </c>
      <c r="F11" t="s">
        <v>65</v>
      </c>
    </row>
    <row r="12" spans="1:11" x14ac:dyDescent="0.2">
      <c r="A12" t="s">
        <v>132</v>
      </c>
      <c r="B12" t="s">
        <v>18</v>
      </c>
      <c r="C12" s="1">
        <v>35010</v>
      </c>
      <c r="D12" t="s">
        <v>6</v>
      </c>
      <c r="E12" t="s">
        <v>183</v>
      </c>
      <c r="F12" t="s">
        <v>58</v>
      </c>
    </row>
    <row r="13" spans="1:11" x14ac:dyDescent="0.2">
      <c r="A13" t="s">
        <v>124</v>
      </c>
      <c r="B13" t="s">
        <v>13</v>
      </c>
      <c r="C13" s="1">
        <v>42000</v>
      </c>
      <c r="D13" t="s">
        <v>5</v>
      </c>
      <c r="E13" t="s">
        <v>183</v>
      </c>
      <c r="F13" t="s">
        <v>53</v>
      </c>
    </row>
    <row r="14" spans="1:11" x14ac:dyDescent="0.2">
      <c r="A14" t="s">
        <v>182</v>
      </c>
      <c r="B14" t="s">
        <v>24</v>
      </c>
      <c r="C14" s="1">
        <v>35698</v>
      </c>
      <c r="D14" t="s">
        <v>5</v>
      </c>
      <c r="E14" t="s">
        <v>183</v>
      </c>
      <c r="F14" t="s">
        <v>64</v>
      </c>
    </row>
    <row r="15" spans="1:11" x14ac:dyDescent="0.2">
      <c r="A15" t="s">
        <v>139</v>
      </c>
      <c r="B15" t="s">
        <v>26</v>
      </c>
      <c r="C15" s="1">
        <v>42260</v>
      </c>
      <c r="D15" t="s">
        <v>5</v>
      </c>
      <c r="E15" t="s">
        <v>183</v>
      </c>
      <c r="F15" t="s">
        <v>66</v>
      </c>
    </row>
    <row r="16" spans="1:11" x14ac:dyDescent="0.2">
      <c r="A16" t="s">
        <v>149</v>
      </c>
      <c r="B16" t="s">
        <v>34</v>
      </c>
      <c r="C16" s="1">
        <v>41989</v>
      </c>
      <c r="D16" t="s">
        <v>5</v>
      </c>
      <c r="E16" t="s">
        <v>195</v>
      </c>
      <c r="F16" t="s">
        <v>74</v>
      </c>
    </row>
    <row r="17" spans="1:6" x14ac:dyDescent="0.2">
      <c r="A17" t="s">
        <v>168</v>
      </c>
      <c r="B17" t="s">
        <v>91</v>
      </c>
      <c r="C17" s="1">
        <v>37023</v>
      </c>
      <c r="D17" t="s">
        <v>5</v>
      </c>
      <c r="E17" t="s">
        <v>183</v>
      </c>
      <c r="F17" t="s">
        <v>117</v>
      </c>
    </row>
    <row r="18" spans="1:6" x14ac:dyDescent="0.2">
      <c r="A18" t="s">
        <v>162</v>
      </c>
      <c r="B18" t="s">
        <v>91</v>
      </c>
      <c r="C18" s="1">
        <v>35332</v>
      </c>
      <c r="D18" t="s">
        <v>7</v>
      </c>
      <c r="E18" t="s">
        <v>195</v>
      </c>
      <c r="F18" t="s">
        <v>84</v>
      </c>
    </row>
    <row r="19" spans="1:6" x14ac:dyDescent="0.2">
      <c r="A19" t="s">
        <v>181</v>
      </c>
      <c r="B19" t="s">
        <v>22</v>
      </c>
      <c r="C19" s="1">
        <v>38724</v>
      </c>
      <c r="D19" t="s">
        <v>5</v>
      </c>
      <c r="E19" t="s">
        <v>195</v>
      </c>
      <c r="F19" t="s">
        <v>62</v>
      </c>
    </row>
    <row r="20" spans="1:6" x14ac:dyDescent="0.2">
      <c r="A20" t="s">
        <v>161</v>
      </c>
      <c r="B20" t="s">
        <v>44</v>
      </c>
      <c r="C20" s="1">
        <v>37023</v>
      </c>
      <c r="D20" t="s">
        <v>6</v>
      </c>
      <c r="E20" t="s">
        <v>183</v>
      </c>
      <c r="F20" t="s">
        <v>83</v>
      </c>
    </row>
    <row r="21" spans="1:6" x14ac:dyDescent="0.2">
      <c r="A21" t="s">
        <v>122</v>
      </c>
      <c r="B21" t="s">
        <v>11</v>
      </c>
      <c r="C21" s="1">
        <v>40663</v>
      </c>
      <c r="D21" t="s">
        <v>5</v>
      </c>
      <c r="E21" t="s">
        <v>195</v>
      </c>
      <c r="F21" t="s">
        <v>51</v>
      </c>
    </row>
    <row r="22" spans="1:6" x14ac:dyDescent="0.2">
      <c r="A22" t="s">
        <v>142</v>
      </c>
      <c r="B22" t="s">
        <v>28</v>
      </c>
      <c r="C22" s="1">
        <v>40173</v>
      </c>
      <c r="D22" t="s">
        <v>7</v>
      </c>
      <c r="E22" t="s">
        <v>183</v>
      </c>
      <c r="F22" t="s">
        <v>68</v>
      </c>
    </row>
    <row r="23" spans="1:6" x14ac:dyDescent="0.2">
      <c r="A23" t="s">
        <v>135</v>
      </c>
      <c r="B23" t="s">
        <v>23</v>
      </c>
      <c r="C23" s="1">
        <v>37775</v>
      </c>
      <c r="D23" t="s">
        <v>5</v>
      </c>
      <c r="E23" t="s">
        <v>183</v>
      </c>
      <c r="F23" t="s">
        <v>63</v>
      </c>
    </row>
    <row r="24" spans="1:6" x14ac:dyDescent="0.2">
      <c r="A24" t="s">
        <v>125</v>
      </c>
      <c r="B24" t="s">
        <v>14</v>
      </c>
      <c r="C24" s="1">
        <v>40209</v>
      </c>
      <c r="D24" t="s">
        <v>7</v>
      </c>
      <c r="E24" t="s">
        <v>183</v>
      </c>
      <c r="F24" t="s">
        <v>54</v>
      </c>
    </row>
    <row r="25" spans="1:6" x14ac:dyDescent="0.2">
      <c r="A25" t="s">
        <v>127</v>
      </c>
      <c r="B25" t="s">
        <v>16</v>
      </c>
      <c r="C25" s="1">
        <v>36827</v>
      </c>
      <c r="D25" t="s">
        <v>5</v>
      </c>
      <c r="E25" t="s">
        <v>183</v>
      </c>
      <c r="F25" t="s">
        <v>56</v>
      </c>
    </row>
    <row r="26" spans="1:6" x14ac:dyDescent="0.2">
      <c r="A26" t="s">
        <v>164</v>
      </c>
      <c r="B26" t="s">
        <v>46</v>
      </c>
      <c r="C26" s="1">
        <v>38600</v>
      </c>
      <c r="D26" t="s">
        <v>5</v>
      </c>
      <c r="E26" t="s">
        <v>195</v>
      </c>
      <c r="F26" t="s">
        <v>85</v>
      </c>
    </row>
    <row r="27" spans="1:6" x14ac:dyDescent="0.2">
      <c r="A27" t="s">
        <v>143</v>
      </c>
      <c r="B27" t="s">
        <v>90</v>
      </c>
      <c r="C27" s="1">
        <v>35104</v>
      </c>
      <c r="D27" t="s">
        <v>6</v>
      </c>
      <c r="E27" t="s">
        <v>195</v>
      </c>
      <c r="F27" t="s">
        <v>86</v>
      </c>
    </row>
    <row r="28" spans="1:6" x14ac:dyDescent="0.2">
      <c r="A28" t="s">
        <v>156</v>
      </c>
      <c r="B28" t="s">
        <v>94</v>
      </c>
      <c r="C28" s="1">
        <v>35332</v>
      </c>
      <c r="D28" t="s">
        <v>6</v>
      </c>
      <c r="E28" t="s">
        <v>195</v>
      </c>
      <c r="F28" t="s">
        <v>84</v>
      </c>
    </row>
    <row r="29" spans="1:6" x14ac:dyDescent="0.2">
      <c r="A29" t="s">
        <v>169</v>
      </c>
      <c r="B29" t="s">
        <v>93</v>
      </c>
      <c r="C29" s="1">
        <v>35332</v>
      </c>
      <c r="D29" t="s">
        <v>6</v>
      </c>
      <c r="E29" t="s">
        <v>195</v>
      </c>
      <c r="F29" t="s">
        <v>116</v>
      </c>
    </row>
    <row r="30" spans="1:6" x14ac:dyDescent="0.2">
      <c r="A30" t="s">
        <v>140</v>
      </c>
      <c r="B30" t="s">
        <v>27</v>
      </c>
      <c r="C30" s="1">
        <v>38421</v>
      </c>
      <c r="D30" t="s">
        <v>7</v>
      </c>
      <c r="E30" t="s">
        <v>183</v>
      </c>
      <c r="F30" t="s">
        <v>67</v>
      </c>
    </row>
    <row r="31" spans="1:6" x14ac:dyDescent="0.2">
      <c r="A31" t="s">
        <v>137</v>
      </c>
      <c r="B31" t="s">
        <v>88</v>
      </c>
      <c r="C31" s="1">
        <v>35332</v>
      </c>
      <c r="D31" t="s">
        <v>5</v>
      </c>
      <c r="E31" t="s">
        <v>195</v>
      </c>
      <c r="F31" t="s">
        <v>84</v>
      </c>
    </row>
    <row r="32" spans="1:6" x14ac:dyDescent="0.2">
      <c r="A32" t="s">
        <v>151</v>
      </c>
      <c r="B32" t="s">
        <v>36</v>
      </c>
      <c r="C32" s="1">
        <v>36574</v>
      </c>
      <c r="D32" t="s">
        <v>5</v>
      </c>
      <c r="E32" t="s">
        <v>195</v>
      </c>
      <c r="F32" t="s">
        <v>76</v>
      </c>
    </row>
    <row r="33" spans="1:6" x14ac:dyDescent="0.2">
      <c r="A33" t="s">
        <v>157</v>
      </c>
      <c r="B33" t="s">
        <v>40</v>
      </c>
      <c r="C33" s="1">
        <v>36402</v>
      </c>
      <c r="D33" t="s">
        <v>7</v>
      </c>
      <c r="E33" t="s">
        <v>195</v>
      </c>
      <c r="F33" t="s">
        <v>79</v>
      </c>
    </row>
    <row r="34" spans="1:6" x14ac:dyDescent="0.2">
      <c r="A34" t="s">
        <v>136</v>
      </c>
      <c r="B34" t="s">
        <v>89</v>
      </c>
      <c r="C34" s="1">
        <v>38600</v>
      </c>
      <c r="D34" t="s">
        <v>5</v>
      </c>
      <c r="E34" t="s">
        <v>195</v>
      </c>
      <c r="F34" t="s">
        <v>85</v>
      </c>
    </row>
    <row r="35" spans="1:6" x14ac:dyDescent="0.2">
      <c r="A35" t="s">
        <v>179</v>
      </c>
      <c r="B35" t="s">
        <v>10</v>
      </c>
      <c r="C35" s="1">
        <v>39166</v>
      </c>
      <c r="D35" t="s">
        <v>6</v>
      </c>
      <c r="E35" t="s">
        <v>195</v>
      </c>
      <c r="F35" t="s">
        <v>50</v>
      </c>
    </row>
    <row r="36" spans="1:6" x14ac:dyDescent="0.2">
      <c r="A36" t="s">
        <v>153</v>
      </c>
      <c r="B36" t="s">
        <v>92</v>
      </c>
      <c r="C36" s="1">
        <v>38600</v>
      </c>
      <c r="D36" t="s">
        <v>5</v>
      </c>
      <c r="E36" t="s">
        <v>195</v>
      </c>
      <c r="F36" t="s">
        <v>85</v>
      </c>
    </row>
    <row r="37" spans="1:6" x14ac:dyDescent="0.2">
      <c r="A37" t="s">
        <v>123</v>
      </c>
      <c r="B37" t="s">
        <v>12</v>
      </c>
      <c r="C37" s="1">
        <v>38554</v>
      </c>
      <c r="D37" t="s">
        <v>5</v>
      </c>
      <c r="E37" t="s">
        <v>183</v>
      </c>
      <c r="F37" t="s">
        <v>52</v>
      </c>
    </row>
    <row r="38" spans="1:6" x14ac:dyDescent="0.2">
      <c r="A38" t="s">
        <v>141</v>
      </c>
      <c r="B38" t="s">
        <v>96</v>
      </c>
      <c r="C38" s="1">
        <v>35104</v>
      </c>
      <c r="D38" t="s">
        <v>7</v>
      </c>
      <c r="E38" t="s">
        <v>183</v>
      </c>
      <c r="F38" t="s">
        <v>99</v>
      </c>
    </row>
    <row r="39" spans="1:6" x14ac:dyDescent="0.2">
      <c r="A39" t="s">
        <v>129</v>
      </c>
      <c r="B39" t="s">
        <v>97</v>
      </c>
      <c r="C39" s="1">
        <v>35332</v>
      </c>
      <c r="D39" t="s">
        <v>5</v>
      </c>
      <c r="E39" t="s">
        <v>183</v>
      </c>
      <c r="F39" t="s">
        <v>100</v>
      </c>
    </row>
    <row r="40" spans="1:6" x14ac:dyDescent="0.2">
      <c r="A40" t="s">
        <v>147</v>
      </c>
      <c r="B40" t="s">
        <v>32</v>
      </c>
      <c r="C40" s="1">
        <v>41218</v>
      </c>
      <c r="D40" t="s">
        <v>7</v>
      </c>
      <c r="E40" t="s">
        <v>195</v>
      </c>
      <c r="F40" t="s">
        <v>72</v>
      </c>
    </row>
    <row r="41" spans="1:6" x14ac:dyDescent="0.2">
      <c r="A41" t="s">
        <v>178</v>
      </c>
      <c r="B41" t="s">
        <v>106</v>
      </c>
      <c r="C41" s="1">
        <v>38600</v>
      </c>
      <c r="D41" t="s">
        <v>5</v>
      </c>
      <c r="E41" t="s">
        <v>195</v>
      </c>
      <c r="F41" t="s">
        <v>107</v>
      </c>
    </row>
    <row r="42" spans="1:6" x14ac:dyDescent="0.2">
      <c r="A42" t="s">
        <v>175</v>
      </c>
      <c r="B42" t="s">
        <v>103</v>
      </c>
      <c r="C42" s="1">
        <v>37023</v>
      </c>
      <c r="D42" t="s">
        <v>7</v>
      </c>
      <c r="E42" t="s">
        <v>195</v>
      </c>
      <c r="F42" t="s">
        <v>110</v>
      </c>
    </row>
    <row r="43" spans="1:6" x14ac:dyDescent="0.2">
      <c r="A43" t="s">
        <v>121</v>
      </c>
      <c r="B43" t="s">
        <v>9</v>
      </c>
      <c r="C43" s="1">
        <v>42216</v>
      </c>
      <c r="D43" t="s">
        <v>7</v>
      </c>
      <c r="E43" t="s">
        <v>183</v>
      </c>
      <c r="F43" t="s">
        <v>49</v>
      </c>
    </row>
    <row r="44" spans="1:6" x14ac:dyDescent="0.2">
      <c r="A44" t="s">
        <v>172</v>
      </c>
      <c r="B44" t="s">
        <v>97</v>
      </c>
      <c r="C44" s="1">
        <v>35104</v>
      </c>
      <c r="D44" t="s">
        <v>5</v>
      </c>
      <c r="E44" t="s">
        <v>183</v>
      </c>
      <c r="F44" t="s">
        <v>113</v>
      </c>
    </row>
    <row r="45" spans="1:6" x14ac:dyDescent="0.2">
      <c r="A45" t="s">
        <v>150</v>
      </c>
      <c r="B45" t="s">
        <v>35</v>
      </c>
      <c r="C45" s="1">
        <v>35395</v>
      </c>
      <c r="D45" t="s">
        <v>6</v>
      </c>
      <c r="E45" t="s">
        <v>195</v>
      </c>
      <c r="F45" t="s">
        <v>75</v>
      </c>
    </row>
    <row r="46" spans="1:6" x14ac:dyDescent="0.2">
      <c r="A46" t="s">
        <v>173</v>
      </c>
      <c r="B46" t="s">
        <v>101</v>
      </c>
      <c r="C46" s="1">
        <v>41293</v>
      </c>
      <c r="D46" t="s">
        <v>5</v>
      </c>
      <c r="E46" t="s">
        <v>183</v>
      </c>
      <c r="F46" t="s">
        <v>112</v>
      </c>
    </row>
    <row r="47" spans="1:6" x14ac:dyDescent="0.2">
      <c r="A47" t="s">
        <v>134</v>
      </c>
      <c r="B47" t="s">
        <v>21</v>
      </c>
      <c r="C47" s="1">
        <v>36305</v>
      </c>
      <c r="D47" t="s">
        <v>5</v>
      </c>
      <c r="E47" t="s">
        <v>195</v>
      </c>
      <c r="F47" t="s">
        <v>61</v>
      </c>
    </row>
    <row r="48" spans="1:6" x14ac:dyDescent="0.2">
      <c r="A48" t="s">
        <v>126</v>
      </c>
      <c r="B48" t="s">
        <v>15</v>
      </c>
      <c r="C48" s="1">
        <v>40103</v>
      </c>
      <c r="D48" t="s">
        <v>5</v>
      </c>
      <c r="E48" t="s">
        <v>183</v>
      </c>
      <c r="F48" t="s">
        <v>55</v>
      </c>
    </row>
    <row r="49" spans="1:6" x14ac:dyDescent="0.2">
      <c r="A49" t="s">
        <v>131</v>
      </c>
      <c r="B49" t="s">
        <v>95</v>
      </c>
      <c r="C49" s="1">
        <v>38600</v>
      </c>
      <c r="D49" t="s">
        <v>7</v>
      </c>
      <c r="E49" t="s">
        <v>183</v>
      </c>
      <c r="F49" t="s">
        <v>98</v>
      </c>
    </row>
    <row r="50" spans="1:6" x14ac:dyDescent="0.2">
      <c r="A50" t="s">
        <v>158</v>
      </c>
      <c r="B50" t="s">
        <v>41</v>
      </c>
      <c r="C50" s="1">
        <v>40920</v>
      </c>
      <c r="D50" t="s">
        <v>6</v>
      </c>
      <c r="E50" t="s">
        <v>195</v>
      </c>
      <c r="F50" t="s">
        <v>80</v>
      </c>
    </row>
    <row r="51" spans="1:6" x14ac:dyDescent="0.2">
      <c r="A51" t="s">
        <v>174</v>
      </c>
      <c r="B51" t="s">
        <v>102</v>
      </c>
      <c r="C51" s="1">
        <v>42266</v>
      </c>
      <c r="D51" t="s">
        <v>6</v>
      </c>
      <c r="E51" t="s">
        <v>183</v>
      </c>
      <c r="F51" t="s">
        <v>111</v>
      </c>
    </row>
    <row r="52" spans="1:6" x14ac:dyDescent="0.2">
      <c r="A52" t="s">
        <v>130</v>
      </c>
      <c r="B52" t="s">
        <v>93</v>
      </c>
      <c r="C52" s="1">
        <v>35104</v>
      </c>
      <c r="D52" t="s">
        <v>5</v>
      </c>
      <c r="E52" t="s">
        <v>195</v>
      </c>
      <c r="F52" t="s">
        <v>86</v>
      </c>
    </row>
    <row r="53" spans="1:6" x14ac:dyDescent="0.2">
      <c r="A53" t="s">
        <v>171</v>
      </c>
      <c r="B53" t="s">
        <v>95</v>
      </c>
      <c r="C53" s="1">
        <v>38600</v>
      </c>
      <c r="D53" t="s">
        <v>6</v>
      </c>
      <c r="E53" t="s">
        <v>195</v>
      </c>
      <c r="F53" t="s">
        <v>114</v>
      </c>
    </row>
    <row r="54" spans="1:6" x14ac:dyDescent="0.2">
      <c r="A54" t="s">
        <v>159</v>
      </c>
      <c r="B54" t="s">
        <v>42</v>
      </c>
      <c r="C54" s="1">
        <v>41293</v>
      </c>
      <c r="D54" t="s">
        <v>5</v>
      </c>
      <c r="E54" t="s">
        <v>183</v>
      </c>
      <c r="F54" t="s">
        <v>81</v>
      </c>
    </row>
    <row r="55" spans="1:6" x14ac:dyDescent="0.2">
      <c r="A55" t="s">
        <v>128</v>
      </c>
      <c r="B55" t="s">
        <v>17</v>
      </c>
      <c r="C55" s="1">
        <v>36146</v>
      </c>
      <c r="D55" t="s">
        <v>5</v>
      </c>
      <c r="E55" t="s">
        <v>195</v>
      </c>
      <c r="F55" t="s">
        <v>57</v>
      </c>
    </row>
    <row r="56" spans="1:6" x14ac:dyDescent="0.2">
      <c r="A56" t="s">
        <v>144</v>
      </c>
      <c r="B56" t="s">
        <v>29</v>
      </c>
      <c r="C56" s="1">
        <v>41941</v>
      </c>
      <c r="D56" t="s">
        <v>6</v>
      </c>
      <c r="E56" t="s">
        <v>195</v>
      </c>
      <c r="F56" t="s">
        <v>69</v>
      </c>
    </row>
    <row r="57" spans="1:6" x14ac:dyDescent="0.2">
      <c r="A57" t="s">
        <v>146</v>
      </c>
      <c r="B57" t="s">
        <v>31</v>
      </c>
      <c r="C57" s="1">
        <v>38684</v>
      </c>
      <c r="D57" t="s">
        <v>5</v>
      </c>
      <c r="E57" t="s">
        <v>183</v>
      </c>
      <c r="F57" t="s">
        <v>71</v>
      </c>
    </row>
    <row r="58" spans="1:6" x14ac:dyDescent="0.2">
      <c r="A58" t="s">
        <v>180</v>
      </c>
      <c r="B58" t="s">
        <v>20</v>
      </c>
      <c r="C58" s="1">
        <v>39434</v>
      </c>
      <c r="D58" t="s">
        <v>5</v>
      </c>
      <c r="E58" t="s">
        <v>183</v>
      </c>
      <c r="F58" t="s">
        <v>60</v>
      </c>
    </row>
    <row r="59" spans="1:6" x14ac:dyDescent="0.2">
      <c r="A59" t="s">
        <v>166</v>
      </c>
      <c r="B59" t="s">
        <v>89</v>
      </c>
      <c r="C59" s="1">
        <v>41658</v>
      </c>
      <c r="D59" t="s">
        <v>5</v>
      </c>
      <c r="E59" t="s">
        <v>195</v>
      </c>
      <c r="F59" t="s">
        <v>119</v>
      </c>
    </row>
    <row r="60" spans="1:6" x14ac:dyDescent="0.2">
      <c r="A60" t="s">
        <v>167</v>
      </c>
      <c r="B60" t="s">
        <v>90</v>
      </c>
      <c r="C60" s="1">
        <v>41171</v>
      </c>
      <c r="D60" t="s">
        <v>6</v>
      </c>
      <c r="E60" t="s">
        <v>183</v>
      </c>
      <c r="F60" t="s">
        <v>118</v>
      </c>
    </row>
    <row r="61" spans="1:6" x14ac:dyDescent="0.2">
      <c r="A61" t="s">
        <v>148</v>
      </c>
      <c r="B61" t="s">
        <v>33</v>
      </c>
      <c r="C61" s="1">
        <v>37241</v>
      </c>
      <c r="D61" t="s">
        <v>5</v>
      </c>
      <c r="E61" t="s">
        <v>183</v>
      </c>
      <c r="F61" t="s">
        <v>73</v>
      </c>
    </row>
    <row r="62" spans="1:6" x14ac:dyDescent="0.2">
      <c r="A62" t="s">
        <v>155</v>
      </c>
      <c r="B62" t="s">
        <v>39</v>
      </c>
      <c r="C62" s="1">
        <v>39395</v>
      </c>
      <c r="D62" t="s">
        <v>5</v>
      </c>
      <c r="E62" t="s">
        <v>183</v>
      </c>
      <c r="F62" t="s">
        <v>78</v>
      </c>
    </row>
    <row r="63" spans="1:6" x14ac:dyDescent="0.2">
      <c r="A63" t="s">
        <v>152</v>
      </c>
      <c r="B63" t="s">
        <v>37</v>
      </c>
      <c r="C63" s="1">
        <f ca="1">TODAY()-30</f>
        <v>45138</v>
      </c>
      <c r="D63" t="s">
        <v>5</v>
      </c>
      <c r="E63" t="s">
        <v>183</v>
      </c>
      <c r="F63" t="s">
        <v>77</v>
      </c>
    </row>
    <row r="64" spans="1:6" x14ac:dyDescent="0.2">
      <c r="A64" t="s">
        <v>176</v>
      </c>
      <c r="B64" t="s">
        <v>104</v>
      </c>
      <c r="C64" s="1">
        <f ca="1">TODAY()-45</f>
        <v>45123</v>
      </c>
      <c r="D64" t="s">
        <v>5</v>
      </c>
      <c r="E64" t="s">
        <v>195</v>
      </c>
      <c r="F64" t="s">
        <v>109</v>
      </c>
    </row>
    <row r="65" spans="1:6" x14ac:dyDescent="0.2">
      <c r="A65" t="s">
        <v>163</v>
      </c>
      <c r="B65" t="s">
        <v>45</v>
      </c>
      <c r="C65" s="1">
        <f ca="1">TODAY()-65</f>
        <v>45103</v>
      </c>
      <c r="D65" t="s">
        <v>5</v>
      </c>
      <c r="E65" t="s">
        <v>195</v>
      </c>
      <c r="F65" t="s">
        <v>84</v>
      </c>
    </row>
    <row r="66" spans="1:6" x14ac:dyDescent="0.2">
      <c r="A66" t="s">
        <v>165</v>
      </c>
      <c r="B66" t="s">
        <v>47</v>
      </c>
      <c r="C66" s="1">
        <f ca="1">TODAY()-120</f>
        <v>45048</v>
      </c>
      <c r="D66" t="s">
        <v>5</v>
      </c>
      <c r="E66" t="s">
        <v>195</v>
      </c>
      <c r="F6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Upload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Mthabisi Munyariri</cp:lastModifiedBy>
  <dcterms:created xsi:type="dcterms:W3CDTF">2015-09-05T21:42:28Z</dcterms:created>
  <dcterms:modified xsi:type="dcterms:W3CDTF">2023-08-30T14:42:41Z</dcterms:modified>
</cp:coreProperties>
</file>