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시트1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fiercebiotech.com/medtech/ginkgo-bioworks-picks-bitomes-ai-add-continuous-metabolite-monitoring-cell-engineering" TargetMode="External"/><Relationship Id="rId42" Type="http://schemas.openxmlformats.org/officeDocument/2006/relationships/hyperlink" Target="https://www.forbes.com/sites/gilpress/2022/05/29/what-is-ai-understanding-the-real-world-impact-of-artificial-intelligence/" TargetMode="External"/><Relationship Id="rId41" Type="http://schemas.openxmlformats.org/officeDocument/2006/relationships/hyperlink" Target="https://directorsblog.nih.gov/2022/06/07/using-artificial-intelligence-to-advance-understanding-of-long-covid-syndrome/" TargetMode="External"/><Relationship Id="rId44" Type="http://schemas.openxmlformats.org/officeDocument/2006/relationships/hyperlink" Target="https://www.businesswire.com/news/home/20220608006193/en/Renesas-to-Acquire-Reality-AI-to-Bring-Advanced-Signal-Processing-and-Intelligence-to-the-Endpoint" TargetMode="External"/><Relationship Id="rId43" Type="http://schemas.openxmlformats.org/officeDocument/2006/relationships/hyperlink" Target="https://aithority.com/machine-learning/sentiero-ventures-makes-750000-investment-in-geminus-ai-a-first-principles-ai-modelling-platform/" TargetMode="External"/><Relationship Id="rId46" Type="http://schemas.openxmlformats.org/officeDocument/2006/relationships/hyperlink" Target="https://www.digitalcommerce360.com/2022/06/08/sponsored-content-3-proven-ai-powered-strategies-that-can-help-you-boost-your-ecommerce-revenue-in-less-than-90-days/" TargetMode="External"/><Relationship Id="rId45" Type="http://schemas.openxmlformats.org/officeDocument/2006/relationships/hyperlink" Target="https://www.axios.com/2022/06/07/ai-gun-detection-school-shootings" TargetMode="External"/><Relationship Id="rId48" Type="http://schemas.openxmlformats.org/officeDocument/2006/relationships/hyperlink" Target="https://securitybrief.com.au/story/fortinet-introduces-self-learning-ai-capabilities" TargetMode="External"/><Relationship Id="rId47" Type="http://schemas.openxmlformats.org/officeDocument/2006/relationships/hyperlink" Target="https://cs.illinois.edu/news/12-illinois-cs-or-affiliated-faculty-earn-c3ai-dti-funded-projects-focused-on-ai-to-transform-cybersecurity-and-secure-critical-infrastructure" TargetMode="External"/><Relationship Id="rId49" Type="http://schemas.openxmlformats.org/officeDocument/2006/relationships/hyperlink" Target="https://www.theregister.com/2022/06/07/thaler_ai_copyright/" TargetMode="External"/><Relationship Id="rId100" Type="http://schemas.openxmlformats.org/officeDocument/2006/relationships/drawing" Target="../drawings/drawing1.xml"/><Relationship Id="rId31" Type="http://schemas.openxmlformats.org/officeDocument/2006/relationships/hyperlink" Target="https://www.science.org/content/article/technology-spying-you-new-ai-could-prevent-eavesdropping" TargetMode="External"/><Relationship Id="rId30" Type="http://schemas.openxmlformats.org/officeDocument/2006/relationships/hyperlink" Target="https://techcrunch.com/2022/06/04/perceptron-robots-that-feel-pain-and-ai-that-predicts-soccer-players-movements/" TargetMode="External"/><Relationship Id="rId33" Type="http://schemas.openxmlformats.org/officeDocument/2006/relationships/hyperlink" Target="https://www.darkreading.com/dr-tech/harnessing-ai-to-proactively-thwart-threats" TargetMode="External"/><Relationship Id="rId32" Type="http://schemas.openxmlformats.org/officeDocument/2006/relationships/hyperlink" Target="https://www.scmagazine.com/editorial/analysis/rsac/is-ai-still-emerging-or-is-it-already-here-how-rsa-attendees-view-its-role-listen" TargetMode="External"/><Relationship Id="rId35" Type="http://schemas.openxmlformats.org/officeDocument/2006/relationships/hyperlink" Target="https://www.pymnts.com/artificial-intelligence-2/2022/ai-helps-businesses-tell-friend-from-foe/" TargetMode="External"/><Relationship Id="rId34" Type="http://schemas.openxmlformats.org/officeDocument/2006/relationships/hyperlink" Target="https://techcrunch.com/2022/06/07/crunch/" TargetMode="External"/><Relationship Id="rId37" Type="http://schemas.openxmlformats.org/officeDocument/2006/relationships/hyperlink" Target="https://www.prweb.com/releases/sharpencx_releases_holistic_artificial_intelligence_ai_platform/prweb18725128.htm" TargetMode="External"/><Relationship Id="rId36" Type="http://schemas.openxmlformats.org/officeDocument/2006/relationships/hyperlink" Target="https://www.news-medical.net/news/20220609/Insilico-Medicine-plans-to-launch-a-fully-automated-AI-driven-robotics-lab-for-drug-discovery.aspx" TargetMode="External"/><Relationship Id="rId39" Type="http://schemas.openxmlformats.org/officeDocument/2006/relationships/hyperlink" Target="https://www.sciencedaily.com/releases/2022/06/220607121024.htm" TargetMode="External"/><Relationship Id="rId38" Type="http://schemas.openxmlformats.org/officeDocument/2006/relationships/hyperlink" Target="https://phys.org/news/2022-06-whale-images-artificial-intelligence.html" TargetMode="External"/><Relationship Id="rId20" Type="http://schemas.openxmlformats.org/officeDocument/2006/relationships/hyperlink" Target="https://www.forbes.com/sites/amyshoenthal/2022/06/06/the-ai-leader-trying-to-bring-more-latin-american-women-into-the-tech-industry/" TargetMode="External"/><Relationship Id="rId22" Type="http://schemas.openxmlformats.org/officeDocument/2006/relationships/hyperlink" Target="https://www.bloomberg.com/opinion/articles/2022-06-09/ai-deference-it-s-too-risky-to-put-all-our-trust-in-algorithms" TargetMode="External"/><Relationship Id="rId21" Type="http://schemas.openxmlformats.org/officeDocument/2006/relationships/hyperlink" Target="https://www.prnewswire.com/news-releases/netradyne-named-to-forbes-ai-50-list-of-top-artificial-intelligence-companies-of-2022-301563547.html" TargetMode="External"/><Relationship Id="rId24" Type="http://schemas.openxmlformats.org/officeDocument/2006/relationships/hyperlink" Target="https://techcrunch.com/2022/06/08/ai-platform-continual-raises-14-5m-series-a-and-comes-out-of-beta/" TargetMode="External"/><Relationship Id="rId23" Type="http://schemas.openxmlformats.org/officeDocument/2006/relationships/hyperlink" Target="https://www.unite.ai/key-findings-from-lxts-the-roi-of-high-quality-ai-training-data-report/" TargetMode="External"/><Relationship Id="rId26" Type="http://schemas.openxmlformats.org/officeDocument/2006/relationships/hyperlink" Target="https://www.theverge.com/2022/6/6/23156318/artificial-intelligence-nate-app-ecommerce-go-read-this" TargetMode="External"/><Relationship Id="rId25" Type="http://schemas.openxmlformats.org/officeDocument/2006/relationships/hyperlink" Target="https://venturebeat.com/2022/06/08/genesys-brings-more-ai-to-cx-with-pointillist-contact-center-optimizations/" TargetMode="External"/><Relationship Id="rId28" Type="http://schemas.openxmlformats.org/officeDocument/2006/relationships/hyperlink" Target="https://medcitynews.com/2022/06/the-state-of-ai-in-drug-discovery/" TargetMode="External"/><Relationship Id="rId27" Type="http://schemas.openxmlformats.org/officeDocument/2006/relationships/hyperlink" Target="https://www.inc.com/xintian-tina-wang/pinterest-the-yes-artificial-intelligence-online-shopping.html" TargetMode="External"/><Relationship Id="rId29" Type="http://schemas.openxmlformats.org/officeDocument/2006/relationships/hyperlink" Target="https://petapixel.com/2022/06/08/picsart-adds-ai-enhancement-tool-to-upscale-and-improve-photos/" TargetMode="External"/><Relationship Id="rId95" Type="http://schemas.openxmlformats.org/officeDocument/2006/relationships/hyperlink" Target="https://venturebeat.com/2022/05/21/ai-in-robotics-problems-and-solutions/" TargetMode="External"/><Relationship Id="rId94" Type="http://schemas.openxmlformats.org/officeDocument/2006/relationships/hyperlink" Target="https://www.wired.com/story/minecraft-ai-code-microsoft/" TargetMode="External"/><Relationship Id="rId97" Type="http://schemas.openxmlformats.org/officeDocument/2006/relationships/hyperlink" Target="https://www.technologyreview.com/2022/05/13/1052223/guide-ai-act-europe/" TargetMode="External"/><Relationship Id="rId96" Type="http://schemas.openxmlformats.org/officeDocument/2006/relationships/hyperlink" Target="https://www.science.org/content/article/microchips-mimic-human-brain-could-make-ai-far-more-energy-efficient" TargetMode="External"/><Relationship Id="rId11" Type="http://schemas.openxmlformats.org/officeDocument/2006/relationships/hyperlink" Target="https://www.datanami.com/2022/06/08/europes-ai-act-would-regulate-tech-globally/" TargetMode="External"/><Relationship Id="rId99" Type="http://schemas.openxmlformats.org/officeDocument/2006/relationships/hyperlink" Target="https://spectrum.ieee.org/superintelligence-future-life-institute-contest" TargetMode="External"/><Relationship Id="rId10" Type="http://schemas.openxmlformats.org/officeDocument/2006/relationships/hyperlink" Target="https://www.businesswire.com/news/home/20220608005361/en/AI-Experts-to-Discuss-How-Artificial-Intelligence-is-Powering-Manufacturing-at-Automate-2022" TargetMode="External"/><Relationship Id="rId98" Type="http://schemas.openxmlformats.org/officeDocument/2006/relationships/hyperlink" Target="https://www.newscientist.com/article/2322056-will-ai-text-to-image-generators-put-illustrators-out-of-a-job/" TargetMode="External"/><Relationship Id="rId13" Type="http://schemas.openxmlformats.org/officeDocument/2006/relationships/hyperlink" Target="https://www.technologyreview.com/2022/06/08/1053250/download-malaysia-lgbtq-activists-4chans-toxic-ai/" TargetMode="External"/><Relationship Id="rId12" Type="http://schemas.openxmlformats.org/officeDocument/2006/relationships/hyperlink" Target="https://searchengineland.com/how-ai-will-change-the-future-of-search-engine-optimization-385543" TargetMode="External"/><Relationship Id="rId91" Type="http://schemas.openxmlformats.org/officeDocument/2006/relationships/hyperlink" Target="https://techcrunch.com/2022/05/30/one-ai-raises-8m-to-curate-business-specific-nlp-models/" TargetMode="External"/><Relationship Id="rId90" Type="http://schemas.openxmlformats.org/officeDocument/2006/relationships/hyperlink" Target="https://www.cnbc.com/2022/05/26/china-and-europe-are-leading-the-push-to-regulate-ai.html" TargetMode="External"/><Relationship Id="rId93" Type="http://schemas.openxmlformats.org/officeDocument/2006/relationships/hyperlink" Target="https://www.cnbc.com/2022/05/12/why-mark-cuban-predicts-ai-will-dominate-the-future-workplace.html" TargetMode="External"/><Relationship Id="rId92" Type="http://schemas.openxmlformats.org/officeDocument/2006/relationships/hyperlink" Target="https://venturebeat.com/2022/05/13/report-5-key-trends-for-ais-future/" TargetMode="External"/><Relationship Id="rId15" Type="http://schemas.openxmlformats.org/officeDocument/2006/relationships/hyperlink" Target="https://www.informationweek.com/big-data/it-s-time-to-recalibrate-our-ai-expectations" TargetMode="External"/><Relationship Id="rId14" Type="http://schemas.openxmlformats.org/officeDocument/2006/relationships/hyperlink" Target="https://www.globenewswire.com/news-release/2022/06/08/2458374/0/en/Global-Artificial-Intelligence-AI-Partnering-Deal-Terms-and-Agreements-Report-2022-Latest-AI-Oligonucletides-Including-Aptamers-Agreements-Announced-in-the-Healthcare-Sectors.html" TargetMode="External"/><Relationship Id="rId17" Type="http://schemas.openxmlformats.org/officeDocument/2006/relationships/hyperlink" Target="https://gizmodo.com/seinfeld-dall-e-ai-artworks-nightmares-1849028244" TargetMode="External"/><Relationship Id="rId16" Type="http://schemas.openxmlformats.org/officeDocument/2006/relationships/hyperlink" Target="https://siliconangle.com/2022/06/08/manage-artificial-intelligence-risk-security-focus-five-priorities/" TargetMode="External"/><Relationship Id="rId19" Type="http://schemas.openxmlformats.org/officeDocument/2006/relationships/hyperlink" Target="https://www.datanami.com/2022/06/08/datarobot-introduces-expanded-ai-cloud-capabilities-and-tools/" TargetMode="External"/><Relationship Id="rId18" Type="http://schemas.openxmlformats.org/officeDocument/2006/relationships/hyperlink" Target="https://www.darkreading.com/threat-intelligence/concentric-concentric-how-to-maximize-your-ai-returns-in-and-out-of-the-soc" TargetMode="External"/><Relationship Id="rId84" Type="http://schemas.openxmlformats.org/officeDocument/2006/relationships/hyperlink" Target="https://techcrunch.com/2022/05/13/deepminds-new-ai-can-perform-over-600-tasks-from-playing-games-to-controlling-robots/" TargetMode="External"/><Relationship Id="rId83" Type="http://schemas.openxmlformats.org/officeDocument/2006/relationships/hyperlink" Target="https://www.wired.com/story/google-voice-assistant-future/" TargetMode="External"/><Relationship Id="rId86" Type="http://schemas.openxmlformats.org/officeDocument/2006/relationships/hyperlink" Target="https://futurism.com/the-byte/google-deepmind-agi" TargetMode="External"/><Relationship Id="rId85" Type="http://schemas.openxmlformats.org/officeDocument/2006/relationships/hyperlink" Target="https://www.inc.com/arvind-krishna/artificial-intelligence-innovation-future-opportunity-technology.html" TargetMode="External"/><Relationship Id="rId88" Type="http://schemas.openxmlformats.org/officeDocument/2006/relationships/hyperlink" Target="https://www.forbes.com/sites/helenpopkin/2022/05/06/ai-50-2022-north-americas-top-ai-companies-shaping-the-future/" TargetMode="External"/><Relationship Id="rId87" Type="http://schemas.openxmlformats.org/officeDocument/2006/relationships/hyperlink" Target="https://warontherocks.com/2022/05/is-artificial-intelligence-made-in-humanitys-image-lessons-for-an-ai-military-education/" TargetMode="External"/><Relationship Id="rId89" Type="http://schemas.openxmlformats.org/officeDocument/2006/relationships/hyperlink" Target="https://www.technologyreview.com/2022/05/25/1052695/dark-secret-cute-ai-animal-images-dalle-openai-imagen-google/" TargetMode="External"/><Relationship Id="rId80" Type="http://schemas.openxmlformats.org/officeDocument/2006/relationships/hyperlink" Target="https://www.forbes.com/lists/ai50/" TargetMode="External"/><Relationship Id="rId82" Type="http://schemas.openxmlformats.org/officeDocument/2006/relationships/hyperlink" Target="https://news.mit.edu/2022/day-ai-brings-digital-literacy-classrooms-0601" TargetMode="External"/><Relationship Id="rId81" Type="http://schemas.openxmlformats.org/officeDocument/2006/relationships/hyperlink" Target="https://www.prnewswire.com/news-releases/sapiaai-adds-globally-renowned-research-psychologist-dr-richard-landers-to-its-expert-advisory-board-301564485.html" TargetMode="External"/><Relationship Id="rId1" Type="http://schemas.openxmlformats.org/officeDocument/2006/relationships/hyperlink" Target="https://fortune.com/2022/06/08/artificial-intelligence-innovation-efficiency/" TargetMode="External"/><Relationship Id="rId2" Type="http://schemas.openxmlformats.org/officeDocument/2006/relationships/hyperlink" Target="https://foundr.com/articles/marketing/ai-improve-lead-generation" TargetMode="External"/><Relationship Id="rId3" Type="http://schemas.openxmlformats.org/officeDocument/2006/relationships/hyperlink" Target="https://www.rochester.edu/newscenter/play-a-bach-using-artificial-intelligence-524452/" TargetMode="External"/><Relationship Id="rId4" Type="http://schemas.openxmlformats.org/officeDocument/2006/relationships/hyperlink" Target="https://www.newscientist.com/article/mg25433902-100-ai-should-be-seen-as-an-ally-to-human-mathematicians-not-a-threat/" TargetMode="External"/><Relationship Id="rId9" Type="http://schemas.openxmlformats.org/officeDocument/2006/relationships/hyperlink" Target="https://www.theverge.com/2022/6/8/23159465/youtuber-ai-bot-pol-gpt-4chan-yannic-kilcher-ethics" TargetMode="External"/><Relationship Id="rId5" Type="http://schemas.openxmlformats.org/officeDocument/2006/relationships/hyperlink" Target="https://www.datamation.com/artificial-intelligence/bcg-path-ethical-ai/" TargetMode="External"/><Relationship Id="rId6" Type="http://schemas.openxmlformats.org/officeDocument/2006/relationships/hyperlink" Target="https://jalopnik.com/lets-force-an-ai-to-design-us-some-cars-1849036473" TargetMode="External"/><Relationship Id="rId7" Type="http://schemas.openxmlformats.org/officeDocument/2006/relationships/hyperlink" Target="https://mitsloan.mit.edu/ideas-made-to-matter/why-its-time-data-centric-artificial-intelligence" TargetMode="External"/><Relationship Id="rId8" Type="http://schemas.openxmlformats.org/officeDocument/2006/relationships/hyperlink" Target="https://governmentciomedia.com/dod-cdao-defines-ai-goals-warfighter-support" TargetMode="External"/><Relationship Id="rId73" Type="http://schemas.openxmlformats.org/officeDocument/2006/relationships/hyperlink" Target="https://www.healthcareitnews.com/news/asia/ge-healthcare-national-cancer-centre-singapore-collaborate-new-ai-cancer-care-solutions" TargetMode="External"/><Relationship Id="rId72" Type="http://schemas.openxmlformats.org/officeDocument/2006/relationships/hyperlink" Target="https://techcrunch.com/2022/05/19/ais-role-is-poised-to-change-monumentally-in-2022-and-beyond/" TargetMode="External"/><Relationship Id="rId75" Type="http://schemas.openxmlformats.org/officeDocument/2006/relationships/hyperlink" Target="https://www.technologyreview.com/2022/05/23/1052627/deepmind-gato-ai-model-hype/" TargetMode="External"/><Relationship Id="rId74" Type="http://schemas.openxmlformats.org/officeDocument/2006/relationships/hyperlink" Target="https://executivegov.com/2022/06/uk-defense-ministry-includes-ai-hypersonics-in-science-and-tech-portfolio/" TargetMode="External"/><Relationship Id="rId77" Type="http://schemas.openxmlformats.org/officeDocument/2006/relationships/hyperlink" Target="https://www.inc.com/ben-sherry/artificial-intelligence-hospitality-industry.html" TargetMode="External"/><Relationship Id="rId76" Type="http://schemas.openxmlformats.org/officeDocument/2006/relationships/hyperlink" Target="https://news.northeastern.edu/2022/06/07/a-i-clones-val-kilmers-voice-in-top-gun/" TargetMode="External"/><Relationship Id="rId79" Type="http://schemas.openxmlformats.org/officeDocument/2006/relationships/hyperlink" Target="https://fortune.com/2022/05/24/u-s-policies-a-i-marketplace/" TargetMode="External"/><Relationship Id="rId78" Type="http://schemas.openxmlformats.org/officeDocument/2006/relationships/hyperlink" Target="https://www.thehindu.com/sci-tech/science/crackling-or-desolate-ai-trained-to-hear-corals-sounds-of-life/article65506634.ece" TargetMode="External"/><Relationship Id="rId71" Type="http://schemas.openxmlformats.org/officeDocument/2006/relationships/hyperlink" Target="https://www.sciencedaily.com/releases/2022/06/220601200018.htm" TargetMode="External"/><Relationship Id="rId70" Type="http://schemas.openxmlformats.org/officeDocument/2006/relationships/hyperlink" Target="https://www.deccanherald.com/business/business-news/centre-of-excellence-in-ai-to-come-up-in-bengaluru-1116489.html" TargetMode="External"/><Relationship Id="rId62" Type="http://schemas.openxmlformats.org/officeDocument/2006/relationships/hyperlink" Target="https://www.prnewswire.com/news-releases/ai-in-fintech-market-to-be-worth-41-16-billion-by-2030-grand-view-research-inc-301563867.html" TargetMode="External"/><Relationship Id="rId61" Type="http://schemas.openxmlformats.org/officeDocument/2006/relationships/hyperlink" Target="https://www.cnn.com/videos/us/2022/06/07/simon-cowell-performs-onstage-americas-got-talent-deepfake-orig-aw.cnn" TargetMode="External"/><Relationship Id="rId64" Type="http://schemas.openxmlformats.org/officeDocument/2006/relationships/hyperlink" Target="https://messari.io/article/alethea-ai-intelligent-nfts" TargetMode="External"/><Relationship Id="rId63" Type="http://schemas.openxmlformats.org/officeDocument/2006/relationships/hyperlink" Target="https://washingtonexec.com/2022/06/nci-transforms-to-empower-ai/" TargetMode="External"/><Relationship Id="rId66" Type="http://schemas.openxmlformats.org/officeDocument/2006/relationships/hyperlink" Target="https://www.crn.com/news/storage/pure-storage-nvidia-unveil-next-generation-of-their-ai-ready-infrastructure" TargetMode="External"/><Relationship Id="rId65" Type="http://schemas.openxmlformats.org/officeDocument/2006/relationships/hyperlink" Target="https://www.prnewswire.com/news-releases/cvpr-2022-program-to-reveal-new-research-on-computer-vision-ai-and-machine-learning-at-the-19---24-june-2022-global-conference-301564286.html" TargetMode="External"/><Relationship Id="rId68" Type="http://schemas.openxmlformats.org/officeDocument/2006/relationships/hyperlink" Target="https://www.prnewswire.com/news-releases/verta-inc-named-a-cool-vendor-in-ai-core-technologies-by-gartner-301563642.html" TargetMode="External"/><Relationship Id="rId67" Type="http://schemas.openxmlformats.org/officeDocument/2006/relationships/hyperlink" Target="https://www.bbc.com/news/uk-england-devon-61710706" TargetMode="External"/><Relationship Id="rId60" Type="http://schemas.openxmlformats.org/officeDocument/2006/relationships/hyperlink" Target="https://charlieintel.com/modern-warfare-2-ai-is-most-realistic-deadly-ever/181201/" TargetMode="External"/><Relationship Id="rId69" Type="http://schemas.openxmlformats.org/officeDocument/2006/relationships/hyperlink" Target="https://www.wired.com/story/satellite-images-ai-solve-problems-governments/" TargetMode="External"/><Relationship Id="rId51" Type="http://schemas.openxmlformats.org/officeDocument/2006/relationships/hyperlink" Target="https://fstoppers.com/post-production/heres-why-need-invest-ai-retouching-software-605431" TargetMode="External"/><Relationship Id="rId50" Type="http://schemas.openxmlformats.org/officeDocument/2006/relationships/hyperlink" Target="https://petapixel.com/2022/06/08/ai-editing-lets-this-wedding-photographer-focus-on-whats-important/" TargetMode="External"/><Relationship Id="rId53" Type="http://schemas.openxmlformats.org/officeDocument/2006/relationships/hyperlink" Target="https://www.wired.com/story/google-brain-ai-researcher-fired-tension/" TargetMode="External"/><Relationship Id="rId52" Type="http://schemas.openxmlformats.org/officeDocument/2006/relationships/hyperlink" Target="https://medcitynews.com/2022/06/biotech-startup-with-alphago-type-ai-approach-snags-30m/" TargetMode="External"/><Relationship Id="rId55" Type="http://schemas.openxmlformats.org/officeDocument/2006/relationships/hyperlink" Target="https://www.cfodive.com/news/cfos-should-use-ai-navigate-dark-horizons-scenario-planning-gartner/625069/" TargetMode="External"/><Relationship Id="rId54" Type="http://schemas.openxmlformats.org/officeDocument/2006/relationships/hyperlink" Target="https://www.govexec.com/technology/2022/06/govexec-daily-using-ai-predict-weather/367807/" TargetMode="External"/><Relationship Id="rId57" Type="http://schemas.openxmlformats.org/officeDocument/2006/relationships/hyperlink" Target="https://www.sdxcentral.com/articles/news/microsoft-urges-ai-diversity-focus-to-fight-cyberattacks/2022/06/" TargetMode="External"/><Relationship Id="rId56" Type="http://schemas.openxmlformats.org/officeDocument/2006/relationships/hyperlink" Target="https://venturebeat.com/2022/06/08/ai-powered-legal-ediscovery-helps-dig-through-data-at-scale/" TargetMode="External"/><Relationship Id="rId59" Type="http://schemas.openxmlformats.org/officeDocument/2006/relationships/hyperlink" Target="https://www.nextgov.com/emerging-tech/2022/06/patent-and-trademark-office-aims-partner-ai-emerging-tech-stakeholders/367851/" TargetMode="External"/><Relationship Id="rId58" Type="http://schemas.openxmlformats.org/officeDocument/2006/relationships/hyperlink" Target="https://www.theregister.com/2022/06/09/ai_jwst_morpheu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7.5"/>
    <col customWidth="1" min="2" max="2" width="9.0"/>
    <col customWidth="1" min="3" max="3" width="15.0"/>
    <col customWidth="1" min="4" max="4" width="63.38"/>
  </cols>
  <sheetData>
    <row r="1">
      <c r="A1" s="1" t="str">
        <f>IFERROR(__xludf.DUMMYFUNCTION("IMPORTFEED(""https://news.google.com/rss/search?q=&lt;AI&gt;"",""items"",True,100)"),"Title")</f>
        <v>Title</v>
      </c>
      <c r="B1" s="1" t="str">
        <f>IFERROR(__xludf.DUMMYFUNCTION("""COMPUTED_VALUE"""),"URL")</f>
        <v>URL</v>
      </c>
      <c r="C1" s="1" t="str">
        <f>IFERROR(__xludf.DUMMYFUNCTION("""COMPUTED_VALUE"""),"Date Created")</f>
        <v>Date Created</v>
      </c>
      <c r="D1" s="1" t="str">
        <f>IFERROR(__xludf.DUMMYFUNCTION("""COMPUTED_VALUE"""),"Summary")</f>
        <v>Summary</v>
      </c>
    </row>
    <row r="2">
      <c r="A2" s="1" t="str">
        <f>IFERROR(__xludf.DUMMYFUNCTION("""COMPUTED_VALUE"""),"How A.I. is being used as a tool for innovation, not just efficiency - Fortune")</f>
        <v>How A.I. is being used as a tool for innovation, not just efficiency - Fortune</v>
      </c>
      <c r="B2" s="2" t="str">
        <f>IFERROR(__xludf.DUMMYFUNCTION("""COMPUTED_VALUE"""),"https://fortune.com/2022/06/08/artificial-intelligence-innovation-efficiency/")</f>
        <v>https://fortune.com/2022/06/08/artificial-intelligence-innovation-efficiency/</v>
      </c>
      <c r="C2" s="1" t="str">
        <f>IFERROR(__xludf.DUMMYFUNCTION("""COMPUTED_VALUE"""),"Wed, 08 Jun 2022 21:00:00 GMT")</f>
        <v>Wed, 08 Jun 2022 21:00:00 GMT</v>
      </c>
      <c r="D2" s="1" t="str">
        <f>IFERROR(__xludf.DUMMYFUNCTION("""COMPUTED_VALUE"""),"How A.I. is being used as a tool for innovation, not just efficiency  
Fortune")</f>
        <v>How A.I. is being used as a tool for innovation, not just efficiency  
Fortune</v>
      </c>
    </row>
    <row r="3">
      <c r="A3" s="1" t="str">
        <f>IFERROR(__xludf.DUMMYFUNCTION("""COMPUTED_VALUE"""),"How Can AI Help Improve Lead Generation? - Foundr")</f>
        <v>How Can AI Help Improve Lead Generation? - Foundr</v>
      </c>
      <c r="B3" s="2" t="str">
        <f>IFERROR(__xludf.DUMMYFUNCTION("""COMPUTED_VALUE"""),"https://foundr.com/articles/marketing/ai-improve-lead-generation")</f>
        <v>https://foundr.com/articles/marketing/ai-improve-lead-generation</v>
      </c>
      <c r="C3" s="1" t="str">
        <f>IFERROR(__xludf.DUMMYFUNCTION("""COMPUTED_VALUE"""),"Wed, 08 Jun 2022 17:20:07 GMT")</f>
        <v>Wed, 08 Jun 2022 17:20:07 GMT</v>
      </c>
      <c r="D3" s="1" t="str">
        <f>IFERROR(__xludf.DUMMYFUNCTION("""COMPUTED_VALUE"""),"How Can AI Help Improve Lead Generation?  Foundr")</f>
        <v>How Can AI Help Improve Lead Generation?  Foundr</v>
      </c>
    </row>
    <row r="4">
      <c r="A4" s="1" t="str">
        <f>IFERROR(__xludf.DUMMYFUNCTION("""COMPUTED_VALUE"""),"Play a Bach duet with an AI counterpoint - University of Rochester")</f>
        <v>Play a Bach duet with an AI counterpoint - University of Rochester</v>
      </c>
      <c r="B4" s="2" t="str">
        <f>IFERROR(__xludf.DUMMYFUNCTION("""COMPUTED_VALUE"""),"https://www.rochester.edu/newscenter/play-a-bach-using-artificial-intelligence-524452/")</f>
        <v>https://www.rochester.edu/newscenter/play-a-bach-using-artificial-intelligence-524452/</v>
      </c>
      <c r="C4" s="1" t="str">
        <f>IFERROR(__xludf.DUMMYFUNCTION("""COMPUTED_VALUE"""),"Wed, 08 Jun 2022 16:45:39 GMT")</f>
        <v>Wed, 08 Jun 2022 16:45:39 GMT</v>
      </c>
      <c r="D4" s="1" t="str">
        <f>IFERROR(__xludf.DUMMYFUNCTION("""COMPUTED_VALUE"""),"Play a Bach duet with an AI counterpoint  University of Rochester")</f>
        <v>Play a Bach duet with an AI counterpoint  University of Rochester</v>
      </c>
    </row>
    <row r="5">
      <c r="A5" s="1" t="str">
        <f>IFERROR(__xludf.DUMMYFUNCTION("""COMPUTED_VALUE"""),"AI should be seen as an ally to human mathematicians, not a threat - New Scientist")</f>
        <v>AI should be seen as an ally to human mathematicians, not a threat - New Scientist</v>
      </c>
      <c r="B5" s="2" t="str">
        <f>IFERROR(__xludf.DUMMYFUNCTION("""COMPUTED_VALUE"""),"https://www.newscientist.com/article/mg25433902-100-ai-should-be-seen-as-an-ally-to-human-mathematicians-not-a-threat/")</f>
        <v>https://www.newscientist.com/article/mg25433902-100-ai-should-be-seen-as-an-ally-to-human-mathematicians-not-a-threat/</v>
      </c>
      <c r="C5" s="1" t="str">
        <f>IFERROR(__xludf.DUMMYFUNCTION("""COMPUTED_VALUE"""),"Wed, 08 Jun 2022 17:00:00 GMT")</f>
        <v>Wed, 08 Jun 2022 17:00:00 GMT</v>
      </c>
      <c r="D5" s="1" t="str">
        <f>IFERROR(__xludf.DUMMYFUNCTION("""COMPUTED_VALUE"""),"AI should be seen as an ally to human mathematicians, not a threat  New 
Scientist")</f>
        <v>AI should be seen as an ally to human mathematicians, not a threat  New 
Scientist</v>
      </c>
    </row>
    <row r="6">
      <c r="A6" s="1" t="str">
        <f>IFERROR(__xludf.DUMMYFUNCTION("""COMPUTED_VALUE"""),"BCG and the Path to Ethical AI - Datamation")</f>
        <v>BCG and the Path to Ethical AI - Datamation</v>
      </c>
      <c r="B6" s="2" t="str">
        <f>IFERROR(__xludf.DUMMYFUNCTION("""COMPUTED_VALUE"""),"https://www.datamation.com/artificial-intelligence/bcg-path-ethical-ai/")</f>
        <v>https://www.datamation.com/artificial-intelligence/bcg-path-ethical-ai/</v>
      </c>
      <c r="C6" s="1" t="str">
        <f>IFERROR(__xludf.DUMMYFUNCTION("""COMPUTED_VALUE"""),"Wed, 08 Jun 2022 21:30:17 GMT")</f>
        <v>Wed, 08 Jun 2022 21:30:17 GMT</v>
      </c>
      <c r="D6" s="1" t="str">
        <f>IFERROR(__xludf.DUMMYFUNCTION("""COMPUTED_VALUE"""),"BCG and the Path to Ethical AI  Datamation")</f>
        <v>BCG and the Path to Ethical AI  Datamation</v>
      </c>
    </row>
    <row r="7">
      <c r="A7" s="1" t="str">
        <f>IFERROR(__xludf.DUMMYFUNCTION("""COMPUTED_VALUE"""),"Let's Force an AI to Design Us Some Cars - Jalopnik")</f>
        <v>Let's Force an AI to Design Us Some Cars - Jalopnik</v>
      </c>
      <c r="B7" s="2" t="str">
        <f>IFERROR(__xludf.DUMMYFUNCTION("""COMPUTED_VALUE"""),"https://jalopnik.com/lets-force-an-ai-to-design-us-some-cars-1849036473")</f>
        <v>https://jalopnik.com/lets-force-an-ai-to-design-us-some-cars-1849036473</v>
      </c>
      <c r="C7" s="1" t="str">
        <f>IFERROR(__xludf.DUMMYFUNCTION("""COMPUTED_VALUE"""),"Wed, 08 Jun 2022 21:51:00 GMT")</f>
        <v>Wed, 08 Jun 2022 21:51:00 GMT</v>
      </c>
      <c r="D7" s="1" t="str">
        <f>IFERROR(__xludf.DUMMYFUNCTION("""COMPUTED_VALUE"""),"Let's Force an AI to Design Us Some Cars  Jalopnik")</f>
        <v>Let's Force an AI to Design Us Some Cars  Jalopnik</v>
      </c>
    </row>
    <row r="8">
      <c r="A8" s="1" t="str">
        <f>IFERROR(__xludf.DUMMYFUNCTION("""COMPUTED_VALUE"""),"Why it's time for “data-centric artificial intelligence” - MIT Sloan News")</f>
        <v>Why it's time for “data-centric artificial intelligence” - MIT Sloan News</v>
      </c>
      <c r="B8" s="2" t="str">
        <f>IFERROR(__xludf.DUMMYFUNCTION("""COMPUTED_VALUE"""),"https://mitsloan.mit.edu/ideas-made-to-matter/why-its-time-data-centric-artificial-intelligence")</f>
        <v>https://mitsloan.mit.edu/ideas-made-to-matter/why-its-time-data-centric-artificial-intelligence</v>
      </c>
      <c r="C8" s="1" t="str">
        <f>IFERROR(__xludf.DUMMYFUNCTION("""COMPUTED_VALUE"""),"Tue, 07 Jun 2022 16:15:07 GMT")</f>
        <v>Tue, 07 Jun 2022 16:15:07 GMT</v>
      </c>
      <c r="D8" s="1" t="str">
        <f>IFERROR(__xludf.DUMMYFUNCTION("""COMPUTED_VALUE"""),"Why it's time for “data-centric artificial intelligence”  MIT Sloan News")</f>
        <v>Why it's time for “data-centric artificial intelligence”  MIT Sloan News</v>
      </c>
    </row>
    <row r="9">
      <c r="A9" s="1" t="str">
        <f>IFERROR(__xludf.DUMMYFUNCTION("""COMPUTED_VALUE"""),"DOD CDAO Defines AI Goals For Warfighter Support - GovernmentCIO Media &amp; Research")</f>
        <v>DOD CDAO Defines AI Goals For Warfighter Support - GovernmentCIO Media &amp; Research</v>
      </c>
      <c r="B9" s="2" t="str">
        <f>IFERROR(__xludf.DUMMYFUNCTION("""COMPUTED_VALUE"""),"https://governmentciomedia.com/dod-cdao-defines-ai-goals-warfighter-support")</f>
        <v>https://governmentciomedia.com/dod-cdao-defines-ai-goals-warfighter-support</v>
      </c>
      <c r="C9" s="1" t="str">
        <f>IFERROR(__xludf.DUMMYFUNCTION("""COMPUTED_VALUE"""),"Wed, 08 Jun 2022 13:01:50 GMT")</f>
        <v>Wed, 08 Jun 2022 13:01:50 GMT</v>
      </c>
      <c r="D9" s="1" t="str">
        <f>IFERROR(__xludf.DUMMYFUNCTION("""COMPUTED_VALUE"""),"DOD CDAO Defines AI Goals For Warfighter Support  GovernmentCIO Media &amp; 
Research")</f>
        <v>DOD CDAO Defines AI Goals For Warfighter Support  GovernmentCIO Media &amp; 
Research</v>
      </c>
    </row>
    <row r="10">
      <c r="A10" s="1" t="str">
        <f>IFERROR(__xludf.DUMMYFUNCTION("""COMPUTED_VALUE"""),"YouTuber trains AI bot on 4chan's pile o' bile with entirely predictable results - The Verge")</f>
        <v>YouTuber trains AI bot on 4chan's pile o' bile with entirely predictable results - The Verge</v>
      </c>
      <c r="B10" s="2" t="str">
        <f>IFERROR(__xludf.DUMMYFUNCTION("""COMPUTED_VALUE"""),"https://www.theverge.com/2022/6/8/23159465/youtuber-ai-bot-pol-gpt-4chan-yannic-kilcher-ethics")</f>
        <v>https://www.theverge.com/2022/6/8/23159465/youtuber-ai-bot-pol-gpt-4chan-yannic-kilcher-ethics</v>
      </c>
      <c r="C10" s="1" t="str">
        <f>IFERROR(__xludf.DUMMYFUNCTION("""COMPUTED_VALUE"""),"Wed, 08 Jun 2022 14:39:18 GMT")</f>
        <v>Wed, 08 Jun 2022 14:39:18 GMT</v>
      </c>
      <c r="D10" s="1" t="str">
        <f>IFERROR(__xludf.DUMMYFUNCTION("""COMPUTED_VALUE"""),"YouTuber trains AI bot on 4chan's pile o' bile with entirely predictable 
results  The Verge")</f>
        <v>YouTuber trains AI bot on 4chan's pile o' bile with entirely predictable 
results  The Verge</v>
      </c>
    </row>
    <row r="11">
      <c r="A11" s="1" t="str">
        <f>IFERROR(__xludf.DUMMYFUNCTION("""COMPUTED_VALUE"""),"AI Experts to Discuss How Artificial Intelligence is Powering Manufacturing at Automate 2022 - Business Wire")</f>
        <v>AI Experts to Discuss How Artificial Intelligence is Powering Manufacturing at Automate 2022 - Business Wire</v>
      </c>
      <c r="B11" s="2" t="str">
        <f>IFERROR(__xludf.DUMMYFUNCTION("""COMPUTED_VALUE"""),"https://www.businesswire.com/news/home/20220608005361/en/AI-Experts-to-Discuss-How-Artificial-Intelligence-is-Powering-Manufacturing-at-Automate-2022")</f>
        <v>https://www.businesswire.com/news/home/20220608005361/en/AI-Experts-to-Discuss-How-Artificial-Intelligence-is-Powering-Manufacturing-at-Automate-2022</v>
      </c>
      <c r="C11" s="1" t="str">
        <f>IFERROR(__xludf.DUMMYFUNCTION("""COMPUTED_VALUE"""),"Wed, 08 Jun 2022 17:02:00 GMT")</f>
        <v>Wed, 08 Jun 2022 17:02:00 GMT</v>
      </c>
      <c r="D11" s="1" t="str">
        <f>IFERROR(__xludf.DUMMYFUNCTION("""COMPUTED_VALUE"""),"AI Experts to Discuss How Artificial Intelligence is Powering Manufacturing 
at Automate 2022  Business Wire")</f>
        <v>AI Experts to Discuss How Artificial Intelligence is Powering Manufacturing 
at Automate 2022  Business Wire</v>
      </c>
    </row>
    <row r="12">
      <c r="A12" s="1" t="str">
        <f>IFERROR(__xludf.DUMMYFUNCTION("""COMPUTED_VALUE"""),"Europe's AI Act Would Regulate Tech Globally - Datanami")</f>
        <v>Europe's AI Act Would Regulate Tech Globally - Datanami</v>
      </c>
      <c r="B12" s="2" t="str">
        <f>IFERROR(__xludf.DUMMYFUNCTION("""COMPUTED_VALUE"""),"https://www.datanami.com/2022/06/08/europes-ai-act-would-regulate-tech-globally/")</f>
        <v>https://www.datanami.com/2022/06/08/europes-ai-act-would-regulate-tech-globally/</v>
      </c>
      <c r="C12" s="1" t="str">
        <f>IFERROR(__xludf.DUMMYFUNCTION("""COMPUTED_VALUE"""),"Wed, 08 Jun 2022 20:42:56 GMT")</f>
        <v>Wed, 08 Jun 2022 20:42:56 GMT</v>
      </c>
      <c r="D12" s="1" t="str">
        <f>IFERROR(__xludf.DUMMYFUNCTION("""COMPUTED_VALUE"""),"Europe's AI Act Would Regulate Tech Globally  Datanami")</f>
        <v>Europe's AI Act Would Regulate Tech Globally  Datanami</v>
      </c>
    </row>
    <row r="13">
      <c r="A13" s="1" t="str">
        <f>IFERROR(__xludf.DUMMYFUNCTION("""COMPUTED_VALUE"""),"How AI will change the future of search engine optimization - Search Engine Land")</f>
        <v>How AI will change the future of search engine optimization - Search Engine Land</v>
      </c>
      <c r="B13" s="2" t="str">
        <f>IFERROR(__xludf.DUMMYFUNCTION("""COMPUTED_VALUE"""),"https://searchengineland.com/how-ai-will-change-the-future-of-search-engine-optimization-385543")</f>
        <v>https://searchengineland.com/how-ai-will-change-the-future-of-search-engine-optimization-385543</v>
      </c>
      <c r="C13" s="1" t="str">
        <f>IFERROR(__xludf.DUMMYFUNCTION("""COMPUTED_VALUE"""),"Wed, 08 Jun 2022 11:00:00 GMT")</f>
        <v>Wed, 08 Jun 2022 11:00:00 GMT</v>
      </c>
      <c r="D13" s="1" t="str">
        <f>IFERROR(__xludf.DUMMYFUNCTION("""COMPUTED_VALUE"""),"How AI will change the future of search engine optimization  Search Engine 
Land")</f>
        <v>How AI will change the future of search engine optimization  Search Engine 
Land</v>
      </c>
    </row>
    <row r="14">
      <c r="A14" s="1" t="str">
        <f>IFERROR(__xludf.DUMMYFUNCTION("""COMPUTED_VALUE"""),"The Download: Malaysia’s LGBTQ activists, and 4Chan’s toxic AI - MIT Technology Review")</f>
        <v>The Download: Malaysia’s LGBTQ activists, and 4Chan’s toxic AI - MIT Technology Review</v>
      </c>
      <c r="B14" s="2" t="str">
        <f>IFERROR(__xludf.DUMMYFUNCTION("""COMPUTED_VALUE"""),"https://www.technologyreview.com/2022/06/08/1053250/download-malaysia-lgbtq-activists-4chans-toxic-ai/")</f>
        <v>https://www.technologyreview.com/2022/06/08/1053250/download-malaysia-lgbtq-activists-4chans-toxic-ai/</v>
      </c>
      <c r="C14" s="1" t="str">
        <f>IFERROR(__xludf.DUMMYFUNCTION("""COMPUTED_VALUE"""),"Wed, 08 Jun 2022 13:39:58 GMT")</f>
        <v>Wed, 08 Jun 2022 13:39:58 GMT</v>
      </c>
      <c r="D14" s="1" t="str">
        <f>IFERROR(__xludf.DUMMYFUNCTION("""COMPUTED_VALUE"""),"The Download: Malaysia’s LGBTQ activists, and 4Chan’s toxic AI  MIT 
Technology Review")</f>
        <v>The Download: Malaysia’s LGBTQ activists, and 4Chan’s toxic AI  MIT 
Technology Review</v>
      </c>
    </row>
    <row r="15">
      <c r="A15" s="1" t="str">
        <f>IFERROR(__xludf.DUMMYFUNCTION("""COMPUTED_VALUE"""),"Global Artificial Intelligence (AI) Partnering Deal Terms and Agreements Report 2022: Latest AI, Oligonucletides Including Aptamers Agreements Announced in the Healthcare Sectors - GlobeNewswire")</f>
        <v>Global Artificial Intelligence (AI) Partnering Deal Terms and Agreements Report 2022: Latest AI, Oligonucletides Including Aptamers Agreements Announced in the Healthcare Sectors - GlobeNewswire</v>
      </c>
      <c r="B15" s="2" t="str">
        <f>IFERROR(__xludf.DUMMYFUNCTION("""COMPUTED_VALUE"""),"https://www.globenewswire.com/news-release/2022/06/08/2458374/0/en/Global-Artificial-Intelligence-AI-Partnering-Deal-Terms-and-Agreements-Report-2022-Latest-AI-Oligonucletides-Including-Aptamers-Agreements-Announced-in-the-Healthcare-Sectors.html")</f>
        <v>https://www.globenewswire.com/news-release/2022/06/08/2458374/0/en/Global-Artificial-Intelligence-AI-Partnering-Deal-Terms-and-Agreements-Report-2022-Latest-AI-Oligonucletides-Including-Aptamers-Agreements-Announced-in-the-Healthcare-Sectors.html</v>
      </c>
      <c r="C15" s="1" t="str">
        <f>IFERROR(__xludf.DUMMYFUNCTION("""COMPUTED_VALUE"""),"Wed, 08 Jun 2022 07:33:37 GMT")</f>
        <v>Wed, 08 Jun 2022 07:33:37 GMT</v>
      </c>
      <c r="D15" s="1" t="str">
        <f>IFERROR(__xludf.DUMMYFUNCTION("""COMPUTED_VALUE"""),"Global Artificial Intelligence (AI) Partnering Deal Terms and Agreements 
Report 2022: Latest AI, Oligonucletides Including Aptamers Agreements 
Announced in the Healthcare Sectors  GlobeNewswire")</f>
        <v>Global Artificial Intelligence (AI) Partnering Deal Terms and Agreements 
Report 2022: Latest AI, Oligonucletides Including Aptamers Agreements 
Announced in the Healthcare Sectors  GlobeNewswire</v>
      </c>
    </row>
    <row r="16">
      <c r="A16" s="1" t="str">
        <f>IFERROR(__xludf.DUMMYFUNCTION("""COMPUTED_VALUE"""),"It's Time to Recalibrate Our AI Expectations - InformationWeek")</f>
        <v>It's Time to Recalibrate Our AI Expectations - InformationWeek</v>
      </c>
      <c r="B16" s="2" t="str">
        <f>IFERROR(__xludf.DUMMYFUNCTION("""COMPUTED_VALUE"""),"https://www.informationweek.com/big-data/it-s-time-to-recalibrate-our-ai-expectations")</f>
        <v>https://www.informationweek.com/big-data/it-s-time-to-recalibrate-our-ai-expectations</v>
      </c>
      <c r="C16" s="1" t="str">
        <f>IFERROR(__xludf.DUMMYFUNCTION("""COMPUTED_VALUE"""),"Fri, 27 May 2022 07:00:00 GMT")</f>
        <v>Fri, 27 May 2022 07:00:00 GMT</v>
      </c>
      <c r="D16" s="1" t="str">
        <f>IFERROR(__xludf.DUMMYFUNCTION("""COMPUTED_VALUE"""),"It's Time to Recalibrate Our AI Expectations  InformationWeek")</f>
        <v>It's Time to Recalibrate Our AI Expectations  InformationWeek</v>
      </c>
    </row>
    <row r="17">
      <c r="A17" s="1" t="str">
        <f>IFERROR(__xludf.DUMMYFUNCTION("""COMPUTED_VALUE"""),"How to manage artificial intelligence risk and security: Focus on five priorities - SiliconANGLE News")</f>
        <v>How to manage artificial intelligence risk and security: Focus on five priorities - SiliconANGLE News</v>
      </c>
      <c r="B17" s="2" t="str">
        <f>IFERROR(__xludf.DUMMYFUNCTION("""COMPUTED_VALUE"""),"https://siliconangle.com/2022/06/08/manage-artificial-intelligence-risk-security-focus-five-priorities/")</f>
        <v>https://siliconangle.com/2022/06/08/manage-artificial-intelligence-risk-security-focus-five-priorities/</v>
      </c>
      <c r="C17" s="1" t="str">
        <f>IFERROR(__xludf.DUMMYFUNCTION("""COMPUTED_VALUE"""),"Wed, 08 Jun 2022 14:00:59 GMT")</f>
        <v>Wed, 08 Jun 2022 14:00:59 GMT</v>
      </c>
      <c r="D17" s="1" t="str">
        <f>IFERROR(__xludf.DUMMYFUNCTION("""COMPUTED_VALUE"""),"How to manage artificial intelligence risk and security: Focus on five 
priorities  SiliconANGLE News")</f>
        <v>How to manage artificial intelligence risk and security: Focus on five 
priorities  SiliconANGLE News</v>
      </c>
    </row>
    <row r="18">
      <c r="A18" s="1" t="str">
        <f>IFERROR(__xludf.DUMMYFUNCTION("""COMPUTED_VALUE"""),"This AI Brought 11 of My Worst 'Seinfeld' Nightmares to Life - Gizmodo")</f>
        <v>This AI Brought 11 of My Worst 'Seinfeld' Nightmares to Life - Gizmodo</v>
      </c>
      <c r="B18" s="2" t="str">
        <f>IFERROR(__xludf.DUMMYFUNCTION("""COMPUTED_VALUE"""),"https://gizmodo.com/seinfeld-dall-e-ai-artworks-nightmares-1849028244")</f>
        <v>https://gizmodo.com/seinfeld-dall-e-ai-artworks-nightmares-1849028244</v>
      </c>
      <c r="C18" s="1" t="str">
        <f>IFERROR(__xludf.DUMMYFUNCTION("""COMPUTED_VALUE"""),"Wed, 08 Jun 2022 10:30:00 GMT")</f>
        <v>Wed, 08 Jun 2022 10:30:00 GMT</v>
      </c>
      <c r="D18" s="1" t="str">
        <f>IFERROR(__xludf.DUMMYFUNCTION("""COMPUTED_VALUE"""),"This AI Brought 11 of My Worst 'Seinfeld' Nightmares to Life  Gizmodo")</f>
        <v>This AI Brought 11 of My Worst 'Seinfeld' Nightmares to Life  Gizmodo</v>
      </c>
    </row>
    <row r="19">
      <c r="A19" s="1" t="str">
        <f>IFERROR(__xludf.DUMMYFUNCTION("""COMPUTED_VALUE"""),"ConcentricAI: How To Maximize Your AI Returns, In and Out of the SOC - DARKReading")</f>
        <v>ConcentricAI: How To Maximize Your AI Returns, In and Out of the SOC - DARKReading</v>
      </c>
      <c r="B19" s="2" t="str">
        <f>IFERROR(__xludf.DUMMYFUNCTION("""COMPUTED_VALUE"""),"https://www.darkreading.com/threat-intelligence/concentric-concentric-how-to-maximize-your-ai-returns-in-and-out-of-the-soc")</f>
        <v>https://www.darkreading.com/threat-intelligence/concentric-concentric-how-to-maximize-your-ai-returns-in-and-out-of-the-soc</v>
      </c>
      <c r="C19" s="1" t="str">
        <f>IFERROR(__xludf.DUMMYFUNCTION("""COMPUTED_VALUE"""),"Wed, 08 Jun 2022 22:40:06 GMT")</f>
        <v>Wed, 08 Jun 2022 22:40:06 GMT</v>
      </c>
      <c r="D19" s="1" t="str">
        <f>IFERROR(__xludf.DUMMYFUNCTION("""COMPUTED_VALUE"""),"ConcentricAI: How To Maximize Your AI Returns, In and Out of the SOC  
DARKReading")</f>
        <v>ConcentricAI: How To Maximize Your AI Returns, In and Out of the SOC  
DARKReading</v>
      </c>
    </row>
    <row r="20">
      <c r="A20" s="1" t="str">
        <f>IFERROR(__xludf.DUMMYFUNCTION("""COMPUTED_VALUE"""),"DataRobot Introduces Expanded AI Cloud Capabilities and Tools - Datanami")</f>
        <v>DataRobot Introduces Expanded AI Cloud Capabilities and Tools - Datanami</v>
      </c>
      <c r="B20" s="2" t="str">
        <f>IFERROR(__xludf.DUMMYFUNCTION("""COMPUTED_VALUE"""),"https://www.datanami.com/2022/06/08/datarobot-introduces-expanded-ai-cloud-capabilities-and-tools/")</f>
        <v>https://www.datanami.com/2022/06/08/datarobot-introduces-expanded-ai-cloud-capabilities-and-tools/</v>
      </c>
      <c r="C20" s="1" t="str">
        <f>IFERROR(__xludf.DUMMYFUNCTION("""COMPUTED_VALUE"""),"Wed, 08 Jun 2022 20:57:10 GMT")</f>
        <v>Wed, 08 Jun 2022 20:57:10 GMT</v>
      </c>
      <c r="D20" s="1" t="str">
        <f>IFERROR(__xludf.DUMMYFUNCTION("""COMPUTED_VALUE"""),"DataRobot Introduces Expanded AI Cloud Capabilities and Tools  Datanami")</f>
        <v>DataRobot Introduces Expanded AI Cloud Capabilities and Tools  Datanami</v>
      </c>
    </row>
    <row r="21">
      <c r="A21" s="1" t="str">
        <f>IFERROR(__xludf.DUMMYFUNCTION("""COMPUTED_VALUE"""),"The AI Leader Trying To Bring More Latin American Women Into The Tech Industry - Forbes")</f>
        <v>The AI Leader Trying To Bring More Latin American Women Into The Tech Industry - Forbes</v>
      </c>
      <c r="B21" s="2" t="str">
        <f>IFERROR(__xludf.DUMMYFUNCTION("""COMPUTED_VALUE"""),"https://www.forbes.com/sites/amyshoenthal/2022/06/06/the-ai-leader-trying-to-bring-more-latin-american-women-into-the-tech-industry/")</f>
        <v>https://www.forbes.com/sites/amyshoenthal/2022/06/06/the-ai-leader-trying-to-bring-more-latin-american-women-into-the-tech-industry/</v>
      </c>
      <c r="C21" s="1" t="str">
        <f>IFERROR(__xludf.DUMMYFUNCTION("""COMPUTED_VALUE"""),"Mon, 06 Jun 2022 12:30:00 GMT")</f>
        <v>Mon, 06 Jun 2022 12:30:00 GMT</v>
      </c>
      <c r="D21" s="1" t="str">
        <f>IFERROR(__xludf.DUMMYFUNCTION("""COMPUTED_VALUE"""),"The AI Leader Trying To Bring More Latin American Women Into The Tech 
Industry  Forbes")</f>
        <v>The AI Leader Trying To Bring More Latin American Women Into The Tech 
Industry  Forbes</v>
      </c>
    </row>
    <row r="22">
      <c r="A22" s="1" t="str">
        <f>IFERROR(__xludf.DUMMYFUNCTION("""COMPUTED_VALUE"""),"Netradyne Named to Forbes AI 50 List of Top Artificial Intelligence Companies of 2022 - PR Newswire")</f>
        <v>Netradyne Named to Forbes AI 50 List of Top Artificial Intelligence Companies of 2022 - PR Newswire</v>
      </c>
      <c r="B22" s="2" t="str">
        <f>IFERROR(__xludf.DUMMYFUNCTION("""COMPUTED_VALUE"""),"https://www.prnewswire.com/news-releases/netradyne-named-to-forbes-ai-50-list-of-top-artificial-intelligence-companies-of-2022-301563547.html")</f>
        <v>https://www.prnewswire.com/news-releases/netradyne-named-to-forbes-ai-50-list-of-top-artificial-intelligence-companies-of-2022-301563547.html</v>
      </c>
      <c r="C22" s="1" t="str">
        <f>IFERROR(__xludf.DUMMYFUNCTION("""COMPUTED_VALUE"""),"Wed, 08 Jun 2022 13:00:00 GMT")</f>
        <v>Wed, 08 Jun 2022 13:00:00 GMT</v>
      </c>
      <c r="D22" s="1" t="str">
        <f>IFERROR(__xludf.DUMMYFUNCTION("""COMPUTED_VALUE"""),"Netradyne Named to Forbes AI 50 List of Top Artificial Intelligence 
Companies of 2022  PR Newswire")</f>
        <v>Netradyne Named to Forbes AI 50 List of Top Artificial Intelligence 
Companies of 2022  PR Newswire</v>
      </c>
    </row>
    <row r="23">
      <c r="A23" s="1" t="str">
        <f>IFERROR(__xludf.DUMMYFUNCTION("""COMPUTED_VALUE"""),"AI Deference: It's Too Risky to Put All Our Trust in Algorithms - Bloomberg")</f>
        <v>AI Deference: It's Too Risky to Put All Our Trust in Algorithms - Bloomberg</v>
      </c>
      <c r="B23" s="2" t="str">
        <f>IFERROR(__xludf.DUMMYFUNCTION("""COMPUTED_VALUE"""),"https://www.bloomberg.com/opinion/articles/2022-06-09/ai-deference-it-s-too-risky-to-put-all-our-trust-in-algorithms")</f>
        <v>https://www.bloomberg.com/opinion/articles/2022-06-09/ai-deference-it-s-too-risky-to-put-all-our-trust-in-algorithms</v>
      </c>
      <c r="C23" s="1" t="str">
        <f>IFERROR(__xludf.DUMMYFUNCTION("""COMPUTED_VALUE"""),"Thu, 09 Jun 2022 04:00:00 GMT")</f>
        <v>Thu, 09 Jun 2022 04:00:00 GMT</v>
      </c>
      <c r="D23" s="1" t="str">
        <f>IFERROR(__xludf.DUMMYFUNCTION("""COMPUTED_VALUE"""),"AI Deference: It's Too Risky to Put All Our Trust in Algorithms  Bloomberg")</f>
        <v>AI Deference: It's Too Risky to Put All Our Trust in Algorithms  Bloomberg</v>
      </c>
    </row>
    <row r="24">
      <c r="A24" s="1" t="str">
        <f>IFERROR(__xludf.DUMMYFUNCTION("""COMPUTED_VALUE"""),"Key Findings From LXT's “The ROI of High-Quality AI Training Data” Report - Unite.AI")</f>
        <v>Key Findings From LXT's “The ROI of High-Quality AI Training Data” Report - Unite.AI</v>
      </c>
      <c r="B24" s="2" t="str">
        <f>IFERROR(__xludf.DUMMYFUNCTION("""COMPUTED_VALUE"""),"https://www.unite.ai/key-findings-from-lxts-the-roi-of-high-quality-ai-training-data-report/")</f>
        <v>https://www.unite.ai/key-findings-from-lxts-the-roi-of-high-quality-ai-training-data-report/</v>
      </c>
      <c r="C24" s="1" t="str">
        <f>IFERROR(__xludf.DUMMYFUNCTION("""COMPUTED_VALUE"""),"Wed, 08 Jun 2022 23:40:12 GMT")</f>
        <v>Wed, 08 Jun 2022 23:40:12 GMT</v>
      </c>
      <c r="D24" s="1" t="str">
        <f>IFERROR(__xludf.DUMMYFUNCTION("""COMPUTED_VALUE"""),"Key Findings From LXT's “The ROI of High-Quality AI Training Data” Report  
Unite.AI")</f>
        <v>Key Findings From LXT's “The ROI of High-Quality AI Training Data” Report  
Unite.AI</v>
      </c>
    </row>
    <row r="25">
      <c r="A25" s="1" t="str">
        <f>IFERROR(__xludf.DUMMYFUNCTION("""COMPUTED_VALUE"""),"AI platform Continual raises $14.5M Series A and comes out of beta - TechCrunch")</f>
        <v>AI platform Continual raises $14.5M Series A and comes out of beta - TechCrunch</v>
      </c>
      <c r="B25" s="2" t="str">
        <f>IFERROR(__xludf.DUMMYFUNCTION("""COMPUTED_VALUE"""),"https://techcrunch.com/2022/06/08/ai-platform-continual-raises-14-5m-series-a-and-comes-out-of-beta/")</f>
        <v>https://techcrunch.com/2022/06/08/ai-platform-continual-raises-14-5m-series-a-and-comes-out-of-beta/</v>
      </c>
      <c r="C25" s="1" t="str">
        <f>IFERROR(__xludf.DUMMYFUNCTION("""COMPUTED_VALUE"""),"Wed, 08 Jun 2022 14:00:56 GMT")</f>
        <v>Wed, 08 Jun 2022 14:00:56 GMT</v>
      </c>
      <c r="D25" s="1" t="str">
        <f>IFERROR(__xludf.DUMMYFUNCTION("""COMPUTED_VALUE"""),"AI platform Continual raises $14.5M Series A and comes out of beta  
TechCrunch")</f>
        <v>AI platform Continual raises $14.5M Series A and comes out of beta  
TechCrunch</v>
      </c>
    </row>
    <row r="26">
      <c r="A26" s="1" t="str">
        <f>IFERROR(__xludf.DUMMYFUNCTION("""COMPUTED_VALUE"""),"Genesys brings more AI to boost customer service at contact centers - VentureBeat")</f>
        <v>Genesys brings more AI to boost customer service at contact centers - VentureBeat</v>
      </c>
      <c r="B26" s="2" t="str">
        <f>IFERROR(__xludf.DUMMYFUNCTION("""COMPUTED_VALUE"""),"https://venturebeat.com/2022/06/08/genesys-brings-more-ai-to-cx-with-pointillist-contact-center-optimizations/")</f>
        <v>https://venturebeat.com/2022/06/08/genesys-brings-more-ai-to-cx-with-pointillist-contact-center-optimizations/</v>
      </c>
      <c r="C26" s="1" t="str">
        <f>IFERROR(__xludf.DUMMYFUNCTION("""COMPUTED_VALUE"""),"Wed, 08 Jun 2022 12:00:00 GMT")</f>
        <v>Wed, 08 Jun 2022 12:00:00 GMT</v>
      </c>
      <c r="D26" s="1" t="str">
        <f>IFERROR(__xludf.DUMMYFUNCTION("""COMPUTED_VALUE"""),"Genesys brings more AI to boost customer service at contact centers  
VentureBeat")</f>
        <v>Genesys brings more AI to boost customer service at contact centers  
VentureBeat</v>
      </c>
    </row>
    <row r="27">
      <c r="A27" s="1" t="str">
        <f>IFERROR(__xludf.DUMMYFUNCTION("""COMPUTED_VALUE"""),"Go read this report on an AI shopping app that was actually just using humans - The Verge")</f>
        <v>Go read this report on an AI shopping app that was actually just using humans - The Verge</v>
      </c>
      <c r="B27" s="2" t="str">
        <f>IFERROR(__xludf.DUMMYFUNCTION("""COMPUTED_VALUE"""),"https://www.theverge.com/2022/6/6/23156318/artificial-intelligence-nate-app-ecommerce-go-read-this")</f>
        <v>https://www.theverge.com/2022/6/6/23156318/artificial-intelligence-nate-app-ecommerce-go-read-this</v>
      </c>
      <c r="C27" s="1" t="str">
        <f>IFERROR(__xludf.DUMMYFUNCTION("""COMPUTED_VALUE"""),"Mon, 06 Jun 2022 16:12:23 GMT")</f>
        <v>Mon, 06 Jun 2022 16:12:23 GMT</v>
      </c>
      <c r="D27" s="1" t="str">
        <f>IFERROR(__xludf.DUMMYFUNCTION("""COMPUTED_VALUE"""),"Go read this report on an AI shopping app that was actually just using 
humans  The Verge")</f>
        <v>Go read this report on an AI shopping app that was actually just using 
humans  The Verge</v>
      </c>
    </row>
    <row r="28">
      <c r="A28" s="1" t="str">
        <f>IFERROR(__xludf.DUMMYFUNCTION("""COMPUTED_VALUE"""),"Pinterest Just Made a Major Acquisition in A.I., With Tantalizing E-Commerce Opportunities - Inc.")</f>
        <v>Pinterest Just Made a Major Acquisition in A.I., With Tantalizing E-Commerce Opportunities - Inc.</v>
      </c>
      <c r="B28" s="2" t="str">
        <f>IFERROR(__xludf.DUMMYFUNCTION("""COMPUTED_VALUE"""),"https://www.inc.com/xintian-tina-wang/pinterest-the-yes-artificial-intelligence-online-shopping.html")</f>
        <v>https://www.inc.com/xintian-tina-wang/pinterest-the-yes-artificial-intelligence-online-shopping.html</v>
      </c>
      <c r="C28" s="1" t="str">
        <f>IFERROR(__xludf.DUMMYFUNCTION("""COMPUTED_VALUE"""),"Wed, 08 Jun 2022 09:54:04 GMT")</f>
        <v>Wed, 08 Jun 2022 09:54:04 GMT</v>
      </c>
      <c r="D28" s="1" t="str">
        <f>IFERROR(__xludf.DUMMYFUNCTION("""COMPUTED_VALUE"""),"Pinterest Just Made a Major Acquisition in A.I., With Tantalizing 
E-Commerce Opportunities  Inc.")</f>
        <v>Pinterest Just Made a Major Acquisition in A.I., With Tantalizing 
E-Commerce Opportunities  Inc.</v>
      </c>
    </row>
    <row r="29">
      <c r="A29" s="1" t="str">
        <f>IFERROR(__xludf.DUMMYFUNCTION("""COMPUTED_VALUE"""),"The state of AI in drug discovery - MedCity News")</f>
        <v>The state of AI in drug discovery - MedCity News</v>
      </c>
      <c r="B29" s="2" t="str">
        <f>IFERROR(__xludf.DUMMYFUNCTION("""COMPUTED_VALUE"""),"https://medcitynews.com/2022/06/the-state-of-ai-in-drug-discovery/")</f>
        <v>https://medcitynews.com/2022/06/the-state-of-ai-in-drug-discovery/</v>
      </c>
      <c r="C29" s="1" t="str">
        <f>IFERROR(__xludf.DUMMYFUNCTION("""COMPUTED_VALUE"""),"Wed, 08 Jun 2022 21:49:44 GMT")</f>
        <v>Wed, 08 Jun 2022 21:49:44 GMT</v>
      </c>
      <c r="D29" s="1" t="str">
        <f>IFERROR(__xludf.DUMMYFUNCTION("""COMPUTED_VALUE"""),"The state of AI in drug discovery  MedCity News")</f>
        <v>The state of AI in drug discovery  MedCity News</v>
      </c>
    </row>
    <row r="30">
      <c r="A30" s="1" t="str">
        <f>IFERROR(__xludf.DUMMYFUNCTION("""COMPUTED_VALUE"""),"Picsart Adds AI Enhancement Tool to Upscale and Improve Photos - PetaPixel")</f>
        <v>Picsart Adds AI Enhancement Tool to Upscale and Improve Photos - PetaPixel</v>
      </c>
      <c r="B30" s="2" t="str">
        <f>IFERROR(__xludf.DUMMYFUNCTION("""COMPUTED_VALUE"""),"https://petapixel.com/2022/06/08/picsart-adds-ai-enhancement-tool-to-upscale-and-improve-photos/")</f>
        <v>https://petapixel.com/2022/06/08/picsart-adds-ai-enhancement-tool-to-upscale-and-improve-photos/</v>
      </c>
      <c r="C30" s="1" t="str">
        <f>IFERROR(__xludf.DUMMYFUNCTION("""COMPUTED_VALUE"""),"Wed, 08 Jun 2022 12:59:51 GMT")</f>
        <v>Wed, 08 Jun 2022 12:59:51 GMT</v>
      </c>
      <c r="D30" s="1" t="str">
        <f>IFERROR(__xludf.DUMMYFUNCTION("""COMPUTED_VALUE"""),"Picsart Adds AI Enhancement Tool to Upscale and Improve Photos  PetaPixel")</f>
        <v>Picsart Adds AI Enhancement Tool to Upscale and Improve Photos  PetaPixel</v>
      </c>
    </row>
    <row r="31">
      <c r="A31" s="1" t="str">
        <f>IFERROR(__xludf.DUMMYFUNCTION("""COMPUTED_VALUE"""),"Perceptron: Robots that feel pain and AI that predicts soccer players’ movements - TechCrunch")</f>
        <v>Perceptron: Robots that feel pain and AI that predicts soccer players’ movements - TechCrunch</v>
      </c>
      <c r="B31" s="2" t="str">
        <f>IFERROR(__xludf.DUMMYFUNCTION("""COMPUTED_VALUE"""),"https://techcrunch.com/2022/06/04/perceptron-robots-that-feel-pain-and-ai-that-predicts-soccer-players-movements/")</f>
        <v>https://techcrunch.com/2022/06/04/perceptron-robots-that-feel-pain-and-ai-that-predicts-soccer-players-movements/</v>
      </c>
      <c r="C31" s="1" t="str">
        <f>IFERROR(__xludf.DUMMYFUNCTION("""COMPUTED_VALUE"""),"Sat, 04 Jun 2022 13:31:04 GMT")</f>
        <v>Sat, 04 Jun 2022 13:31:04 GMT</v>
      </c>
      <c r="D31" s="1" t="str">
        <f>IFERROR(__xludf.DUMMYFUNCTION("""COMPUTED_VALUE"""),"Perceptron: Robots that feel pain and AI that predicts soccer players’ 
movements  TechCrunch")</f>
        <v>Perceptron: Robots that feel pain and AI that predicts soccer players’ 
movements  TechCrunch</v>
      </c>
    </row>
    <row r="32">
      <c r="A32" s="1" t="str">
        <f>IFERROR(__xludf.DUMMYFUNCTION("""COMPUTED_VALUE"""),"Is technology spying on you? New AI could prevent eavesdropping - Science")</f>
        <v>Is technology spying on you? New AI could prevent eavesdropping - Science</v>
      </c>
      <c r="B32" s="2" t="str">
        <f>IFERROR(__xludf.DUMMYFUNCTION("""COMPUTED_VALUE"""),"https://www.science.org/content/article/technology-spying-you-new-ai-could-prevent-eavesdropping")</f>
        <v>https://www.science.org/content/article/technology-spying-you-new-ai-could-prevent-eavesdropping</v>
      </c>
      <c r="C32" s="1" t="str">
        <f>IFERROR(__xludf.DUMMYFUNCTION("""COMPUTED_VALUE"""),"Tue, 31 May 2022 07:00:00 GMT")</f>
        <v>Tue, 31 May 2022 07:00:00 GMT</v>
      </c>
      <c r="D32" s="1" t="str">
        <f>IFERROR(__xludf.DUMMYFUNCTION("""COMPUTED_VALUE"""),"Is technology spying on you? New AI could prevent eavesdropping  Science")</f>
        <v>Is technology spying on you? New AI could prevent eavesdropping  Science</v>
      </c>
    </row>
    <row r="33">
      <c r="A33" s="1" t="str">
        <f>IFERROR(__xludf.DUMMYFUNCTION("""COMPUTED_VALUE"""),"Is AI still emerging or is it already here? How RSA attendees view its role (LISTEN) - SC Media")</f>
        <v>Is AI still emerging or is it already here? How RSA attendees view its role (LISTEN) - SC Media</v>
      </c>
      <c r="B33" s="2" t="str">
        <f>IFERROR(__xludf.DUMMYFUNCTION("""COMPUTED_VALUE"""),"https://www.scmagazine.com/editorial/analysis/rsac/is-ai-still-emerging-or-is-it-already-here-how-rsa-attendees-view-its-role-listen")</f>
        <v>https://www.scmagazine.com/editorial/analysis/rsac/is-ai-still-emerging-or-is-it-already-here-how-rsa-attendees-view-its-role-listen</v>
      </c>
      <c r="C33" s="1" t="str">
        <f>IFERROR(__xludf.DUMMYFUNCTION("""COMPUTED_VALUE"""),"Wed, 08 Jun 2022 19:58:44 GMT")</f>
        <v>Wed, 08 Jun 2022 19:58:44 GMT</v>
      </c>
      <c r="D33" s="1" t="str">
        <f>IFERROR(__xludf.DUMMYFUNCTION("""COMPUTED_VALUE"""),"Is AI still emerging or is it already here? How RSA attendees view its role 
(LISTEN)  SC Media")</f>
        <v>Is AI still emerging or is it already here? How RSA attendees view its role 
(LISTEN)  SC Media</v>
      </c>
    </row>
    <row r="34">
      <c r="A34" s="1" t="str">
        <f>IFERROR(__xludf.DUMMYFUNCTION("""COMPUTED_VALUE"""),"Harnessing AI to Proactively Thwart Threats - DARKReading")</f>
        <v>Harnessing AI to Proactively Thwart Threats - DARKReading</v>
      </c>
      <c r="B34" s="2" t="str">
        <f>IFERROR(__xludf.DUMMYFUNCTION("""COMPUTED_VALUE"""),"https://www.darkreading.com/dr-tech/harnessing-ai-to-proactively-thwart-threats")</f>
        <v>https://www.darkreading.com/dr-tech/harnessing-ai-to-proactively-thwart-threats</v>
      </c>
      <c r="C34" s="1" t="str">
        <f>IFERROR(__xludf.DUMMYFUNCTION("""COMPUTED_VALUE"""),"Tue, 07 Jun 2022 14:07:39 GMT")</f>
        <v>Tue, 07 Jun 2022 14:07:39 GMT</v>
      </c>
      <c r="D34" s="1" t="str">
        <f>IFERROR(__xludf.DUMMYFUNCTION("""COMPUTED_VALUE"""),"Harnessing AI to Proactively Thwart Threats  DARKReading")</f>
        <v>Harnessing AI to Proactively Thwart Threats  DARKReading</v>
      </c>
    </row>
    <row r="35">
      <c r="A35" s="1" t="str">
        <f>IFERROR(__xludf.DUMMYFUNCTION("""COMPUTED_VALUE"""),"Gantry launches out of stealth to help data scientists keep AI models fresh - TechCrunch")</f>
        <v>Gantry launches out of stealth to help data scientists keep AI models fresh - TechCrunch</v>
      </c>
      <c r="B35" s="2" t="str">
        <f>IFERROR(__xludf.DUMMYFUNCTION("""COMPUTED_VALUE"""),"https://techcrunch.com/2022/06/07/crunch/")</f>
        <v>https://techcrunch.com/2022/06/07/crunch/</v>
      </c>
      <c r="C35" s="1" t="str">
        <f>IFERROR(__xludf.DUMMYFUNCTION("""COMPUTED_VALUE"""),"Tue, 07 Jun 2022 15:01:13 GMT")</f>
        <v>Tue, 07 Jun 2022 15:01:13 GMT</v>
      </c>
      <c r="D35" s="1" t="str">
        <f>IFERROR(__xludf.DUMMYFUNCTION("""COMPUTED_VALUE"""),"Gantry launches out of stealth to help data scientists keep AI models fresh
  TechCrunch")</f>
        <v>Gantry launches out of stealth to help data scientists keep AI models fresh
  TechCrunch</v>
      </c>
    </row>
    <row r="36">
      <c r="A36" s="1" t="str">
        <f>IFERROR(__xludf.DUMMYFUNCTION("""COMPUTED_VALUE"""),"AI Helps Businesses Tell Friend from Foe - PYMNTS.com")</f>
        <v>AI Helps Businesses Tell Friend from Foe - PYMNTS.com</v>
      </c>
      <c r="B36" s="2" t="str">
        <f>IFERROR(__xludf.DUMMYFUNCTION("""COMPUTED_VALUE"""),"https://www.pymnts.com/artificial-intelligence-2/2022/ai-helps-businesses-tell-friend-from-foe/")</f>
        <v>https://www.pymnts.com/artificial-intelligence-2/2022/ai-helps-businesses-tell-friend-from-foe/</v>
      </c>
      <c r="C36" s="1" t="str">
        <f>IFERROR(__xludf.DUMMYFUNCTION("""COMPUTED_VALUE"""),"Wed, 08 Jun 2022 17:53:39 GMT")</f>
        <v>Wed, 08 Jun 2022 17:53:39 GMT</v>
      </c>
      <c r="D36" s="1" t="str">
        <f>IFERROR(__xludf.DUMMYFUNCTION("""COMPUTED_VALUE"""),"AI Helps Businesses Tell Friend from Foe  PYMNTS.com")</f>
        <v>AI Helps Businesses Tell Friend from Foe  PYMNTS.com</v>
      </c>
    </row>
    <row r="37">
      <c r="A37" s="1" t="str">
        <f>IFERROR(__xludf.DUMMYFUNCTION("""COMPUTED_VALUE"""),"Insilico Medicine plans to launch a fully automated AI-driven robotics lab for drug discovery - News-Medical.Net")</f>
        <v>Insilico Medicine plans to launch a fully automated AI-driven robotics lab for drug discovery - News-Medical.Net</v>
      </c>
      <c r="B37" s="2" t="str">
        <f>IFERROR(__xludf.DUMMYFUNCTION("""COMPUTED_VALUE"""),"https://www.news-medical.net/news/20220609/Insilico-Medicine-plans-to-launch-a-fully-automated-AI-driven-robotics-lab-for-drug-discovery.aspx")</f>
        <v>https://www.news-medical.net/news/20220609/Insilico-Medicine-plans-to-launch-a-fully-automated-AI-driven-robotics-lab-for-drug-discovery.aspx</v>
      </c>
      <c r="C37" s="1" t="str">
        <f>IFERROR(__xludf.DUMMYFUNCTION("""COMPUTED_VALUE"""),"Thu, 09 Jun 2022 04:51:00 GMT")</f>
        <v>Thu, 09 Jun 2022 04:51:00 GMT</v>
      </c>
      <c r="D37" s="1" t="str">
        <f>IFERROR(__xludf.DUMMYFUNCTION("""COMPUTED_VALUE"""),"Insilico Medicine plans to launch a fully automated AI-driven robotics lab 
for drug discovery  News-Medical.Net")</f>
        <v>Insilico Medicine plans to launch a fully automated AI-driven robotics lab 
for drug discovery  News-Medical.Net</v>
      </c>
    </row>
    <row r="38">
      <c r="A38" s="1" t="str">
        <f>IFERROR(__xludf.DUMMYFUNCTION("""COMPUTED_VALUE"""),"SharpenCX Releases Holistic Artificial Intelligence (AI) Platform - PR Web")</f>
        <v>SharpenCX Releases Holistic Artificial Intelligence (AI) Platform - PR Web</v>
      </c>
      <c r="B38" s="2" t="str">
        <f>IFERROR(__xludf.DUMMYFUNCTION("""COMPUTED_VALUE"""),"https://www.prweb.com/releases/sharpencx_releases_holistic_artificial_intelligence_ai_platform/prweb18725128.htm")</f>
        <v>https://www.prweb.com/releases/sharpencx_releases_holistic_artificial_intelligence_ai_platform/prweb18725128.htm</v>
      </c>
      <c r="C38" s="1" t="str">
        <f>IFERROR(__xludf.DUMMYFUNCTION("""COMPUTED_VALUE"""),"Wed, 08 Jun 2022 13:05:17 GMT")</f>
        <v>Wed, 08 Jun 2022 13:05:17 GMT</v>
      </c>
      <c r="D38" s="1" t="str">
        <f>IFERROR(__xludf.DUMMYFUNCTION("""COMPUTED_VALUE"""),"SharpenCX Releases Holistic Artificial Intelligence (AI) Platform  PR Web")</f>
        <v>SharpenCX Releases Holistic Artificial Intelligence (AI) Platform  PR Web</v>
      </c>
    </row>
    <row r="39">
      <c r="A39" s="1" t="str">
        <f>IFERROR(__xludf.DUMMYFUNCTION("""COMPUTED_VALUE"""),"Whale images used for artificial intelligence research - Phys.org")</f>
        <v>Whale images used for artificial intelligence research - Phys.org</v>
      </c>
      <c r="B39" s="2" t="str">
        <f>IFERROR(__xludf.DUMMYFUNCTION("""COMPUTED_VALUE"""),"https://phys.org/news/2022-06-whale-images-artificial-intelligence.html")</f>
        <v>https://phys.org/news/2022-06-whale-images-artificial-intelligence.html</v>
      </c>
      <c r="C39" s="1" t="str">
        <f>IFERROR(__xludf.DUMMYFUNCTION("""COMPUTED_VALUE"""),"Wed, 08 Jun 2022 16:39:18 GMT")</f>
        <v>Wed, 08 Jun 2022 16:39:18 GMT</v>
      </c>
      <c r="D39" s="1" t="str">
        <f>IFERROR(__xludf.DUMMYFUNCTION("""COMPUTED_VALUE"""),"Whale images used for artificial intelligence research  Phys.org")</f>
        <v>Whale images used for artificial intelligence research  Phys.org</v>
      </c>
    </row>
    <row r="40">
      <c r="A40" s="1" t="str">
        <f>IFERROR(__xludf.DUMMYFUNCTION("""COMPUTED_VALUE"""),"Merging physical domain knowledge with AI improves prediction accuracy of battery capacity - Science Daily")</f>
        <v>Merging physical domain knowledge with AI improves prediction accuracy of battery capacity - Science Daily</v>
      </c>
      <c r="B40" s="2" t="str">
        <f>IFERROR(__xludf.DUMMYFUNCTION("""COMPUTED_VALUE"""),"https://www.sciencedaily.com/releases/2022/06/220607121024.htm")</f>
        <v>https://www.sciencedaily.com/releases/2022/06/220607121024.htm</v>
      </c>
      <c r="C40" s="1" t="str">
        <f>IFERROR(__xludf.DUMMYFUNCTION("""COMPUTED_VALUE"""),"Tue, 07 Jun 2022 20:05:45 GMT")</f>
        <v>Tue, 07 Jun 2022 20:05:45 GMT</v>
      </c>
      <c r="D40" s="1" t="str">
        <f>IFERROR(__xludf.DUMMYFUNCTION("""COMPUTED_VALUE"""),"Merging physical domain knowledge with AI improves prediction accuracy of 
battery capacity  Science Daily")</f>
        <v>Merging physical domain knowledge with AI improves prediction accuracy of 
battery capacity  Science Daily</v>
      </c>
    </row>
    <row r="41">
      <c r="A41" s="1" t="str">
        <f>IFERROR(__xludf.DUMMYFUNCTION("""COMPUTED_VALUE"""),"Ginkgo Bioworks picks up Bitome's AI to bolster its cell engineering platform - FierceBiotech")</f>
        <v>Ginkgo Bioworks picks up Bitome's AI to bolster its cell engineering platform - FierceBiotech</v>
      </c>
      <c r="B41" s="2" t="str">
        <f>IFERROR(__xludf.DUMMYFUNCTION("""COMPUTED_VALUE"""),"https://www.fiercebiotech.com/medtech/ginkgo-bioworks-picks-bitomes-ai-add-continuous-metabolite-monitoring-cell-engineering")</f>
        <v>https://www.fiercebiotech.com/medtech/ginkgo-bioworks-picks-bitomes-ai-add-continuous-metabolite-monitoring-cell-engineering</v>
      </c>
      <c r="C41" s="1" t="str">
        <f>IFERROR(__xludf.DUMMYFUNCTION("""COMPUTED_VALUE"""),"Wed, 08 Jun 2022 14:20:00 GMT")</f>
        <v>Wed, 08 Jun 2022 14:20:00 GMT</v>
      </c>
      <c r="D41" s="1" t="str">
        <f>IFERROR(__xludf.DUMMYFUNCTION("""COMPUTED_VALUE"""),"Ginkgo Bioworks picks up Bitome's AI to bolster its cell engineering 
platform  FierceBiotech")</f>
        <v>Ginkgo Bioworks picks up Bitome's AI to bolster its cell engineering 
platform  FierceBiotech</v>
      </c>
    </row>
    <row r="42">
      <c r="A42" s="1" t="str">
        <f>IFERROR(__xludf.DUMMYFUNCTION("""COMPUTED_VALUE"""),"Using AI to Advance Understanding of Long COVID Syndrome - National Institutes of Health (.gov)")</f>
        <v>Using AI to Advance Understanding of Long COVID Syndrome - National Institutes of Health (.gov)</v>
      </c>
      <c r="B42" s="2" t="str">
        <f>IFERROR(__xludf.DUMMYFUNCTION("""COMPUTED_VALUE"""),"https://directorsblog.nih.gov/2022/06/07/using-artificial-intelligence-to-advance-understanding-of-long-covid-syndrome/")</f>
        <v>https://directorsblog.nih.gov/2022/06/07/using-artificial-intelligence-to-advance-understanding-of-long-covid-syndrome/</v>
      </c>
      <c r="C42" s="1" t="str">
        <f>IFERROR(__xludf.DUMMYFUNCTION("""COMPUTED_VALUE"""),"Tue, 07 Jun 2022 13:00:00 GMT")</f>
        <v>Tue, 07 Jun 2022 13:00:00 GMT</v>
      </c>
      <c r="D42" s="1" t="str">
        <f>IFERROR(__xludf.DUMMYFUNCTION("""COMPUTED_VALUE"""),"Using AI to Advance Understanding of Long COVID Syndrome  National 
Institutes of Health (.gov)")</f>
        <v>Using AI to Advance Understanding of Long COVID Syndrome  National 
Institutes of Health (.gov)</v>
      </c>
    </row>
    <row r="43">
      <c r="A43" s="1" t="str">
        <f>IFERROR(__xludf.DUMMYFUNCTION("""COMPUTED_VALUE"""),"What Is AI? Understanding The Real-World Impact Of Artificial Intelligence - Forbes")</f>
        <v>What Is AI? Understanding The Real-World Impact Of Artificial Intelligence - Forbes</v>
      </c>
      <c r="B43" s="2" t="str">
        <f>IFERROR(__xludf.DUMMYFUNCTION("""COMPUTED_VALUE"""),"https://www.forbes.com/sites/gilpress/2022/05/29/what-is-ai-understanding-the-real-world-impact-of-artificial-intelligence/")</f>
        <v>https://www.forbes.com/sites/gilpress/2022/05/29/what-is-ai-understanding-the-real-world-impact-of-artificial-intelligence/</v>
      </c>
      <c r="C43" s="1" t="str">
        <f>IFERROR(__xludf.DUMMYFUNCTION("""COMPUTED_VALUE"""),"Sun, 29 May 2022 07:00:00 GMT")</f>
        <v>Sun, 29 May 2022 07:00:00 GMT</v>
      </c>
      <c r="D43" s="1" t="str">
        <f>IFERROR(__xludf.DUMMYFUNCTION("""COMPUTED_VALUE"""),"What Is AI? Understanding The Real-World Impact Of Artificial Intelligence  
Forbes")</f>
        <v>What Is AI? Understanding The Real-World Impact Of Artificial Intelligence  
Forbes</v>
      </c>
    </row>
    <row r="44">
      <c r="A44" s="1" t="str">
        <f>IFERROR(__xludf.DUMMYFUNCTION("""COMPUTED_VALUE"""),"Sentiero Ventures Makes $750,000 Investment in Geminus.AI, a First-principles AI Modelling Platform - AiThority")</f>
        <v>Sentiero Ventures Makes $750,000 Investment in Geminus.AI, a First-principles AI Modelling Platform - AiThority</v>
      </c>
      <c r="B44" s="2" t="str">
        <f>IFERROR(__xludf.DUMMYFUNCTION("""COMPUTED_VALUE"""),"https://aithority.com/machine-learning/sentiero-ventures-makes-750000-investment-in-geminus-ai-a-first-principles-ai-modelling-platform/")</f>
        <v>https://aithority.com/machine-learning/sentiero-ventures-makes-750000-investment-in-geminus-ai-a-first-principles-ai-modelling-platform/</v>
      </c>
      <c r="C44" s="1" t="str">
        <f>IFERROR(__xludf.DUMMYFUNCTION("""COMPUTED_VALUE"""),"Wed, 08 Jun 2022 20:07:46 GMT")</f>
        <v>Wed, 08 Jun 2022 20:07:46 GMT</v>
      </c>
      <c r="D44" s="1" t="str">
        <f>IFERROR(__xludf.DUMMYFUNCTION("""COMPUTED_VALUE"""),"Sentiero Ventures Makes $750,000 Investment in Geminus.AI, a 
First-principles AI Modelling Platform  AiThority")</f>
        <v>Sentiero Ventures Makes $750,000 Investment in Geminus.AI, a 
First-principles AI Modelling Platform  AiThority</v>
      </c>
    </row>
    <row r="45">
      <c r="A45" s="1" t="str">
        <f>IFERROR(__xludf.DUMMYFUNCTION("""COMPUTED_VALUE"""),"Renesas to Acquire Reality AI to Bring Advanced Signal Processing and Intelligence to the Endpoint - Business Wire")</f>
        <v>Renesas to Acquire Reality AI to Bring Advanced Signal Processing and Intelligence to the Endpoint - Business Wire</v>
      </c>
      <c r="B45" s="2" t="str">
        <f>IFERROR(__xludf.DUMMYFUNCTION("""COMPUTED_VALUE"""),"https://www.businesswire.com/news/home/20220608006193/en/Renesas-to-Acquire-Reality-AI-to-Bring-Advanced-Signal-Processing-and-Intelligence-to-the-Endpoint")</f>
        <v>https://www.businesswire.com/news/home/20220608006193/en/Renesas-to-Acquire-Reality-AI-to-Bring-Advanced-Signal-Processing-and-Intelligence-to-the-Endpoint</v>
      </c>
      <c r="C45" s="1" t="str">
        <f>IFERROR(__xludf.DUMMYFUNCTION("""COMPUTED_VALUE"""),"Thu, 09 Jun 2022 00:00:00 GMT")</f>
        <v>Thu, 09 Jun 2022 00:00:00 GMT</v>
      </c>
      <c r="D45" s="1" t="str">
        <f>IFERROR(__xludf.DUMMYFUNCTION("""COMPUTED_VALUE"""),"Renesas to Acquire Reality AI to Bring Advanced Signal Processing and 
Intelligence to the Endpoint  Business Wire")</f>
        <v>Renesas to Acquire Reality AI to Bring Advanced Signal Processing and 
Intelligence to the Endpoint  Business Wire</v>
      </c>
    </row>
    <row r="46">
      <c r="A46" s="1" t="str">
        <f>IFERROR(__xludf.DUMMYFUNCTION("""COMPUTED_VALUE"""),"How AI could be used to detect guns before school shootings - Axios")</f>
        <v>How AI could be used to detect guns before school shootings - Axios</v>
      </c>
      <c r="B46" s="2" t="str">
        <f>IFERROR(__xludf.DUMMYFUNCTION("""COMPUTED_VALUE"""),"https://www.axios.com/2022/06/07/ai-gun-detection-school-shootings")</f>
        <v>https://www.axios.com/2022/06/07/ai-gun-detection-school-shootings</v>
      </c>
      <c r="C46" s="1" t="str">
        <f>IFERROR(__xludf.DUMMYFUNCTION("""COMPUTED_VALUE"""),"Tue, 07 Jun 2022 08:44:45 GMT")</f>
        <v>Tue, 07 Jun 2022 08:44:45 GMT</v>
      </c>
      <c r="D46" s="1" t="str">
        <f>IFERROR(__xludf.DUMMYFUNCTION("""COMPUTED_VALUE"""),"How AI could be used to detect guns before school shootings  Axios")</f>
        <v>How AI could be used to detect guns before school shootings  Axios</v>
      </c>
    </row>
    <row r="47">
      <c r="A47" s="1" t="str">
        <f>IFERROR(__xludf.DUMMYFUNCTION("""COMPUTED_VALUE"""),"[Sponsored Content] 3 proven AI-powered strategies that can help you boost your ecommerce revenue in less than 90 days - Digital Commerce 360")</f>
        <v>[Sponsored Content] 3 proven AI-powered strategies that can help you boost your ecommerce revenue in less than 90 days - Digital Commerce 360</v>
      </c>
      <c r="B47" s="2" t="str">
        <f>IFERROR(__xludf.DUMMYFUNCTION("""COMPUTED_VALUE"""),"https://www.digitalcommerce360.com/2022/06/08/sponsored-content-3-proven-ai-powered-strategies-that-can-help-you-boost-your-ecommerce-revenue-in-less-than-90-days/")</f>
        <v>https://www.digitalcommerce360.com/2022/06/08/sponsored-content-3-proven-ai-powered-strategies-that-can-help-you-boost-your-ecommerce-revenue-in-less-than-90-days/</v>
      </c>
      <c r="C47" s="1" t="str">
        <f>IFERROR(__xludf.DUMMYFUNCTION("""COMPUTED_VALUE"""),"Wed, 08 Jun 2022 18:50:37 GMT")</f>
        <v>Wed, 08 Jun 2022 18:50:37 GMT</v>
      </c>
      <c r="D47" s="1" t="str">
        <f>IFERROR(__xludf.DUMMYFUNCTION("""COMPUTED_VALUE"""),"[Sponsored Content] 3 proven AI-powered strategies that can help you boost 
your ecommerce revenue in less than 90 days  Digital Commerce 360")</f>
        <v>[Sponsored Content] 3 proven AI-powered strategies that can help you boost 
your ecommerce revenue in less than 90 days  Digital Commerce 360</v>
      </c>
    </row>
    <row r="48">
      <c r="A48" s="1" t="str">
        <f>IFERROR(__xludf.DUMMYFUNCTION("""COMPUTED_VALUE"""),"12 Illinois CS or Affiliated Faculty Earn C3.ai DTI Projects Focused on AI to Transform Cybersecurity and Secure Critical Infrastructure - Illinois Computer Science News")</f>
        <v>12 Illinois CS or Affiliated Faculty Earn C3.ai DTI Projects Focused on AI to Transform Cybersecurity and Secure Critical Infrastructure - Illinois Computer Science News</v>
      </c>
      <c r="B48" s="2" t="str">
        <f>IFERROR(__xludf.DUMMYFUNCTION("""COMPUTED_VALUE"""),"https://cs.illinois.edu/news/12-illinois-cs-or-affiliated-faculty-earn-c3ai-dti-funded-projects-focused-on-ai-to-transform-cybersecurity-and-secure-critical-infrastructure")</f>
        <v>https://cs.illinois.edu/news/12-illinois-cs-or-affiliated-faculty-earn-c3ai-dti-funded-projects-focused-on-ai-to-transform-cybersecurity-and-secure-critical-infrastructure</v>
      </c>
      <c r="C48" s="1" t="str">
        <f>IFERROR(__xludf.DUMMYFUNCTION("""COMPUTED_VALUE"""),"Wed, 08 Jun 2022 14:19:32 GMT")</f>
        <v>Wed, 08 Jun 2022 14:19:32 GMT</v>
      </c>
      <c r="D48" s="1" t="str">
        <f>IFERROR(__xludf.DUMMYFUNCTION("""COMPUTED_VALUE"""),"12 Illinois CS or Affiliated Faculty Earn C3.ai DTI Projects Focused on AI 
to Transform Cybersecurity and Secure Critical Infrastructure  Illinois 
Computer Science News")</f>
        <v>12 Illinois CS or Affiliated Faculty Earn C3.ai DTI Projects Focused on AI 
to Transform Cybersecurity and Secure Critical Infrastructure  Illinois 
Computer Science News</v>
      </c>
    </row>
    <row r="49">
      <c r="A49" s="1" t="str">
        <f>IFERROR(__xludf.DUMMYFUNCTION("""COMPUTED_VALUE"""),"Fortinet introduces self-learning AI capabilities - SecurityBrief Australia")</f>
        <v>Fortinet introduces self-learning AI capabilities - SecurityBrief Australia</v>
      </c>
      <c r="B49" s="2" t="str">
        <f>IFERROR(__xludf.DUMMYFUNCTION("""COMPUTED_VALUE"""),"https://securitybrief.com.au/story/fortinet-introduces-self-learning-ai-capabilities")</f>
        <v>https://securitybrief.com.au/story/fortinet-introduces-self-learning-ai-capabilities</v>
      </c>
      <c r="C49" s="1" t="str">
        <f>IFERROR(__xludf.DUMMYFUNCTION("""COMPUTED_VALUE"""),"Wed, 08 Jun 2022 04:15:00 GMT")</f>
        <v>Wed, 08 Jun 2022 04:15:00 GMT</v>
      </c>
      <c r="D49" s="1" t="str">
        <f>IFERROR(__xludf.DUMMYFUNCTION("""COMPUTED_VALUE"""),"Fortinet introduces self-learning AI capabilities  SecurityBrief Australia")</f>
        <v>Fortinet introduces self-learning AI capabilities  SecurityBrief Australia</v>
      </c>
    </row>
    <row r="50">
      <c r="A50" s="1" t="str">
        <f>IFERROR(__xludf.DUMMYFUNCTION("""COMPUTED_VALUE"""),"US Copyright Office sued for denying AI model authorship of digital image - The Register")</f>
        <v>US Copyright Office sued for denying AI model authorship of digital image - The Register</v>
      </c>
      <c r="B50" s="2" t="str">
        <f>IFERROR(__xludf.DUMMYFUNCTION("""COMPUTED_VALUE"""),"https://www.theregister.com/2022/06/07/thaler_ai_copyright/")</f>
        <v>https://www.theregister.com/2022/06/07/thaler_ai_copyright/</v>
      </c>
      <c r="C50" s="1" t="str">
        <f>IFERROR(__xludf.DUMMYFUNCTION("""COMPUTED_VALUE"""),"Tue, 07 Jun 2022 21:45:00 GMT")</f>
        <v>Tue, 07 Jun 2022 21:45:00 GMT</v>
      </c>
      <c r="D50" s="1" t="str">
        <f>IFERROR(__xludf.DUMMYFUNCTION("""COMPUTED_VALUE"""),"US Copyright Office sued for denying AI model authorship of digital image  The 
Register")</f>
        <v>US Copyright Office sued for denying AI model authorship of digital image  The 
Register</v>
      </c>
    </row>
    <row r="51">
      <c r="A51" s="1" t="str">
        <f>IFERROR(__xludf.DUMMYFUNCTION("""COMPUTED_VALUE"""),"AI Editing Lets This Wedding Photographer Focus on What's Important - PetaPixel")</f>
        <v>AI Editing Lets This Wedding Photographer Focus on What's Important - PetaPixel</v>
      </c>
      <c r="B51" s="2" t="str">
        <f>IFERROR(__xludf.DUMMYFUNCTION("""COMPUTED_VALUE"""),"https://petapixel.com/2022/06/08/ai-editing-lets-this-wedding-photographer-focus-on-whats-important/")</f>
        <v>https://petapixel.com/2022/06/08/ai-editing-lets-this-wedding-photographer-focus-on-whats-important/</v>
      </c>
      <c r="C51" s="1" t="str">
        <f>IFERROR(__xludf.DUMMYFUNCTION("""COMPUTED_VALUE"""),"Wed, 08 Jun 2022 17:32:36 GMT")</f>
        <v>Wed, 08 Jun 2022 17:32:36 GMT</v>
      </c>
      <c r="D51" s="1" t="str">
        <f>IFERROR(__xludf.DUMMYFUNCTION("""COMPUTED_VALUE"""),"AI Editing Lets This Wedding Photographer Focus on What's Important  
PetaPixel")</f>
        <v>AI Editing Lets This Wedding Photographer Focus on What's Important  
PetaPixel</v>
      </c>
    </row>
    <row r="52">
      <c r="A52" s="1" t="str">
        <f>IFERROR(__xludf.DUMMYFUNCTION("""COMPUTED_VALUE"""),"Here's Why You Need To Invest in This AI Retouching Software - Fstoppers")</f>
        <v>Here's Why You Need To Invest in This AI Retouching Software - Fstoppers</v>
      </c>
      <c r="B52" s="2" t="str">
        <f>IFERROR(__xludf.DUMMYFUNCTION("""COMPUTED_VALUE"""),"https://fstoppers.com/post-production/heres-why-need-invest-ai-retouching-software-605431")</f>
        <v>https://fstoppers.com/post-production/heres-why-need-invest-ai-retouching-software-605431</v>
      </c>
      <c r="C52" s="1" t="str">
        <f>IFERROR(__xludf.DUMMYFUNCTION("""COMPUTED_VALUE"""),"Wed, 08 Jun 2022 18:02:14 GMT")</f>
        <v>Wed, 08 Jun 2022 18:02:14 GMT</v>
      </c>
      <c r="D52" s="1" t="str">
        <f>IFERROR(__xludf.DUMMYFUNCTION("""COMPUTED_VALUE"""),"Here's Why You Need To Invest in This AI Retouching Software  Fstoppers")</f>
        <v>Here's Why You Need To Invest in This AI Retouching Software  Fstoppers</v>
      </c>
    </row>
    <row r="53">
      <c r="A53" s="1" t="str">
        <f>IFERROR(__xludf.DUMMYFUNCTION("""COMPUTED_VALUE"""),"Biotech startup with AlphaGo-type AI approach snags $30M - MedCity News")</f>
        <v>Biotech startup with AlphaGo-type AI approach snags $30M - MedCity News</v>
      </c>
      <c r="B53" s="2" t="str">
        <f>IFERROR(__xludf.DUMMYFUNCTION("""COMPUTED_VALUE"""),"https://medcitynews.com/2022/06/biotech-startup-with-alphago-type-ai-approach-snags-30m/")</f>
        <v>https://medcitynews.com/2022/06/biotech-startup-with-alphago-type-ai-approach-snags-30m/</v>
      </c>
      <c r="C53" s="1" t="str">
        <f>IFERROR(__xludf.DUMMYFUNCTION("""COMPUTED_VALUE"""),"Wed, 08 Jun 2022 12:17:29 GMT")</f>
        <v>Wed, 08 Jun 2022 12:17:29 GMT</v>
      </c>
      <c r="D53" s="1" t="str">
        <f>IFERROR(__xludf.DUMMYFUNCTION("""COMPUTED_VALUE"""),"Biotech startup with AlphaGo-type AI approach snags $30M  MedCity News")</f>
        <v>Biotech startup with AlphaGo-type AI approach snags $30M  MedCity News</v>
      </c>
    </row>
    <row r="54">
      <c r="A54" s="1" t="str">
        <f>IFERROR(__xludf.DUMMYFUNCTION("""COMPUTED_VALUE"""),"Tension Inside Google Over a Fired AI Researcher’s Conduct - WIRED")</f>
        <v>Tension Inside Google Over a Fired AI Researcher’s Conduct - WIRED</v>
      </c>
      <c r="B54" s="2" t="str">
        <f>IFERROR(__xludf.DUMMYFUNCTION("""COMPUTED_VALUE"""),"https://www.wired.com/story/google-brain-ai-researcher-fired-tension/")</f>
        <v>https://www.wired.com/story/google-brain-ai-researcher-fired-tension/</v>
      </c>
      <c r="C54" s="1" t="str">
        <f>IFERROR(__xludf.DUMMYFUNCTION("""COMPUTED_VALUE"""),"Tue, 31 May 2022 07:00:00 GMT")</f>
        <v>Tue, 31 May 2022 07:00:00 GMT</v>
      </c>
      <c r="D54" s="1" t="str">
        <f>IFERROR(__xludf.DUMMYFUNCTION("""COMPUTED_VALUE"""),"Tension Inside Google Over a Fired AI Researcher’s Conduct  WIRED")</f>
        <v>Tension Inside Google Over a Fired AI Researcher’s Conduct  WIRED</v>
      </c>
    </row>
    <row r="55">
      <c r="A55" s="1" t="str">
        <f>IFERROR(__xludf.DUMMYFUNCTION("""COMPUTED_VALUE"""),"GovExec Daily: Using AI to Predict Weather - GovExec.com")</f>
        <v>GovExec Daily: Using AI to Predict Weather - GovExec.com</v>
      </c>
      <c r="B55" s="2" t="str">
        <f>IFERROR(__xludf.DUMMYFUNCTION("""COMPUTED_VALUE"""),"https://www.govexec.com/technology/2022/06/govexec-daily-using-ai-predict-weather/367807/")</f>
        <v>https://www.govexec.com/technology/2022/06/govexec-daily-using-ai-predict-weather/367807/</v>
      </c>
      <c r="C55" s="1" t="str">
        <f>IFERROR(__xludf.DUMMYFUNCTION("""COMPUTED_VALUE"""),"Tue, 07 Jun 2022 09:55:00 GMT")</f>
        <v>Tue, 07 Jun 2022 09:55:00 GMT</v>
      </c>
      <c r="D55" s="1" t="str">
        <f>IFERROR(__xludf.DUMMYFUNCTION("""COMPUTED_VALUE"""),"GovExec Daily: Using AI to Predict Weather  GovExec.com")</f>
        <v>GovExec Daily: Using AI to Predict Weather  GovExec.com</v>
      </c>
    </row>
    <row r="56">
      <c r="A56" s="1" t="str">
        <f>IFERROR(__xludf.DUMMYFUNCTION("""COMPUTED_VALUE"""),"CFOs should use AI to navigate 'dark horizons' in scenario planning: Gartner - CFO Dive")</f>
        <v>CFOs should use AI to navigate 'dark horizons' in scenario planning: Gartner - CFO Dive</v>
      </c>
      <c r="B56" s="2" t="str">
        <f>IFERROR(__xludf.DUMMYFUNCTION("""COMPUTED_VALUE"""),"https://www.cfodive.com/news/cfos-should-use-ai-navigate-dark-horizons-scenario-planning-gartner/625069/")</f>
        <v>https://www.cfodive.com/news/cfos-should-use-ai-navigate-dark-horizons-scenario-planning-gartner/625069/</v>
      </c>
      <c r="C56" s="1" t="str">
        <f>IFERROR(__xludf.DUMMYFUNCTION("""COMPUTED_VALUE"""),"Tue, 07 Jun 2022 20:46:05 GMT")</f>
        <v>Tue, 07 Jun 2022 20:46:05 GMT</v>
      </c>
      <c r="D56" s="1" t="str">
        <f>IFERROR(__xludf.DUMMYFUNCTION("""COMPUTED_VALUE"""),"CFOs should use AI to navigate 'dark horizons' in scenario planning: Gartner
  CFO Dive")</f>
        <v>CFOs should use AI to navigate 'dark horizons' in scenario planning: Gartner
  CFO Dive</v>
      </c>
    </row>
    <row r="57">
      <c r="A57" s="1" t="str">
        <f>IFERROR(__xludf.DUMMYFUNCTION("""COMPUTED_VALUE"""),"AI-powered legal ediscovery helps dig through data at scale - VentureBeat")</f>
        <v>AI-powered legal ediscovery helps dig through data at scale - VentureBeat</v>
      </c>
      <c r="B57" s="2" t="str">
        <f>IFERROR(__xludf.DUMMYFUNCTION("""COMPUTED_VALUE"""),"https://venturebeat.com/2022/06/08/ai-powered-legal-ediscovery-helps-dig-through-data-at-scale/")</f>
        <v>https://venturebeat.com/2022/06/08/ai-powered-legal-ediscovery-helps-dig-through-data-at-scale/</v>
      </c>
      <c r="C57" s="1" t="str">
        <f>IFERROR(__xludf.DUMMYFUNCTION("""COMPUTED_VALUE"""),"Wed, 08 Jun 2022 18:10:00 GMT")</f>
        <v>Wed, 08 Jun 2022 18:10:00 GMT</v>
      </c>
      <c r="D57" s="1" t="str">
        <f>IFERROR(__xludf.DUMMYFUNCTION("""COMPUTED_VALUE"""),"AI-powered legal ediscovery helps dig through data at scale  VentureBeat")</f>
        <v>AI-powered legal ediscovery helps dig through data at scale  VentureBeat</v>
      </c>
    </row>
    <row r="58">
      <c r="A58" s="1" t="str">
        <f>IFERROR(__xludf.DUMMYFUNCTION("""COMPUTED_VALUE"""),"Microsoft Urges AI, Diversity Focus to Fight Cyberattacks - SDxCentral")</f>
        <v>Microsoft Urges AI, Diversity Focus to Fight Cyberattacks - SDxCentral</v>
      </c>
      <c r="B58" s="2" t="str">
        <f>IFERROR(__xludf.DUMMYFUNCTION("""COMPUTED_VALUE"""),"https://www.sdxcentral.com/articles/news/microsoft-urges-ai-diversity-focus-to-fight-cyberattacks/2022/06/")</f>
        <v>https://www.sdxcentral.com/articles/news/microsoft-urges-ai-diversity-focus-to-fight-cyberattacks/2022/06/</v>
      </c>
      <c r="C58" s="1" t="str">
        <f>IFERROR(__xludf.DUMMYFUNCTION("""COMPUTED_VALUE"""),"Wed, 08 Jun 2022 23:00:26 GMT")</f>
        <v>Wed, 08 Jun 2022 23:00:26 GMT</v>
      </c>
      <c r="D58" s="1" t="str">
        <f>IFERROR(__xludf.DUMMYFUNCTION("""COMPUTED_VALUE"""),"Microsoft Urges AI, Diversity Focus to Fight Cyberattacks  SDxCentral")</f>
        <v>Microsoft Urges AI, Diversity Focus to Fight Cyberattacks  SDxCentral</v>
      </c>
    </row>
    <row r="59">
      <c r="A59" s="1" t="str">
        <f>IFERROR(__xludf.DUMMYFUNCTION("""COMPUTED_VALUE"""),"AI to help study first images from James Webb Space Telescope - The Register")</f>
        <v>AI to help study first images from James Webb Space Telescope - The Register</v>
      </c>
      <c r="B59" s="2" t="str">
        <f>IFERROR(__xludf.DUMMYFUNCTION("""COMPUTED_VALUE"""),"https://www.theregister.com/2022/06/09/ai_jwst_morpheus/")</f>
        <v>https://www.theregister.com/2022/06/09/ai_jwst_morpheus/</v>
      </c>
      <c r="C59" s="1" t="str">
        <f>IFERROR(__xludf.DUMMYFUNCTION("""COMPUTED_VALUE"""),"Thu, 09 Jun 2022 06:30:00 GMT")</f>
        <v>Thu, 09 Jun 2022 06:30:00 GMT</v>
      </c>
      <c r="D59" s="1" t="str">
        <f>IFERROR(__xludf.DUMMYFUNCTION("""COMPUTED_VALUE"""),"AI to help study first images from James Webb Space Telescope  The Register")</f>
        <v>AI to help study first images from James Webb Space Telescope  The Register</v>
      </c>
    </row>
    <row r="60">
      <c r="A60" s="1" t="str">
        <f>IFERROR(__xludf.DUMMYFUNCTION("""COMPUTED_VALUE"""),"Patent and Trademark Office Aims to Partner With AI, Emerging Tech Stakeholders - Nextgov")</f>
        <v>Patent and Trademark Office Aims to Partner With AI, Emerging Tech Stakeholders - Nextgov</v>
      </c>
      <c r="B60" s="2" t="str">
        <f>IFERROR(__xludf.DUMMYFUNCTION("""COMPUTED_VALUE"""),"https://www.nextgov.com/emerging-tech/2022/06/patent-and-trademark-office-aims-partner-ai-emerging-tech-stakeholders/367851/")</f>
        <v>https://www.nextgov.com/emerging-tech/2022/06/patent-and-trademark-office-aims-partner-ai-emerging-tech-stakeholders/367851/</v>
      </c>
      <c r="C60" s="1" t="str">
        <f>IFERROR(__xludf.DUMMYFUNCTION("""COMPUTED_VALUE"""),"Tue, 07 Jun 2022 14:07:00 GMT")</f>
        <v>Tue, 07 Jun 2022 14:07:00 GMT</v>
      </c>
      <c r="D60" s="1" t="str">
        <f>IFERROR(__xludf.DUMMYFUNCTION("""COMPUTED_VALUE"""),"Patent and Trademark Office Aims to Partner With AI, Emerging Tech 
Stakeholders  Nextgov")</f>
        <v>Patent and Trademark Office Aims to Partner With AI, Emerging Tech 
Stakeholders  Nextgov</v>
      </c>
    </row>
    <row r="61">
      <c r="A61" s="1" t="str">
        <f>IFERROR(__xludf.DUMMYFUNCTION("""COMPUTED_VALUE"""),"Modern Warfare 2’s AI is the most realistic &amp; deadly ever - CharlieINTEL.com")</f>
        <v>Modern Warfare 2’s AI is the most realistic &amp; deadly ever - CharlieINTEL.com</v>
      </c>
      <c r="B61" s="2" t="str">
        <f>IFERROR(__xludf.DUMMYFUNCTION("""COMPUTED_VALUE"""),"https://charlieintel.com/modern-warfare-2-ai-is-most-realistic-deadly-ever/181201/")</f>
        <v>https://charlieintel.com/modern-warfare-2-ai-is-most-realistic-deadly-ever/181201/</v>
      </c>
      <c r="C61" s="1" t="str">
        <f>IFERROR(__xludf.DUMMYFUNCTION("""COMPUTED_VALUE"""),"Wed, 08 Jun 2022 17:18:05 GMT")</f>
        <v>Wed, 08 Jun 2022 17:18:05 GMT</v>
      </c>
      <c r="D61" s="1" t="str">
        <f>IFERROR(__xludf.DUMMYFUNCTION("""COMPUTED_VALUE"""),"Modern Warfare 2’s AI is the most realistic &amp; deadly ever  CharlieINTEL.com")</f>
        <v>Modern Warfare 2’s AI is the most realistic &amp; deadly ever  CharlieINTEL.com</v>
      </c>
    </row>
    <row r="62">
      <c r="A62" s="1" t="str">
        <f>IFERROR(__xludf.DUMMYFUNCTION("""COMPUTED_VALUE"""),"Simon Cowell shocked while watching himself perform through AI - CNN")</f>
        <v>Simon Cowell shocked while watching himself perform through AI - CNN</v>
      </c>
      <c r="B62" s="2" t="str">
        <f>IFERROR(__xludf.DUMMYFUNCTION("""COMPUTED_VALUE"""),"https://www.cnn.com/videos/us/2022/06/07/simon-cowell-performs-onstage-americas-got-talent-deepfake-orig-aw.cnn")</f>
        <v>https://www.cnn.com/videos/us/2022/06/07/simon-cowell-performs-onstage-americas-got-talent-deepfake-orig-aw.cnn</v>
      </c>
      <c r="C62" s="1" t="str">
        <f>IFERROR(__xludf.DUMMYFUNCTION("""COMPUTED_VALUE"""),"Tue, 07 Jun 2022 21:23:04 GMT")</f>
        <v>Tue, 07 Jun 2022 21:23:04 GMT</v>
      </c>
      <c r="D62" s="1" t="str">
        <f>IFERROR(__xludf.DUMMYFUNCTION("""COMPUTED_VALUE"""),"Simon Cowell shocked while watching himself perform through AI  CNN")</f>
        <v>Simon Cowell shocked while watching himself perform through AI  CNN</v>
      </c>
    </row>
    <row r="63">
      <c r="A63" s="1" t="str">
        <f>IFERROR(__xludf.DUMMYFUNCTION("""COMPUTED_VALUE"""),"AI In Fintech Market to be Worth $41.16 Billion by 2030: Grand View Research, Inc. - PR Newswire")</f>
        <v>AI In Fintech Market to be Worth $41.16 Billion by 2030: Grand View Research, Inc. - PR Newswire</v>
      </c>
      <c r="B63" s="2" t="str">
        <f>IFERROR(__xludf.DUMMYFUNCTION("""COMPUTED_VALUE"""),"https://www.prnewswire.com/news-releases/ai-in-fintech-market-to-be-worth-41-16-billion-by-2030-grand-view-research-inc-301563867.html")</f>
        <v>https://www.prnewswire.com/news-releases/ai-in-fintech-market-to-be-worth-41-16-billion-by-2030-grand-view-research-inc-301563867.html</v>
      </c>
      <c r="C63" s="1" t="str">
        <f>IFERROR(__xludf.DUMMYFUNCTION("""COMPUTED_VALUE"""),"Wed, 08 Jun 2022 13:00:00 GMT")</f>
        <v>Wed, 08 Jun 2022 13:00:00 GMT</v>
      </c>
      <c r="D63" s="1" t="str">
        <f>IFERROR(__xludf.DUMMYFUNCTION("""COMPUTED_VALUE"""),"AI In Fintech Market to be Worth $41.16 Billion by 2030: Grand View 
Research, Inc.  PR Newswire")</f>
        <v>AI In Fintech Market to be Worth $41.16 Billion by 2030: Grand View 
Research, Inc.  PR Newswire</v>
      </c>
    </row>
    <row r="64">
      <c r="A64" s="1" t="str">
        <f>IFERROR(__xludf.DUMMYFUNCTION("""COMPUTED_VALUE"""),"NCI Transforms to Empower AI - WashingtonExec")</f>
        <v>NCI Transforms to Empower AI - WashingtonExec</v>
      </c>
      <c r="B64" s="2" t="str">
        <f>IFERROR(__xludf.DUMMYFUNCTION("""COMPUTED_VALUE"""),"https://washingtonexec.com/2022/06/nci-transforms-to-empower-ai/")</f>
        <v>https://washingtonexec.com/2022/06/nci-transforms-to-empower-ai/</v>
      </c>
      <c r="C64" s="1" t="str">
        <f>IFERROR(__xludf.DUMMYFUNCTION("""COMPUTED_VALUE"""),"Tue, 07 Jun 2022 21:30:09 GMT")</f>
        <v>Tue, 07 Jun 2022 21:30:09 GMT</v>
      </c>
      <c r="D64" s="1" t="str">
        <f>IFERROR(__xludf.DUMMYFUNCTION("""COMPUTED_VALUE"""),"NCI Transforms to Empower AI  WashingtonExec")</f>
        <v>NCI Transforms to Empower AI  WashingtonExec</v>
      </c>
    </row>
    <row r="65">
      <c r="A65" s="1" t="str">
        <f>IFERROR(__xludf.DUMMYFUNCTION("""COMPUTED_VALUE"""),"Alethea AI: Fusing Intelligence into NFTs - Messari")</f>
        <v>Alethea AI: Fusing Intelligence into NFTs - Messari</v>
      </c>
      <c r="B65" s="2" t="str">
        <f>IFERROR(__xludf.DUMMYFUNCTION("""COMPUTED_VALUE"""),"https://messari.io/article/alethea-ai-intelligent-nfts")</f>
        <v>https://messari.io/article/alethea-ai-intelligent-nfts</v>
      </c>
      <c r="C65" s="1" t="str">
        <f>IFERROR(__xludf.DUMMYFUNCTION("""COMPUTED_VALUE"""),"Mon, 06 Jun 2022 13:42:37 GMT")</f>
        <v>Mon, 06 Jun 2022 13:42:37 GMT</v>
      </c>
      <c r="D65" s="1" t="str">
        <f>IFERROR(__xludf.DUMMYFUNCTION("""COMPUTED_VALUE"""),"Alethea AI: Fusing Intelligence into NFTs  Messari")</f>
        <v>Alethea AI: Fusing Intelligence into NFTs  Messari</v>
      </c>
    </row>
    <row r="66">
      <c r="A66" s="1" t="str">
        <f>IFERROR(__xludf.DUMMYFUNCTION("""COMPUTED_VALUE"""),"CVPR 2022 Program to Reveal New Research on Computer Vision, AI, and Machine Learning at the 19 - 24 June 2022 Global Conference - PR Newswire")</f>
        <v>CVPR 2022 Program to Reveal New Research on Computer Vision, AI, and Machine Learning at the 19 - 24 June 2022 Global Conference - PR Newswire</v>
      </c>
      <c r="B66" s="2" t="str">
        <f>IFERROR(__xludf.DUMMYFUNCTION("""COMPUTED_VALUE"""),"https://www.prnewswire.com/news-releases/cvpr-2022-program-to-reveal-new-research-on-computer-vision-ai-and-machine-learning-at-the-19---24-june-2022-global-conference-301564286.html")</f>
        <v>https://www.prnewswire.com/news-releases/cvpr-2022-program-to-reveal-new-research-on-computer-vision-ai-and-machine-learning-at-the-19---24-june-2022-global-conference-301564286.html</v>
      </c>
      <c r="C66" s="1" t="str">
        <f>IFERROR(__xludf.DUMMYFUNCTION("""COMPUTED_VALUE"""),"Wed, 08 Jun 2022 18:11:00 GMT")</f>
        <v>Wed, 08 Jun 2022 18:11:00 GMT</v>
      </c>
      <c r="D66" s="1" t="str">
        <f>IFERROR(__xludf.DUMMYFUNCTION("""COMPUTED_VALUE"""),"CVPR 2022 Program to Reveal New Research on Computer Vision, AI, and 
Machine Learning at the 19 - 24 June 2022 Global Conference  PR Newswire")</f>
        <v>CVPR 2022 Program to Reveal New Research on Computer Vision, AI, and 
Machine Learning at the 19 - 24 June 2022 Global Conference  PR Newswire</v>
      </c>
    </row>
    <row r="67">
      <c r="A67" s="1" t="str">
        <f>IFERROR(__xludf.DUMMYFUNCTION("""COMPUTED_VALUE"""),"Pure Storage, Nvidia Unveil Next Generation Of Their AI-Ready Infrastructure - CRN")</f>
        <v>Pure Storage, Nvidia Unveil Next Generation Of Their AI-Ready Infrastructure - CRN</v>
      </c>
      <c r="B67" s="2" t="str">
        <f>IFERROR(__xludf.DUMMYFUNCTION("""COMPUTED_VALUE"""),"https://www.crn.com/news/storage/pure-storage-nvidia-unveil-next-generation-of-their-ai-ready-infrastructure")</f>
        <v>https://www.crn.com/news/storage/pure-storage-nvidia-unveil-next-generation-of-their-ai-ready-infrastructure</v>
      </c>
      <c r="C67" s="1" t="str">
        <f>IFERROR(__xludf.DUMMYFUNCTION("""COMPUTED_VALUE"""),"Wed, 08 Jun 2022 14:15:00 GMT")</f>
        <v>Wed, 08 Jun 2022 14:15:00 GMT</v>
      </c>
      <c r="D67" s="1" t="str">
        <f>IFERROR(__xludf.DUMMYFUNCTION("""COMPUTED_VALUE"""),"Pure Storage, Nvidia Unveil Next Generation Of Their AI-Ready Infrastructure
  CRN")</f>
        <v>Pure Storage, Nvidia Unveil Next Generation Of Their AI-Ready Infrastructure
  CRN</v>
      </c>
    </row>
    <row r="68">
      <c r="A68" s="1" t="str">
        <f>IFERROR(__xludf.DUMMYFUNCTION("""COMPUTED_VALUE"""),"AI-driven robot boat Mayflower crosses Atlantic Ocean - BBC")</f>
        <v>AI-driven robot boat Mayflower crosses Atlantic Ocean - BBC</v>
      </c>
      <c r="B68" s="2" t="str">
        <f>IFERROR(__xludf.DUMMYFUNCTION("""COMPUTED_VALUE"""),"https://www.bbc.com/news/uk-england-devon-61710706")</f>
        <v>https://www.bbc.com/news/uk-england-devon-61710706</v>
      </c>
      <c r="C68" s="1" t="str">
        <f>IFERROR(__xludf.DUMMYFUNCTION("""COMPUTED_VALUE"""),"Mon, 06 Jun 2022 15:30:16 GMT")</f>
        <v>Mon, 06 Jun 2022 15:30:16 GMT</v>
      </c>
      <c r="D68" s="1" t="str">
        <f>IFERROR(__xludf.DUMMYFUNCTION("""COMPUTED_VALUE"""),"AI-driven robot boat Mayflower crosses Atlantic Ocean  BBC")</f>
        <v>AI-driven robot boat Mayflower crosses Atlantic Ocean  BBC</v>
      </c>
    </row>
    <row r="69">
      <c r="A69" s="1" t="str">
        <f>IFERROR(__xludf.DUMMYFUNCTION("""COMPUTED_VALUE"""),"Verta Inc. Named a Cool Vendor in AI Core Technologies by Gartner® - PR Newswire")</f>
        <v>Verta Inc. Named a Cool Vendor in AI Core Technologies by Gartner® - PR Newswire</v>
      </c>
      <c r="B69" s="2" t="str">
        <f>IFERROR(__xludf.DUMMYFUNCTION("""COMPUTED_VALUE"""),"https://www.prnewswire.com/news-releases/verta-inc-named-a-cool-vendor-in-ai-core-technologies-by-gartner-301563642.html")</f>
        <v>https://www.prnewswire.com/news-releases/verta-inc-named-a-cool-vendor-in-ai-core-technologies-by-gartner-301563642.html</v>
      </c>
      <c r="C69" s="1" t="str">
        <f>IFERROR(__xludf.DUMMYFUNCTION("""COMPUTED_VALUE"""),"Wed, 08 Jun 2022 13:00:00 GMT")</f>
        <v>Wed, 08 Jun 2022 13:00:00 GMT</v>
      </c>
      <c r="D69" s="1" t="str">
        <f>IFERROR(__xludf.DUMMYFUNCTION("""COMPUTED_VALUE"""),"Verta Inc. Named a Cool Vendor in AI Core Technologies by Gartner®  PR 
Newswire")</f>
        <v>Verta Inc. Named a Cool Vendor in AI Core Technologies by Gartner®  PR 
Newswire</v>
      </c>
    </row>
    <row r="70">
      <c r="A70" s="1" t="str">
        <f>IFERROR(__xludf.DUMMYFUNCTION("""COMPUTED_VALUE"""),"Satellites and AI Can Help Solve Big Problems—If Given the Chance - WIRED")</f>
        <v>Satellites and AI Can Help Solve Big Problems—If Given the Chance - WIRED</v>
      </c>
      <c r="B70" s="2" t="str">
        <f>IFERROR(__xludf.DUMMYFUNCTION("""COMPUTED_VALUE"""),"https://www.wired.com/story/satellite-images-ai-solve-problems-governments/")</f>
        <v>https://www.wired.com/story/satellite-images-ai-solve-problems-governments/</v>
      </c>
      <c r="C70" s="1" t="str">
        <f>IFERROR(__xludf.DUMMYFUNCTION("""COMPUTED_VALUE"""),"Sun, 05 Jun 2022 11:00:00 GMT")</f>
        <v>Sun, 05 Jun 2022 11:00:00 GMT</v>
      </c>
      <c r="D70" s="1" t="str">
        <f>IFERROR(__xludf.DUMMYFUNCTION("""COMPUTED_VALUE"""),"Satellites and AI Can Help Solve Big Problems—If Given the Chance  WIRED")</f>
        <v>Satellites and AI Can Help Solve Big Problems—If Given the Chance  WIRED</v>
      </c>
    </row>
    <row r="71">
      <c r="A71" s="1" t="str">
        <f>IFERROR(__xludf.DUMMYFUNCTION("""COMPUTED_VALUE"""),"Centre of Excellence in AI to come up in Bengaluru - Deccan Herald")</f>
        <v>Centre of Excellence in AI to come up in Bengaluru - Deccan Herald</v>
      </c>
      <c r="B71" s="2" t="str">
        <f>IFERROR(__xludf.DUMMYFUNCTION("""COMPUTED_VALUE"""),"https://www.deccanherald.com/business/business-news/centre-of-excellence-in-ai-to-come-up-in-bengaluru-1116489.html")</f>
        <v>https://www.deccanherald.com/business/business-news/centre-of-excellence-in-ai-to-come-up-in-bengaluru-1116489.html</v>
      </c>
      <c r="C71" s="1" t="str">
        <f>IFERROR(__xludf.DUMMYFUNCTION("""COMPUTED_VALUE"""),"Wed, 08 Jun 2022 23:34:35 GMT")</f>
        <v>Wed, 08 Jun 2022 23:34:35 GMT</v>
      </c>
      <c r="D71" s="1" t="str">
        <f>IFERROR(__xludf.DUMMYFUNCTION("""COMPUTED_VALUE"""),"Centre of Excellence in AI to come up in Bengaluru  Deccan Herald")</f>
        <v>Centre of Excellence in AI to come up in Bengaluru  Deccan Herald</v>
      </c>
    </row>
    <row r="72">
      <c r="A72" s="1" t="str">
        <f>IFERROR(__xludf.DUMMYFUNCTION("""COMPUTED_VALUE"""),"When AI is the inventor who gets the patent? - Science Daily")</f>
        <v>When AI is the inventor who gets the patent? - Science Daily</v>
      </c>
      <c r="B72" s="2" t="str">
        <f>IFERROR(__xludf.DUMMYFUNCTION("""COMPUTED_VALUE"""),"https://www.sciencedaily.com/releases/2022/06/220601200018.htm")</f>
        <v>https://www.sciencedaily.com/releases/2022/06/220601200018.htm</v>
      </c>
      <c r="C72" s="1" t="str">
        <f>IFERROR(__xludf.DUMMYFUNCTION("""COMPUTED_VALUE"""),"Thu, 02 Jun 2022 00:27:53 GMT")</f>
        <v>Thu, 02 Jun 2022 00:27:53 GMT</v>
      </c>
      <c r="D72" s="1" t="str">
        <f>IFERROR(__xludf.DUMMYFUNCTION("""COMPUTED_VALUE"""),"When AI is the inventor who gets the patent?  Science Daily")</f>
        <v>When AI is the inventor who gets the patent?  Science Daily</v>
      </c>
    </row>
    <row r="73">
      <c r="A73" s="1" t="str">
        <f>IFERROR(__xludf.DUMMYFUNCTION("""COMPUTED_VALUE"""),"AI's role is poised to change monumentally in 2022 and beyond - TechCrunch")</f>
        <v>AI's role is poised to change monumentally in 2022 and beyond - TechCrunch</v>
      </c>
      <c r="B73" s="2" t="str">
        <f>IFERROR(__xludf.DUMMYFUNCTION("""COMPUTED_VALUE"""),"https://techcrunch.com/2022/05/19/ais-role-is-poised-to-change-monumentally-in-2022-and-beyond/")</f>
        <v>https://techcrunch.com/2022/05/19/ais-role-is-poised-to-change-monumentally-in-2022-and-beyond/</v>
      </c>
      <c r="C73" s="1" t="str">
        <f>IFERROR(__xludf.DUMMYFUNCTION("""COMPUTED_VALUE"""),"Thu, 19 May 2022 07:00:00 GMT")</f>
        <v>Thu, 19 May 2022 07:00:00 GMT</v>
      </c>
      <c r="D73" s="1" t="str">
        <f>IFERROR(__xludf.DUMMYFUNCTION("""COMPUTED_VALUE"""),"AI's role is poised to change monumentally in 2022 and beyond  TechCrunch")</f>
        <v>AI's role is poised to change monumentally in 2022 and beyond  TechCrunch</v>
      </c>
    </row>
    <row r="74">
      <c r="A74" s="1" t="str">
        <f>IFERROR(__xludf.DUMMYFUNCTION("""COMPUTED_VALUE"""),"GE Healthcare, National Cancer Centre Singapore to collaborate on new AI cancer care solutions - Healthcare IT News")</f>
        <v>GE Healthcare, National Cancer Centre Singapore to collaborate on new AI cancer care solutions - Healthcare IT News</v>
      </c>
      <c r="B74" s="2" t="str">
        <f>IFERROR(__xludf.DUMMYFUNCTION("""COMPUTED_VALUE"""),"https://www.healthcareitnews.com/news/asia/ge-healthcare-national-cancer-centre-singapore-collaborate-new-ai-cancer-care-solutions")</f>
        <v>https://www.healthcareitnews.com/news/asia/ge-healthcare-national-cancer-centre-singapore-collaborate-new-ai-cancer-care-solutions</v>
      </c>
      <c r="C74" s="1" t="str">
        <f>IFERROR(__xludf.DUMMYFUNCTION("""COMPUTED_VALUE"""),"Wed, 08 Jun 2022 08:38:15 GMT")</f>
        <v>Wed, 08 Jun 2022 08:38:15 GMT</v>
      </c>
      <c r="D74" s="1" t="str">
        <f>IFERROR(__xludf.DUMMYFUNCTION("""COMPUTED_VALUE"""),"GE Healthcare, National Cancer Centre Singapore to collaborate on new AI 
cancer care solutions  Healthcare IT News")</f>
        <v>GE Healthcare, National Cancer Centre Singapore to collaborate on new AI 
cancer care solutions  Healthcare IT News</v>
      </c>
    </row>
    <row r="75">
      <c r="A75" s="1" t="str">
        <f>IFERROR(__xludf.DUMMYFUNCTION("""COMPUTED_VALUE"""),"UK Defense Ministry Includes AI, Hypersonics in Science &amp; Tech Portfolio - Executive Gov")</f>
        <v>UK Defense Ministry Includes AI, Hypersonics in Science &amp; Tech Portfolio - Executive Gov</v>
      </c>
      <c r="B75" s="2" t="str">
        <f>IFERROR(__xludf.DUMMYFUNCTION("""COMPUTED_VALUE"""),"https://executivegov.com/2022/06/uk-defense-ministry-includes-ai-hypersonics-in-science-and-tech-portfolio/")</f>
        <v>https://executivegov.com/2022/06/uk-defense-ministry-includes-ai-hypersonics-in-science-and-tech-portfolio/</v>
      </c>
      <c r="C75" s="1" t="str">
        <f>IFERROR(__xludf.DUMMYFUNCTION("""COMPUTED_VALUE"""),"Wed, 08 Jun 2022 20:56:50 GMT")</f>
        <v>Wed, 08 Jun 2022 20:56:50 GMT</v>
      </c>
      <c r="D75" s="1" t="str">
        <f>IFERROR(__xludf.DUMMYFUNCTION("""COMPUTED_VALUE"""),"UK Defense Ministry Includes AI, Hypersonics in Science &amp; Tech Portfolio  Executive 
Gov")</f>
        <v>UK Defense Ministry Includes AI, Hypersonics in Science &amp; Tech Portfolio  Executive 
Gov</v>
      </c>
    </row>
    <row r="76">
      <c r="A76" s="1" t="str">
        <f>IFERROR(__xludf.DUMMYFUNCTION("""COMPUTED_VALUE"""),"The hype around DeepMind’s new AI model misses what’s actually cool about it - MIT Technology Review")</f>
        <v>The hype around DeepMind’s new AI model misses what’s actually cool about it - MIT Technology Review</v>
      </c>
      <c r="B76" s="2" t="str">
        <f>IFERROR(__xludf.DUMMYFUNCTION("""COMPUTED_VALUE"""),"https://www.technologyreview.com/2022/05/23/1052627/deepmind-gato-ai-model-hype/")</f>
        <v>https://www.technologyreview.com/2022/05/23/1052627/deepmind-gato-ai-model-hype/</v>
      </c>
      <c r="C76" s="1" t="str">
        <f>IFERROR(__xludf.DUMMYFUNCTION("""COMPUTED_VALUE"""),"Mon, 23 May 2022 07:00:00 GMT")</f>
        <v>Mon, 23 May 2022 07:00:00 GMT</v>
      </c>
      <c r="D76" s="1" t="str">
        <f>IFERROR(__xludf.DUMMYFUNCTION("""COMPUTED_VALUE"""),"The hype around DeepMind’s new AI model misses what’s actually cool about it
  MIT Technology Review")</f>
        <v>The hype around DeepMind’s new AI model misses what’s actually cool about it
  MIT Technology Review</v>
      </c>
    </row>
    <row r="77">
      <c r="A77" s="1" t="str">
        <f>IFERROR(__xludf.DUMMYFUNCTION("""COMPUTED_VALUE"""),"How A.I. helped Val Kilmer get his voice back for 'Top Gun: Maverick' - Northeastern University")</f>
        <v>How A.I. helped Val Kilmer get his voice back for 'Top Gun: Maverick' - Northeastern University</v>
      </c>
      <c r="B77" s="2" t="str">
        <f>IFERROR(__xludf.DUMMYFUNCTION("""COMPUTED_VALUE"""),"https://news.northeastern.edu/2022/06/07/a-i-clones-val-kilmers-voice-in-top-gun/")</f>
        <v>https://news.northeastern.edu/2022/06/07/a-i-clones-val-kilmers-voice-in-top-gun/</v>
      </c>
      <c r="C77" s="1" t="str">
        <f>IFERROR(__xludf.DUMMYFUNCTION("""COMPUTED_VALUE"""),"Wed, 08 Jun 2022 00:13:56 GMT")</f>
        <v>Wed, 08 Jun 2022 00:13:56 GMT</v>
      </c>
      <c r="D77" s="1" t="str">
        <f>IFERROR(__xludf.DUMMYFUNCTION("""COMPUTED_VALUE"""),"How A.I. helped Val Kilmer get his voice back for 'Top Gun: Maverick'  Northeastern 
University")</f>
        <v>How A.I. helped Val Kilmer get his voice back for 'Top Gun: Maverick'  Northeastern 
University</v>
      </c>
    </row>
    <row r="78">
      <c r="A78" s="1" t="str">
        <f>IFERROR(__xludf.DUMMYFUNCTION("""COMPUTED_VALUE"""),"3 Ways A.I. Is Transforming the Hospitality Industry - Inc.")</f>
        <v>3 Ways A.I. Is Transforming the Hospitality Industry - Inc.</v>
      </c>
      <c r="B78" s="2" t="str">
        <f>IFERROR(__xludf.DUMMYFUNCTION("""COMPUTED_VALUE"""),"https://www.inc.com/ben-sherry/artificial-intelligence-hospitality-industry.html")</f>
        <v>https://www.inc.com/ben-sherry/artificial-intelligence-hospitality-industry.html</v>
      </c>
      <c r="C78" s="1" t="str">
        <f>IFERROR(__xludf.DUMMYFUNCTION("""COMPUTED_VALUE"""),"Tue, 07 Jun 2022 09:59:41 GMT")</f>
        <v>Tue, 07 Jun 2022 09:59:41 GMT</v>
      </c>
      <c r="D78" s="1" t="str">
        <f>IFERROR(__xludf.DUMMYFUNCTION("""COMPUTED_VALUE"""),"3 Ways A.I. Is Transforming the Hospitality Industry  Inc.")</f>
        <v>3 Ways A.I. Is Transforming the Hospitality Industry  Inc.</v>
      </c>
    </row>
    <row r="79">
      <c r="A79" s="1" t="str">
        <f>IFERROR(__xludf.DUMMYFUNCTION("""COMPUTED_VALUE"""),"Crackling or desolate? AI trained to hear coral's sounds of life - The Hindu")</f>
        <v>Crackling or desolate? AI trained to hear coral's sounds of life - The Hindu</v>
      </c>
      <c r="B79" s="2" t="str">
        <f>IFERROR(__xludf.DUMMYFUNCTION("""COMPUTED_VALUE"""),"https://www.thehindu.com/sci-tech/science/crackling-or-desolate-ai-trained-to-hear-corals-sounds-of-life/article65506634.ece")</f>
        <v>https://www.thehindu.com/sci-tech/science/crackling-or-desolate-ai-trained-to-hear-corals-sounds-of-life/article65506634.ece</v>
      </c>
      <c r="C79" s="1" t="str">
        <f>IFERROR(__xludf.DUMMYFUNCTION("""COMPUTED_VALUE"""),"Wed, 08 Jun 2022 07:47:00 GMT")</f>
        <v>Wed, 08 Jun 2022 07:47:00 GMT</v>
      </c>
      <c r="D79" s="1" t="str">
        <f>IFERROR(__xludf.DUMMYFUNCTION("""COMPUTED_VALUE"""),"Crackling or desolate? AI trained to hear coral's sounds of life  The Hindu")</f>
        <v>Crackling or desolate? AI trained to hear coral's sounds of life  The Hindu</v>
      </c>
    </row>
    <row r="80">
      <c r="A80" s="1" t="str">
        <f>IFERROR(__xludf.DUMMYFUNCTION("""COMPUTED_VALUE"""),"U.S. supremacy in A.I. may hinge on these proposed policies - Fortune")</f>
        <v>U.S. supremacy in A.I. may hinge on these proposed policies - Fortune</v>
      </c>
      <c r="B80" s="2" t="str">
        <f>IFERROR(__xludf.DUMMYFUNCTION("""COMPUTED_VALUE"""),"https://fortune.com/2022/05/24/u-s-policies-a-i-marketplace/")</f>
        <v>https://fortune.com/2022/05/24/u-s-policies-a-i-marketplace/</v>
      </c>
      <c r="C80" s="1" t="str">
        <f>IFERROR(__xludf.DUMMYFUNCTION("""COMPUTED_VALUE"""),"Tue, 24 May 2022 07:00:00 GMT")</f>
        <v>Tue, 24 May 2022 07:00:00 GMT</v>
      </c>
      <c r="D80" s="1" t="str">
        <f>IFERROR(__xludf.DUMMYFUNCTION("""COMPUTED_VALUE"""),"U.S. supremacy in A.I. may hinge on these proposed policies  Fortune")</f>
        <v>U.S. supremacy in A.I. may hinge on these proposed policies  Fortune</v>
      </c>
    </row>
    <row r="81">
      <c r="A81" s="1" t="str">
        <f>IFERROR(__xludf.DUMMYFUNCTION("""COMPUTED_VALUE"""),"The AI 50 2022 - Forbes")</f>
        <v>The AI 50 2022 - Forbes</v>
      </c>
      <c r="B81" s="2" t="str">
        <f>IFERROR(__xludf.DUMMYFUNCTION("""COMPUTED_VALUE"""),"https://www.forbes.com/lists/ai50/")</f>
        <v>https://www.forbes.com/lists/ai50/</v>
      </c>
      <c r="C81" s="1" t="str">
        <f>IFERROR(__xludf.DUMMYFUNCTION("""COMPUTED_VALUE"""),"Mon, 09 May 2022 07:00:00 GMT")</f>
        <v>Mon, 09 May 2022 07:00:00 GMT</v>
      </c>
      <c r="D81" s="1" t="str">
        <f>IFERROR(__xludf.DUMMYFUNCTION("""COMPUTED_VALUE"""),"The AI 50 2022  Forbes")</f>
        <v>The AI 50 2022  Forbes</v>
      </c>
    </row>
    <row r="82">
      <c r="A82" s="1" t="str">
        <f>IFERROR(__xludf.DUMMYFUNCTION("""COMPUTED_VALUE"""),"Sapia.ai Adds Globally Renowned Research Psychologist Dr Richard Landers to its Expert Advisory Board - PR Newswire")</f>
        <v>Sapia.ai Adds Globally Renowned Research Psychologist Dr Richard Landers to its Expert Advisory Board - PR Newswire</v>
      </c>
      <c r="B82" s="2" t="str">
        <f>IFERROR(__xludf.DUMMYFUNCTION("""COMPUTED_VALUE"""),"https://www.prnewswire.com/news-releases/sapiaai-adds-globally-renowned-research-psychologist-dr-richard-landers-to-its-expert-advisory-board-301564485.html")</f>
        <v>https://www.prnewswire.com/news-releases/sapiaai-adds-globally-renowned-research-psychologist-dr-richard-landers-to-its-expert-advisory-board-301564485.html</v>
      </c>
      <c r="C82" s="1" t="str">
        <f>IFERROR(__xludf.DUMMYFUNCTION("""COMPUTED_VALUE"""),"Wed, 08 Jun 2022 23:17:00 GMT")</f>
        <v>Wed, 08 Jun 2022 23:17:00 GMT</v>
      </c>
      <c r="D82" s="1" t="str">
        <f>IFERROR(__xludf.DUMMYFUNCTION("""COMPUTED_VALUE"""),"Sapia.ai Adds Globally Renowned Research Psychologist Dr Richard Landers to 
its Expert Advisory Board  PR Newswire")</f>
        <v>Sapia.ai Adds Globally Renowned Research Psychologist Dr Richard Landers to 
its Expert Advisory Board  PR Newswire</v>
      </c>
    </row>
    <row r="83">
      <c r="A83" s="1" t="str">
        <f>IFERROR(__xludf.DUMMYFUNCTION("""COMPUTED_VALUE"""),"Inaugural Day of AI brings new digital literacy to classrooms worldwide - MIT News")</f>
        <v>Inaugural Day of AI brings new digital literacy to classrooms worldwide - MIT News</v>
      </c>
      <c r="B83" s="2" t="str">
        <f>IFERROR(__xludf.DUMMYFUNCTION("""COMPUTED_VALUE"""),"https://news.mit.edu/2022/day-ai-brings-digital-literacy-classrooms-0601")</f>
        <v>https://news.mit.edu/2022/day-ai-brings-digital-literacy-classrooms-0601</v>
      </c>
      <c r="C83" s="1" t="str">
        <f>IFERROR(__xludf.DUMMYFUNCTION("""COMPUTED_VALUE"""),"Wed, 01 Jun 2022 16:45:00 GMT")</f>
        <v>Wed, 01 Jun 2022 16:45:00 GMT</v>
      </c>
      <c r="D83" s="1" t="str">
        <f>IFERROR(__xludf.DUMMYFUNCTION("""COMPUTED_VALUE"""),"Inaugural Day of AI brings new digital literacy to classrooms worldwide  MIT 
News")</f>
        <v>Inaugural Day of AI brings new digital literacy to classrooms worldwide  MIT 
News</v>
      </c>
    </row>
    <row r="84">
      <c r="A84" s="1" t="str">
        <f>IFERROR(__xludf.DUMMYFUNCTION("""COMPUTED_VALUE"""),"Google Has a Plan to Stop Its New AI From Being Dirty and Rude - WIRED")</f>
        <v>Google Has a Plan to Stop Its New AI From Being Dirty and Rude - WIRED</v>
      </c>
      <c r="B84" s="2" t="str">
        <f>IFERROR(__xludf.DUMMYFUNCTION("""COMPUTED_VALUE"""),"https://www.wired.com/story/google-voice-assistant-future/")</f>
        <v>https://www.wired.com/story/google-voice-assistant-future/</v>
      </c>
      <c r="C84" s="1" t="str">
        <f>IFERROR(__xludf.DUMMYFUNCTION("""COMPUTED_VALUE"""),"Thu, 12 May 2022 07:00:00 GMT")</f>
        <v>Thu, 12 May 2022 07:00:00 GMT</v>
      </c>
      <c r="D84" s="1" t="str">
        <f>IFERROR(__xludf.DUMMYFUNCTION("""COMPUTED_VALUE"""),"Google Has a Plan to Stop Its New AI From Being Dirty and Rude  WIRED")</f>
        <v>Google Has a Plan to Stop Its New AI From Being Dirty and Rude  WIRED</v>
      </c>
    </row>
    <row r="85">
      <c r="A85" s="1" t="str">
        <f>IFERROR(__xludf.DUMMYFUNCTION("""COMPUTED_VALUE"""),"DeepMind’s new AI can perform over 600 tasks, from playing games to controlling robots - TechCrunch")</f>
        <v>DeepMind’s new AI can perform over 600 tasks, from playing games to controlling robots - TechCrunch</v>
      </c>
      <c r="B85" s="2" t="str">
        <f>IFERROR(__xludf.DUMMYFUNCTION("""COMPUTED_VALUE"""),"https://techcrunch.com/2022/05/13/deepminds-new-ai-can-perform-over-600-tasks-from-playing-games-to-controlling-robots/")</f>
        <v>https://techcrunch.com/2022/05/13/deepminds-new-ai-can-perform-over-600-tasks-from-playing-games-to-controlling-robots/</v>
      </c>
      <c r="C85" s="1" t="str">
        <f>IFERROR(__xludf.DUMMYFUNCTION("""COMPUTED_VALUE"""),"Fri, 13 May 2022 07:00:00 GMT")</f>
        <v>Fri, 13 May 2022 07:00:00 GMT</v>
      </c>
      <c r="D85" s="1" t="str">
        <f>IFERROR(__xludf.DUMMYFUNCTION("""COMPUTED_VALUE"""),"DeepMind’s new AI can perform over 600 tasks, from playing games to 
controlling robots  TechCrunch")</f>
        <v>DeepMind’s new AI can perform over 600 tasks, from playing games to 
controlling robots  TechCrunch</v>
      </c>
    </row>
    <row r="86">
      <c r="A86" s="1" t="str">
        <f>IFERROR(__xludf.DUMMYFUNCTION("""COMPUTED_VALUE"""),"Why Artificial Intelligence Creates an Unprecedented Era of Opportunity in the Near Future - Inc.")</f>
        <v>Why Artificial Intelligence Creates an Unprecedented Era of Opportunity in the Near Future - Inc.</v>
      </c>
      <c r="B86" s="2" t="str">
        <f>IFERROR(__xludf.DUMMYFUNCTION("""COMPUTED_VALUE"""),"https://www.inc.com/arvind-krishna/artificial-intelligence-innovation-future-opportunity-technology.html")</f>
        <v>https://www.inc.com/arvind-krishna/artificial-intelligence-innovation-future-opportunity-technology.html</v>
      </c>
      <c r="C86" s="1" t="str">
        <f>IFERROR(__xludf.DUMMYFUNCTION("""COMPUTED_VALUE"""),"Wed, 18 May 2022 07:00:00 GMT")</f>
        <v>Wed, 18 May 2022 07:00:00 GMT</v>
      </c>
      <c r="D86" s="1" t="str">
        <f>IFERROR(__xludf.DUMMYFUNCTION("""COMPUTED_VALUE"""),"Why Artificial Intelligence Creates an Unprecedented Era of Opportunity in 
the Near Future  Inc.")</f>
        <v>Why Artificial Intelligence Creates an Unprecedented Era of Opportunity in 
the Near Future  Inc.</v>
      </c>
    </row>
    <row r="87">
      <c r="A87" s="1" t="str">
        <f>IFERROR(__xludf.DUMMYFUNCTION("""COMPUTED_VALUE"""),"Google Says It's Closing in on Human-Level Artificial Intelligence - Futurism")</f>
        <v>Google Says It's Closing in on Human-Level Artificial Intelligence - Futurism</v>
      </c>
      <c r="B87" s="2" t="str">
        <f>IFERROR(__xludf.DUMMYFUNCTION("""COMPUTED_VALUE"""),"https://futurism.com/the-byte/google-deepmind-agi")</f>
        <v>https://futurism.com/the-byte/google-deepmind-agi</v>
      </c>
      <c r="C87" s="1" t="str">
        <f>IFERROR(__xludf.DUMMYFUNCTION("""COMPUTED_VALUE"""),"Thu, 19 May 2022 07:00:00 GMT")</f>
        <v>Thu, 19 May 2022 07:00:00 GMT</v>
      </c>
      <c r="D87" s="1" t="str">
        <f>IFERROR(__xludf.DUMMYFUNCTION("""COMPUTED_VALUE"""),"Google Says It's Closing in on Human-Level Artificial Intelligence  Futurism")</f>
        <v>Google Says It's Closing in on Human-Level Artificial Intelligence  Futurism</v>
      </c>
    </row>
    <row r="88">
      <c r="A88" s="1" t="str">
        <f>IFERROR(__xludf.DUMMYFUNCTION("""COMPUTED_VALUE"""),"Is Artificial Intelligence Made in Humanity's Image? Lessons for an AI Military Education - War on the Rocks")</f>
        <v>Is Artificial Intelligence Made in Humanity's Image? Lessons for an AI Military Education - War on the Rocks</v>
      </c>
      <c r="B88" s="2" t="str">
        <f>IFERROR(__xludf.DUMMYFUNCTION("""COMPUTED_VALUE"""),"https://warontherocks.com/2022/05/is-artificial-intelligence-made-in-humanitys-image-lessons-for-an-ai-military-education/")</f>
        <v>https://warontherocks.com/2022/05/is-artificial-intelligence-made-in-humanitys-image-lessons-for-an-ai-military-education/</v>
      </c>
      <c r="C88" s="1" t="str">
        <f>IFERROR(__xludf.DUMMYFUNCTION("""COMPUTED_VALUE"""),"Mon, 16 May 2022 07:00:00 GMT")</f>
        <v>Mon, 16 May 2022 07:00:00 GMT</v>
      </c>
      <c r="D88" s="1" t="str">
        <f>IFERROR(__xludf.DUMMYFUNCTION("""COMPUTED_VALUE"""),"Is Artificial Intelligence Made in Humanity's Image? Lessons for an AI 
Military Education  War on the Rocks")</f>
        <v>Is Artificial Intelligence Made in Humanity's Image? Lessons for an AI 
Military Education  War on the Rocks</v>
      </c>
    </row>
    <row r="89">
      <c r="A89" s="1" t="str">
        <f>IFERROR(__xludf.DUMMYFUNCTION("""COMPUTED_VALUE"""),"AI 50 2022: North America's Top AI Companies Shaping The Future - Forbes")</f>
        <v>AI 50 2022: North America's Top AI Companies Shaping The Future - Forbes</v>
      </c>
      <c r="B89" s="2" t="str">
        <f>IFERROR(__xludf.DUMMYFUNCTION("""COMPUTED_VALUE"""),"https://www.forbes.com/sites/helenpopkin/2022/05/06/ai-50-2022-north-americas-top-ai-companies-shaping-the-future/")</f>
        <v>https://www.forbes.com/sites/helenpopkin/2022/05/06/ai-50-2022-north-americas-top-ai-companies-shaping-the-future/</v>
      </c>
      <c r="C89" s="1" t="str">
        <f>IFERROR(__xludf.DUMMYFUNCTION("""COMPUTED_VALUE"""),"Fri, 06 May 2022 07:00:00 GMT")</f>
        <v>Fri, 06 May 2022 07:00:00 GMT</v>
      </c>
      <c r="D89" s="1" t="str">
        <f>IFERROR(__xludf.DUMMYFUNCTION("""COMPUTED_VALUE"""),"AI 50 2022: North America's Top AI Companies Shaping The Future  Forbes")</f>
        <v>AI 50 2022: North America's Top AI Companies Shaping The Future  Forbes</v>
      </c>
    </row>
    <row r="90">
      <c r="A90" s="1" t="str">
        <f>IFERROR(__xludf.DUMMYFUNCTION("""COMPUTED_VALUE"""),"The dark secret behind those cute AI-generated animal images - MIT Technology Review")</f>
        <v>The dark secret behind those cute AI-generated animal images - MIT Technology Review</v>
      </c>
      <c r="B90" s="2" t="str">
        <f>IFERROR(__xludf.DUMMYFUNCTION("""COMPUTED_VALUE"""),"https://www.technologyreview.com/2022/05/25/1052695/dark-secret-cute-ai-animal-images-dalle-openai-imagen-google/")</f>
        <v>https://www.technologyreview.com/2022/05/25/1052695/dark-secret-cute-ai-animal-images-dalle-openai-imagen-google/</v>
      </c>
      <c r="C90" s="1" t="str">
        <f>IFERROR(__xludf.DUMMYFUNCTION("""COMPUTED_VALUE"""),"Wed, 25 May 2022 07:00:00 GMT")</f>
        <v>Wed, 25 May 2022 07:00:00 GMT</v>
      </c>
      <c r="D90" s="1" t="str">
        <f>IFERROR(__xludf.DUMMYFUNCTION("""COMPUTED_VALUE"""),"The dark secret behind those cute AI-generated animal images  MIT 
Technology Review")</f>
        <v>The dark secret behind those cute AI-generated animal images  MIT 
Technology Review</v>
      </c>
    </row>
    <row r="91">
      <c r="A91" s="1" t="str">
        <f>IFERROR(__xludf.DUMMYFUNCTION("""COMPUTED_VALUE"""),"China and Europe are leading the push to regulate A.I. — one of them could set the global playbook - CNBC")</f>
        <v>China and Europe are leading the push to regulate A.I. — one of them could set the global playbook - CNBC</v>
      </c>
      <c r="B91" s="2" t="str">
        <f>IFERROR(__xludf.DUMMYFUNCTION("""COMPUTED_VALUE"""),"https://www.cnbc.com/2022/05/26/china-and-europe-are-leading-the-push-to-regulate-ai.html")</f>
        <v>https://www.cnbc.com/2022/05/26/china-and-europe-are-leading-the-push-to-regulate-ai.html</v>
      </c>
      <c r="C91" s="1" t="str">
        <f>IFERROR(__xludf.DUMMYFUNCTION("""COMPUTED_VALUE"""),"Thu, 26 May 2022 07:00:00 GMT")</f>
        <v>Thu, 26 May 2022 07:00:00 GMT</v>
      </c>
      <c r="D91" s="1" t="str">
        <f>IFERROR(__xludf.DUMMYFUNCTION("""COMPUTED_VALUE"""),"China and Europe are leading the push to regulate A.I. — one of them could 
set the global playbook  CNBC")</f>
        <v>China and Europe are leading the push to regulate A.I. — one of them could 
set the global playbook  CNBC</v>
      </c>
    </row>
    <row r="92">
      <c r="A92" s="1" t="str">
        <f>IFERROR(__xludf.DUMMYFUNCTION("""COMPUTED_VALUE"""),"One AI raises $8M to curate business-specific NLP models - TechCrunch")</f>
        <v>One AI raises $8M to curate business-specific NLP models - TechCrunch</v>
      </c>
      <c r="B92" s="2" t="str">
        <f>IFERROR(__xludf.DUMMYFUNCTION("""COMPUTED_VALUE"""),"https://techcrunch.com/2022/05/30/one-ai-raises-8m-to-curate-business-specific-nlp-models/")</f>
        <v>https://techcrunch.com/2022/05/30/one-ai-raises-8m-to-curate-business-specific-nlp-models/</v>
      </c>
      <c r="C92" s="1" t="str">
        <f>IFERROR(__xludf.DUMMYFUNCTION("""COMPUTED_VALUE"""),"Mon, 30 May 2022 23:30:47 GMT")</f>
        <v>Mon, 30 May 2022 23:30:47 GMT</v>
      </c>
      <c r="D92" s="1" t="str">
        <f>IFERROR(__xludf.DUMMYFUNCTION("""COMPUTED_VALUE"""),"One AI raises $8M to curate business-specific NLP models  TechCrunch")</f>
        <v>One AI raises $8M to curate business-specific NLP models  TechCrunch</v>
      </c>
    </row>
    <row r="93">
      <c r="A93" s="1" t="str">
        <f>IFERROR(__xludf.DUMMYFUNCTION("""COMPUTED_VALUE"""),"Report: 5 key trends for AI’s future - VentureBeat")</f>
        <v>Report: 5 key trends for AI’s future - VentureBeat</v>
      </c>
      <c r="B93" s="2" t="str">
        <f>IFERROR(__xludf.DUMMYFUNCTION("""COMPUTED_VALUE"""),"https://venturebeat.com/2022/05/13/report-5-key-trends-for-ais-future/")</f>
        <v>https://venturebeat.com/2022/05/13/report-5-key-trends-for-ais-future/</v>
      </c>
      <c r="C93" s="1" t="str">
        <f>IFERROR(__xludf.DUMMYFUNCTION("""COMPUTED_VALUE"""),"Fri, 13 May 2022 07:00:00 GMT")</f>
        <v>Fri, 13 May 2022 07:00:00 GMT</v>
      </c>
      <c r="D93" s="1" t="str">
        <f>IFERROR(__xludf.DUMMYFUNCTION("""COMPUTED_VALUE"""),"Report: 5 key trends for AI’s future  VentureBeat")</f>
        <v>Report: 5 key trends for AI’s future  VentureBeat</v>
      </c>
    </row>
    <row r="94">
      <c r="A94" s="1" t="str">
        <f>IFERROR(__xludf.DUMMYFUNCTION("""COMPUTED_VALUE"""),"Mark Cuban predicts AI will dominate the future workplace: To be successful, 'you're going to have to understand it' - CNBC")</f>
        <v>Mark Cuban predicts AI will dominate the future workplace: To be successful, 'you're going to have to understand it' - CNBC</v>
      </c>
      <c r="B94" s="2" t="str">
        <f>IFERROR(__xludf.DUMMYFUNCTION("""COMPUTED_VALUE"""),"https://www.cnbc.com/2022/05/12/why-mark-cuban-predicts-ai-will-dominate-the-future-workplace.html")</f>
        <v>https://www.cnbc.com/2022/05/12/why-mark-cuban-predicts-ai-will-dominate-the-future-workplace.html</v>
      </c>
      <c r="C94" s="1" t="str">
        <f>IFERROR(__xludf.DUMMYFUNCTION("""COMPUTED_VALUE"""),"Thu, 12 May 2022 07:00:00 GMT")</f>
        <v>Thu, 12 May 2022 07:00:00 GMT</v>
      </c>
      <c r="D94" s="1" t="str">
        <f>IFERROR(__xludf.DUMMYFUNCTION("""COMPUTED_VALUE"""),"Mark Cuban predicts AI will dominate the future workplace: To be 
successful, 'you're going to have to understand it'  CNBC")</f>
        <v>Mark Cuban predicts AI will dominate the future workplace: To be 
successful, 'you're going to have to understand it'  CNBC</v>
      </c>
    </row>
    <row r="95">
      <c r="A95" s="1" t="str">
        <f>IFERROR(__xludf.DUMMYFUNCTION("""COMPUTED_VALUE"""),"Microsoft’s Code-Writing AI Points to the Future of Computers - WIRED")</f>
        <v>Microsoft’s Code-Writing AI Points to the Future of Computers - WIRED</v>
      </c>
      <c r="B95" s="2" t="str">
        <f>IFERROR(__xludf.DUMMYFUNCTION("""COMPUTED_VALUE"""),"https://www.wired.com/story/minecraft-ai-code-microsoft/")</f>
        <v>https://www.wired.com/story/minecraft-ai-code-microsoft/</v>
      </c>
      <c r="C95" s="1" t="str">
        <f>IFERROR(__xludf.DUMMYFUNCTION("""COMPUTED_VALUE"""),"Wed, 25 May 2022 07:00:00 GMT")</f>
        <v>Wed, 25 May 2022 07:00:00 GMT</v>
      </c>
      <c r="D95" s="1" t="str">
        <f>IFERROR(__xludf.DUMMYFUNCTION("""COMPUTED_VALUE"""),"Microsoft’s Code-Writing AI Points to the Future of Computers  WIRED")</f>
        <v>Microsoft’s Code-Writing AI Points to the Future of Computers  WIRED</v>
      </c>
    </row>
    <row r="96">
      <c r="A96" s="1" t="str">
        <f>IFERROR(__xludf.DUMMYFUNCTION("""COMPUTED_VALUE"""),"AI in robotics: Problems and solutions - VentureBeat")</f>
        <v>AI in robotics: Problems and solutions - VentureBeat</v>
      </c>
      <c r="B96" s="2" t="str">
        <f>IFERROR(__xludf.DUMMYFUNCTION("""COMPUTED_VALUE"""),"https://venturebeat.com/2022/05/21/ai-in-robotics-problems-and-solutions/")</f>
        <v>https://venturebeat.com/2022/05/21/ai-in-robotics-problems-and-solutions/</v>
      </c>
      <c r="C96" s="1" t="str">
        <f>IFERROR(__xludf.DUMMYFUNCTION("""COMPUTED_VALUE"""),"Sat, 21 May 2022 07:00:00 GMT")</f>
        <v>Sat, 21 May 2022 07:00:00 GMT</v>
      </c>
      <c r="D96" s="1" t="str">
        <f>IFERROR(__xludf.DUMMYFUNCTION("""COMPUTED_VALUE"""),"AI in robotics: Problems and solutions  VentureBeat")</f>
        <v>AI in robotics: Problems and solutions  VentureBeat</v>
      </c>
    </row>
    <row r="97">
      <c r="A97" s="1" t="str">
        <f>IFERROR(__xludf.DUMMYFUNCTION("""COMPUTED_VALUE"""),"Microchips that mimic the human brain could make AI far more energy efficient - Science")</f>
        <v>Microchips that mimic the human brain could make AI far more energy efficient - Science</v>
      </c>
      <c r="B97" s="2" t="str">
        <f>IFERROR(__xludf.DUMMYFUNCTION("""COMPUTED_VALUE"""),"https://www.science.org/content/article/microchips-mimic-human-brain-could-make-ai-far-more-energy-efficient")</f>
        <v>https://www.science.org/content/article/microchips-mimic-human-brain-could-make-ai-far-more-energy-efficient</v>
      </c>
      <c r="C97" s="1" t="str">
        <f>IFERROR(__xludf.DUMMYFUNCTION("""COMPUTED_VALUE"""),"Fri, 20 May 2022 07:00:00 GMT")</f>
        <v>Fri, 20 May 2022 07:00:00 GMT</v>
      </c>
      <c r="D97" s="1" t="str">
        <f>IFERROR(__xludf.DUMMYFUNCTION("""COMPUTED_VALUE"""),"Microchips that mimic the human brain could make AI far more energy 
efficient  Science")</f>
        <v>Microchips that mimic the human brain could make AI far more energy 
efficient  Science</v>
      </c>
    </row>
    <row r="98">
      <c r="A98" s="1" t="str">
        <f>IFERROR(__xludf.DUMMYFUNCTION("""COMPUTED_VALUE"""),"A quick guide to the most important AI law you’ve never heard of - MIT Technology Review")</f>
        <v>A quick guide to the most important AI law you’ve never heard of - MIT Technology Review</v>
      </c>
      <c r="B98" s="2" t="str">
        <f>IFERROR(__xludf.DUMMYFUNCTION("""COMPUTED_VALUE"""),"https://www.technologyreview.com/2022/05/13/1052223/guide-ai-act-europe/")</f>
        <v>https://www.technologyreview.com/2022/05/13/1052223/guide-ai-act-europe/</v>
      </c>
      <c r="C98" s="1" t="str">
        <f>IFERROR(__xludf.DUMMYFUNCTION("""COMPUTED_VALUE"""),"Fri, 13 May 2022 07:00:00 GMT")</f>
        <v>Fri, 13 May 2022 07:00:00 GMT</v>
      </c>
      <c r="D98" s="1" t="str">
        <f>IFERROR(__xludf.DUMMYFUNCTION("""COMPUTED_VALUE"""),"A quick guide to the most important AI law you’ve never heard of  MIT 
Technology Review")</f>
        <v>A quick guide to the most important AI law you’ve never heard of  MIT 
Technology Review</v>
      </c>
    </row>
    <row r="99">
      <c r="A99" s="1" t="str">
        <f>IFERROR(__xludf.DUMMYFUNCTION("""COMPUTED_VALUE"""),"Will AI text-to-image generators put illustrators out of a job? - New Scientist")</f>
        <v>Will AI text-to-image generators put illustrators out of a job? - New Scientist</v>
      </c>
      <c r="B99" s="2" t="str">
        <f>IFERROR(__xludf.DUMMYFUNCTION("""COMPUTED_VALUE"""),"https://www.newscientist.com/article/2322056-will-ai-text-to-image-generators-put-illustrators-out-of-a-job/")</f>
        <v>https://www.newscientist.com/article/2322056-will-ai-text-to-image-generators-put-illustrators-out-of-a-job/</v>
      </c>
      <c r="C99" s="1" t="str">
        <f>IFERROR(__xludf.DUMMYFUNCTION("""COMPUTED_VALUE"""),"Thu, 26 May 2022 07:00:00 GMT")</f>
        <v>Thu, 26 May 2022 07:00:00 GMT</v>
      </c>
      <c r="D99" s="1" t="str">
        <f>IFERROR(__xludf.DUMMYFUNCTION("""COMPUTED_VALUE"""),"Will AI text-to-image generators put illustrators out of a job?  New 
Scientist")</f>
        <v>Will AI text-to-image generators put illustrators out of a job?  New 
Scientist</v>
      </c>
    </row>
    <row r="100">
      <c r="A100" s="1" t="str">
        <f>IFERROR(__xludf.DUMMYFUNCTION("""COMPUTED_VALUE"""),"World Builders Put Happy Face On Superintelligent AI - IEEE Spectrum")</f>
        <v>World Builders Put Happy Face On Superintelligent AI - IEEE Spectrum</v>
      </c>
      <c r="B100" s="2" t="str">
        <f>IFERROR(__xludf.DUMMYFUNCTION("""COMPUTED_VALUE"""),"https://spectrum.ieee.org/superintelligence-future-life-institute-contest")</f>
        <v>https://spectrum.ieee.org/superintelligence-future-life-institute-contest</v>
      </c>
      <c r="C100" s="1" t="str">
        <f>IFERROR(__xludf.DUMMYFUNCTION("""COMPUTED_VALUE"""),"Wed, 25 May 2022 07:00:00 GMT")</f>
        <v>Wed, 25 May 2022 07:00:00 GMT</v>
      </c>
      <c r="D100" s="1" t="str">
        <f>IFERROR(__xludf.DUMMYFUNCTION("""COMPUTED_VALUE"""),"World Builders Put Happy Face On Superintelligent AI  IEEE Spectrum")</f>
        <v>World Builders Put Happy Face On Superintelligent AI  IEEE Spectrum</v>
      </c>
    </row>
  </sheetData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  <hyperlink r:id="rId14" ref="B15"/>
    <hyperlink r:id="rId15" ref="B16"/>
    <hyperlink r:id="rId16" ref="B17"/>
    <hyperlink r:id="rId17" ref="B18"/>
    <hyperlink r:id="rId18" ref="B19"/>
    <hyperlink r:id="rId19" ref="B20"/>
    <hyperlink r:id="rId20" ref="B21"/>
    <hyperlink r:id="rId21" ref="B22"/>
    <hyperlink r:id="rId22" ref="B23"/>
    <hyperlink r:id="rId23" ref="B24"/>
    <hyperlink r:id="rId24" ref="B25"/>
    <hyperlink r:id="rId25" ref="B26"/>
    <hyperlink r:id="rId26" ref="B27"/>
    <hyperlink r:id="rId27" ref="B28"/>
    <hyperlink r:id="rId28" ref="B29"/>
    <hyperlink r:id="rId29" ref="B30"/>
    <hyperlink r:id="rId30" ref="B31"/>
    <hyperlink r:id="rId31" ref="B32"/>
    <hyperlink r:id="rId32" ref="B33"/>
    <hyperlink r:id="rId33" ref="B34"/>
    <hyperlink r:id="rId34" ref="B35"/>
    <hyperlink r:id="rId35" ref="B36"/>
    <hyperlink r:id="rId36" ref="B37"/>
    <hyperlink r:id="rId37" ref="B38"/>
    <hyperlink r:id="rId38" ref="B39"/>
    <hyperlink r:id="rId39" ref="B40"/>
    <hyperlink r:id="rId40" ref="B41"/>
    <hyperlink r:id="rId41" ref="B42"/>
    <hyperlink r:id="rId42" ref="B43"/>
    <hyperlink r:id="rId43" ref="B44"/>
    <hyperlink r:id="rId44" ref="B45"/>
    <hyperlink r:id="rId45" ref="B46"/>
    <hyperlink r:id="rId46" ref="B47"/>
    <hyperlink r:id="rId47" ref="B48"/>
    <hyperlink r:id="rId48" ref="B49"/>
    <hyperlink r:id="rId49" ref="B50"/>
    <hyperlink r:id="rId50" ref="B51"/>
    <hyperlink r:id="rId51" ref="B52"/>
    <hyperlink r:id="rId52" ref="B53"/>
    <hyperlink r:id="rId53" ref="B54"/>
    <hyperlink r:id="rId54" ref="B55"/>
    <hyperlink r:id="rId55" ref="B56"/>
    <hyperlink r:id="rId56" ref="B57"/>
    <hyperlink r:id="rId57" ref="B58"/>
    <hyperlink r:id="rId58" ref="B59"/>
    <hyperlink r:id="rId59" ref="B60"/>
    <hyperlink r:id="rId60" ref="B61"/>
    <hyperlink r:id="rId61" ref="B62"/>
    <hyperlink r:id="rId62" ref="B63"/>
    <hyperlink r:id="rId63" ref="B64"/>
    <hyperlink r:id="rId64" ref="B65"/>
    <hyperlink r:id="rId65" ref="B66"/>
    <hyperlink r:id="rId66" ref="B67"/>
    <hyperlink r:id="rId67" ref="B68"/>
    <hyperlink r:id="rId68" ref="B69"/>
    <hyperlink r:id="rId69" ref="B70"/>
    <hyperlink r:id="rId70" ref="B71"/>
    <hyperlink r:id="rId71" ref="B72"/>
    <hyperlink r:id="rId72" ref="B73"/>
    <hyperlink r:id="rId73" ref="B74"/>
    <hyperlink r:id="rId74" ref="B75"/>
    <hyperlink r:id="rId75" ref="B76"/>
    <hyperlink r:id="rId76" ref="B77"/>
    <hyperlink r:id="rId77" ref="B78"/>
    <hyperlink r:id="rId78" ref="B79"/>
    <hyperlink r:id="rId79" ref="B80"/>
    <hyperlink r:id="rId80" ref="B81"/>
    <hyperlink r:id="rId81" ref="B82"/>
    <hyperlink r:id="rId82" ref="B83"/>
    <hyperlink r:id="rId83" ref="B84"/>
    <hyperlink r:id="rId84" ref="B85"/>
    <hyperlink r:id="rId85" ref="B86"/>
    <hyperlink r:id="rId86" ref="B87"/>
    <hyperlink r:id="rId87" ref="B88"/>
    <hyperlink r:id="rId88" ref="B89"/>
    <hyperlink r:id="rId89" ref="B90"/>
    <hyperlink r:id="rId90" ref="B91"/>
    <hyperlink r:id="rId91" ref="B92"/>
    <hyperlink r:id="rId92" ref="B93"/>
    <hyperlink r:id="rId93" ref="B94"/>
    <hyperlink r:id="rId94" ref="B95"/>
    <hyperlink r:id="rId95" ref="B96"/>
    <hyperlink r:id="rId96" ref="B97"/>
    <hyperlink r:id="rId97" ref="B98"/>
    <hyperlink r:id="rId98" ref="B99"/>
    <hyperlink r:id="rId99" ref="B100"/>
  </hyperlinks>
  <drawing r:id="rId100"/>
</worksheet>
</file>