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Dev\Top-UK-Youtubers\"/>
    </mc:Choice>
  </mc:AlternateContent>
  <xr:revisionPtr revIDLastSave="0" documentId="13_ncr:1_{A23BBC66-616F-48A1-811D-A54BB95FA396}" xr6:coauthVersionLast="47" xr6:coauthVersionMax="47" xr10:uidLastSave="{00000000-0000-0000-0000-000000000000}"/>
  <bookViews>
    <workbookView xWindow="-108" yWindow="-108" windowWidth="23256" windowHeight="12576" firstSheet="7" activeTab="9" xr2:uid="{D43D266F-F3A5-4FC7-A044-4460D48A614C}"/>
  </bookViews>
  <sheets>
    <sheet name="channel_data" sheetId="16" state="hidden" r:id="rId1"/>
    <sheet name="channel_data_pivot_table" sheetId="125" r:id="rId2"/>
    <sheet name="Excel &amp; SQL Comparison" sheetId="1" r:id="rId3"/>
    <sheet name="Views Per video" sheetId="9" r:id="rId4"/>
    <sheet name="Most Subscribers" sheetId="8" r:id="rId5"/>
    <sheet name="Most Videos" sheetId="11" r:id="rId6"/>
    <sheet name="Most Views" sheetId="10" r:id="rId7"/>
    <sheet name="Category- Music" sheetId="124" r:id="rId8"/>
    <sheet name="Category- Gaming" sheetId="130" r:id="rId9"/>
    <sheet name="Category- Entertainment" sheetId="131" r:id="rId10"/>
  </sheets>
  <externalReferences>
    <externalReference r:id="rId11"/>
  </externalReferences>
  <definedNames>
    <definedName name="_xlcn.WorksheetConnection_REF1" hidden="1">[1]Sheet3!$A$3:$D$102</definedName>
    <definedName name="Slicer_channel_category1">#N/A</definedName>
  </definedNames>
  <calcPr calcId="191029"/>
  <pivotCaches>
    <pivotCache cacheId="481" r:id="rId12"/>
    <pivotCache cacheId="487" r:id="rId13"/>
  </pivotCaches>
  <extLst>
    <ext xmlns:x14="http://schemas.microsoft.com/office/spreadsheetml/2009/9/main" uri="{876F7934-8845-4945-9796-88D515C7AA90}">
      <x14:pivotCaches>
        <pivotCache cacheId="47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youtube_data_view_07ac0698-ff0c-478a-be85-9f1e1da5a41d" name="youtube_data_view" connection="Query - youtube_data_view"/>
          <x15:modelTable id="channel_data_8778d0a3-858b-4ad1-b326-0f835c2b1939" name="channel_data" connection="Query - channel_data"/>
          <x15:modelTable id="Range" name="Range" connection="WorksheetConnection_#REF!"/>
        </x15:modelTables>
        <x15:modelRelationships>
          <x15:modelRelationship fromTable="channel_data" fromColumn="channel_category" toTable="Range" toColumn="Row Labels"/>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31" l="1"/>
  <c r="E15" i="131"/>
  <c r="F15" i="131" s="1"/>
  <c r="G15" i="131" s="1"/>
  <c r="H15" i="131" s="1"/>
  <c r="I14" i="131"/>
  <c r="E14" i="131"/>
  <c r="F14" i="131" s="1"/>
  <c r="G14" i="131" s="1"/>
  <c r="H14" i="131" s="1"/>
  <c r="I13" i="131"/>
  <c r="E13" i="131"/>
  <c r="F13" i="131" s="1"/>
  <c r="G13" i="131" s="1"/>
  <c r="H13" i="131" s="1"/>
  <c r="I12" i="131"/>
  <c r="E12" i="131"/>
  <c r="F12" i="131" s="1"/>
  <c r="G12" i="131" s="1"/>
  <c r="H12" i="131" s="1"/>
  <c r="I11" i="131"/>
  <c r="F11" i="131"/>
  <c r="G11" i="131" s="1"/>
  <c r="H11" i="131" s="1"/>
  <c r="E11" i="131"/>
  <c r="I10" i="131"/>
  <c r="E10" i="131"/>
  <c r="F10" i="131" s="1"/>
  <c r="G10" i="131" s="1"/>
  <c r="H10" i="131" s="1"/>
  <c r="I9" i="131"/>
  <c r="E9" i="131"/>
  <c r="F9" i="131" s="1"/>
  <c r="G9" i="131" s="1"/>
  <c r="H9" i="131" s="1"/>
  <c r="I8" i="131"/>
  <c r="E8" i="131"/>
  <c r="F8" i="131" s="1"/>
  <c r="G8" i="131" s="1"/>
  <c r="H8" i="131" s="1"/>
  <c r="I7" i="131"/>
  <c r="E7" i="131"/>
  <c r="F7" i="131" s="1"/>
  <c r="G7" i="131" s="1"/>
  <c r="H7" i="131" s="1"/>
  <c r="I6" i="131"/>
  <c r="E6" i="131"/>
  <c r="F6" i="131" s="1"/>
  <c r="G6" i="131" s="1"/>
  <c r="H6" i="131" s="1"/>
  <c r="I15" i="130"/>
  <c r="E15" i="130"/>
  <c r="F15" i="130" s="1"/>
  <c r="G15" i="130" s="1"/>
  <c r="H15" i="130" s="1"/>
  <c r="I14" i="130"/>
  <c r="E14" i="130"/>
  <c r="F14" i="130" s="1"/>
  <c r="G14" i="130" s="1"/>
  <c r="H14" i="130" s="1"/>
  <c r="I13" i="130"/>
  <c r="E13" i="130"/>
  <c r="F13" i="130" s="1"/>
  <c r="G13" i="130" s="1"/>
  <c r="H13" i="130" s="1"/>
  <c r="I12" i="130"/>
  <c r="E12" i="130"/>
  <c r="F12" i="130" s="1"/>
  <c r="G12" i="130" s="1"/>
  <c r="H12" i="130" s="1"/>
  <c r="I11" i="130"/>
  <c r="E11" i="130"/>
  <c r="F11" i="130" s="1"/>
  <c r="G11" i="130" s="1"/>
  <c r="H11" i="130" s="1"/>
  <c r="I10" i="130"/>
  <c r="E10" i="130"/>
  <c r="F10" i="130" s="1"/>
  <c r="G10" i="130" s="1"/>
  <c r="H10" i="130" s="1"/>
  <c r="I9" i="130"/>
  <c r="E9" i="130"/>
  <c r="F9" i="130" s="1"/>
  <c r="G9" i="130" s="1"/>
  <c r="H9" i="130" s="1"/>
  <c r="I8" i="130"/>
  <c r="E8" i="130"/>
  <c r="F8" i="130" s="1"/>
  <c r="G8" i="130" s="1"/>
  <c r="H8" i="130" s="1"/>
  <c r="I7" i="130"/>
  <c r="E7" i="130"/>
  <c r="F7" i="130" s="1"/>
  <c r="G7" i="130" s="1"/>
  <c r="H7" i="130" s="1"/>
  <c r="I6" i="130"/>
  <c r="E6" i="130"/>
  <c r="F6" i="130" s="1"/>
  <c r="G6" i="130" s="1"/>
  <c r="H6" i="130" s="1"/>
  <c r="I7" i="124"/>
  <c r="I8" i="124"/>
  <c r="I9" i="124"/>
  <c r="I10" i="124"/>
  <c r="I11" i="124"/>
  <c r="I12" i="124"/>
  <c r="I13" i="124"/>
  <c r="I14" i="124"/>
  <c r="I15" i="124"/>
  <c r="I6" i="124"/>
  <c r="E15" i="124"/>
  <c r="F15" i="124" s="1"/>
  <c r="G15" i="124" s="1"/>
  <c r="H15" i="124" s="1"/>
  <c r="E14" i="124"/>
  <c r="F14" i="124" s="1"/>
  <c r="G14" i="124" s="1"/>
  <c r="H14" i="124" s="1"/>
  <c r="E13" i="124"/>
  <c r="F13" i="124" s="1"/>
  <c r="G13" i="124" s="1"/>
  <c r="H13" i="124" s="1"/>
  <c r="E12" i="124"/>
  <c r="F12" i="124" s="1"/>
  <c r="G12" i="124" s="1"/>
  <c r="H12" i="124" s="1"/>
  <c r="E11" i="124"/>
  <c r="F11" i="124" s="1"/>
  <c r="G11" i="124" s="1"/>
  <c r="H11" i="124" s="1"/>
  <c r="E10" i="124"/>
  <c r="F10" i="124" s="1"/>
  <c r="G10" i="124" s="1"/>
  <c r="H10" i="124" s="1"/>
  <c r="E9" i="124"/>
  <c r="F9" i="124" s="1"/>
  <c r="G9" i="124" s="1"/>
  <c r="H9" i="124" s="1"/>
  <c r="E8" i="124"/>
  <c r="F8" i="124" s="1"/>
  <c r="G8" i="124" s="1"/>
  <c r="H8" i="124" s="1"/>
  <c r="E7" i="124"/>
  <c r="F7" i="124" s="1"/>
  <c r="G7" i="124" s="1"/>
  <c r="H7" i="124" s="1"/>
  <c r="E6" i="124"/>
  <c r="F6" i="124" s="1"/>
  <c r="G6" i="124" s="1"/>
  <c r="H6" i="124" s="1"/>
  <c r="E7" i="10"/>
  <c r="F7" i="10" s="1"/>
  <c r="G7" i="10" s="1"/>
  <c r="H7" i="10" s="1"/>
  <c r="E8" i="10"/>
  <c r="F8" i="10" s="1"/>
  <c r="G8" i="10" s="1"/>
  <c r="H8" i="10" s="1"/>
  <c r="E9" i="10"/>
  <c r="F9" i="10" s="1"/>
  <c r="G9" i="10" s="1"/>
  <c r="H9" i="10" s="1"/>
  <c r="E10" i="10"/>
  <c r="F10" i="10" s="1"/>
  <c r="G10" i="10" s="1"/>
  <c r="H10" i="10" s="1"/>
  <c r="E11" i="10"/>
  <c r="F11" i="10" s="1"/>
  <c r="G11" i="10" s="1"/>
  <c r="H11" i="10" s="1"/>
  <c r="E12" i="10"/>
  <c r="F12" i="10" s="1"/>
  <c r="G12" i="10" s="1"/>
  <c r="H12" i="10" s="1"/>
  <c r="E13" i="10"/>
  <c r="F13" i="10" s="1"/>
  <c r="G13" i="10" s="1"/>
  <c r="H13" i="10" s="1"/>
  <c r="E14" i="10"/>
  <c r="F14" i="10" s="1"/>
  <c r="G14" i="10" s="1"/>
  <c r="H14" i="10" s="1"/>
  <c r="E15" i="10"/>
  <c r="F15" i="10" s="1"/>
  <c r="G15" i="10" s="1"/>
  <c r="H15" i="10" s="1"/>
  <c r="E6" i="10"/>
  <c r="F6" i="10" s="1"/>
  <c r="G6" i="10" s="1"/>
  <c r="H6" i="10" s="1"/>
  <c r="E7" i="11"/>
  <c r="F7" i="11" s="1"/>
  <c r="G7" i="11" s="1"/>
  <c r="E8" i="11"/>
  <c r="F8" i="11" s="1"/>
  <c r="G8" i="11" s="1"/>
  <c r="E9" i="11"/>
  <c r="F9" i="11" s="1"/>
  <c r="G9" i="11" s="1"/>
  <c r="E10" i="11"/>
  <c r="F10" i="11" s="1"/>
  <c r="E11" i="11"/>
  <c r="F11" i="11" s="1"/>
  <c r="G11" i="11" s="1"/>
  <c r="E12" i="11"/>
  <c r="F12" i="11" s="1"/>
  <c r="G12" i="11" s="1"/>
  <c r="E13" i="11"/>
  <c r="F13" i="11" s="1"/>
  <c r="G13" i="11" s="1"/>
  <c r="E14" i="11"/>
  <c r="F14" i="11" s="1"/>
  <c r="G14" i="11" s="1"/>
  <c r="E15" i="11"/>
  <c r="F15" i="11" s="1"/>
  <c r="E6" i="11"/>
  <c r="F6" i="11" s="1"/>
  <c r="G6" i="11" s="1"/>
  <c r="E7" i="8"/>
  <c r="F7" i="8" s="1"/>
  <c r="G7" i="8" s="1"/>
  <c r="H7" i="8" s="1"/>
  <c r="E8" i="8"/>
  <c r="F8" i="8" s="1"/>
  <c r="G8" i="8" s="1"/>
  <c r="H8" i="8" s="1"/>
  <c r="E9" i="8"/>
  <c r="F9" i="8" s="1"/>
  <c r="G9" i="8" s="1"/>
  <c r="H9" i="8" s="1"/>
  <c r="E10" i="8"/>
  <c r="F10" i="8" s="1"/>
  <c r="G10" i="8" s="1"/>
  <c r="H10" i="8" s="1"/>
  <c r="E11" i="8"/>
  <c r="F11" i="8" s="1"/>
  <c r="G11" i="8" s="1"/>
  <c r="H11" i="8" s="1"/>
  <c r="E12" i="8"/>
  <c r="F12" i="8" s="1"/>
  <c r="G12" i="8" s="1"/>
  <c r="H12" i="8" s="1"/>
  <c r="E13" i="8"/>
  <c r="F13" i="8" s="1"/>
  <c r="G13" i="8" s="1"/>
  <c r="H13" i="8" s="1"/>
  <c r="E14" i="8"/>
  <c r="F14" i="8" s="1"/>
  <c r="G14" i="8" s="1"/>
  <c r="H14" i="8" s="1"/>
  <c r="E15" i="8"/>
  <c r="F15" i="8" s="1"/>
  <c r="G15" i="8" s="1"/>
  <c r="H15" i="8" s="1"/>
  <c r="E6" i="8"/>
  <c r="F6" i="8" s="1"/>
  <c r="G6" i="8" s="1"/>
  <c r="H6" i="8" s="1"/>
  <c r="E7" i="9"/>
  <c r="F7" i="9" s="1"/>
  <c r="G7" i="9" s="1"/>
  <c r="H7" i="9" s="1"/>
  <c r="E8" i="9"/>
  <c r="F8" i="9" s="1"/>
  <c r="G8" i="9" s="1"/>
  <c r="H8" i="9" s="1"/>
  <c r="E9" i="9"/>
  <c r="F9" i="9" s="1"/>
  <c r="G9" i="9" s="1"/>
  <c r="H9" i="9" s="1"/>
  <c r="E10" i="9"/>
  <c r="F10" i="9" s="1"/>
  <c r="G10" i="9" s="1"/>
  <c r="H10" i="9" s="1"/>
  <c r="E11" i="9"/>
  <c r="F11" i="9" s="1"/>
  <c r="G11" i="9" s="1"/>
  <c r="H11" i="9" s="1"/>
  <c r="E12" i="9"/>
  <c r="F12" i="9" s="1"/>
  <c r="G12" i="9" s="1"/>
  <c r="H12" i="9" s="1"/>
  <c r="E13" i="9"/>
  <c r="F13" i="9" s="1"/>
  <c r="G13" i="9" s="1"/>
  <c r="H13" i="9" s="1"/>
  <c r="E14" i="9"/>
  <c r="F14" i="9" s="1"/>
  <c r="G14" i="9" s="1"/>
  <c r="H14" i="9" s="1"/>
  <c r="E15" i="9"/>
  <c r="F15" i="9" s="1"/>
  <c r="G15" i="9" s="1"/>
  <c r="H15" i="9" s="1"/>
  <c r="E6" i="9"/>
  <c r="F6" i="9" s="1"/>
  <c r="G6" i="9" s="1"/>
  <c r="H6" i="9" s="1"/>
  <c r="D7" i="1"/>
  <c r="F7" i="1" s="1"/>
  <c r="H7" i="1" s="1"/>
  <c r="J7" i="1" s="1"/>
  <c r="D8" i="1"/>
  <c r="F8" i="1" s="1"/>
  <c r="H8" i="1" s="1"/>
  <c r="J8" i="1" s="1"/>
  <c r="D9" i="1"/>
  <c r="F9" i="1" s="1"/>
  <c r="H9" i="1" s="1"/>
  <c r="J9" i="1" s="1"/>
  <c r="D10" i="1"/>
  <c r="F10" i="1" s="1"/>
  <c r="H10" i="1" s="1"/>
  <c r="J10" i="1" s="1"/>
  <c r="D11" i="1"/>
  <c r="F11" i="1" s="1"/>
  <c r="H11" i="1" s="1"/>
  <c r="J11" i="1" s="1"/>
  <c r="D12" i="1"/>
  <c r="F12" i="1" s="1"/>
  <c r="H12" i="1" s="1"/>
  <c r="J12" i="1" s="1"/>
  <c r="D13" i="1"/>
  <c r="F13" i="1" s="1"/>
  <c r="H13" i="1" s="1"/>
  <c r="J13" i="1" s="1"/>
  <c r="D14" i="1"/>
  <c r="F14" i="1" s="1"/>
  <c r="H14" i="1" s="1"/>
  <c r="J14" i="1" s="1"/>
  <c r="D15" i="1"/>
  <c r="F15" i="1" s="1"/>
  <c r="H15" i="1" s="1"/>
  <c r="J15" i="1" s="1"/>
  <c r="D6" i="1"/>
  <c r="F6" i="1" s="1"/>
  <c r="H6" i="1" s="1"/>
  <c r="J6" i="1" s="1"/>
  <c r="G15" i="11" l="1"/>
  <c r="H15" i="11" s="1"/>
  <c r="H6" i="11"/>
  <c r="G10" i="11"/>
  <c r="H10" i="11" s="1"/>
  <c r="H11" i="11"/>
  <c r="H12" i="11"/>
  <c r="H13" i="11"/>
  <c r="H14" i="11"/>
  <c r="H7" i="11"/>
  <c r="H8" i="11"/>
  <c r="H9"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26B0E3-A8BB-4C85-9A47-670844D64D74}" keepAlive="1" name="Query - Channel_Category" description="Connection to the 'Channel_Category' query in the workbook." type="5" refreshedVersion="8" background="1" saveData="1">
    <dbPr connection="Provider=Microsoft.Mashup.OleDb.1;Data Source=$Workbook$;Location=Channel_Category;Extended Properties=&quot;&quot;" command="SELECT * FROM [Channel_Category]"/>
  </connection>
  <connection id="2" xr16:uid="{9F04A104-2A2C-43DA-A9B6-085C3A080408}" name="Query - channel_data" description="Connection to the 'channel_data' query in the workbook." type="100" refreshedVersion="8" minRefreshableVersion="5">
    <extLst>
      <ext xmlns:x15="http://schemas.microsoft.com/office/spreadsheetml/2010/11/main" uri="{DE250136-89BD-433C-8126-D09CA5730AF9}">
        <x15:connection id="cc4e6889-8aea-4869-a5b9-db8f7538285b"/>
      </ext>
    </extLst>
  </connection>
  <connection id="3" xr16:uid="{0C960CB6-F602-414D-87EE-E3CA4245BF0C}" name="Query - youtube_data_view" description="Connection to the 'youtube_data_view' query in the workbook." type="100" refreshedVersion="8" minRefreshableVersion="5">
    <extLst>
      <ext xmlns:x15="http://schemas.microsoft.com/office/spreadsheetml/2010/11/main" uri="{DE250136-89BD-433C-8126-D09CA5730AF9}">
        <x15:connection id="f7be4da8-222b-4a85-9fea-935fa84a4c1c">
          <x15:oledbPr connection="Provider=Microsoft.Mashup.OleDb.1;Data Source=$Workbook$;Location=youtube_data_view;Extended Properties=&quot;&quot;">
            <x15:dbTables>
              <x15:dbTable name="youtube_data_view"/>
            </x15:dbTables>
          </x15:oledbPr>
        </x15:connection>
      </ext>
    </extLst>
  </connection>
  <connection id="4" xr16:uid="{F95DE403-B04F-4CF1-AA0A-86DE14D2CA7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66F968D1-F256-484F-A76A-023995CF280D}" name="WorksheetConnection_#REF!" type="102" refreshedVersion="8" minRefreshableVersion="5">
    <extLst>
      <ext xmlns:x15="http://schemas.microsoft.com/office/spreadsheetml/2010/11/main" uri="{DE250136-89BD-433C-8126-D09CA5730AF9}">
        <x15:connection id="Range">
          <x15:rangePr sourceName="_xlcn.WorksheetConnection_REF1"/>
        </x15:connection>
      </ext>
    </extLst>
  </connection>
</connections>
</file>

<file path=xl/sharedStrings.xml><?xml version="1.0" encoding="utf-8"?>
<sst xmlns="http://schemas.openxmlformats.org/spreadsheetml/2006/main" count="313" uniqueCount="140">
  <si>
    <t>UK Youtubers Analysis</t>
  </si>
  <si>
    <t>View/Video (M) - Excel</t>
  </si>
  <si>
    <t>View/Video (M) - SQL</t>
  </si>
  <si>
    <t>Potential Sales/Video - Excel</t>
  </si>
  <si>
    <t>Potential Sales/Video - SQL</t>
  </si>
  <si>
    <t>Potential Revenue - Excel</t>
  </si>
  <si>
    <t>Potential Revenue - SQL</t>
  </si>
  <si>
    <t>Net Profit - Excel</t>
  </si>
  <si>
    <t>Net Profit - SQL</t>
  </si>
  <si>
    <t>Investment</t>
  </si>
  <si>
    <t>Investment Type</t>
  </si>
  <si>
    <t>Conversion Rate</t>
  </si>
  <si>
    <t>Product Price</t>
  </si>
  <si>
    <t>Product Placement</t>
  </si>
  <si>
    <t>Channel Name</t>
  </si>
  <si>
    <t>channel_name</t>
  </si>
  <si>
    <t>total_subscribers</t>
  </si>
  <si>
    <t>total_videos</t>
  </si>
  <si>
    <t>total_views</t>
  </si>
  <si>
    <t>NoCopyrightSounds</t>
  </si>
  <si>
    <t>DanTDM</t>
  </si>
  <si>
    <t>KSI</t>
  </si>
  <si>
    <t>Jelly</t>
  </si>
  <si>
    <t>Dua Lipa</t>
  </si>
  <si>
    <t>Dan Rhodes</t>
  </si>
  <si>
    <t>Ali-A</t>
  </si>
  <si>
    <t>Gaby and Alex</t>
  </si>
  <si>
    <t>Sidemen</t>
  </si>
  <si>
    <t>Queen Official</t>
  </si>
  <si>
    <t>Little Mix</t>
  </si>
  <si>
    <t>JJ Olatunji</t>
  </si>
  <si>
    <t>F2Freestylers - Ultimate Soccer Skills Channel</t>
  </si>
  <si>
    <t>BBC News</t>
  </si>
  <si>
    <t>BBC</t>
  </si>
  <si>
    <t>Awakening Music</t>
  </si>
  <si>
    <t>DisneyChannelUK</t>
  </si>
  <si>
    <t>colinfurze</t>
  </si>
  <si>
    <t>Mrwhosetheboss</t>
  </si>
  <si>
    <t>TommyInnit</t>
  </si>
  <si>
    <t>Morgz</t>
  </si>
  <si>
    <t>Tiana</t>
  </si>
  <si>
    <t>DisneyJuniorUK</t>
  </si>
  <si>
    <t>Emily Tube</t>
  </si>
  <si>
    <t>Slogo</t>
  </si>
  <si>
    <t>Jessie J</t>
  </si>
  <si>
    <t>Sing King</t>
  </si>
  <si>
    <t>BBC News عربي</t>
  </si>
  <si>
    <t>Classic Mr Bean</t>
  </si>
  <si>
    <t>Syndicate</t>
  </si>
  <si>
    <t>Gorillaz</t>
  </si>
  <si>
    <t>Woody &amp; Kleiny</t>
  </si>
  <si>
    <t>Jungle Beat</t>
  </si>
  <si>
    <t>Julius Dein</t>
  </si>
  <si>
    <t>The X Factor UK</t>
  </si>
  <si>
    <t>English with Lucy</t>
  </si>
  <si>
    <t>Shaun the Sheep</t>
  </si>
  <si>
    <t>Cartoons for Kids</t>
  </si>
  <si>
    <t>Mumbo Jumbo</t>
  </si>
  <si>
    <t>Top Gear</t>
  </si>
  <si>
    <t>Moonbug Kids - Kids Learning Videos</t>
  </si>
  <si>
    <t>BBC Radio 1</t>
  </si>
  <si>
    <t>Liverpool FC</t>
  </si>
  <si>
    <t>Grian</t>
  </si>
  <si>
    <t>Daz Games</t>
  </si>
  <si>
    <t>Vikkstar123</t>
  </si>
  <si>
    <t>PlayToys</t>
  </si>
  <si>
    <t>carwow</t>
  </si>
  <si>
    <t>Jeremy Lynch</t>
  </si>
  <si>
    <t>TomSka</t>
  </si>
  <si>
    <t>YOGSCAST Lewis &amp; Simon</t>
  </si>
  <si>
    <t>LDShadowLady</t>
  </si>
  <si>
    <t>The Beatles</t>
  </si>
  <si>
    <t>Passenger</t>
  </si>
  <si>
    <t>MessYourself</t>
  </si>
  <si>
    <t>MoreSidemen</t>
  </si>
  <si>
    <t>Boomerang UK</t>
  </si>
  <si>
    <t>James Arthur</t>
  </si>
  <si>
    <t>ARPO The Robot</t>
  </si>
  <si>
    <t>24 News HD</t>
  </si>
  <si>
    <t>RubyandBonnie</t>
  </si>
  <si>
    <t>Nickelodeon UK</t>
  </si>
  <si>
    <t>Mark Ronson</t>
  </si>
  <si>
    <t>Rhia Official</t>
  </si>
  <si>
    <t>UKF Dubstep</t>
  </si>
  <si>
    <t>TGFbro</t>
  </si>
  <si>
    <t>Wilbur Soot</t>
  </si>
  <si>
    <t>Russell Brand</t>
  </si>
  <si>
    <t>Manchester United</t>
  </si>
  <si>
    <t>Pingu - Official Channel</t>
  </si>
  <si>
    <t>Mrwhosetheboss Shorts</t>
  </si>
  <si>
    <t>Niko Omilana</t>
  </si>
  <si>
    <t>Tiana Wilson</t>
  </si>
  <si>
    <t>Capital FM</t>
  </si>
  <si>
    <t>Simon's Cat</t>
  </si>
  <si>
    <t>CGP Grey</t>
  </si>
  <si>
    <t>Jamie Oliver</t>
  </si>
  <si>
    <t>ChrisMD</t>
  </si>
  <si>
    <t>Dumori Bay</t>
  </si>
  <si>
    <t>Space Videos</t>
  </si>
  <si>
    <t>Real Stories</t>
  </si>
  <si>
    <t>More Emily</t>
  </si>
  <si>
    <t>GRM Daily</t>
  </si>
  <si>
    <t>Joe Weller</t>
  </si>
  <si>
    <t>WildBrain Kids</t>
  </si>
  <si>
    <t>Sky News</t>
  </si>
  <si>
    <t>Jarvis</t>
  </si>
  <si>
    <t>Thoughty2</t>
  </si>
  <si>
    <t>TheDadLab</t>
  </si>
  <si>
    <t>Behzinga</t>
  </si>
  <si>
    <t>BBC Learning English</t>
  </si>
  <si>
    <t>Max and Katy</t>
  </si>
  <si>
    <t>Man City</t>
  </si>
  <si>
    <t>Wisp</t>
  </si>
  <si>
    <t>WillNE</t>
  </si>
  <si>
    <t>Zerkaa</t>
  </si>
  <si>
    <t>Ben Phillips</t>
  </si>
  <si>
    <t>Roxxsaurus</t>
  </si>
  <si>
    <t xml:space="preserve">View/Video (M) </t>
  </si>
  <si>
    <t>Potential Sales/Video</t>
  </si>
  <si>
    <t xml:space="preserve">Potential Revenue </t>
  </si>
  <si>
    <t xml:space="preserve">Net Profit </t>
  </si>
  <si>
    <t>UK Youtubers Analysis - By most Subscribers</t>
  </si>
  <si>
    <t>UK Youtubers Analysis - By Most Videos</t>
  </si>
  <si>
    <t>UK Youtubers Analysis - By Views Per Video</t>
  </si>
  <si>
    <t>UK Youtubers Analysis- By Total Views</t>
  </si>
  <si>
    <t>Primary Content Split: Create a multi-video series across Jelly (entertainment focus) and BBC (news/credibility focus) for maximum reach across different audience segments.
Sports Integration: Include Liverpool FC and/or Man City for sports audience penetration, especially if product has lifestyle or performance aspects.
Youth &amp; Culture Series: Partner with GRM Daily and YOGSCAST for younger, culturally engaged demographics.</t>
  </si>
  <si>
    <t>Top Tier: Dua Lipa &amp; Sidemen &amp; Dan Rhodes | Mid-Tier: DanTDM &amp; NoCopyrightSounds  | Budget-Friendly: KSI &amp; Mrwhosetheboss &amp; Jelly &amp; Ali-A
I suggest using multiple youtubers from different tiers, for example:
From Top- Tier: Sidemen, From Mid-Tier: DanTDM, From Budget-Friendly: KSI &amp; Mrwhosetheboss</t>
  </si>
  <si>
    <t>Influencer Marketing</t>
  </si>
  <si>
    <t>10 video-series</t>
  </si>
  <si>
    <t>Giveaway / Contest</t>
  </si>
  <si>
    <t>view/video</t>
  </si>
  <si>
    <t>Pursue Dua Lipa as a flagship marketing channel if budget allows - the ROI potential significantly outperforms all other options.
Woody &amp; Kleiny offers the second-best performance among UK channels with strong audience engagement.
DisneyChannelUK and DisneyJuniorUK offer specialized family audience targeting if relevant to your product.</t>
  </si>
  <si>
    <t>Mark Ronson has unmatched reach and impact, Jessie J &amp; Dua Lipa have extraordinary  reach.
If the marketing strategy doesn't coordinate well with these artists, then Mrwhosetheboss,  Sidemen &amp; Gorillaz offer great ROI.
*Mark Ronson's reach may be misleading due to the low number of videos(20) and the success of the song "Uptown Funk", which is the reason for his high engagement rate</t>
  </si>
  <si>
    <t>engagement_rate</t>
  </si>
  <si>
    <t>Engagement Rate</t>
  </si>
  <si>
    <t>UK Youtubers Analysis- Category: Music</t>
  </si>
  <si>
    <t>Jessie J and Dua Lipa show astronomically high ROI, putting Engagement Rate into consideration, Jessie J shows to be the clear winner.
And Little Mix &amp; Gorillaz are also great options with Little Mix being the better investment option.</t>
  </si>
  <si>
    <t>UK Youtubers Analysis- Category: Gaming</t>
  </si>
  <si>
    <t>If maximizing potential revenue and overall audience reach is the priority, DanTDM is the best option
LDShadowLady - While not the highest in views, she has the best engagement rate at with a strong profit
Grian &amp; TommyInnit - Excellent engagement and high profit</t>
  </si>
  <si>
    <t>If maximizing potential revenue and overall audience reach is the priority, Dan Rhodes is the best option with over 11M views and £1,015,315 profit.
Sidemen - While not the highest in views, they have the best engagement rate at 82.6% with an exceptional profit of £1,633,831.
Julius Dein &amp; Niko Omilana - Excellent engagement (68.7% and 58.8% respectively) and high profit (£536,751 and £336,322).
MoreSidemen - Strong engagement at 50.4% with solid £319,649 profit, making them another strong contender.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</si>
</sst>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 #,##0_);_(* \(#,##0\);_(* &quot;-&quot;??_);_(@_)"/>
    <numFmt numFmtId="165" formatCode="_-[$£-809]* #,##0.00_-;\-[$£-809]* #,##0.00_-;_-[$£-809]* &quot;-&quot;??_-;_-@_-"/>
    <numFmt numFmtId="166" formatCode="_-[$£-809]* #,##0_-;\-[$£-809]* #,##0_-;_-[$£-809]* &quot;-&quot;??_-;_-@_-"/>
    <numFmt numFmtId="169" formatCode="0.0%"/>
  </numFmts>
  <fonts count="5" x14ac:knownFonts="1">
    <font>
      <sz val="11"/>
      <color theme="1"/>
      <name val="Aptos Narrow"/>
      <family val="2"/>
      <scheme val="minor"/>
    </font>
    <font>
      <sz val="24"/>
      <color theme="1"/>
      <name val="Aptos Narrow"/>
      <family val="2"/>
      <scheme val="minor"/>
    </font>
    <font>
      <sz val="11"/>
      <color theme="1"/>
      <name val="Aptos Narrow"/>
      <family val="2"/>
      <scheme val="minor"/>
    </font>
    <font>
      <b/>
      <sz val="11"/>
      <color theme="3"/>
      <name val="Aptos Narrow"/>
      <family val="2"/>
      <scheme val="minor"/>
    </font>
    <font>
      <sz val="8"/>
      <name val="Aptos Narrow"/>
      <family val="2"/>
      <scheme val="minor"/>
    </font>
  </fonts>
  <fills count="7">
    <fill>
      <patternFill patternType="none"/>
    </fill>
    <fill>
      <patternFill patternType="gray125"/>
    </fill>
    <fill>
      <patternFill patternType="solid">
        <fgColor theme="4" tint="0.79998168889431442"/>
        <bgColor indexed="65"/>
      </patternFill>
    </fill>
    <fill>
      <patternFill patternType="solid">
        <fgColor theme="4" tint="0.39997558519241921"/>
        <bgColor indexed="65"/>
      </patternFill>
    </fill>
    <fill>
      <patternFill patternType="solid">
        <fgColor theme="6" tint="0.59999389629810485"/>
        <bgColor indexed="65"/>
      </patternFill>
    </fill>
    <fill>
      <patternFill patternType="solid">
        <fgColor theme="8" tint="0.59999389629810485"/>
        <bgColor indexed="65"/>
      </patternFill>
    </fill>
    <fill>
      <patternFill patternType="solid">
        <fgColor theme="9" tint="0.79998168889431442"/>
        <bgColor indexed="65"/>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rgb="FF3F3F3F"/>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0">
    <xf numFmtId="0" fontId="0" fillId="0" borderId="0"/>
    <xf numFmtId="43" fontId="2"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6" borderId="0" applyNumberFormat="0" applyBorder="0" applyAlignment="0" applyProtection="0"/>
    <xf numFmtId="0" fontId="3" fillId="0" borderId="0" applyNumberFormat="0" applyFill="0" applyBorder="0" applyAlignment="0" applyProtection="0"/>
  </cellStyleXfs>
  <cellXfs count="52">
    <xf numFmtId="0" fontId="0" fillId="0" borderId="0" xfId="0"/>
    <xf numFmtId="0" fontId="0" fillId="0" borderId="0" xfId="0" applyAlignment="1">
      <alignment horizontal="center" vertical="center"/>
    </xf>
    <xf numFmtId="0" fontId="0" fillId="0" borderId="0" xfId="0" pivotButton="1"/>
    <xf numFmtId="0" fontId="0" fillId="0" borderId="0" xfId="0" applyAlignment="1">
      <alignment horizontal="left"/>
    </xf>
    <xf numFmtId="164" fontId="0" fillId="0" borderId="1" xfId="1" applyNumberFormat="1" applyFont="1" applyBorder="1"/>
    <xf numFmtId="164" fontId="0" fillId="0" borderId="2" xfId="1" applyNumberFormat="1" applyFont="1" applyBorder="1"/>
    <xf numFmtId="0" fontId="2" fillId="4" borderId="1" xfId="4" applyBorder="1"/>
    <xf numFmtId="164" fontId="0" fillId="0" borderId="0" xfId="1" applyNumberFormat="1" applyFont="1" applyBorder="1"/>
    <xf numFmtId="0" fontId="2" fillId="4" borderId="3" xfId="4" applyBorder="1"/>
    <xf numFmtId="0" fontId="2" fillId="4" borderId="4" xfId="4" applyBorder="1"/>
    <xf numFmtId="0" fontId="2" fillId="4" borderId="5" xfId="4" applyBorder="1"/>
    <xf numFmtId="164" fontId="0" fillId="0" borderId="9" xfId="1" applyNumberFormat="1" applyFont="1" applyBorder="1"/>
    <xf numFmtId="0" fontId="2" fillId="3" borderId="11" xfId="3" applyBorder="1"/>
    <xf numFmtId="0" fontId="2" fillId="3" borderId="6" xfId="3" applyBorder="1"/>
    <xf numFmtId="0" fontId="2" fillId="2" borderId="7" xfId="2" applyBorder="1"/>
    <xf numFmtId="0" fontId="2" fillId="3" borderId="8" xfId="3" applyBorder="1"/>
    <xf numFmtId="0" fontId="2" fillId="6" borderId="6" xfId="8" applyBorder="1" applyAlignment="1">
      <alignment horizontal="left"/>
    </xf>
    <xf numFmtId="0" fontId="2" fillId="6" borderId="8" xfId="8" applyBorder="1" applyAlignment="1">
      <alignment horizontal="left"/>
    </xf>
    <xf numFmtId="164" fontId="0" fillId="0" borderId="0" xfId="1" applyNumberFormat="1" applyFont="1"/>
    <xf numFmtId="164" fontId="0" fillId="0" borderId="0" xfId="0" applyNumberFormat="1"/>
    <xf numFmtId="0" fontId="2" fillId="4" borderId="12" xfId="4" applyBorder="1"/>
    <xf numFmtId="0" fontId="2" fillId="6" borderId="1" xfId="8" applyBorder="1" applyAlignment="1">
      <alignment horizontal="left"/>
    </xf>
    <xf numFmtId="0" fontId="2" fillId="4" borderId="11" xfId="4" applyBorder="1"/>
    <xf numFmtId="0" fontId="2" fillId="5" borderId="4" xfId="5" applyBorder="1"/>
    <xf numFmtId="0" fontId="2" fillId="5" borderId="5" xfId="5" applyBorder="1"/>
    <xf numFmtId="166" fontId="0" fillId="0" borderId="7" xfId="1" applyNumberFormat="1" applyFont="1" applyBorder="1"/>
    <xf numFmtId="166" fontId="0" fillId="0" borderId="10" xfId="1" applyNumberFormat="1" applyFont="1" applyBorder="1"/>
    <xf numFmtId="166" fontId="0" fillId="0" borderId="7" xfId="0" applyNumberFormat="1" applyBorder="1"/>
    <xf numFmtId="166" fontId="0" fillId="0" borderId="10" xfId="0" applyNumberFormat="1" applyBorder="1"/>
    <xf numFmtId="166" fontId="0" fillId="0" borderId="7" xfId="6" applyNumberFormat="1" applyFont="1" applyBorder="1"/>
    <xf numFmtId="166" fontId="0" fillId="0" borderId="10" xfId="6" applyNumberFormat="1" applyFont="1" applyBorder="1"/>
    <xf numFmtId="166" fontId="0" fillId="0" borderId="1" xfId="0" applyNumberFormat="1" applyBorder="1"/>
    <xf numFmtId="166" fontId="0" fillId="0" borderId="9" xfId="0" applyNumberFormat="1" applyBorder="1"/>
    <xf numFmtId="0" fontId="0" fillId="0" borderId="0" xfId="0" applyAlignment="1">
      <alignment wrapText="1"/>
    </xf>
    <xf numFmtId="166" fontId="0" fillId="0" borderId="1" xfId="1" applyNumberFormat="1" applyFont="1" applyBorder="1"/>
    <xf numFmtId="0" fontId="0" fillId="2" borderId="7" xfId="2" applyFont="1" applyBorder="1"/>
    <xf numFmtId="165" fontId="2" fillId="2" borderId="10" xfId="2" applyNumberFormat="1" applyBorder="1"/>
    <xf numFmtId="166" fontId="2" fillId="2" borderId="5" xfId="2" applyNumberFormat="1" applyBorder="1"/>
    <xf numFmtId="9" fontId="2" fillId="2" borderId="7" xfId="7" applyFill="1" applyBorder="1"/>
    <xf numFmtId="9" fontId="2" fillId="2" borderId="7" xfId="2" applyNumberFormat="1" applyBorder="1"/>
    <xf numFmtId="0" fontId="0" fillId="6" borderId="6" xfId="8" applyFont="1" applyBorder="1" applyAlignment="1">
      <alignment horizontal="left"/>
    </xf>
    <xf numFmtId="0" fontId="1"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wrapText="1"/>
    </xf>
    <xf numFmtId="166" fontId="2" fillId="2" borderId="13" xfId="2" applyNumberFormat="1" applyBorder="1"/>
    <xf numFmtId="0" fontId="2" fillId="2" borderId="14" xfId="2" applyBorder="1"/>
    <xf numFmtId="165" fontId="2" fillId="2" borderId="15" xfId="2" applyNumberFormat="1" applyBorder="1"/>
    <xf numFmtId="0" fontId="3" fillId="0" borderId="11" xfId="9" applyBorder="1"/>
    <xf numFmtId="169" fontId="0" fillId="0" borderId="0" xfId="7" applyNumberFormat="1" applyFont="1"/>
    <xf numFmtId="169" fontId="0" fillId="0" borderId="0" xfId="0" applyNumberFormat="1"/>
    <xf numFmtId="169" fontId="0" fillId="0" borderId="1" xfId="7" applyNumberFormat="1" applyFont="1" applyBorder="1"/>
  </cellXfs>
  <cellStyles count="10">
    <cellStyle name="20% - Accent1" xfId="2" builtinId="30"/>
    <cellStyle name="20% - Accent6" xfId="8" builtinId="50"/>
    <cellStyle name="40% - Accent3" xfId="4" builtinId="39"/>
    <cellStyle name="40% - Accent5" xfId="5" builtinId="47"/>
    <cellStyle name="60% - Accent1" xfId="3" builtinId="32"/>
    <cellStyle name="Comma" xfId="1" builtinId="3"/>
    <cellStyle name="Currency" xfId="6" builtinId="4"/>
    <cellStyle name="Heading 4" xfId="9" builtinId="19"/>
    <cellStyle name="Normal" xfId="0" builtinId="0"/>
    <cellStyle name="Percent" xfId="7" builtinId="5"/>
  </cellStyles>
  <dxfs count="34">
    <dxf>
      <numFmt numFmtId="164" formatCode="_(* #,##0_);_(* \(#,##0\);_(* &quot;-&quot;??_);_(@_)"/>
    </dxf>
    <dxf>
      <numFmt numFmtId="164" formatCode="_(* #,##0_);_(* \(#,##0\);_(* &quot;-&quot;??_);_(@_)"/>
    </dxf>
    <dxf>
      <numFmt numFmtId="169" formatCode="0.0%"/>
    </dxf>
    <dxf>
      <numFmt numFmtId="169" formatCode="0.0%"/>
    </dxf>
    <dxf>
      <numFmt numFmtId="164" formatCode="_(* #,##0_);_(* \(#,##0\);_(* &quot;-&quot;??_);_(@_)"/>
    </dxf>
    <dxf>
      <numFmt numFmtId="164" formatCode="_(* #,##0_);_(* \(#,##0\);_(* &quot;-&quot;??_);_(@_)"/>
    </dxf>
    <dxf>
      <numFmt numFmtId="169" formatCode="0.0%"/>
    </dxf>
    <dxf>
      <numFmt numFmtId="169" formatCode="0.0%"/>
    </dxf>
    <dxf>
      <font>
        <color rgb="FF9C5700"/>
      </font>
      <fill>
        <patternFill>
          <bgColor rgb="FFFFEB9C"/>
        </patternFill>
      </fill>
    </dxf>
    <dxf>
      <font>
        <color rgb="FF9C5700"/>
      </font>
      <fill>
        <patternFill>
          <bgColor rgb="FFFFEB9C"/>
        </patternFill>
      </fill>
    </dxf>
    <dxf>
      <numFmt numFmtId="164" formatCode="_(* #,##0_);_(* \(#,##0\);_(* &quot;-&quot;??_);_(@_)"/>
    </dxf>
    <dxf>
      <numFmt numFmtId="164" formatCode="_(* #,##0_);_(* \(#,##0\);_(* &quot;-&quot;??_);_(@_)"/>
    </dxf>
    <dxf>
      <numFmt numFmtId="169" formatCode="0.0%"/>
    </dxf>
    <dxf>
      <numFmt numFmtId="169" formatCode="0.0%"/>
    </dxf>
    <dxf>
      <numFmt numFmtId="164" formatCode="_(* #,##0_);_(* \(#,##0\);_(* &quot;-&quot;??_);_(@_)"/>
    </dxf>
    <dxf>
      <numFmt numFmtId="164" formatCode="_(* #,##0_);_(* \(#,##0\);_(* &quot;-&quot;??_);_(@_)"/>
    </dxf>
    <dxf>
      <numFmt numFmtId="169" formatCode="0.0%"/>
    </dxf>
    <dxf>
      <numFmt numFmtId="169" formatCode="0.0%"/>
    </dxf>
    <dxf>
      <font>
        <color rgb="FF9C5700"/>
      </font>
      <fill>
        <patternFill>
          <bgColor rgb="FFFFEB9C"/>
        </patternFill>
      </fill>
    </dxf>
    <dxf>
      <font>
        <color rgb="FF9C5700"/>
      </font>
      <fill>
        <patternFill>
          <bgColor rgb="FFFFEB9C"/>
        </patternFill>
      </fill>
    </dxf>
    <dxf>
      <numFmt numFmtId="164" formatCode="_(* #,##0_);_(* \(#,##0\);_(* &quot;-&quot;??_);_(@_)"/>
    </dxf>
    <dxf>
      <numFmt numFmtId="164" formatCode="_(* #,##0_);_(* \(#,##0\);_(* &quot;-&quot;??_);_(@_)"/>
    </dxf>
    <dxf>
      <numFmt numFmtId="169" formatCode="0.0%"/>
    </dxf>
    <dxf>
      <numFmt numFmtId="169" formatCode="0.0%"/>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numFmt numFmtId="169" formatCode="0.0%"/>
    </dxf>
    <dxf>
      <numFmt numFmtId="169" formatCode="0.0%"/>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0" Type="http://schemas.openxmlformats.org/officeDocument/2006/relationships/powerPivotData" Target="model/item.data"/><Relationship Id="rId41" Type="http://schemas.openxmlformats.org/officeDocument/2006/relationships/customXml" Target="../customXml/item20.xml"/></Relationships>
</file>

<file path=xl/drawings/drawing1.xml><?xml version="1.0" encoding="utf-8"?>
<xdr:wsDr xmlns:xdr="http://schemas.openxmlformats.org/drawingml/2006/spreadsheetDrawing" xmlns:a="http://schemas.openxmlformats.org/drawingml/2006/main">
  <xdr:twoCellAnchor editAs="oneCell">
    <xdr:from>
      <xdr:col>6</xdr:col>
      <xdr:colOff>601980</xdr:colOff>
      <xdr:row>0</xdr:row>
      <xdr:rowOff>30480</xdr:rowOff>
    </xdr:from>
    <xdr:to>
      <xdr:col>9</xdr:col>
      <xdr:colOff>601980</xdr:colOff>
      <xdr:row>14</xdr:row>
      <xdr:rowOff>51435</xdr:rowOff>
    </xdr:to>
    <mc:AlternateContent xmlns:mc="http://schemas.openxmlformats.org/markup-compatibility/2006">
      <mc:Choice xmlns:a14="http://schemas.microsoft.com/office/drawing/2010/main" Requires="a14">
        <xdr:graphicFrame macro="">
          <xdr:nvGraphicFramePr>
            <xdr:cNvPr id="2" name="channel_category 1">
              <a:extLst>
                <a:ext uri="{FF2B5EF4-FFF2-40B4-BE49-F238E27FC236}">
                  <a16:creationId xmlns:a16="http://schemas.microsoft.com/office/drawing/2014/main" id="{33CDE61B-7179-4CBA-9387-5A67A1350B7F}"/>
                </a:ext>
              </a:extLst>
            </xdr:cNvPr>
            <xdr:cNvGraphicFramePr/>
          </xdr:nvGraphicFramePr>
          <xdr:xfrm>
            <a:off x="0" y="0"/>
            <a:ext cx="0" cy="0"/>
          </xdr:xfrm>
          <a:graphic>
            <a:graphicData uri="http://schemas.microsoft.com/office/drawing/2010/slicer">
              <sle:slicer xmlns:sle="http://schemas.microsoft.com/office/drawing/2010/slicer" name="channel_category 1"/>
            </a:graphicData>
          </a:graphic>
        </xdr:graphicFrame>
      </mc:Choice>
      <mc:Fallback>
        <xdr:sp macro="" textlink="">
          <xdr:nvSpPr>
            <xdr:cNvPr id="0" name=""/>
            <xdr:cNvSpPr>
              <a:spLocks noTextEdit="1"/>
            </xdr:cNvSpPr>
          </xdr:nvSpPr>
          <xdr:spPr>
            <a:xfrm>
              <a:off x="6515100" y="304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heet3"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3"/>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fa Elkomy" refreshedDate="45785.898513541666" backgroundQuery="1" createdVersion="8" refreshedVersion="8" minRefreshableVersion="3" recordCount="0" supportSubquery="1" supportAdvancedDrill="1" xr:uid="{1C7E6A2F-DF7E-486F-8BC9-A4FF4D24C503}">
  <cacheSource type="external" connectionId="4"/>
  <cacheFields count="6">
    <cacheField name="[channel_data].[channel_name].[channel_name]" caption="channel_name" numFmtId="0" level="1">
      <sharedItems count="98">
        <s v="24 News HD"/>
        <s v="Ali-A"/>
        <s v="ARPO The Robot"/>
        <s v="Awakening Music"/>
        <s v="BBC"/>
        <s v="BBC Learning English"/>
        <s v="BBC News"/>
        <s v="BBC News عربي"/>
        <s v="BBC Radio 1"/>
        <s v="Behzinga"/>
        <s v="Ben Phillips"/>
        <s v="Boomerang UK"/>
        <s v="Capital FM"/>
        <s v="Cartoons for Kids"/>
        <s v="carwow"/>
        <s v="CGP Grey"/>
        <s v="ChrisMD"/>
        <s v="Classic Mr Bean"/>
        <s v="colinfurze"/>
        <s v="Dan Rhodes"/>
        <s v="DanTDM"/>
        <s v="Daz Games"/>
        <s v="DisneyChannelUK"/>
        <s v="DisneyJuniorUK"/>
        <s v="Dua Lipa"/>
        <s v="Dumori Bay"/>
        <s v="Emily Tube"/>
        <s v="English with Lucy"/>
        <s v="F2Freestylers - Ultimate Soccer Skills Channel"/>
        <s v="Gaby and Alex"/>
        <s v="Gorillaz"/>
        <s v="Grian"/>
        <s v="GRM Daily"/>
        <s v="James Arthur"/>
        <s v="Jamie Oliver"/>
        <s v="Jarvis"/>
        <s v="Jelly"/>
        <s v="Jeremy Lynch"/>
        <s v="Jessie J"/>
        <s v="JJ Olatunji"/>
        <s v="Joe Weller"/>
        <s v="Julius Dein"/>
        <s v="Jungle Beat"/>
        <s v="KSI"/>
        <s v="LDShadowLady"/>
        <s v="Little Mix"/>
        <s v="Liverpool FC"/>
        <s v="Man City"/>
        <s v="Manchester United"/>
        <s v="Mark Ronson"/>
        <s v="Max and Katy"/>
        <s v="MessYourself"/>
        <s v="Moonbug Kids - Kids Learning Videos"/>
        <s v="More Emily"/>
        <s v="MoreSidemen"/>
        <s v="Morgz"/>
        <s v="Mrwhosetheboss"/>
        <s v="Mrwhosetheboss Shorts"/>
        <s v="Mumbo Jumbo"/>
        <s v="Nickelodeon UK"/>
        <s v="Niko Omilana"/>
        <s v="NoCopyrightSounds"/>
        <s v="Passenger"/>
        <s v="Pingu - Official Channel"/>
        <s v="PlayToys"/>
        <s v="Queen Official"/>
        <s v="Real Stories"/>
        <s v="Rhia Official"/>
        <s v="Roxxsaurus"/>
        <s v="RubyandBonnie"/>
        <s v="Russell Brand"/>
        <s v="Shaun the Sheep"/>
        <s v="Sidemen"/>
        <s v="Simon's Cat"/>
        <s v="Sing King"/>
        <s v="Sky News"/>
        <s v="Slogo"/>
        <s v="Space Videos"/>
        <s v="Syndicate"/>
        <s v="TGFbro"/>
        <s v="The Beatles"/>
        <s v="The X Factor UK"/>
        <s v="TheDadLab"/>
        <s v="Thoughty2"/>
        <s v="Tiana"/>
        <s v="Tiana Wilson"/>
        <s v="TommyInnit"/>
        <s v="TomSka"/>
        <s v="Top Gear"/>
        <s v="UKF Dubstep"/>
        <s v="Vikkstar123"/>
        <s v="Wilbur Soot"/>
        <s v="WildBrain Kids"/>
        <s v="WillNE"/>
        <s v="Wisp"/>
        <s v="Woody &amp; Kleiny"/>
        <s v="YOGSCAST Lewis &amp; Simon"/>
        <s v="Zerkaa"/>
      </sharedItems>
    </cacheField>
    <cacheField name="[Measures].[Sum of total_subscribers]" caption="Sum of total_subscribers" numFmtId="0" hierarchy="13" level="32767"/>
    <cacheField name="[Measures].[Sum of total_videos]" caption="Sum of total_videos" numFmtId="0" hierarchy="14" level="32767"/>
    <cacheField name="[Measures].[Sum of total_views]" caption="Sum of total_views" numFmtId="0" hierarchy="15" level="32767"/>
    <cacheField name="[Measures].[view/video]" caption="view/video" numFmtId="0" hierarchy="23" level="32767"/>
    <cacheField name="[Measures].[engagement_rate]" caption="engagement_rate" numFmtId="0" hierarchy="24" level="32767"/>
  </cacheFields>
  <cacheHierarchies count="29">
    <cacheHierarchy uniqueName="[channel_data].[channel_name]" caption="channel_name" attribute="1" defaultMemberUniqueName="[channel_data].[channel_name].[All]" allUniqueName="[channel_data].[channel_name].[All]" dimensionUniqueName="[channel_data]" displayFolder="" count="2" memberValueDatatype="130" unbalanced="0">
      <fieldsUsage count="2">
        <fieldUsage x="-1"/>
        <fieldUsage x="0"/>
      </fieldsUsage>
    </cacheHierarchy>
    <cacheHierarchy uniqueName="[channel_data].[total_subscribers]" caption="total_subscribers" attribute="1" defaultMemberUniqueName="[channel_data].[total_subscribers].[All]" allUniqueName="[channel_data].[total_subscribers].[All]" dimensionUniqueName="[channel_data]" displayFolder="" count="0" memberValueDatatype="20" unbalanced="0"/>
    <cacheHierarchy uniqueName="[channel_data].[total_videos]" caption="total_videos" attribute="1" defaultMemberUniqueName="[channel_data].[total_videos].[All]" allUniqueName="[channel_data].[total_videos].[All]" dimensionUniqueName="[channel_data]" displayFolder="" count="0" memberValueDatatype="20" unbalanced="0"/>
    <cacheHierarchy uniqueName="[channel_data].[total_views]" caption="total_views" attribute="1" defaultMemberUniqueName="[channel_data].[total_views].[All]" allUniqueName="[channel_data].[total_views].[All]" dimensionUniqueName="[channel_data]" displayFolder="" count="0" memberValueDatatype="20" unbalanced="0"/>
    <cacheHierarchy uniqueName="[channel_data].[channel_category]" caption="channel_category" attribute="1" defaultMemberUniqueName="[channel_data].[channel_category].[All]" allUniqueName="[channel_data].[channel_category].[All]" dimensionUniqueName="[channel_data]" displayFolder="" count="0"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Sum of total_subscribers]" caption="Sum of total_subscribers" attribute="1" defaultMemberUniqueName="[Range].[Sum of total_subscribers].[All]" allUniqueName="[Range].[Sum of total_subscribers].[All]" dimensionUniqueName="[Range]" displayFolder="" count="0" memberValueDatatype="20" unbalanced="0"/>
    <cacheHierarchy uniqueName="[Range].[Sum of total_videos]" caption="Sum of total_videos" attribute="1" defaultMemberUniqueName="[Range].[Sum of total_videos].[All]" allUniqueName="[Range].[Sum of total_videos].[All]" dimensionUniqueName="[Range]" displayFolder="" count="0" memberValueDatatype="20" unbalanced="0"/>
    <cacheHierarchy uniqueName="[Range].[Sum of total_views]" caption="Sum of total_views" attribute="1" defaultMemberUniqueName="[Range].[Sum of total_views].[All]" allUniqueName="[Range].[Sum of total_views].[All]" dimensionUniqueName="[Range]" displayFolder="" count="0" memberValueDatatype="5" unbalanced="0"/>
    <cacheHierarchy uniqueName="[youtube_data_view].[channel_name]" caption="channel_name" attribute="1" defaultMemberUniqueName="[youtube_data_view].[channel_name].[All]" allUniqueName="[youtube_data_view].[channel_name].[All]" dimensionUniqueName="[youtube_data_view]" displayFolder="" count="0" memberValueDatatype="130" unbalanced="0"/>
    <cacheHierarchy uniqueName="[youtube_data_view].[total_subscribers]" caption="total_subscribers" attribute="1" defaultMemberUniqueName="[youtube_data_view].[total_subscribers].[All]" allUniqueName="[youtube_data_view].[total_subscribers].[All]" dimensionUniqueName="[youtube_data_view]" displayFolder="" count="0" memberValueDatatype="20" unbalanced="0"/>
    <cacheHierarchy uniqueName="[youtube_data_view].[total_videos]" caption="total_videos" attribute="1" defaultMemberUniqueName="[youtube_data_view].[total_videos].[All]" allUniqueName="[youtube_data_view].[total_videos].[All]" dimensionUniqueName="[youtube_data_view]" displayFolder="" count="0" memberValueDatatype="20" unbalanced="0"/>
    <cacheHierarchy uniqueName="[youtube_data_view].[total_views]" caption="total_views" attribute="1" defaultMemberUniqueName="[youtube_data_view].[total_views].[All]" allUniqueName="[youtube_data_view].[total_views].[All]" dimensionUniqueName="[youtube_data_view]" displayFolder="" count="0" memberValueDatatype="20" unbalanced="0"/>
    <cacheHierarchy uniqueName="[Measures].[Sum of total_subscribers]" caption="Sum of total_subscribers" measure="1" displayFolder="" measureGroup="channel_data" count="0" oneField="1">
      <fieldsUsage count="1">
        <fieldUsage x="1"/>
      </fieldsUsage>
      <extLst>
        <ext xmlns:x15="http://schemas.microsoft.com/office/spreadsheetml/2010/11/main" uri="{B97F6D7D-B522-45F9-BDA1-12C45D357490}">
          <x15:cacheHierarchy aggregatedColumn="1"/>
        </ext>
      </extLst>
    </cacheHierarchy>
    <cacheHierarchy uniqueName="[Measures].[Sum of total_videos]" caption="Sum of total_videos" measure="1" displayFolder="" measureGroup="channel_data" count="0" oneField="1">
      <fieldsUsage count="1">
        <fieldUsage x="2"/>
      </fieldsUsage>
      <extLst>
        <ext xmlns:x15="http://schemas.microsoft.com/office/spreadsheetml/2010/11/main" uri="{B97F6D7D-B522-45F9-BDA1-12C45D357490}">
          <x15:cacheHierarchy aggregatedColumn="2"/>
        </ext>
      </extLst>
    </cacheHierarchy>
    <cacheHierarchy uniqueName="[Measures].[Sum of total_views]" caption="Sum of total_views" measure="1" displayFolder="" measureGroup="channel_data" count="0" oneField="1">
      <fieldsUsage count="1">
        <fieldUsage x="3"/>
      </fieldsUsage>
      <extLst>
        <ext xmlns:x15="http://schemas.microsoft.com/office/spreadsheetml/2010/11/main" uri="{B97F6D7D-B522-45F9-BDA1-12C45D357490}">
          <x15:cacheHierarchy aggregatedColumn="3"/>
        </ext>
      </extLst>
    </cacheHierarchy>
    <cacheHierarchy uniqueName="[Measures].[Sum of total_subscribers 2]" caption="Sum of total_subscribers 2" measure="1" displayFolder="" measureGroup="youtube_data_view" count="0">
      <extLst>
        <ext xmlns:x15="http://schemas.microsoft.com/office/spreadsheetml/2010/11/main" uri="{B97F6D7D-B522-45F9-BDA1-12C45D357490}">
          <x15:cacheHierarchy aggregatedColumn="10"/>
        </ext>
      </extLst>
    </cacheHierarchy>
    <cacheHierarchy uniqueName="[Measures].[Sum of total_videos 2]" caption="Sum of total_videos 2" measure="1" displayFolder="" measureGroup="youtube_data_view" count="0">
      <extLst>
        <ext xmlns:x15="http://schemas.microsoft.com/office/spreadsheetml/2010/11/main" uri="{B97F6D7D-B522-45F9-BDA1-12C45D357490}">
          <x15:cacheHierarchy aggregatedColumn="11"/>
        </ext>
      </extLst>
    </cacheHierarchy>
    <cacheHierarchy uniqueName="[Measures].[Sum of total_views 2]" caption="Sum of total_views 2" measure="1" displayFolder="" measureGroup="youtube_data_view" count="0">
      <extLst>
        <ext xmlns:x15="http://schemas.microsoft.com/office/spreadsheetml/2010/11/main" uri="{B97F6D7D-B522-45F9-BDA1-12C45D357490}">
          <x15:cacheHierarchy aggregatedColumn="12"/>
        </ext>
      </extLst>
    </cacheHierarchy>
    <cacheHierarchy uniqueName="[Measures].[Count of channel_category]" caption="Count of channel_category" measure="1" displayFolder="" measureGroup="channel_data" count="0">
      <extLst>
        <ext xmlns:x15="http://schemas.microsoft.com/office/spreadsheetml/2010/11/main" uri="{B97F6D7D-B522-45F9-BDA1-12C45D357490}">
          <x15:cacheHierarchy aggregatedColumn="4"/>
        </ext>
      </extLst>
    </cacheHierarchy>
    <cacheHierarchy uniqueName="[Measures].[Sum of Sum of total_subscribers]" caption="Sum of Sum of total_subscribers" measure="1" displayFolder="" measureGroup="Range" count="0">
      <extLst>
        <ext xmlns:x15="http://schemas.microsoft.com/office/spreadsheetml/2010/11/main" uri="{B97F6D7D-B522-45F9-BDA1-12C45D357490}">
          <x15:cacheHierarchy aggregatedColumn="6"/>
        </ext>
      </extLst>
    </cacheHierarchy>
    <cacheHierarchy uniqueName="[Measures].[Sum of Sum of total_videos]" caption="Sum of Sum of total_videos" measure="1" displayFolder="" measureGroup="Range" count="0">
      <extLst>
        <ext xmlns:x15="http://schemas.microsoft.com/office/spreadsheetml/2010/11/main" uri="{B97F6D7D-B522-45F9-BDA1-12C45D357490}">
          <x15:cacheHierarchy aggregatedColumn="7"/>
        </ext>
      </extLst>
    </cacheHierarchy>
    <cacheHierarchy uniqueName="[Measures].[Sum of Sum of total_views]" caption="Sum of Sum of total_views" measure="1" displayFolder="" measureGroup="Range" count="0">
      <extLst>
        <ext xmlns:x15="http://schemas.microsoft.com/office/spreadsheetml/2010/11/main" uri="{B97F6D7D-B522-45F9-BDA1-12C45D357490}">
          <x15:cacheHierarchy aggregatedColumn="8"/>
        </ext>
      </extLst>
    </cacheHierarchy>
    <cacheHierarchy uniqueName="[Measures].[view/video]" caption="view/video" measure="1" displayFolder="" measureGroup="channel_data" count="0" oneField="1">
      <fieldsUsage count="1">
        <fieldUsage x="4"/>
      </fieldsUsage>
    </cacheHierarchy>
    <cacheHierarchy uniqueName="[Measures].[engagement_rate]" caption="engagement_rate" measure="1" displayFolder="" measureGroup="channel_data" count="0" oneField="1">
      <fieldsUsage count="1">
        <fieldUsage x="5"/>
      </fieldsUsage>
    </cacheHierarchy>
    <cacheHierarchy uniqueName="[Measures].[__XL_Count youtube_data_view]" caption="__XL_Count youtube_data_view" measure="1" displayFolder="" measureGroup="youtube_data_view" count="0" hidden="1"/>
    <cacheHierarchy uniqueName="[Measures].[__XL_Count channel_data]" caption="__XL_Count channel_data" measure="1" displayFolder="" measureGroup="channel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name="channel_data" uniqueName="[channel_data]" caption="channel_data"/>
    <dimension measure="1" name="Measures" uniqueName="[Measures]" caption="Measures"/>
    <dimension name="Range" uniqueName="[Range]" caption="Range"/>
    <dimension name="youtube_data_view" uniqueName="[youtube_data_view]" caption="youtube_data_view"/>
  </dimensions>
  <measureGroups count="3">
    <measureGroup name="channel_data" caption="channel_data"/>
    <measureGroup name="Range" caption="Range"/>
    <measureGroup name="youtube_data_view" caption="youtube_data_view"/>
  </measureGroups>
  <maps count="4">
    <map measureGroup="0" dimension="0"/>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fa Elkomy" refreshedDate="45785.902431944443" backgroundQuery="1" createdVersion="8" refreshedVersion="8" minRefreshableVersion="3" recordCount="0" supportSubquery="1" supportAdvancedDrill="1" xr:uid="{C2A1B84C-EE31-4C83-AF6C-DE5B490617BC}">
  <cacheSource type="external" connectionId="4"/>
  <cacheFields count="7">
    <cacheField name="[channel_data].[channel_name].[channel_name]" caption="channel_name" numFmtId="0" level="1">
      <sharedItems count="21">
        <s v="Behzinga"/>
        <s v="Ben Phillips"/>
        <s v="Classic Mr Bean"/>
        <s v="Dan Rhodes"/>
        <s v="Dumori Bay"/>
        <s v="JJ Olatunji"/>
        <s v="Joe Weller"/>
        <s v="Julius Dein"/>
        <s v="KSI"/>
        <s v="MessYourself"/>
        <s v="MoreSidemen"/>
        <s v="Morgz"/>
        <s v="Niko Omilana"/>
        <s v="Russell Brand"/>
        <s v="Sidemen"/>
        <s v="TGFbro"/>
        <s v="The X Factor UK"/>
        <s v="TomSka"/>
        <s v="Wilbur Soot"/>
        <s v="WillNE"/>
        <s v="Wisp"/>
      </sharedItems>
    </cacheField>
    <cacheField name="[Measures].[Sum of total_subscribers]" caption="Sum of total_subscribers" numFmtId="0" hierarchy="13" level="32767"/>
    <cacheField name="[Measures].[Sum of total_videos]" caption="Sum of total_videos" numFmtId="0" hierarchy="14" level="32767"/>
    <cacheField name="[Measures].[Sum of total_views]" caption="Sum of total_views" numFmtId="0" hierarchy="15" level="32767"/>
    <cacheField name="[Measures].[view/video]" caption="view/video" numFmtId="0" hierarchy="23" level="32767"/>
    <cacheField name="[channel_data].[channel_category].[channel_category]" caption="channel_category" numFmtId="0" hierarchy="4" level="1">
      <sharedItems containsSemiMixedTypes="0" containsNonDate="0" containsString="0"/>
    </cacheField>
    <cacheField name="[Measures].[engagement_rate]" caption="engagement_rate" numFmtId="0" hierarchy="24" level="32767"/>
  </cacheFields>
  <cacheHierarchies count="29">
    <cacheHierarchy uniqueName="[channel_data].[channel_name]" caption="channel_name" attribute="1" defaultMemberUniqueName="[channel_data].[channel_name].[All]" allUniqueName="[channel_data].[channel_name].[All]" dimensionUniqueName="[channel_data]" displayFolder="" count="2" memberValueDatatype="130" unbalanced="0">
      <fieldsUsage count="2">
        <fieldUsage x="-1"/>
        <fieldUsage x="0"/>
      </fieldsUsage>
    </cacheHierarchy>
    <cacheHierarchy uniqueName="[channel_data].[total_subscribers]" caption="total_subscribers" attribute="1" defaultMemberUniqueName="[channel_data].[total_subscribers].[All]" allUniqueName="[channel_data].[total_subscribers].[All]" dimensionUniqueName="[channel_data]" displayFolder="" count="0" memberValueDatatype="20" unbalanced="0"/>
    <cacheHierarchy uniqueName="[channel_data].[total_videos]" caption="total_videos" attribute="1" defaultMemberUniqueName="[channel_data].[total_videos].[All]" allUniqueName="[channel_data].[total_videos].[All]" dimensionUniqueName="[channel_data]" displayFolder="" count="0" memberValueDatatype="20" unbalanced="0"/>
    <cacheHierarchy uniqueName="[channel_data].[total_views]" caption="total_views" attribute="1" defaultMemberUniqueName="[channel_data].[total_views].[All]" allUniqueName="[channel_data].[total_views].[All]" dimensionUniqueName="[channel_data]" displayFolder="" count="0" memberValueDatatype="20" unbalanced="0"/>
    <cacheHierarchy uniqueName="[channel_data].[channel_category]" caption="channel_category" attribute="1" defaultMemberUniqueName="[channel_data].[channel_category].[All]" allUniqueName="[channel_data].[channel_category].[All]" dimensionUniqueName="[channel_data]" displayFolder="" count="2" memberValueDatatype="130" unbalanced="0">
      <fieldsUsage count="2">
        <fieldUsage x="-1"/>
        <fieldUsage x="5"/>
      </fieldsUsage>
    </cacheHierarchy>
    <cacheHierarchy uniqueName="[Range].[Row Labels]" caption="Row Labels" attribute="1" defaultMemberUniqueName="[Range].[Row Labels].[All]" allUniqueName="[Range].[Row Labels].[All]" dimensionUniqueName="[Range]" displayFolder="" count="0" memberValueDatatype="130" unbalanced="0"/>
    <cacheHierarchy uniqueName="[Range].[Sum of total_subscribers]" caption="Sum of total_subscribers" attribute="1" defaultMemberUniqueName="[Range].[Sum of total_subscribers].[All]" allUniqueName="[Range].[Sum of total_subscribers].[All]" dimensionUniqueName="[Range]" displayFolder="" count="0" memberValueDatatype="20" unbalanced="0"/>
    <cacheHierarchy uniqueName="[Range].[Sum of total_videos]" caption="Sum of total_videos" attribute="1" defaultMemberUniqueName="[Range].[Sum of total_videos].[All]" allUniqueName="[Range].[Sum of total_videos].[All]" dimensionUniqueName="[Range]" displayFolder="" count="0" memberValueDatatype="20" unbalanced="0"/>
    <cacheHierarchy uniqueName="[Range].[Sum of total_views]" caption="Sum of total_views" attribute="1" defaultMemberUniqueName="[Range].[Sum of total_views].[All]" allUniqueName="[Range].[Sum of total_views].[All]" dimensionUniqueName="[Range]" displayFolder="" count="0" memberValueDatatype="5" unbalanced="0"/>
    <cacheHierarchy uniqueName="[youtube_data_view].[channel_name]" caption="channel_name" attribute="1" defaultMemberUniqueName="[youtube_data_view].[channel_name].[All]" allUniqueName="[youtube_data_view].[channel_name].[All]" dimensionUniqueName="[youtube_data_view]" displayFolder="" count="0" memberValueDatatype="130" unbalanced="0"/>
    <cacheHierarchy uniqueName="[youtube_data_view].[total_subscribers]" caption="total_subscribers" attribute="1" defaultMemberUniqueName="[youtube_data_view].[total_subscribers].[All]" allUniqueName="[youtube_data_view].[total_subscribers].[All]" dimensionUniqueName="[youtube_data_view]" displayFolder="" count="0" memberValueDatatype="20" unbalanced="0"/>
    <cacheHierarchy uniqueName="[youtube_data_view].[total_videos]" caption="total_videos" attribute="1" defaultMemberUniqueName="[youtube_data_view].[total_videos].[All]" allUniqueName="[youtube_data_view].[total_videos].[All]" dimensionUniqueName="[youtube_data_view]" displayFolder="" count="0" memberValueDatatype="20" unbalanced="0"/>
    <cacheHierarchy uniqueName="[youtube_data_view].[total_views]" caption="total_views" attribute="1" defaultMemberUniqueName="[youtube_data_view].[total_views].[All]" allUniqueName="[youtube_data_view].[total_views].[All]" dimensionUniqueName="[youtube_data_view]" displayFolder="" count="0" memberValueDatatype="20" unbalanced="0"/>
    <cacheHierarchy uniqueName="[Measures].[Sum of total_subscribers]" caption="Sum of total_subscribers" measure="1" displayFolder="" measureGroup="channel_data" count="0" oneField="1">
      <fieldsUsage count="1">
        <fieldUsage x="1"/>
      </fieldsUsage>
      <extLst>
        <ext xmlns:x15="http://schemas.microsoft.com/office/spreadsheetml/2010/11/main" uri="{B97F6D7D-B522-45F9-BDA1-12C45D357490}">
          <x15:cacheHierarchy aggregatedColumn="1"/>
        </ext>
      </extLst>
    </cacheHierarchy>
    <cacheHierarchy uniqueName="[Measures].[Sum of total_videos]" caption="Sum of total_videos" measure="1" displayFolder="" measureGroup="channel_data" count="0" oneField="1">
      <fieldsUsage count="1">
        <fieldUsage x="2"/>
      </fieldsUsage>
      <extLst>
        <ext xmlns:x15="http://schemas.microsoft.com/office/spreadsheetml/2010/11/main" uri="{B97F6D7D-B522-45F9-BDA1-12C45D357490}">
          <x15:cacheHierarchy aggregatedColumn="2"/>
        </ext>
      </extLst>
    </cacheHierarchy>
    <cacheHierarchy uniqueName="[Measures].[Sum of total_views]" caption="Sum of total_views" measure="1" displayFolder="" measureGroup="channel_data" count="0" oneField="1">
      <fieldsUsage count="1">
        <fieldUsage x="3"/>
      </fieldsUsage>
      <extLst>
        <ext xmlns:x15="http://schemas.microsoft.com/office/spreadsheetml/2010/11/main" uri="{B97F6D7D-B522-45F9-BDA1-12C45D357490}">
          <x15:cacheHierarchy aggregatedColumn="3"/>
        </ext>
      </extLst>
    </cacheHierarchy>
    <cacheHierarchy uniqueName="[Measures].[Sum of total_subscribers 2]" caption="Sum of total_subscribers 2" measure="1" displayFolder="" measureGroup="youtube_data_view" count="0">
      <extLst>
        <ext xmlns:x15="http://schemas.microsoft.com/office/spreadsheetml/2010/11/main" uri="{B97F6D7D-B522-45F9-BDA1-12C45D357490}">
          <x15:cacheHierarchy aggregatedColumn="10"/>
        </ext>
      </extLst>
    </cacheHierarchy>
    <cacheHierarchy uniqueName="[Measures].[Sum of total_videos 2]" caption="Sum of total_videos 2" measure="1" displayFolder="" measureGroup="youtube_data_view" count="0">
      <extLst>
        <ext xmlns:x15="http://schemas.microsoft.com/office/spreadsheetml/2010/11/main" uri="{B97F6D7D-B522-45F9-BDA1-12C45D357490}">
          <x15:cacheHierarchy aggregatedColumn="11"/>
        </ext>
      </extLst>
    </cacheHierarchy>
    <cacheHierarchy uniqueName="[Measures].[Sum of total_views 2]" caption="Sum of total_views 2" measure="1" displayFolder="" measureGroup="youtube_data_view" count="0">
      <extLst>
        <ext xmlns:x15="http://schemas.microsoft.com/office/spreadsheetml/2010/11/main" uri="{B97F6D7D-B522-45F9-BDA1-12C45D357490}">
          <x15:cacheHierarchy aggregatedColumn="12"/>
        </ext>
      </extLst>
    </cacheHierarchy>
    <cacheHierarchy uniqueName="[Measures].[Count of channel_category]" caption="Count of channel_category" measure="1" displayFolder="" measureGroup="channel_data" count="0">
      <extLst>
        <ext xmlns:x15="http://schemas.microsoft.com/office/spreadsheetml/2010/11/main" uri="{B97F6D7D-B522-45F9-BDA1-12C45D357490}">
          <x15:cacheHierarchy aggregatedColumn="4"/>
        </ext>
      </extLst>
    </cacheHierarchy>
    <cacheHierarchy uniqueName="[Measures].[Sum of Sum of total_subscribers]" caption="Sum of Sum of total_subscribers" measure="1" displayFolder="" measureGroup="Range" count="0">
      <extLst>
        <ext xmlns:x15="http://schemas.microsoft.com/office/spreadsheetml/2010/11/main" uri="{B97F6D7D-B522-45F9-BDA1-12C45D357490}">
          <x15:cacheHierarchy aggregatedColumn="6"/>
        </ext>
      </extLst>
    </cacheHierarchy>
    <cacheHierarchy uniqueName="[Measures].[Sum of Sum of total_videos]" caption="Sum of Sum of total_videos" measure="1" displayFolder="" measureGroup="Range" count="0">
      <extLst>
        <ext xmlns:x15="http://schemas.microsoft.com/office/spreadsheetml/2010/11/main" uri="{B97F6D7D-B522-45F9-BDA1-12C45D357490}">
          <x15:cacheHierarchy aggregatedColumn="7"/>
        </ext>
      </extLst>
    </cacheHierarchy>
    <cacheHierarchy uniqueName="[Measures].[Sum of Sum of total_views]" caption="Sum of Sum of total_views" measure="1" displayFolder="" measureGroup="Range" count="0">
      <extLst>
        <ext xmlns:x15="http://schemas.microsoft.com/office/spreadsheetml/2010/11/main" uri="{B97F6D7D-B522-45F9-BDA1-12C45D357490}">
          <x15:cacheHierarchy aggregatedColumn="8"/>
        </ext>
      </extLst>
    </cacheHierarchy>
    <cacheHierarchy uniqueName="[Measures].[view/video]" caption="view/video" measure="1" displayFolder="" measureGroup="channel_data" count="0" oneField="1">
      <fieldsUsage count="1">
        <fieldUsage x="4"/>
      </fieldsUsage>
    </cacheHierarchy>
    <cacheHierarchy uniqueName="[Measures].[engagement_rate]" caption="engagement_rate" measure="1" displayFolder="" measureGroup="channel_data" count="0" oneField="1">
      <fieldsUsage count="1">
        <fieldUsage x="6"/>
      </fieldsUsage>
    </cacheHierarchy>
    <cacheHierarchy uniqueName="[Measures].[__XL_Count youtube_data_view]" caption="__XL_Count youtube_data_view" measure="1" displayFolder="" measureGroup="youtube_data_view" count="0" hidden="1"/>
    <cacheHierarchy uniqueName="[Measures].[__XL_Count channel_data]" caption="__XL_Count channel_data" measure="1" displayFolder="" measureGroup="channel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dimensions count="4">
    <dimension name="channel_data" uniqueName="[channel_data]" caption="channel_data"/>
    <dimension measure="1" name="Measures" uniqueName="[Measures]" caption="Measures"/>
    <dimension name="Range" uniqueName="[Range]" caption="Range"/>
    <dimension name="youtube_data_view" uniqueName="[youtube_data_view]" caption="youtube_data_view"/>
  </dimensions>
  <measureGroups count="3">
    <measureGroup name="channel_data" caption="channel_data"/>
    <measureGroup name="Range" caption="Range"/>
    <measureGroup name="youtube_data_view" caption="youtube_data_view"/>
  </measureGroups>
  <maps count="4">
    <map measureGroup="0" dimension="0"/>
    <map measureGroup="0" dimension="2"/>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ustafa Elkomy" refreshedDate="45785.898510879633" backgroundQuery="1" createdVersion="3" refreshedVersion="8" minRefreshableVersion="3" recordCount="0" supportSubquery="1" supportAdvancedDrill="1" xr:uid="{53CD3110-E1A6-40FF-87B1-D931C36A95B9}">
  <cacheSource type="external" connectionId="4">
    <extLst>
      <ext xmlns:x14="http://schemas.microsoft.com/office/spreadsheetml/2009/9/main" uri="{F057638F-6D5F-4e77-A914-E7F072B9BCA8}">
        <x14:sourceConnection name="ThisWorkbookDataModel"/>
      </ext>
    </extLst>
  </cacheSource>
  <cacheFields count="0"/>
  <cacheHierarchies count="29">
    <cacheHierarchy uniqueName="[channel_data].[channel_name]" caption="channel_name" attribute="1" defaultMemberUniqueName="[channel_data].[channel_name].[All]" allUniqueName="[channel_data].[channel_name].[All]" dimensionUniqueName="[channel_data]" displayFolder="" count="0" memberValueDatatype="130" unbalanced="0"/>
    <cacheHierarchy uniqueName="[channel_data].[total_subscribers]" caption="total_subscribers" attribute="1" defaultMemberUniqueName="[channel_data].[total_subscribers].[All]" allUniqueName="[channel_data].[total_subscribers].[All]" dimensionUniqueName="[channel_data]" displayFolder="" count="0" memberValueDatatype="20" unbalanced="0"/>
    <cacheHierarchy uniqueName="[channel_data].[total_videos]" caption="total_videos" attribute="1" defaultMemberUniqueName="[channel_data].[total_videos].[All]" allUniqueName="[channel_data].[total_videos].[All]" dimensionUniqueName="[channel_data]" displayFolder="" count="0" memberValueDatatype="20" unbalanced="0"/>
    <cacheHierarchy uniqueName="[channel_data].[total_views]" caption="total_views" attribute="1" defaultMemberUniqueName="[channel_data].[total_views].[All]" allUniqueName="[channel_data].[total_views].[All]" dimensionUniqueName="[channel_data]" displayFolder="" count="0" memberValueDatatype="20" unbalanced="0"/>
    <cacheHierarchy uniqueName="[channel_data].[channel_category]" caption="channel_category" attribute="1" defaultMemberUniqueName="[channel_data].[channel_category].[All]" allUniqueName="[channel_data].[channel_category].[All]" dimensionUniqueName="[channel_data]" displayFolder="" count="2" memberValueDatatype="130" unbalanced="0"/>
    <cacheHierarchy uniqueName="[Range].[Row Labels]" caption="Row Labels" attribute="1" defaultMemberUniqueName="[Range].[Row Labels].[All]" allUniqueName="[Range].[Row Labels].[All]" dimensionUniqueName="[Range]" displayFolder="" count="0" memberValueDatatype="130" unbalanced="0"/>
    <cacheHierarchy uniqueName="[Range].[Sum of total_subscribers]" caption="Sum of total_subscribers" attribute="1" defaultMemberUniqueName="[Range].[Sum of total_subscribers].[All]" allUniqueName="[Range].[Sum of total_subscribers].[All]" dimensionUniqueName="[Range]" displayFolder="" count="0" memberValueDatatype="20" unbalanced="0"/>
    <cacheHierarchy uniqueName="[Range].[Sum of total_videos]" caption="Sum of total_videos" attribute="1" defaultMemberUniqueName="[Range].[Sum of total_videos].[All]" allUniqueName="[Range].[Sum of total_videos].[All]" dimensionUniqueName="[Range]" displayFolder="" count="0" memberValueDatatype="20" unbalanced="0"/>
    <cacheHierarchy uniqueName="[Range].[Sum of total_views]" caption="Sum of total_views" attribute="1" defaultMemberUniqueName="[Range].[Sum of total_views].[All]" allUniqueName="[Range].[Sum of total_views].[All]" dimensionUniqueName="[Range]" displayFolder="" count="0" memberValueDatatype="5" unbalanced="0"/>
    <cacheHierarchy uniqueName="[youtube_data_view].[channel_name]" caption="channel_name" attribute="1" defaultMemberUniqueName="[youtube_data_view].[channel_name].[All]" allUniqueName="[youtube_data_view].[channel_name].[All]" dimensionUniqueName="[youtube_data_view]" displayFolder="" count="0" memberValueDatatype="130" unbalanced="0"/>
    <cacheHierarchy uniqueName="[youtube_data_view].[total_subscribers]" caption="total_subscribers" attribute="1" defaultMemberUniqueName="[youtube_data_view].[total_subscribers].[All]" allUniqueName="[youtube_data_view].[total_subscribers].[All]" dimensionUniqueName="[youtube_data_view]" displayFolder="" count="0" memberValueDatatype="20" unbalanced="0"/>
    <cacheHierarchy uniqueName="[youtube_data_view].[total_videos]" caption="total_videos" attribute="1" defaultMemberUniqueName="[youtube_data_view].[total_videos].[All]" allUniqueName="[youtube_data_view].[total_videos].[All]" dimensionUniqueName="[youtube_data_view]" displayFolder="" count="0" memberValueDatatype="20" unbalanced="0"/>
    <cacheHierarchy uniqueName="[youtube_data_view].[total_views]" caption="total_views" attribute="1" defaultMemberUniqueName="[youtube_data_view].[total_views].[All]" allUniqueName="[youtube_data_view].[total_views].[All]" dimensionUniqueName="[youtube_data_view]" displayFolder="" count="0" memberValueDatatype="20" unbalanced="0"/>
    <cacheHierarchy uniqueName="[Measures].[Sum of total_subscribers]" caption="Sum of total_subscribers" measure="1" displayFolder="" measureGroup="channel_data" count="0">
      <extLst>
        <ext xmlns:x15="http://schemas.microsoft.com/office/spreadsheetml/2010/11/main" uri="{B97F6D7D-B522-45F9-BDA1-12C45D357490}">
          <x15:cacheHierarchy aggregatedColumn="1"/>
        </ext>
      </extLst>
    </cacheHierarchy>
    <cacheHierarchy uniqueName="[Measures].[Sum of total_videos]" caption="Sum of total_videos" measure="1" displayFolder="" measureGroup="channel_data" count="0">
      <extLst>
        <ext xmlns:x15="http://schemas.microsoft.com/office/spreadsheetml/2010/11/main" uri="{B97F6D7D-B522-45F9-BDA1-12C45D357490}">
          <x15:cacheHierarchy aggregatedColumn="2"/>
        </ext>
      </extLst>
    </cacheHierarchy>
    <cacheHierarchy uniqueName="[Measures].[Sum of total_views]" caption="Sum of total_views" measure="1" displayFolder="" measureGroup="channel_data" count="0">
      <extLst>
        <ext xmlns:x15="http://schemas.microsoft.com/office/spreadsheetml/2010/11/main" uri="{B97F6D7D-B522-45F9-BDA1-12C45D357490}">
          <x15:cacheHierarchy aggregatedColumn="3"/>
        </ext>
      </extLst>
    </cacheHierarchy>
    <cacheHierarchy uniqueName="[Measures].[Sum of total_subscribers 2]" caption="Sum of total_subscribers 2" measure="1" displayFolder="" measureGroup="youtube_data_view" count="0">
      <extLst>
        <ext xmlns:x15="http://schemas.microsoft.com/office/spreadsheetml/2010/11/main" uri="{B97F6D7D-B522-45F9-BDA1-12C45D357490}">
          <x15:cacheHierarchy aggregatedColumn="10"/>
        </ext>
      </extLst>
    </cacheHierarchy>
    <cacheHierarchy uniqueName="[Measures].[Sum of total_videos 2]" caption="Sum of total_videos 2" measure="1" displayFolder="" measureGroup="youtube_data_view" count="0">
      <extLst>
        <ext xmlns:x15="http://schemas.microsoft.com/office/spreadsheetml/2010/11/main" uri="{B97F6D7D-B522-45F9-BDA1-12C45D357490}">
          <x15:cacheHierarchy aggregatedColumn="11"/>
        </ext>
      </extLst>
    </cacheHierarchy>
    <cacheHierarchy uniqueName="[Measures].[Sum of total_views 2]" caption="Sum of total_views 2" measure="1" displayFolder="" measureGroup="youtube_data_view" count="0">
      <extLst>
        <ext xmlns:x15="http://schemas.microsoft.com/office/spreadsheetml/2010/11/main" uri="{B97F6D7D-B522-45F9-BDA1-12C45D357490}">
          <x15:cacheHierarchy aggregatedColumn="12"/>
        </ext>
      </extLst>
    </cacheHierarchy>
    <cacheHierarchy uniqueName="[Measures].[Count of channel_category]" caption="Count of channel_category" measure="1" displayFolder="" measureGroup="channel_data" count="0">
      <extLst>
        <ext xmlns:x15="http://schemas.microsoft.com/office/spreadsheetml/2010/11/main" uri="{B97F6D7D-B522-45F9-BDA1-12C45D357490}">
          <x15:cacheHierarchy aggregatedColumn="4"/>
        </ext>
      </extLst>
    </cacheHierarchy>
    <cacheHierarchy uniqueName="[Measures].[Sum of Sum of total_subscribers]" caption="Sum of Sum of total_subscribers" measure="1" displayFolder="" measureGroup="Range" count="0">
      <extLst>
        <ext xmlns:x15="http://schemas.microsoft.com/office/spreadsheetml/2010/11/main" uri="{B97F6D7D-B522-45F9-BDA1-12C45D357490}">
          <x15:cacheHierarchy aggregatedColumn="6"/>
        </ext>
      </extLst>
    </cacheHierarchy>
    <cacheHierarchy uniqueName="[Measures].[Sum of Sum of total_videos]" caption="Sum of Sum of total_videos" measure="1" displayFolder="" measureGroup="Range" count="0">
      <extLst>
        <ext xmlns:x15="http://schemas.microsoft.com/office/spreadsheetml/2010/11/main" uri="{B97F6D7D-B522-45F9-BDA1-12C45D357490}">
          <x15:cacheHierarchy aggregatedColumn="7"/>
        </ext>
      </extLst>
    </cacheHierarchy>
    <cacheHierarchy uniqueName="[Measures].[Sum of Sum of total_views]" caption="Sum of Sum of total_views" measure="1" displayFolder="" measureGroup="Range" count="0">
      <extLst>
        <ext xmlns:x15="http://schemas.microsoft.com/office/spreadsheetml/2010/11/main" uri="{B97F6D7D-B522-45F9-BDA1-12C45D357490}">
          <x15:cacheHierarchy aggregatedColumn="8"/>
        </ext>
      </extLst>
    </cacheHierarchy>
    <cacheHierarchy uniqueName="[Measures].[view/video]" caption="view/video" measure="1" displayFolder="" measureGroup="channel_data" count="0"/>
    <cacheHierarchy uniqueName="[Measures].[engagement_rate]" caption="engagement_rate" measure="1" displayFolder="" measureGroup="channel_data" count="0"/>
    <cacheHierarchy uniqueName="[Measures].[__XL_Count youtube_data_view]" caption="__XL_Count youtube_data_view" measure="1" displayFolder="" measureGroup="youtube_data_view" count="0" hidden="1"/>
    <cacheHierarchy uniqueName="[Measures].[__XL_Count channel_data]" caption="__XL_Count channel_data" measure="1" displayFolder="" measureGroup="channel_dat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177334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7A21D29-676F-45E1-8A10-BA43B5FF50A6}" name="channel_data_pivot_table" cacheId="48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channel_name">
  <location ref="A1:F99" firstHeaderRow="0" firstDataRow="1" firstDataCol="1"/>
  <pivotFields count="6">
    <pivotField axis="axisRow" allDrilled="1" subtotalTop="0" showAll="0" sortType="descending" defaultSubtotal="0" defaultAttributeDrillState="1">
      <items count="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98">
    <i>
      <x v="61"/>
    </i>
    <i>
      <x v="20"/>
    </i>
    <i>
      <x v="19"/>
    </i>
    <i>
      <x v="43"/>
    </i>
    <i>
      <x v="36"/>
    </i>
    <i>
      <x v="24"/>
    </i>
    <i>
      <x v="72"/>
    </i>
    <i>
      <x v="1"/>
    </i>
    <i>
      <x v="56"/>
    </i>
    <i>
      <x v="65"/>
    </i>
    <i>
      <x v="29"/>
    </i>
    <i>
      <x v="45"/>
    </i>
    <i>
      <x v="39"/>
    </i>
    <i>
      <x v="6"/>
    </i>
    <i>
      <x v="95"/>
    </i>
    <i>
      <x v="86"/>
    </i>
    <i>
      <x v="4"/>
    </i>
    <i>
      <x v="28"/>
    </i>
    <i>
      <x v="3"/>
    </i>
    <i>
      <x v="22"/>
    </i>
    <i>
      <x v="18"/>
    </i>
    <i>
      <x v="55"/>
    </i>
    <i>
      <x v="67"/>
    </i>
    <i>
      <x v="23"/>
    </i>
    <i>
      <x v="74"/>
    </i>
    <i>
      <x v="71"/>
    </i>
    <i>
      <x v="76"/>
    </i>
    <i>
      <x v="7"/>
    </i>
    <i>
      <x v="37"/>
    </i>
    <i>
      <x v="84"/>
    </i>
    <i>
      <x v="42"/>
    </i>
    <i>
      <x v="26"/>
    </i>
    <i>
      <x v="52"/>
    </i>
    <i>
      <x v="27"/>
    </i>
    <i>
      <x v="30"/>
    </i>
    <i>
      <x v="38"/>
    </i>
    <i>
      <x v="17"/>
    </i>
    <i>
      <x v="46"/>
    </i>
    <i>
      <x v="78"/>
    </i>
    <i>
      <x v="58"/>
    </i>
    <i>
      <x v="41"/>
    </i>
    <i>
      <x v="81"/>
    </i>
    <i>
      <x v="14"/>
    </i>
    <i>
      <x v="13"/>
    </i>
    <i>
      <x v="88"/>
    </i>
    <i>
      <x v="69"/>
    </i>
    <i>
      <x v="48"/>
    </i>
    <i>
      <x v="21"/>
    </i>
    <i>
      <x v="31"/>
    </i>
    <i>
      <x v="92"/>
    </i>
    <i>
      <x v="54"/>
    </i>
    <i>
      <x v="8"/>
    </i>
    <i>
      <x v="80"/>
    </i>
    <i>
      <x v="64"/>
    </i>
    <i>
      <x/>
    </i>
    <i>
      <x v="2"/>
    </i>
    <i>
      <x v="90"/>
    </i>
    <i>
      <x v="75"/>
    </i>
    <i>
      <x v="60"/>
    </i>
    <i>
      <x v="33"/>
    </i>
    <i>
      <x v="62"/>
    </i>
    <i>
      <x v="87"/>
    </i>
    <i>
      <x v="11"/>
    </i>
    <i>
      <x v="47"/>
    </i>
    <i>
      <x v="44"/>
    </i>
    <i>
      <x v="57"/>
    </i>
    <i>
      <x v="96"/>
    </i>
    <i>
      <x v="59"/>
    </i>
    <i>
      <x v="51"/>
    </i>
    <i>
      <x v="63"/>
    </i>
    <i>
      <x v="49"/>
    </i>
    <i>
      <x v="70"/>
    </i>
    <i>
      <x v="5"/>
    </i>
    <i>
      <x v="32"/>
    </i>
    <i>
      <x v="66"/>
    </i>
    <i>
      <x v="89"/>
    </i>
    <i>
      <x v="15"/>
    </i>
    <i>
      <x v="73"/>
    </i>
    <i>
      <x v="79"/>
    </i>
    <i>
      <x v="12"/>
    </i>
    <i>
      <x v="16"/>
    </i>
    <i>
      <x v="91"/>
    </i>
    <i>
      <x v="34"/>
    </i>
    <i>
      <x v="85"/>
    </i>
    <i>
      <x v="35"/>
    </i>
    <i>
      <x v="77"/>
    </i>
    <i>
      <x v="83"/>
    </i>
    <i>
      <x v="25"/>
    </i>
    <i>
      <x v="53"/>
    </i>
    <i>
      <x v="40"/>
    </i>
    <i>
      <x v="82"/>
    </i>
    <i>
      <x v="94"/>
    </i>
    <i>
      <x v="93"/>
    </i>
    <i>
      <x v="9"/>
    </i>
    <i>
      <x v="50"/>
    </i>
    <i>
      <x v="97"/>
    </i>
    <i>
      <x v="68"/>
    </i>
    <i>
      <x v="10"/>
    </i>
  </rowItems>
  <colFields count="1">
    <field x="-2"/>
  </colFields>
  <colItems count="5">
    <i>
      <x/>
    </i>
    <i i="1">
      <x v="1"/>
    </i>
    <i i="2">
      <x v="2"/>
    </i>
    <i i="3">
      <x v="3"/>
    </i>
    <i i="4">
      <x v="4"/>
    </i>
  </colItems>
  <dataFields count="5">
    <dataField name="total_subscribers" fld="1" baseField="0" baseItem="0"/>
    <dataField name="total_videos" fld="2" baseField="0" baseItem="0"/>
    <dataField name="total_views" fld="3" baseField="0" baseItem="0"/>
    <dataField fld="4" subtotal="count" baseField="0" baseItem="24" numFmtId="1"/>
    <dataField fld="5" subtotal="count" baseField="0" baseItem="0" numFmtId="169"/>
  </dataFields>
  <formats count="4">
    <format dxfId="32">
      <pivotArea outline="0" collapsedLevelsAreSubtotals="1" fieldPosition="0"/>
    </format>
    <format dxfId="33">
      <pivotArea dataOnly="0" labelOnly="1" outline="0" fieldPosition="0">
        <references count="1">
          <reference field="4294967294" count="4">
            <x v="0"/>
            <x v="1"/>
            <x v="2"/>
            <x v="3"/>
          </reference>
        </references>
      </pivotArea>
    </format>
    <format dxfId="31">
      <pivotArea outline="0" collapsedLevelsAreSubtotals="1" fieldPosition="0">
        <references count="1">
          <reference field="4294967294" count="1" selected="0">
            <x v="4"/>
          </reference>
        </references>
      </pivotArea>
    </format>
    <format dxfId="30">
      <pivotArea dataOnly="0" labelOnly="1" outline="0" fieldPosition="0">
        <references count="1">
          <reference field="4294967294" count="1">
            <x v="4"/>
          </reference>
        </references>
      </pivotArea>
    </format>
  </formats>
  <pivotHierarchies count="29">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caption="total_subscribers"/>
    <pivotHierarchy dragToData="1" caption="total_videos"/>
    <pivotHierarchy dragToData="1" caption="total_view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hannel_data">
        <x15:activeTabTopLevelEntity name="[channel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A80841-472A-4C92-93BA-F3B40ECA5891}" name="channel_data_pivot_table" cacheId="487"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rowHeaderCaption="channel_name">
  <location ref="A1:F22" firstHeaderRow="0" firstDataRow="1" firstDataCol="1"/>
  <pivotFields count="7">
    <pivotField axis="axisRow" allDrilled="1" subtotalTop="0" showAll="0" sortType="descending" defaultSubtotal="0" defaultAttributeDrillState="1">
      <items count="21">
        <item x="0"/>
        <item x="1"/>
        <item x="2"/>
        <item x="3"/>
        <item x="4"/>
        <item x="5"/>
        <item x="6"/>
        <item x="7"/>
        <item x="8"/>
        <item x="9"/>
        <item x="10"/>
        <item x="11"/>
        <item x="12"/>
        <item x="13"/>
        <item x="14"/>
        <item x="15"/>
        <item x="16"/>
        <item x="17"/>
        <item x="18"/>
        <item x="19"/>
        <item x="20"/>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dataField="1" subtotalTop="0" showAll="0" defaultSubtotal="0"/>
  </pivotFields>
  <rowFields count="1">
    <field x="0"/>
  </rowFields>
  <rowItems count="21">
    <i>
      <x v="3"/>
    </i>
    <i>
      <x v="8"/>
    </i>
    <i>
      <x v="14"/>
    </i>
    <i>
      <x v="5"/>
    </i>
    <i>
      <x v="11"/>
    </i>
    <i>
      <x v="2"/>
    </i>
    <i>
      <x v="7"/>
    </i>
    <i>
      <x v="16"/>
    </i>
    <i>
      <x v="10"/>
    </i>
    <i>
      <x v="12"/>
    </i>
    <i>
      <x v="17"/>
    </i>
    <i>
      <x v="9"/>
    </i>
    <i>
      <x v="13"/>
    </i>
    <i>
      <x v="15"/>
    </i>
    <i>
      <x v="18"/>
    </i>
    <i>
      <x v="4"/>
    </i>
    <i>
      <x v="6"/>
    </i>
    <i>
      <x v="20"/>
    </i>
    <i>
      <x v="19"/>
    </i>
    <i>
      <x/>
    </i>
    <i>
      <x v="1"/>
    </i>
  </rowItems>
  <colFields count="1">
    <field x="-2"/>
  </colFields>
  <colItems count="5">
    <i>
      <x/>
    </i>
    <i i="1">
      <x v="1"/>
    </i>
    <i i="2">
      <x v="2"/>
    </i>
    <i i="3">
      <x v="3"/>
    </i>
    <i i="4">
      <x v="4"/>
    </i>
  </colItems>
  <dataFields count="5">
    <dataField name="total_subscribers" fld="1" baseField="0" baseItem="0"/>
    <dataField name="total_videos" fld="2" baseField="0" baseItem="0"/>
    <dataField name="total_views" fld="3" baseField="0" baseItem="0"/>
    <dataField fld="4" subtotal="count" baseField="0" baseItem="24" numFmtId="1"/>
    <dataField fld="6" subtotal="count" baseField="0" baseItem="0" numFmtId="169"/>
  </dataFields>
  <formats count="4">
    <format dxfId="20">
      <pivotArea outline="0" collapsedLevelsAreSubtotals="1" fieldPosition="0"/>
    </format>
    <format dxfId="21">
      <pivotArea dataOnly="0" labelOnly="1" outline="0" fieldPosition="0">
        <references count="1">
          <reference field="4294967294" count="4">
            <x v="0"/>
            <x v="1"/>
            <x v="2"/>
            <x v="3"/>
          </reference>
        </references>
      </pivotArea>
    </format>
    <format dxfId="22">
      <pivotArea outline="0" collapsedLevelsAreSubtotals="1" fieldPosition="0">
        <references count="1">
          <reference field="4294967294" count="1" selected="0">
            <x v="4"/>
          </reference>
        </references>
      </pivotArea>
    </format>
    <format dxfId="23">
      <pivotArea dataOnly="0" labelOnly="1" outline="0" fieldPosition="0">
        <references count="1">
          <reference field="4294967294" count="1">
            <x v="4"/>
          </reference>
        </references>
      </pivotArea>
    </format>
  </formats>
  <pivotHierarchies count="29">
    <pivotHierarchy dragToData="1"/>
    <pivotHierarchy dragToData="1"/>
    <pivotHierarchy dragToData="1"/>
    <pivotHierarchy dragToData="1"/>
    <pivotHierarchy multipleItemSelectionAllowed="1" dragToData="1">
      <members count="1" level="1">
        <member name="[channel_data].[channel_category].&amp;[Entertainment]"/>
      </members>
    </pivotHierarchy>
    <pivotHierarchy dragToData="1"/>
    <pivotHierarchy dragToData="1"/>
    <pivotHierarchy dragToData="1"/>
    <pivotHierarchy dragToData="1"/>
    <pivotHierarchy dragToData="1"/>
    <pivotHierarchy dragToData="1"/>
    <pivotHierarchy dragToData="1"/>
    <pivotHierarchy dragToData="1"/>
    <pivotHierarchy dragToData="1" caption="total_subscribers"/>
    <pivotHierarchy dragToData="1" caption="total_videos"/>
    <pivotHierarchy dragToData="1" caption="total_views"/>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1"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channel_data">
        <x15:activeTabTopLevelEntity name="[channel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_category1" xr10:uid="{B0A515B0-1BC5-41E0-9A66-FF21D3B2A769}" sourceName="[channel_data].[channel_category]">
  <pivotTables>
    <pivotTable tabId="125" name="channel_data_pivot_table"/>
  </pivotTables>
  <data>
    <olap pivotCacheId="1317733409">
      <levels count="2">
        <level uniqueName="[channel_data].[channel_category].[(All)]" sourceCaption="(All)" count="0"/>
        <level uniqueName="[channel_data].[channel_category].[channel_category]" sourceCaption="channel_category" count="11">
          <ranges>
            <range startItem="0">
              <i n="[channel_data].[channel_category].&amp;[Art]" c="Art"/>
              <i n="[channel_data].[channel_category].&amp;[Automotive]" c="Automotive"/>
              <i n="[channel_data].[channel_category].&amp;[Education]" c="Education"/>
              <i n="[channel_data].[channel_category].&amp;[Entertainment]" c="Entertainment"/>
              <i n="[channel_data].[channel_category].&amp;[Family]" c="Family"/>
              <i n="[channel_data].[channel_category].&amp;[Food]" c="Food"/>
              <i n="[channel_data].[channel_category].&amp;[Gaming]" c="Gaming"/>
              <i n="[channel_data].[channel_category].&amp;[Music]" c="Music"/>
              <i n="[channel_data].[channel_category].&amp;[News]" c="News"/>
              <i n="[channel_data].[channel_category].&amp;[Sports]" c="Sports"/>
              <i n="[channel_data].[channel_category].&amp;[Technology]" c="Technology"/>
            </range>
          </ranges>
        </level>
      </levels>
      <selections count="1">
        <selection n="[channel_data].[channel_category].&amp;[Entertainment]"/>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_category 1" xr10:uid="{15C0394B-A518-4A94-8339-DFF01E3802A9}" cache="Slicer_channel_category1" caption="channel_category"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E168-0F16-4ED5-8599-59C3CBACBE05}">
  <dimension ref="A1:F99"/>
  <sheetViews>
    <sheetView workbookViewId="0">
      <selection activeCell="G5" sqref="G5"/>
    </sheetView>
  </sheetViews>
  <sheetFormatPr defaultRowHeight="14.4" x14ac:dyDescent="0.3"/>
  <cols>
    <col min="1" max="1" width="38.21875" bestFit="1" customWidth="1"/>
    <col min="2" max="2" width="16.88671875" style="18" bestFit="1" customWidth="1"/>
    <col min="3" max="3" width="12.44140625" style="18" bestFit="1" customWidth="1"/>
    <col min="4" max="4" width="14.88671875" style="18" bestFit="1" customWidth="1"/>
    <col min="5" max="5" width="12.21875" style="18" bestFit="1" customWidth="1"/>
    <col min="6" max="6" width="15.33203125" style="49" bestFit="1" customWidth="1"/>
  </cols>
  <sheetData>
    <row r="1" spans="1:6" x14ac:dyDescent="0.3">
      <c r="A1" s="2" t="s">
        <v>15</v>
      </c>
      <c r="B1" s="19" t="s">
        <v>16</v>
      </c>
      <c r="C1" s="19" t="s">
        <v>17</v>
      </c>
      <c r="D1" s="19" t="s">
        <v>18</v>
      </c>
      <c r="E1" s="19" t="s">
        <v>130</v>
      </c>
      <c r="F1" s="50" t="s">
        <v>133</v>
      </c>
    </row>
    <row r="2" spans="1:6" x14ac:dyDescent="0.3">
      <c r="A2" s="3" t="s">
        <v>19</v>
      </c>
      <c r="B2" s="19">
        <v>33600000</v>
      </c>
      <c r="C2" s="19">
        <v>1591</v>
      </c>
      <c r="D2" s="19">
        <v>11011230785</v>
      </c>
      <c r="E2" s="19">
        <v>6920949.5820238842</v>
      </c>
      <c r="F2" s="50">
        <v>0.20598064232213942</v>
      </c>
    </row>
    <row r="3" spans="1:6" x14ac:dyDescent="0.3">
      <c r="A3" s="3" t="s">
        <v>20</v>
      </c>
      <c r="B3" s="19">
        <v>28600000</v>
      </c>
      <c r="C3" s="19">
        <v>3705</v>
      </c>
      <c r="D3" s="19">
        <v>19775951435</v>
      </c>
      <c r="E3" s="19">
        <v>5337638.7139001349</v>
      </c>
      <c r="F3" s="50">
        <v>0.18663072426224248</v>
      </c>
    </row>
    <row r="4" spans="1:6" x14ac:dyDescent="0.3">
      <c r="A4" s="3" t="s">
        <v>24</v>
      </c>
      <c r="B4" s="19">
        <v>26500000</v>
      </c>
      <c r="C4" s="19">
        <v>1664</v>
      </c>
      <c r="D4" s="19">
        <v>18558843557</v>
      </c>
      <c r="E4" s="19">
        <v>11153151.17608173</v>
      </c>
      <c r="F4" s="50">
        <v>0.420873629286103</v>
      </c>
    </row>
    <row r="5" spans="1:6" x14ac:dyDescent="0.3">
      <c r="A5" s="3" t="s">
        <v>21</v>
      </c>
      <c r="B5" s="19">
        <v>24100000</v>
      </c>
      <c r="C5" s="19">
        <v>1252</v>
      </c>
      <c r="D5" s="19">
        <v>6015064768</v>
      </c>
      <c r="E5" s="19">
        <v>4804364.8306709267</v>
      </c>
      <c r="F5" s="50">
        <v>0.19935123778717539</v>
      </c>
    </row>
    <row r="6" spans="1:6" x14ac:dyDescent="0.3">
      <c r="A6" s="3" t="s">
        <v>22</v>
      </c>
      <c r="B6" s="19">
        <v>23500000</v>
      </c>
      <c r="C6" s="19">
        <v>6331</v>
      </c>
      <c r="D6" s="19">
        <v>15032515044</v>
      </c>
      <c r="E6" s="19">
        <v>2374429.796872532</v>
      </c>
      <c r="F6" s="50">
        <v>0.10103956582436306</v>
      </c>
    </row>
    <row r="7" spans="1:6" x14ac:dyDescent="0.3">
      <c r="A7" s="3" t="s">
        <v>23</v>
      </c>
      <c r="B7" s="19">
        <v>23300000</v>
      </c>
      <c r="C7" s="19">
        <v>222</v>
      </c>
      <c r="D7" s="19">
        <v>12792401018</v>
      </c>
      <c r="E7" s="19">
        <v>57623428.009009011</v>
      </c>
      <c r="F7" s="50">
        <v>2.4731084982407299</v>
      </c>
    </row>
    <row r="8" spans="1:6" x14ac:dyDescent="0.3">
      <c r="A8" s="3" t="s">
        <v>27</v>
      </c>
      <c r="B8" s="19">
        <v>21000000</v>
      </c>
      <c r="C8" s="19">
        <v>349</v>
      </c>
      <c r="D8" s="19">
        <v>6051069699</v>
      </c>
      <c r="E8" s="19">
        <v>17338308.593123209</v>
      </c>
      <c r="F8" s="50">
        <v>0.82563374252967658</v>
      </c>
    </row>
    <row r="9" spans="1:6" x14ac:dyDescent="0.3">
      <c r="A9" s="3" t="s">
        <v>25</v>
      </c>
      <c r="B9" s="19">
        <v>18900000</v>
      </c>
      <c r="C9" s="19">
        <v>4303</v>
      </c>
      <c r="D9" s="19">
        <v>6454576924</v>
      </c>
      <c r="E9" s="19">
        <v>1500017.8768301185</v>
      </c>
      <c r="F9" s="50">
        <v>7.9366025229106796E-2</v>
      </c>
    </row>
    <row r="10" spans="1:6" x14ac:dyDescent="0.3">
      <c r="A10" s="3" t="s">
        <v>37</v>
      </c>
      <c r="B10" s="19">
        <v>18300000</v>
      </c>
      <c r="C10" s="19">
        <v>1673</v>
      </c>
      <c r="D10" s="19">
        <v>5224911221</v>
      </c>
      <c r="E10" s="19">
        <v>3123079.0322773461</v>
      </c>
      <c r="F10" s="50">
        <v>0.17066005640859816</v>
      </c>
    </row>
    <row r="11" spans="1:6" x14ac:dyDescent="0.3">
      <c r="A11" s="3" t="s">
        <v>28</v>
      </c>
      <c r="B11" s="19">
        <v>17500000</v>
      </c>
      <c r="C11" s="19">
        <v>1137</v>
      </c>
      <c r="D11" s="19">
        <v>11172793107</v>
      </c>
      <c r="E11" s="19">
        <v>9826555.063324539</v>
      </c>
      <c r="F11" s="50">
        <v>0.56151743218997363</v>
      </c>
    </row>
    <row r="12" spans="1:6" x14ac:dyDescent="0.3">
      <c r="A12" s="3" t="s">
        <v>26</v>
      </c>
      <c r="B12" s="19">
        <v>17200000</v>
      </c>
      <c r="C12" s="19">
        <v>367</v>
      </c>
      <c r="D12" s="19">
        <v>8599791929</v>
      </c>
      <c r="E12" s="19">
        <v>23432675.55585831</v>
      </c>
      <c r="F12" s="50">
        <v>1.3623648578987391</v>
      </c>
    </row>
    <row r="13" spans="1:6" x14ac:dyDescent="0.3">
      <c r="A13" s="3" t="s">
        <v>29</v>
      </c>
      <c r="B13" s="19">
        <v>16300000</v>
      </c>
      <c r="C13" s="19">
        <v>278</v>
      </c>
      <c r="D13" s="19">
        <v>7760494530</v>
      </c>
      <c r="E13" s="19">
        <v>27915447.949640289</v>
      </c>
      <c r="F13" s="50">
        <v>1.7126041686895883</v>
      </c>
    </row>
    <row r="14" spans="1:6" x14ac:dyDescent="0.3">
      <c r="A14" s="3" t="s">
        <v>30</v>
      </c>
      <c r="B14" s="19">
        <v>16300000</v>
      </c>
      <c r="C14" s="19">
        <v>1339</v>
      </c>
      <c r="D14" s="19">
        <v>4235096703</v>
      </c>
      <c r="E14" s="19">
        <v>3162880.286034354</v>
      </c>
      <c r="F14" s="50">
        <v>0.19404173533953092</v>
      </c>
    </row>
    <row r="15" spans="1:6" x14ac:dyDescent="0.3">
      <c r="A15" s="3" t="s">
        <v>32</v>
      </c>
      <c r="B15" s="19">
        <v>15800000</v>
      </c>
      <c r="C15" s="19">
        <v>21145</v>
      </c>
      <c r="D15" s="19">
        <v>5219037615</v>
      </c>
      <c r="E15" s="19">
        <v>246821.35800425633</v>
      </c>
      <c r="F15" s="50">
        <v>1.5621604936978249E-2</v>
      </c>
    </row>
    <row r="16" spans="1:6" x14ac:dyDescent="0.3">
      <c r="A16" s="3" t="s">
        <v>50</v>
      </c>
      <c r="B16" s="19">
        <v>15400000</v>
      </c>
      <c r="C16" s="19">
        <v>1086</v>
      </c>
      <c r="D16" s="19">
        <v>14098827274</v>
      </c>
      <c r="E16" s="19">
        <v>12982345.55616943</v>
      </c>
      <c r="F16" s="50">
        <v>0.84300945169931363</v>
      </c>
    </row>
    <row r="17" spans="1:6" x14ac:dyDescent="0.3">
      <c r="A17" s="3" t="s">
        <v>38</v>
      </c>
      <c r="B17" s="19">
        <v>14800000</v>
      </c>
      <c r="C17" s="19">
        <v>463</v>
      </c>
      <c r="D17" s="19">
        <v>2349069050</v>
      </c>
      <c r="E17" s="19">
        <v>5073583.2613390926</v>
      </c>
      <c r="F17" s="50">
        <v>0.34280967982020893</v>
      </c>
    </row>
    <row r="18" spans="1:6" x14ac:dyDescent="0.3">
      <c r="A18" s="3" t="s">
        <v>33</v>
      </c>
      <c r="B18" s="19">
        <v>14100000</v>
      </c>
      <c r="C18" s="19">
        <v>18714</v>
      </c>
      <c r="D18" s="19">
        <v>10345796779</v>
      </c>
      <c r="E18" s="19">
        <v>552837.27578283637</v>
      </c>
      <c r="F18" s="50">
        <v>3.9208317431406833E-2</v>
      </c>
    </row>
    <row r="19" spans="1:6" x14ac:dyDescent="0.3">
      <c r="A19" s="3" t="s">
        <v>31</v>
      </c>
      <c r="B19" s="19">
        <v>14100000</v>
      </c>
      <c r="C19" s="19">
        <v>779</v>
      </c>
      <c r="D19" s="19">
        <v>3338277500</v>
      </c>
      <c r="E19" s="19">
        <v>4285336.9704749677</v>
      </c>
      <c r="F19" s="50">
        <v>0.30392460783510411</v>
      </c>
    </row>
    <row r="20" spans="1:6" x14ac:dyDescent="0.3">
      <c r="A20" s="3" t="s">
        <v>34</v>
      </c>
      <c r="B20" s="19">
        <v>14000000</v>
      </c>
      <c r="C20" s="19">
        <v>923</v>
      </c>
      <c r="D20" s="19">
        <v>5895370212</v>
      </c>
      <c r="E20" s="19">
        <v>6387183.328277356</v>
      </c>
      <c r="F20" s="50">
        <v>0.45622738059123974</v>
      </c>
    </row>
    <row r="21" spans="1:6" x14ac:dyDescent="0.3">
      <c r="A21" s="3" t="s">
        <v>35</v>
      </c>
      <c r="B21" s="19">
        <v>12900000</v>
      </c>
      <c r="C21" s="19">
        <v>4517</v>
      </c>
      <c r="D21" s="19">
        <v>13239805858</v>
      </c>
      <c r="E21" s="19">
        <v>2931106.0123976092</v>
      </c>
      <c r="F21" s="50">
        <v>0.22721752034089993</v>
      </c>
    </row>
    <row r="22" spans="1:6" x14ac:dyDescent="0.3">
      <c r="A22" s="3" t="s">
        <v>36</v>
      </c>
      <c r="B22" s="19">
        <v>12900000</v>
      </c>
      <c r="C22" s="19">
        <v>397</v>
      </c>
      <c r="D22" s="19">
        <v>1737850096</v>
      </c>
      <c r="E22" s="19">
        <v>4377456.1612090683</v>
      </c>
      <c r="F22" s="50">
        <v>0.33933768691543165</v>
      </c>
    </row>
    <row r="23" spans="1:6" x14ac:dyDescent="0.3">
      <c r="A23" s="3" t="s">
        <v>39</v>
      </c>
      <c r="B23" s="19">
        <v>12800000</v>
      </c>
      <c r="C23" s="19">
        <v>846</v>
      </c>
      <c r="D23" s="19">
        <v>3527357846</v>
      </c>
      <c r="E23" s="19">
        <v>4169453.7186761228</v>
      </c>
      <c r="F23" s="50">
        <v>0.32573857177157212</v>
      </c>
    </row>
    <row r="24" spans="1:6" x14ac:dyDescent="0.3">
      <c r="A24" s="3" t="s">
        <v>82</v>
      </c>
      <c r="B24" s="19">
        <v>12300000</v>
      </c>
      <c r="C24" s="19">
        <v>887</v>
      </c>
      <c r="D24" s="19">
        <v>5714143049</v>
      </c>
      <c r="E24" s="19">
        <v>6442100.3934611045</v>
      </c>
      <c r="F24" s="50">
        <v>0.52374799946838246</v>
      </c>
    </row>
    <row r="25" spans="1:6" x14ac:dyDescent="0.3">
      <c r="A25" s="3" t="s">
        <v>41</v>
      </c>
      <c r="B25" s="19">
        <v>11900000</v>
      </c>
      <c r="C25" s="19">
        <v>2871</v>
      </c>
      <c r="D25" s="19">
        <v>12280388976</v>
      </c>
      <c r="E25" s="19">
        <v>4277390.7962382445</v>
      </c>
      <c r="F25" s="50">
        <v>0.35944460472590289</v>
      </c>
    </row>
    <row r="26" spans="1:6" x14ac:dyDescent="0.3">
      <c r="A26" s="3" t="s">
        <v>45</v>
      </c>
      <c r="B26" s="19">
        <v>11800000</v>
      </c>
      <c r="C26" s="19">
        <v>4272</v>
      </c>
      <c r="D26" s="19">
        <v>7678054660</v>
      </c>
      <c r="E26" s="19">
        <v>1797297.4391385769</v>
      </c>
      <c r="F26" s="50">
        <v>0.15231334229987939</v>
      </c>
    </row>
    <row r="27" spans="1:6" x14ac:dyDescent="0.3">
      <c r="A27" s="3" t="s">
        <v>55</v>
      </c>
      <c r="B27" s="19">
        <v>11800000</v>
      </c>
      <c r="C27" s="19">
        <v>834</v>
      </c>
      <c r="D27" s="19">
        <v>6270218465</v>
      </c>
      <c r="E27" s="19">
        <v>7518247.5599520383</v>
      </c>
      <c r="F27" s="50">
        <v>0.63713962372474897</v>
      </c>
    </row>
    <row r="28" spans="1:6" x14ac:dyDescent="0.3">
      <c r="A28" s="3" t="s">
        <v>43</v>
      </c>
      <c r="B28" s="19">
        <v>11600000</v>
      </c>
      <c r="C28" s="19">
        <v>6270</v>
      </c>
      <c r="D28" s="19">
        <v>8851893106</v>
      </c>
      <c r="E28" s="19">
        <v>1411785.184370016</v>
      </c>
      <c r="F28" s="50">
        <v>0.12170561934224276</v>
      </c>
    </row>
    <row r="29" spans="1:6" x14ac:dyDescent="0.3">
      <c r="A29" s="3" t="s">
        <v>46</v>
      </c>
      <c r="B29" s="19">
        <v>11500000</v>
      </c>
      <c r="C29" s="19">
        <v>40179</v>
      </c>
      <c r="D29" s="19">
        <v>4858222538</v>
      </c>
      <c r="E29" s="19">
        <v>120914.4711914184</v>
      </c>
      <c r="F29" s="50">
        <v>1.0514301842732035E-2</v>
      </c>
    </row>
    <row r="30" spans="1:6" x14ac:dyDescent="0.3">
      <c r="A30" s="3" t="s">
        <v>67</v>
      </c>
      <c r="B30" s="19">
        <v>11500000</v>
      </c>
      <c r="C30" s="19">
        <v>752</v>
      </c>
      <c r="D30" s="19">
        <v>6179524394</v>
      </c>
      <c r="E30" s="19">
        <v>8217452.6515957443</v>
      </c>
      <c r="F30" s="50">
        <v>0.7145611001387604</v>
      </c>
    </row>
    <row r="31" spans="1:6" x14ac:dyDescent="0.3">
      <c r="A31" s="3" t="s">
        <v>40</v>
      </c>
      <c r="B31" s="19">
        <v>11400000</v>
      </c>
      <c r="C31" s="19">
        <v>1034</v>
      </c>
      <c r="D31" s="19">
        <v>3241315094</v>
      </c>
      <c r="E31" s="19">
        <v>3134734.1334622824</v>
      </c>
      <c r="F31" s="50">
        <v>0.2749766783738844</v>
      </c>
    </row>
    <row r="32" spans="1:6" x14ac:dyDescent="0.3">
      <c r="A32" s="3" t="s">
        <v>51</v>
      </c>
      <c r="B32" s="19">
        <v>11400000</v>
      </c>
      <c r="C32" s="19">
        <v>789</v>
      </c>
      <c r="D32" s="19">
        <v>5720253944</v>
      </c>
      <c r="E32" s="19">
        <v>7250004.9987325724</v>
      </c>
      <c r="F32" s="50">
        <v>0.63596535076601513</v>
      </c>
    </row>
    <row r="33" spans="1:6" x14ac:dyDescent="0.3">
      <c r="A33" s="3" t="s">
        <v>42</v>
      </c>
      <c r="B33" s="19">
        <v>11100000</v>
      </c>
      <c r="C33" s="19">
        <v>734</v>
      </c>
      <c r="D33" s="19">
        <v>3827432341</v>
      </c>
      <c r="E33" s="19">
        <v>5214485.4782016352</v>
      </c>
      <c r="F33" s="50">
        <v>0.46977346650465179</v>
      </c>
    </row>
    <row r="34" spans="1:6" x14ac:dyDescent="0.3">
      <c r="A34" s="3" t="s">
        <v>59</v>
      </c>
      <c r="B34" s="19">
        <v>10900000</v>
      </c>
      <c r="C34" s="19">
        <v>1430</v>
      </c>
      <c r="D34" s="19">
        <v>4173418733</v>
      </c>
      <c r="E34" s="19">
        <v>2918474.6384615386</v>
      </c>
      <c r="F34" s="50">
        <v>0.26774996683133384</v>
      </c>
    </row>
    <row r="35" spans="1:6" x14ac:dyDescent="0.3">
      <c r="A35" s="3" t="s">
        <v>54</v>
      </c>
      <c r="B35" s="19">
        <v>10800000</v>
      </c>
      <c r="C35" s="19">
        <v>400</v>
      </c>
      <c r="D35" s="19">
        <v>490426319</v>
      </c>
      <c r="E35" s="19">
        <v>1226065.7975000001</v>
      </c>
      <c r="F35" s="50">
        <v>0.11352461087962964</v>
      </c>
    </row>
    <row r="36" spans="1:6" x14ac:dyDescent="0.3">
      <c r="A36" s="3" t="s">
        <v>49</v>
      </c>
      <c r="B36" s="19">
        <v>10800000</v>
      </c>
      <c r="C36" s="19">
        <v>363</v>
      </c>
      <c r="D36" s="19">
        <v>5694818370</v>
      </c>
      <c r="E36" s="19">
        <v>15688204.876033058</v>
      </c>
      <c r="F36" s="50">
        <v>1.4526115625956535</v>
      </c>
    </row>
    <row r="37" spans="1:6" x14ac:dyDescent="0.3">
      <c r="A37" s="3" t="s">
        <v>44</v>
      </c>
      <c r="B37" s="19">
        <v>10600000</v>
      </c>
      <c r="C37" s="19">
        <v>96</v>
      </c>
      <c r="D37" s="19">
        <v>5738170096</v>
      </c>
      <c r="E37" s="19">
        <v>59772605.166666664</v>
      </c>
      <c r="F37" s="50">
        <v>5.6389250157232702</v>
      </c>
    </row>
    <row r="38" spans="1:6" x14ac:dyDescent="0.3">
      <c r="A38" s="3" t="s">
        <v>47</v>
      </c>
      <c r="B38" s="19">
        <v>10400000</v>
      </c>
      <c r="C38" s="19">
        <v>1680</v>
      </c>
      <c r="D38" s="19">
        <v>3389019245</v>
      </c>
      <c r="E38" s="19">
        <v>2017273.3601190476</v>
      </c>
      <c r="F38" s="50">
        <v>0.19396859231913918</v>
      </c>
    </row>
    <row r="39" spans="1:6" x14ac:dyDescent="0.3">
      <c r="A39" s="3" t="s">
        <v>61</v>
      </c>
      <c r="B39" s="19">
        <v>9700000</v>
      </c>
      <c r="C39" s="19">
        <v>6316</v>
      </c>
      <c r="D39" s="19">
        <v>2681894913</v>
      </c>
      <c r="E39" s="19">
        <v>424619.20725142496</v>
      </c>
      <c r="F39" s="50">
        <v>4.3775176005301543E-2</v>
      </c>
    </row>
    <row r="40" spans="1:6" x14ac:dyDescent="0.3">
      <c r="A40" s="3" t="s">
        <v>48</v>
      </c>
      <c r="B40" s="19">
        <v>9620000</v>
      </c>
      <c r="C40" s="19">
        <v>3530</v>
      </c>
      <c r="D40" s="19">
        <v>2133109238</v>
      </c>
      <c r="E40" s="19">
        <v>604280.23739376769</v>
      </c>
      <c r="F40" s="50">
        <v>6.2814993492075644E-2</v>
      </c>
    </row>
    <row r="41" spans="1:6" x14ac:dyDescent="0.3">
      <c r="A41" s="3" t="s">
        <v>57</v>
      </c>
      <c r="B41" s="19">
        <v>9360000</v>
      </c>
      <c r="C41" s="19">
        <v>2070</v>
      </c>
      <c r="D41" s="19">
        <v>3039992057</v>
      </c>
      <c r="E41" s="19">
        <v>1468595.1966183574</v>
      </c>
      <c r="F41" s="50">
        <v>0.15690119621990997</v>
      </c>
    </row>
    <row r="42" spans="1:6" x14ac:dyDescent="0.3">
      <c r="A42" s="3" t="s">
        <v>52</v>
      </c>
      <c r="B42" s="19">
        <v>9270000</v>
      </c>
      <c r="C42" s="19">
        <v>385</v>
      </c>
      <c r="D42" s="19">
        <v>2451490753</v>
      </c>
      <c r="E42" s="19">
        <v>6367508.4493506495</v>
      </c>
      <c r="F42" s="50">
        <v>0.68689411535605716</v>
      </c>
    </row>
    <row r="43" spans="1:6" x14ac:dyDescent="0.3">
      <c r="A43" s="3" t="s">
        <v>53</v>
      </c>
      <c r="B43" s="19">
        <v>9170000</v>
      </c>
      <c r="C43" s="19">
        <v>5494</v>
      </c>
      <c r="D43" s="19">
        <v>6991097254</v>
      </c>
      <c r="E43" s="19">
        <v>1272496.7699308337</v>
      </c>
      <c r="F43" s="50">
        <v>0.13876736858569616</v>
      </c>
    </row>
    <row r="44" spans="1:6" x14ac:dyDescent="0.3">
      <c r="A44" s="3" t="s">
        <v>66</v>
      </c>
      <c r="B44" s="19">
        <v>9110000</v>
      </c>
      <c r="C44" s="19">
        <v>2606</v>
      </c>
      <c r="D44" s="19">
        <v>3805071140</v>
      </c>
      <c r="E44" s="19">
        <v>1460119.3937068305</v>
      </c>
      <c r="F44" s="50">
        <v>0.16027655254740181</v>
      </c>
    </row>
    <row r="45" spans="1:6" x14ac:dyDescent="0.3">
      <c r="A45" s="3" t="s">
        <v>56</v>
      </c>
      <c r="B45" s="19">
        <v>8980000</v>
      </c>
      <c r="C45" s="19">
        <v>2470</v>
      </c>
      <c r="D45" s="19">
        <v>3389711424</v>
      </c>
      <c r="E45" s="19">
        <v>1372352.8032388664</v>
      </c>
      <c r="F45" s="50">
        <v>0.15282325203105415</v>
      </c>
    </row>
    <row r="46" spans="1:6" x14ac:dyDescent="0.3">
      <c r="A46" s="3" t="s">
        <v>58</v>
      </c>
      <c r="B46" s="19">
        <v>8900000</v>
      </c>
      <c r="C46" s="19">
        <v>1849</v>
      </c>
      <c r="D46" s="19">
        <v>3965481581</v>
      </c>
      <c r="E46" s="19">
        <v>2144662.834505138</v>
      </c>
      <c r="F46" s="50">
        <v>0.24097335219158852</v>
      </c>
    </row>
    <row r="47" spans="1:6" x14ac:dyDescent="0.3">
      <c r="A47" s="3" t="s">
        <v>79</v>
      </c>
      <c r="B47" s="19">
        <v>8840000</v>
      </c>
      <c r="C47" s="19">
        <v>616</v>
      </c>
      <c r="D47" s="19">
        <v>5084401378</v>
      </c>
      <c r="E47" s="19">
        <v>8253898.3409090908</v>
      </c>
      <c r="F47" s="50">
        <v>0.93369890734265737</v>
      </c>
    </row>
    <row r="48" spans="1:6" x14ac:dyDescent="0.3">
      <c r="A48" s="3" t="s">
        <v>87</v>
      </c>
      <c r="B48" s="19">
        <v>8790000</v>
      </c>
      <c r="C48" s="19">
        <v>3985</v>
      </c>
      <c r="D48" s="19">
        <v>2087630130</v>
      </c>
      <c r="E48" s="19">
        <v>523872.05269761605</v>
      </c>
      <c r="F48" s="50">
        <v>5.9598640807464853E-2</v>
      </c>
    </row>
    <row r="49" spans="1:6" x14ac:dyDescent="0.3">
      <c r="A49" s="3" t="s">
        <v>63</v>
      </c>
      <c r="B49" s="19">
        <v>8530000</v>
      </c>
      <c r="C49" s="19">
        <v>1557</v>
      </c>
      <c r="D49" s="19">
        <v>2672413657</v>
      </c>
      <c r="E49" s="19">
        <v>1716386.4206807965</v>
      </c>
      <c r="F49" s="50">
        <v>0.20121763431193393</v>
      </c>
    </row>
    <row r="50" spans="1:6" x14ac:dyDescent="0.3">
      <c r="A50" s="3" t="s">
        <v>62</v>
      </c>
      <c r="B50" s="19">
        <v>8490000</v>
      </c>
      <c r="C50" s="19">
        <v>751</v>
      </c>
      <c r="D50" s="19">
        <v>2435603159</v>
      </c>
      <c r="E50" s="19">
        <v>3243146.6830892144</v>
      </c>
      <c r="F50" s="50">
        <v>0.38199607574666838</v>
      </c>
    </row>
    <row r="51" spans="1:6" x14ac:dyDescent="0.3">
      <c r="A51" s="3" t="s">
        <v>103</v>
      </c>
      <c r="B51" s="19">
        <v>8320000</v>
      </c>
      <c r="C51" s="19">
        <v>4979</v>
      </c>
      <c r="D51" s="19">
        <v>4030017406</v>
      </c>
      <c r="E51" s="19">
        <v>809402.97368949594</v>
      </c>
      <c r="F51" s="50">
        <v>9.7284011260756725E-2</v>
      </c>
    </row>
    <row r="52" spans="1:6" x14ac:dyDescent="0.3">
      <c r="A52" s="3" t="s">
        <v>74</v>
      </c>
      <c r="B52" s="19">
        <v>8320000</v>
      </c>
      <c r="C52" s="19">
        <v>1004</v>
      </c>
      <c r="D52" s="19">
        <v>4213271677</v>
      </c>
      <c r="E52" s="19">
        <v>4196485.7340637455</v>
      </c>
      <c r="F52" s="50">
        <v>0.50438530457496944</v>
      </c>
    </row>
    <row r="53" spans="1:6" x14ac:dyDescent="0.3">
      <c r="A53" s="3" t="s">
        <v>60</v>
      </c>
      <c r="B53" s="19">
        <v>8240000</v>
      </c>
      <c r="C53" s="19">
        <v>4852</v>
      </c>
      <c r="D53" s="19">
        <v>3704564707</v>
      </c>
      <c r="E53" s="19">
        <v>763512.92394888704</v>
      </c>
      <c r="F53" s="50">
        <v>9.2659335430690173E-2</v>
      </c>
    </row>
    <row r="54" spans="1:6" x14ac:dyDescent="0.3">
      <c r="A54" s="3" t="s">
        <v>71</v>
      </c>
      <c r="B54" s="19">
        <v>8200000</v>
      </c>
      <c r="C54" s="19">
        <v>311</v>
      </c>
      <c r="D54" s="19">
        <v>6813253792</v>
      </c>
      <c r="E54" s="19">
        <v>21907568.463022508</v>
      </c>
      <c r="F54" s="50">
        <v>2.6716546906125012</v>
      </c>
    </row>
    <row r="55" spans="1:6" x14ac:dyDescent="0.3">
      <c r="A55" s="3" t="s">
        <v>65</v>
      </c>
      <c r="B55" s="19">
        <v>7790000</v>
      </c>
      <c r="C55" s="19">
        <v>1030</v>
      </c>
      <c r="D55" s="19">
        <v>3050738424</v>
      </c>
      <c r="E55" s="19">
        <v>2961881.9650485436</v>
      </c>
      <c r="F55" s="50">
        <v>0.38021591335668081</v>
      </c>
    </row>
    <row r="56" spans="1:6" x14ac:dyDescent="0.3">
      <c r="A56" s="3" t="s">
        <v>78</v>
      </c>
      <c r="B56" s="19">
        <v>7710000</v>
      </c>
      <c r="C56" s="19">
        <v>165103</v>
      </c>
      <c r="D56" s="19">
        <v>3392912536</v>
      </c>
      <c r="E56" s="19">
        <v>20550.277923478072</v>
      </c>
      <c r="F56" s="50">
        <v>2.6654056969491664E-3</v>
      </c>
    </row>
    <row r="57" spans="1:6" x14ac:dyDescent="0.3">
      <c r="A57" s="3" t="s">
        <v>77</v>
      </c>
      <c r="B57" s="19">
        <v>7650000</v>
      </c>
      <c r="C57" s="19">
        <v>1315</v>
      </c>
      <c r="D57" s="19">
        <v>3223103910</v>
      </c>
      <c r="E57" s="19">
        <v>2451029.5893536122</v>
      </c>
      <c r="F57" s="50">
        <v>0.32039602475210616</v>
      </c>
    </row>
    <row r="58" spans="1:6" x14ac:dyDescent="0.3">
      <c r="A58" s="3" t="s">
        <v>64</v>
      </c>
      <c r="B58" s="19">
        <v>7610000</v>
      </c>
      <c r="C58" s="19">
        <v>5038</v>
      </c>
      <c r="D58" s="19">
        <v>2158203758</v>
      </c>
      <c r="E58" s="19">
        <v>428385.02540690749</v>
      </c>
      <c r="F58" s="50">
        <v>5.6292381788029894E-2</v>
      </c>
    </row>
    <row r="59" spans="1:6" x14ac:dyDescent="0.3">
      <c r="A59" s="3" t="s">
        <v>104</v>
      </c>
      <c r="B59" s="19">
        <v>7540000</v>
      </c>
      <c r="C59" s="19">
        <v>46009</v>
      </c>
      <c r="D59" s="19">
        <v>4282633039</v>
      </c>
      <c r="E59" s="19">
        <v>93082.506444391314</v>
      </c>
      <c r="F59" s="50">
        <v>1.2345160005887442E-2</v>
      </c>
    </row>
    <row r="60" spans="1:6" x14ac:dyDescent="0.3">
      <c r="A60" s="3" t="s">
        <v>90</v>
      </c>
      <c r="B60" s="19">
        <v>7420000</v>
      </c>
      <c r="C60" s="19">
        <v>141</v>
      </c>
      <c r="D60" s="19">
        <v>615213451</v>
      </c>
      <c r="E60" s="19">
        <v>4363215.9645390073</v>
      </c>
      <c r="F60" s="50">
        <v>0.58803449656859941</v>
      </c>
    </row>
    <row r="61" spans="1:6" x14ac:dyDescent="0.3">
      <c r="A61" s="3" t="s">
        <v>76</v>
      </c>
      <c r="B61" s="19">
        <v>7360000</v>
      </c>
      <c r="C61" s="19">
        <v>196</v>
      </c>
      <c r="D61" s="19">
        <v>4365336668</v>
      </c>
      <c r="E61" s="19">
        <v>22272125.857142858</v>
      </c>
      <c r="F61" s="50">
        <v>3.0261040566770188</v>
      </c>
    </row>
    <row r="62" spans="1:6" x14ac:dyDescent="0.3">
      <c r="A62" s="3" t="s">
        <v>72</v>
      </c>
      <c r="B62" s="19">
        <v>7350000</v>
      </c>
      <c r="C62" s="19">
        <v>387</v>
      </c>
      <c r="D62" s="19">
        <v>4521686470</v>
      </c>
      <c r="E62" s="19">
        <v>11683944.366925064</v>
      </c>
      <c r="F62" s="50">
        <v>1.5896522948197367</v>
      </c>
    </row>
    <row r="63" spans="1:6" x14ac:dyDescent="0.3">
      <c r="A63" s="3" t="s">
        <v>68</v>
      </c>
      <c r="B63" s="19">
        <v>7280000</v>
      </c>
      <c r="C63" s="19">
        <v>177</v>
      </c>
      <c r="D63" s="19">
        <v>2075452515</v>
      </c>
      <c r="E63" s="19">
        <v>11725720.423728814</v>
      </c>
      <c r="F63" s="50">
        <v>1.6106758823803315</v>
      </c>
    </row>
    <row r="64" spans="1:6" x14ac:dyDescent="0.3">
      <c r="A64" s="3" t="s">
        <v>75</v>
      </c>
      <c r="B64" s="19">
        <v>7270000</v>
      </c>
      <c r="C64" s="19">
        <v>2292</v>
      </c>
      <c r="D64" s="19">
        <v>3585116797</v>
      </c>
      <c r="E64" s="19">
        <v>1564187.0842059336</v>
      </c>
      <c r="F64" s="50">
        <v>0.21515640773121508</v>
      </c>
    </row>
    <row r="65" spans="1:6" x14ac:dyDescent="0.3">
      <c r="A65" s="3" t="s">
        <v>111</v>
      </c>
      <c r="B65" s="19">
        <v>7180000</v>
      </c>
      <c r="C65" s="19">
        <v>8248</v>
      </c>
      <c r="D65" s="19">
        <v>1961234060</v>
      </c>
      <c r="E65" s="19">
        <v>237782.98496605238</v>
      </c>
      <c r="F65" s="50">
        <v>3.3117407376887516E-2</v>
      </c>
    </row>
    <row r="66" spans="1:6" x14ac:dyDescent="0.3">
      <c r="A66" s="3" t="s">
        <v>70</v>
      </c>
      <c r="B66" s="19">
        <v>7150000</v>
      </c>
      <c r="C66" s="19">
        <v>1072</v>
      </c>
      <c r="D66" s="19">
        <v>3418445524</v>
      </c>
      <c r="E66" s="19">
        <v>3188848.436567164</v>
      </c>
      <c r="F66" s="50">
        <v>0.44599278833107187</v>
      </c>
    </row>
    <row r="67" spans="1:6" x14ac:dyDescent="0.3">
      <c r="A67" s="3" t="s">
        <v>89</v>
      </c>
      <c r="B67" s="19">
        <v>7100000</v>
      </c>
      <c r="C67" s="19">
        <v>186</v>
      </c>
      <c r="D67" s="19">
        <v>3722844989</v>
      </c>
      <c r="E67" s="19">
        <v>20015295.639784947</v>
      </c>
      <c r="F67" s="50">
        <v>2.8190557239133729</v>
      </c>
    </row>
    <row r="68" spans="1:6" x14ac:dyDescent="0.3">
      <c r="A68" s="3" t="s">
        <v>69</v>
      </c>
      <c r="B68" s="19">
        <v>7080000</v>
      </c>
      <c r="C68" s="19">
        <v>6435</v>
      </c>
      <c r="D68" s="19">
        <v>4564618612</v>
      </c>
      <c r="E68" s="19">
        <v>709342.44164724159</v>
      </c>
      <c r="F68" s="50">
        <v>0.10018961040215277</v>
      </c>
    </row>
    <row r="69" spans="1:6" x14ac:dyDescent="0.3">
      <c r="A69" s="3" t="s">
        <v>80</v>
      </c>
      <c r="B69" s="19">
        <v>6930000</v>
      </c>
      <c r="C69" s="19">
        <v>3248</v>
      </c>
      <c r="D69" s="19">
        <v>7353008393</v>
      </c>
      <c r="E69" s="19">
        <v>2263857.2638546797</v>
      </c>
      <c r="F69" s="50">
        <v>0.32667492984916013</v>
      </c>
    </row>
    <row r="70" spans="1:6" x14ac:dyDescent="0.3">
      <c r="A70" s="3" t="s">
        <v>73</v>
      </c>
      <c r="B70" s="19">
        <v>6870000</v>
      </c>
      <c r="C70" s="19">
        <v>1068</v>
      </c>
      <c r="D70" s="19">
        <v>2565660279</v>
      </c>
      <c r="E70" s="19">
        <v>2402303.6320224721</v>
      </c>
      <c r="F70" s="50">
        <v>0.3496802957820192</v>
      </c>
    </row>
    <row r="71" spans="1:6" x14ac:dyDescent="0.3">
      <c r="A71" s="3" t="s">
        <v>88</v>
      </c>
      <c r="B71" s="19">
        <v>6870000</v>
      </c>
      <c r="C71" s="19">
        <v>621</v>
      </c>
      <c r="D71" s="19">
        <v>2788693613</v>
      </c>
      <c r="E71" s="19">
        <v>4490649.9404186793</v>
      </c>
      <c r="F71" s="50">
        <v>0.65366083557768262</v>
      </c>
    </row>
    <row r="72" spans="1:6" x14ac:dyDescent="0.3">
      <c r="A72" s="3" t="s">
        <v>81</v>
      </c>
      <c r="B72" s="19">
        <v>6860000</v>
      </c>
      <c r="C72" s="19">
        <v>20</v>
      </c>
      <c r="D72" s="19">
        <v>6455750214</v>
      </c>
      <c r="E72" s="19">
        <v>322787510.69999999</v>
      </c>
      <c r="F72" s="50">
        <v>47.053572988338189</v>
      </c>
    </row>
    <row r="73" spans="1:6" x14ac:dyDescent="0.3">
      <c r="A73" s="3" t="s">
        <v>86</v>
      </c>
      <c r="B73" s="19">
        <v>6790000</v>
      </c>
      <c r="C73" s="19">
        <v>2674</v>
      </c>
      <c r="D73" s="19">
        <v>1263346060</v>
      </c>
      <c r="E73" s="19">
        <v>472455.51982049365</v>
      </c>
      <c r="F73" s="50">
        <v>6.9581078029527788E-2</v>
      </c>
    </row>
    <row r="74" spans="1:6" x14ac:dyDescent="0.3">
      <c r="A74" s="3" t="s">
        <v>109</v>
      </c>
      <c r="B74" s="19">
        <v>6370000</v>
      </c>
      <c r="C74" s="19">
        <v>3576</v>
      </c>
      <c r="D74" s="19">
        <v>331037103</v>
      </c>
      <c r="E74" s="19">
        <v>92571.896812080537</v>
      </c>
      <c r="F74" s="50">
        <v>1.4532479876307777E-2</v>
      </c>
    </row>
    <row r="75" spans="1:6" x14ac:dyDescent="0.3">
      <c r="A75" s="3" t="s">
        <v>101</v>
      </c>
      <c r="B75" s="19">
        <v>6290000</v>
      </c>
      <c r="C75" s="19">
        <v>14696</v>
      </c>
      <c r="D75" s="19">
        <v>7458604091</v>
      </c>
      <c r="E75" s="19">
        <v>507526.13575122482</v>
      </c>
      <c r="F75" s="50">
        <v>8.06877799286526E-2</v>
      </c>
    </row>
    <row r="76" spans="1:6" x14ac:dyDescent="0.3">
      <c r="A76" s="3" t="s">
        <v>99</v>
      </c>
      <c r="B76" s="19">
        <v>6270000</v>
      </c>
      <c r="C76" s="19">
        <v>1150</v>
      </c>
      <c r="D76" s="19">
        <v>1171415638</v>
      </c>
      <c r="E76" s="19">
        <v>1018622.2939130435</v>
      </c>
      <c r="F76" s="50">
        <v>0.16245969599889051</v>
      </c>
    </row>
    <row r="77" spans="1:6" x14ac:dyDescent="0.3">
      <c r="A77" s="3" t="s">
        <v>83</v>
      </c>
      <c r="B77" s="19">
        <v>6250000</v>
      </c>
      <c r="C77" s="19">
        <v>1705</v>
      </c>
      <c r="D77" s="19">
        <v>2120845799</v>
      </c>
      <c r="E77" s="19">
        <v>1243897.8293255132</v>
      </c>
      <c r="F77" s="50">
        <v>0.19902365269208211</v>
      </c>
    </row>
    <row r="78" spans="1:6" x14ac:dyDescent="0.3">
      <c r="A78" s="3" t="s">
        <v>94</v>
      </c>
      <c r="B78" s="19">
        <v>6230000</v>
      </c>
      <c r="C78" s="19">
        <v>189</v>
      </c>
      <c r="D78" s="19">
        <v>1009114880</v>
      </c>
      <c r="E78" s="19">
        <v>5339232.1693121698</v>
      </c>
      <c r="F78" s="50">
        <v>0.85701960984143977</v>
      </c>
    </row>
    <row r="79" spans="1:6" x14ac:dyDescent="0.3">
      <c r="A79" s="3" t="s">
        <v>93</v>
      </c>
      <c r="B79" s="19">
        <v>6210000</v>
      </c>
      <c r="C79" s="19">
        <v>474</v>
      </c>
      <c r="D79" s="19">
        <v>1573852796</v>
      </c>
      <c r="E79" s="19">
        <v>3320364.5485232067</v>
      </c>
      <c r="F79" s="50">
        <v>0.53468028156573377</v>
      </c>
    </row>
    <row r="80" spans="1:6" x14ac:dyDescent="0.3">
      <c r="A80" s="3" t="s">
        <v>84</v>
      </c>
      <c r="B80" s="19">
        <v>6170000</v>
      </c>
      <c r="C80" s="19">
        <v>472</v>
      </c>
      <c r="D80" s="19">
        <v>1459575959</v>
      </c>
      <c r="E80" s="19">
        <v>3092321.9470338984</v>
      </c>
      <c r="F80" s="50">
        <v>0.50118670130209053</v>
      </c>
    </row>
    <row r="81" spans="1:6" x14ac:dyDescent="0.3">
      <c r="A81" s="3" t="s">
        <v>92</v>
      </c>
      <c r="B81" s="19">
        <v>6130000</v>
      </c>
      <c r="C81" s="19">
        <v>2542</v>
      </c>
      <c r="D81" s="19">
        <v>3537766055</v>
      </c>
      <c r="E81" s="19">
        <v>1391725.434697089</v>
      </c>
      <c r="F81" s="50">
        <v>0.22703514432252675</v>
      </c>
    </row>
    <row r="82" spans="1:6" x14ac:dyDescent="0.3">
      <c r="A82" s="3" t="s">
        <v>96</v>
      </c>
      <c r="B82" s="19">
        <v>6020000</v>
      </c>
      <c r="C82" s="19">
        <v>509</v>
      </c>
      <c r="D82" s="19">
        <v>1552058910</v>
      </c>
      <c r="E82" s="19">
        <v>3049231.6502946955</v>
      </c>
      <c r="F82" s="50">
        <v>0.50651688543101259</v>
      </c>
    </row>
    <row r="83" spans="1:6" x14ac:dyDescent="0.3">
      <c r="A83" s="3" t="s">
        <v>85</v>
      </c>
      <c r="B83" s="19">
        <v>5930000</v>
      </c>
      <c r="C83" s="19">
        <v>139</v>
      </c>
      <c r="D83" s="19">
        <v>795362967</v>
      </c>
      <c r="E83" s="19">
        <v>5722035.7338129496</v>
      </c>
      <c r="F83" s="50">
        <v>0.96493014060926641</v>
      </c>
    </row>
    <row r="84" spans="1:6" x14ac:dyDescent="0.3">
      <c r="A84" s="3" t="s">
        <v>95</v>
      </c>
      <c r="B84" s="19">
        <v>5920000</v>
      </c>
      <c r="C84" s="19">
        <v>2102</v>
      </c>
      <c r="D84" s="19">
        <v>955104654</v>
      </c>
      <c r="E84" s="19">
        <v>454378.99809705041</v>
      </c>
      <c r="F84" s="50">
        <v>7.6753209138015269E-2</v>
      </c>
    </row>
    <row r="85" spans="1:6" x14ac:dyDescent="0.3">
      <c r="A85" s="3" t="s">
        <v>91</v>
      </c>
      <c r="B85" s="19">
        <v>5880000</v>
      </c>
      <c r="C85" s="19">
        <v>429</v>
      </c>
      <c r="D85" s="19">
        <v>1641887399</v>
      </c>
      <c r="E85" s="19">
        <v>3827243.3543123542</v>
      </c>
      <c r="F85" s="50">
        <v>0.65089172692386976</v>
      </c>
    </row>
    <row r="86" spans="1:6" x14ac:dyDescent="0.3">
      <c r="A86" s="3" t="s">
        <v>105</v>
      </c>
      <c r="B86" s="19">
        <v>5680000</v>
      </c>
      <c r="C86" s="19">
        <v>706</v>
      </c>
      <c r="D86" s="19">
        <v>1694450677</v>
      </c>
      <c r="E86" s="19">
        <v>2400071.7804532577</v>
      </c>
      <c r="F86" s="50">
        <v>0.4225478486713482</v>
      </c>
    </row>
    <row r="87" spans="1:6" x14ac:dyDescent="0.3">
      <c r="A87" s="3" t="s">
        <v>98</v>
      </c>
      <c r="B87" s="19">
        <v>5660000</v>
      </c>
      <c r="C87" s="19">
        <v>132</v>
      </c>
      <c r="D87" s="19">
        <v>112834302</v>
      </c>
      <c r="E87" s="19">
        <v>854805.31818181823</v>
      </c>
      <c r="F87" s="50">
        <v>0.15102567459042726</v>
      </c>
    </row>
    <row r="88" spans="1:6" x14ac:dyDescent="0.3">
      <c r="A88" s="3" t="s">
        <v>106</v>
      </c>
      <c r="B88" s="19">
        <v>5380000</v>
      </c>
      <c r="C88" s="19">
        <v>805</v>
      </c>
      <c r="D88" s="19">
        <v>1036594331</v>
      </c>
      <c r="E88" s="19">
        <v>1287694.8211180125</v>
      </c>
      <c r="F88" s="50">
        <v>0.23934847976171236</v>
      </c>
    </row>
    <row r="89" spans="1:6" x14ac:dyDescent="0.3">
      <c r="A89" s="3" t="s">
        <v>97</v>
      </c>
      <c r="B89" s="19">
        <v>5360000</v>
      </c>
      <c r="C89" s="19">
        <v>225</v>
      </c>
      <c r="D89" s="19">
        <v>1127304</v>
      </c>
      <c r="E89" s="19">
        <v>5010.24</v>
      </c>
      <c r="F89" s="50">
        <v>9.3474626865671642E-4</v>
      </c>
    </row>
    <row r="90" spans="1:6" x14ac:dyDescent="0.3">
      <c r="A90" s="3" t="s">
        <v>100</v>
      </c>
      <c r="B90" s="19">
        <v>5300000</v>
      </c>
      <c r="C90" s="19">
        <v>634</v>
      </c>
      <c r="D90" s="19">
        <v>1480033526</v>
      </c>
      <c r="E90" s="19">
        <v>2334437.7381703472</v>
      </c>
      <c r="F90" s="50">
        <v>0.44045995059817872</v>
      </c>
    </row>
    <row r="91" spans="1:6" x14ac:dyDescent="0.3">
      <c r="A91" s="3" t="s">
        <v>102</v>
      </c>
      <c r="B91" s="19">
        <v>5290000</v>
      </c>
      <c r="C91" s="19">
        <v>323</v>
      </c>
      <c r="D91" s="19">
        <v>1022107519</v>
      </c>
      <c r="E91" s="19">
        <v>3164419.5634674923</v>
      </c>
      <c r="F91" s="50">
        <v>0.59818895339650136</v>
      </c>
    </row>
    <row r="92" spans="1:6" x14ac:dyDescent="0.3">
      <c r="A92" s="3" t="s">
        <v>107</v>
      </c>
      <c r="B92" s="19">
        <v>5200000</v>
      </c>
      <c r="C92" s="19">
        <v>830</v>
      </c>
      <c r="D92" s="19">
        <v>2933744679</v>
      </c>
      <c r="E92" s="19">
        <v>3534632.143373494</v>
      </c>
      <c r="F92" s="50">
        <v>0.67973695064874884</v>
      </c>
    </row>
    <row r="93" spans="1:6" x14ac:dyDescent="0.3">
      <c r="A93" s="3" t="s">
        <v>112</v>
      </c>
      <c r="B93" s="19">
        <v>5180000</v>
      </c>
      <c r="C93" s="19">
        <v>513</v>
      </c>
      <c r="D93" s="19">
        <v>1068272135</v>
      </c>
      <c r="E93" s="19">
        <v>2082401.8226120858</v>
      </c>
      <c r="F93" s="50">
        <v>0.40200807386333703</v>
      </c>
    </row>
    <row r="94" spans="1:6" x14ac:dyDescent="0.3">
      <c r="A94" s="3" t="s">
        <v>113</v>
      </c>
      <c r="B94" s="19">
        <v>5030000</v>
      </c>
      <c r="C94" s="19">
        <v>305</v>
      </c>
      <c r="D94" s="19">
        <v>852896342</v>
      </c>
      <c r="E94" s="19">
        <v>2796381.4491803278</v>
      </c>
      <c r="F94" s="50">
        <v>0.55594064596030379</v>
      </c>
    </row>
    <row r="95" spans="1:6" x14ac:dyDescent="0.3">
      <c r="A95" s="3" t="s">
        <v>108</v>
      </c>
      <c r="B95" s="19">
        <v>4960000</v>
      </c>
      <c r="C95" s="19">
        <v>872</v>
      </c>
      <c r="D95" s="19">
        <v>579732195</v>
      </c>
      <c r="E95" s="19">
        <v>664830.49885321106</v>
      </c>
      <c r="F95" s="50">
        <v>0.13403840702685707</v>
      </c>
    </row>
    <row r="96" spans="1:6" x14ac:dyDescent="0.3">
      <c r="A96" s="3" t="s">
        <v>110</v>
      </c>
      <c r="B96" s="19">
        <v>4740000</v>
      </c>
      <c r="C96" s="19">
        <v>506</v>
      </c>
      <c r="D96" s="19">
        <v>1316802359</v>
      </c>
      <c r="E96" s="19">
        <v>2602376.203557312</v>
      </c>
      <c r="F96" s="50">
        <v>0.54902451551842024</v>
      </c>
    </row>
    <row r="97" spans="1:6" x14ac:dyDescent="0.3">
      <c r="A97" s="3" t="s">
        <v>114</v>
      </c>
      <c r="B97" s="19">
        <v>4710000</v>
      </c>
      <c r="C97" s="19">
        <v>1998</v>
      </c>
      <c r="D97" s="19">
        <v>847855843</v>
      </c>
      <c r="E97" s="19">
        <v>424352.27377377375</v>
      </c>
      <c r="F97" s="50">
        <v>9.0096024155790599E-2</v>
      </c>
    </row>
    <row r="98" spans="1:6" x14ac:dyDescent="0.3">
      <c r="A98" s="3" t="s">
        <v>116</v>
      </c>
      <c r="B98" s="19">
        <v>4580000</v>
      </c>
      <c r="C98" s="19">
        <v>933</v>
      </c>
      <c r="D98" s="19">
        <v>539030412</v>
      </c>
      <c r="E98" s="19">
        <v>577738.91961414786</v>
      </c>
      <c r="F98" s="50">
        <v>0.12614386891138599</v>
      </c>
    </row>
    <row r="99" spans="1:6" x14ac:dyDescent="0.3">
      <c r="A99" s="3" t="s">
        <v>115</v>
      </c>
      <c r="B99" s="19">
        <v>4550000</v>
      </c>
      <c r="C99" s="19">
        <v>858</v>
      </c>
      <c r="D99" s="19">
        <v>1270551080</v>
      </c>
      <c r="E99" s="19">
        <v>1480828.7645687645</v>
      </c>
      <c r="F99" s="50">
        <v>0.32545687133379442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B02BD-D709-49A3-915A-938F2560C59A}">
  <dimension ref="A1:K21"/>
  <sheetViews>
    <sheetView tabSelected="1" topLeftCell="A4" workbookViewId="0">
      <selection activeCell="F26" sqref="F26"/>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4.109375" bestFit="1" customWidth="1"/>
    <col min="9" max="9" width="15" bestFit="1" customWidth="1"/>
  </cols>
  <sheetData>
    <row r="1" spans="1:11" x14ac:dyDescent="0.3">
      <c r="A1" s="41" t="s">
        <v>137</v>
      </c>
      <c r="B1" s="41"/>
      <c r="C1" s="41"/>
      <c r="D1" s="41"/>
      <c r="E1" s="41"/>
      <c r="F1" s="41"/>
      <c r="G1" s="41"/>
      <c r="H1" s="41"/>
      <c r="I1" s="41"/>
      <c r="J1" s="41"/>
      <c r="K1" s="41"/>
    </row>
    <row r="2" spans="1:11" x14ac:dyDescent="0.3">
      <c r="A2" s="41"/>
      <c r="B2" s="41"/>
      <c r="C2" s="41"/>
      <c r="D2" s="41"/>
      <c r="E2" s="41"/>
      <c r="F2" s="41"/>
      <c r="G2" s="41"/>
      <c r="H2" s="41"/>
      <c r="I2" s="41"/>
      <c r="J2" s="41"/>
      <c r="K2" s="41"/>
    </row>
    <row r="3" spans="1:11" x14ac:dyDescent="0.3">
      <c r="A3" s="41"/>
      <c r="B3" s="41"/>
      <c r="C3" s="41"/>
      <c r="D3" s="41"/>
      <c r="E3" s="41"/>
      <c r="F3" s="41"/>
      <c r="G3" s="41"/>
      <c r="H3" s="41"/>
      <c r="I3" s="41"/>
      <c r="J3" s="41"/>
      <c r="K3" s="41"/>
    </row>
    <row r="4" spans="1:11" ht="15" thickBot="1" x14ac:dyDescent="0.35"/>
    <row r="5" spans="1:11" x14ac:dyDescent="0.3">
      <c r="A5" s="12" t="s">
        <v>9</v>
      </c>
      <c r="B5" s="37">
        <v>100000</v>
      </c>
      <c r="D5" s="6" t="s">
        <v>14</v>
      </c>
      <c r="E5" s="6" t="s">
        <v>117</v>
      </c>
      <c r="F5" s="6" t="s">
        <v>118</v>
      </c>
      <c r="G5" s="6" t="s">
        <v>119</v>
      </c>
      <c r="H5" s="6" t="s">
        <v>120</v>
      </c>
      <c r="I5" s="6" t="s">
        <v>134</v>
      </c>
    </row>
    <row r="6" spans="1:11" x14ac:dyDescent="0.3">
      <c r="A6" s="13" t="s">
        <v>10</v>
      </c>
      <c r="B6" s="14" t="s">
        <v>13</v>
      </c>
      <c r="D6" s="21" t="s">
        <v>24</v>
      </c>
      <c r="E6" s="4">
        <f xml:space="preserve"> VLOOKUP(D6,channel_data!$A$1:$E$101,5,FALSE)</f>
        <v>11153151.17608173</v>
      </c>
      <c r="F6" s="4">
        <f xml:space="preserve"> $B$7 *E6</f>
        <v>223063.0235216346</v>
      </c>
      <c r="G6" s="4">
        <f xml:space="preserve"> $B$8 * F6</f>
        <v>1115315.1176081731</v>
      </c>
      <c r="H6" s="34">
        <f>G6-$B$5</f>
        <v>1015315.1176081731</v>
      </c>
      <c r="I6" s="51">
        <f>_xlfn.XLOOKUP(D6,channel_data!A2:A99,channel_data!F2:F99,"error",0)</f>
        <v>0.420873629286103</v>
      </c>
      <c r="K6" s="7"/>
    </row>
    <row r="7" spans="1:11" x14ac:dyDescent="0.3">
      <c r="A7" s="13" t="s">
        <v>11</v>
      </c>
      <c r="B7" s="39">
        <v>0.02</v>
      </c>
      <c r="D7" s="21" t="s">
        <v>21</v>
      </c>
      <c r="E7" s="4">
        <f xml:space="preserve"> VLOOKUP(D7,channel_data!$A$1:$E$101,5,FALSE)</f>
        <v>4804364.8306709267</v>
      </c>
      <c r="F7" s="4">
        <f t="shared" ref="F7:F15" si="0" xml:space="preserve"> $B$7 *E7</f>
        <v>96087.296613418541</v>
      </c>
      <c r="G7" s="4">
        <f t="shared" ref="G7:G15" si="1" xml:space="preserve"> $B$8 * F7</f>
        <v>480436.48306709272</v>
      </c>
      <c r="H7" s="34">
        <f>G7-$B$5</f>
        <v>380436.48306709272</v>
      </c>
      <c r="I7" s="51">
        <f>_xlfn.XLOOKUP(D7,channel_data!A3:A100,channel_data!F3:F100,"error",0)</f>
        <v>0.19935123778717539</v>
      </c>
      <c r="K7" s="7"/>
    </row>
    <row r="8" spans="1:11" ht="15" thickBot="1" x14ac:dyDescent="0.35">
      <c r="A8" s="15" t="s">
        <v>12</v>
      </c>
      <c r="B8" s="36">
        <v>5</v>
      </c>
      <c r="D8" s="21" t="s">
        <v>27</v>
      </c>
      <c r="E8" s="4">
        <f xml:space="preserve"> VLOOKUP(D8,channel_data!$A$1:$E$101,5,FALSE)</f>
        <v>17338308.593123209</v>
      </c>
      <c r="F8" s="4">
        <f t="shared" si="0"/>
        <v>346766.17186246417</v>
      </c>
      <c r="G8" s="4">
        <f t="shared" si="1"/>
        <v>1733830.8593123208</v>
      </c>
      <c r="H8" s="34">
        <f>G8-$B$5</f>
        <v>1633830.8593123208</v>
      </c>
      <c r="I8" s="51">
        <f>_xlfn.XLOOKUP(D8,channel_data!A4:A101,channel_data!F4:F101,"error",0)</f>
        <v>0.82563374252967658</v>
      </c>
      <c r="K8" s="7"/>
    </row>
    <row r="9" spans="1:11" x14ac:dyDescent="0.3">
      <c r="D9" s="21" t="s">
        <v>30</v>
      </c>
      <c r="E9" s="4">
        <f xml:space="preserve"> VLOOKUP(D9,channel_data!$A$1:$E$101,5,FALSE)</f>
        <v>3162880.286034354</v>
      </c>
      <c r="F9" s="4">
        <f t="shared" si="0"/>
        <v>63257.605720687083</v>
      </c>
      <c r="G9" s="4">
        <f t="shared" si="1"/>
        <v>316288.02860343544</v>
      </c>
      <c r="H9" s="34">
        <f>G9-$B$5</f>
        <v>216288.02860343544</v>
      </c>
      <c r="I9" s="51">
        <f>_xlfn.XLOOKUP(D9,channel_data!A5:A102,channel_data!F5:F102,"error",0)</f>
        <v>0.19404173533953092</v>
      </c>
      <c r="K9" s="7"/>
    </row>
    <row r="10" spans="1:11" x14ac:dyDescent="0.3">
      <c r="D10" s="21" t="s">
        <v>39</v>
      </c>
      <c r="E10" s="4">
        <f xml:space="preserve"> VLOOKUP(D10,channel_data!$A$1:$E$101,5,FALSE)</f>
        <v>4169453.7186761228</v>
      </c>
      <c r="F10" s="4">
        <f t="shared" si="0"/>
        <v>83389.074373522453</v>
      </c>
      <c r="G10" s="4">
        <f t="shared" si="1"/>
        <v>416945.37186761224</v>
      </c>
      <c r="H10" s="34">
        <f>G10-$B$5</f>
        <v>316945.37186761224</v>
      </c>
      <c r="I10" s="51">
        <f>_xlfn.XLOOKUP(D10,channel_data!A6:A103,channel_data!F6:F103,"error",0)</f>
        <v>0.32573857177157212</v>
      </c>
      <c r="K10" s="7"/>
    </row>
    <row r="11" spans="1:11" x14ac:dyDescent="0.3">
      <c r="D11" s="21" t="s">
        <v>47</v>
      </c>
      <c r="E11" s="4">
        <f xml:space="preserve"> VLOOKUP(D11,channel_data!$A$1:$E$101,5,FALSE)</f>
        <v>2017273.3601190476</v>
      </c>
      <c r="F11" s="4">
        <f t="shared" si="0"/>
        <v>40345.467202380954</v>
      </c>
      <c r="G11" s="4">
        <f t="shared" si="1"/>
        <v>201727.33601190476</v>
      </c>
      <c r="H11" s="34">
        <f>G11-$B$5</f>
        <v>101727.33601190476</v>
      </c>
      <c r="I11" s="51">
        <f>_xlfn.XLOOKUP(D11,channel_data!A7:A104,channel_data!F7:F104,"error",0)</f>
        <v>0.19396859231913918</v>
      </c>
      <c r="K11" s="7"/>
    </row>
    <row r="12" spans="1:11" x14ac:dyDescent="0.3">
      <c r="D12" s="21" t="s">
        <v>52</v>
      </c>
      <c r="E12" s="4">
        <f xml:space="preserve"> VLOOKUP(D12,channel_data!$A$1:$E$101,5,FALSE)</f>
        <v>6367508.4493506495</v>
      </c>
      <c r="F12" s="4">
        <f t="shared" si="0"/>
        <v>127350.16898701299</v>
      </c>
      <c r="G12" s="4">
        <f t="shared" si="1"/>
        <v>636750.8449350649</v>
      </c>
      <c r="H12" s="34">
        <f>G12-$B$5</f>
        <v>536750.8449350649</v>
      </c>
      <c r="I12" s="51">
        <f>_xlfn.XLOOKUP(D12,channel_data!A8:A105,channel_data!F8:F105,"error",0)</f>
        <v>0.68689411535605716</v>
      </c>
      <c r="K12" s="7"/>
    </row>
    <row r="13" spans="1:11" x14ac:dyDescent="0.3">
      <c r="D13" s="21" t="s">
        <v>53</v>
      </c>
      <c r="E13" s="4">
        <f xml:space="preserve"> VLOOKUP(D13,channel_data!$A$1:$E$101,5,FALSE)</f>
        <v>1272496.7699308337</v>
      </c>
      <c r="F13" s="4">
        <f t="shared" si="0"/>
        <v>25449.935398616675</v>
      </c>
      <c r="G13" s="4">
        <f t="shared" si="1"/>
        <v>127249.67699308338</v>
      </c>
      <c r="H13" s="34">
        <f>G13-$B$5</f>
        <v>27249.676993083383</v>
      </c>
      <c r="I13" s="51">
        <f>_xlfn.XLOOKUP(D13,channel_data!A9:A106,channel_data!F9:F106,"error",0)</f>
        <v>0.13876736858569616</v>
      </c>
      <c r="K13" s="7"/>
    </row>
    <row r="14" spans="1:11" x14ac:dyDescent="0.3">
      <c r="D14" s="21" t="s">
        <v>74</v>
      </c>
      <c r="E14" s="4">
        <f xml:space="preserve"> VLOOKUP(D14,channel_data!$A$1:$E$101,5,FALSE)</f>
        <v>4196485.7340637455</v>
      </c>
      <c r="F14" s="4">
        <f t="shared" si="0"/>
        <v>83929.714681274912</v>
      </c>
      <c r="G14" s="4">
        <f t="shared" si="1"/>
        <v>419648.57340637455</v>
      </c>
      <c r="H14" s="34">
        <f>G14-$B$5</f>
        <v>319648.57340637455</v>
      </c>
      <c r="I14" s="51">
        <f>_xlfn.XLOOKUP(D14,channel_data!A10:A107,channel_data!F10:F107,"error",0)</f>
        <v>0.50438530457496944</v>
      </c>
      <c r="K14" s="7"/>
    </row>
    <row r="15" spans="1:11" x14ac:dyDescent="0.3">
      <c r="D15" s="21" t="s">
        <v>90</v>
      </c>
      <c r="E15" s="4">
        <f xml:space="preserve"> VLOOKUP(D15,channel_data!$A$1:$E$101,5,FALSE)</f>
        <v>4363215.9645390073</v>
      </c>
      <c r="F15" s="4">
        <f t="shared" si="0"/>
        <v>87264.319290780142</v>
      </c>
      <c r="G15" s="4">
        <f t="shared" si="1"/>
        <v>436321.59645390068</v>
      </c>
      <c r="H15" s="34">
        <f>G15-$B$5</f>
        <v>336321.59645390068</v>
      </c>
      <c r="I15" s="51">
        <f>_xlfn.XLOOKUP(D15,channel_data!A11:A108,channel_data!F11:F108,"error",0)</f>
        <v>0.58803449656859941</v>
      </c>
      <c r="K15" s="7"/>
    </row>
    <row r="18" spans="1:8" ht="14.4" customHeight="1" x14ac:dyDescent="0.3">
      <c r="A18" s="42" t="s">
        <v>139</v>
      </c>
      <c r="B18" s="42"/>
      <c r="C18" s="42"/>
      <c r="D18" s="42"/>
      <c r="E18" s="42"/>
      <c r="F18" s="42"/>
      <c r="G18" s="42"/>
      <c r="H18" s="42"/>
    </row>
    <row r="19" spans="1:8" x14ac:dyDescent="0.3">
      <c r="A19" s="42"/>
      <c r="B19" s="42"/>
      <c r="C19" s="42"/>
      <c r="D19" s="42"/>
      <c r="E19" s="42"/>
      <c r="F19" s="42"/>
      <c r="G19" s="42"/>
      <c r="H19" s="42"/>
    </row>
    <row r="20" spans="1:8" x14ac:dyDescent="0.3">
      <c r="A20" s="42"/>
      <c r="B20" s="42"/>
      <c r="C20" s="42"/>
      <c r="D20" s="42"/>
      <c r="E20" s="42"/>
      <c r="F20" s="42"/>
      <c r="G20" s="42"/>
      <c r="H20" s="42"/>
    </row>
    <row r="21" spans="1:8" x14ac:dyDescent="0.3">
      <c r="A21" s="42"/>
      <c r="B21" s="42"/>
      <c r="C21" s="42"/>
      <c r="D21" s="42"/>
      <c r="E21" s="42"/>
      <c r="F21" s="42"/>
      <c r="G21" s="42"/>
      <c r="H21" s="42"/>
    </row>
  </sheetData>
  <mergeCells count="2">
    <mergeCell ref="A1:K3"/>
    <mergeCell ref="A18:H21"/>
  </mergeCells>
  <conditionalFormatting sqref="H6:H15">
    <cfRule type="top10" dxfId="9" priority="2" rank="4"/>
  </conditionalFormatting>
  <conditionalFormatting sqref="I6:I15">
    <cfRule type="top10" dxfId="8" priority="1" rank="4"/>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E31D1-10F6-4217-AECA-07FEE80E45CF}">
  <dimension ref="A1:F99"/>
  <sheetViews>
    <sheetView workbookViewId="0">
      <selection activeCell="F26" sqref="F26"/>
    </sheetView>
  </sheetViews>
  <sheetFormatPr defaultRowHeight="14.4" x14ac:dyDescent="0.3"/>
  <cols>
    <col min="1" max="1" width="15.33203125" bestFit="1" customWidth="1"/>
    <col min="2" max="2" width="16.88671875" style="18" bestFit="1" customWidth="1"/>
    <col min="3" max="3" width="12.44140625" style="18" bestFit="1" customWidth="1"/>
    <col min="4" max="4" width="14.88671875" style="18" bestFit="1" customWidth="1"/>
    <col min="5" max="5" width="11.33203125" style="18" bestFit="1" customWidth="1"/>
    <col min="6" max="6" width="15.33203125" style="49" bestFit="1" customWidth="1"/>
  </cols>
  <sheetData>
    <row r="1" spans="1:6" x14ac:dyDescent="0.3">
      <c r="A1" s="2" t="s">
        <v>15</v>
      </c>
      <c r="B1" s="19" t="s">
        <v>16</v>
      </c>
      <c r="C1" s="19" t="s">
        <v>17</v>
      </c>
      <c r="D1" s="19" t="s">
        <v>18</v>
      </c>
      <c r="E1" s="19" t="s">
        <v>130</v>
      </c>
      <c r="F1" s="50" t="s">
        <v>133</v>
      </c>
    </row>
    <row r="2" spans="1:6" x14ac:dyDescent="0.3">
      <c r="A2" s="3" t="s">
        <v>24</v>
      </c>
      <c r="B2" s="19">
        <v>26500000</v>
      </c>
      <c r="C2" s="19">
        <v>1664</v>
      </c>
      <c r="D2" s="19">
        <v>18558843557</v>
      </c>
      <c r="E2" s="19">
        <v>11153151.17608173</v>
      </c>
      <c r="F2" s="50">
        <v>0.420873629286103</v>
      </c>
    </row>
    <row r="3" spans="1:6" x14ac:dyDescent="0.3">
      <c r="A3" s="3" t="s">
        <v>21</v>
      </c>
      <c r="B3" s="19">
        <v>24100000</v>
      </c>
      <c r="C3" s="19">
        <v>1252</v>
      </c>
      <c r="D3" s="19">
        <v>6015064768</v>
      </c>
      <c r="E3" s="19">
        <v>4804364.8306709267</v>
      </c>
      <c r="F3" s="50">
        <v>0.19935123778717539</v>
      </c>
    </row>
    <row r="4" spans="1:6" x14ac:dyDescent="0.3">
      <c r="A4" s="3" t="s">
        <v>27</v>
      </c>
      <c r="B4" s="19">
        <v>21000000</v>
      </c>
      <c r="C4" s="19">
        <v>349</v>
      </c>
      <c r="D4" s="19">
        <v>6051069699</v>
      </c>
      <c r="E4" s="19">
        <v>17338308.593123209</v>
      </c>
      <c r="F4" s="50">
        <v>0.82563374252967658</v>
      </c>
    </row>
    <row r="5" spans="1:6" x14ac:dyDescent="0.3">
      <c r="A5" s="3" t="s">
        <v>30</v>
      </c>
      <c r="B5" s="19">
        <v>16300000</v>
      </c>
      <c r="C5" s="19">
        <v>1339</v>
      </c>
      <c r="D5" s="19">
        <v>4235096703</v>
      </c>
      <c r="E5" s="19">
        <v>3162880.286034354</v>
      </c>
      <c r="F5" s="50">
        <v>0.19404173533953092</v>
      </c>
    </row>
    <row r="6" spans="1:6" x14ac:dyDescent="0.3">
      <c r="A6" s="3" t="s">
        <v>39</v>
      </c>
      <c r="B6" s="19">
        <v>12800000</v>
      </c>
      <c r="C6" s="19">
        <v>846</v>
      </c>
      <c r="D6" s="19">
        <v>3527357846</v>
      </c>
      <c r="E6" s="19">
        <v>4169453.7186761228</v>
      </c>
      <c r="F6" s="50">
        <v>0.32573857177157212</v>
      </c>
    </row>
    <row r="7" spans="1:6" x14ac:dyDescent="0.3">
      <c r="A7" s="3" t="s">
        <v>47</v>
      </c>
      <c r="B7" s="19">
        <v>10400000</v>
      </c>
      <c r="C7" s="19">
        <v>1680</v>
      </c>
      <c r="D7" s="19">
        <v>3389019245</v>
      </c>
      <c r="E7" s="19">
        <v>2017273.3601190476</v>
      </c>
      <c r="F7" s="50">
        <v>0.19396859231913918</v>
      </c>
    </row>
    <row r="8" spans="1:6" x14ac:dyDescent="0.3">
      <c r="A8" s="3" t="s">
        <v>52</v>
      </c>
      <c r="B8" s="19">
        <v>9270000</v>
      </c>
      <c r="C8" s="19">
        <v>385</v>
      </c>
      <c r="D8" s="19">
        <v>2451490753</v>
      </c>
      <c r="E8" s="19">
        <v>6367508.4493506495</v>
      </c>
      <c r="F8" s="50">
        <v>0.68689411535605716</v>
      </c>
    </row>
    <row r="9" spans="1:6" x14ac:dyDescent="0.3">
      <c r="A9" s="3" t="s">
        <v>53</v>
      </c>
      <c r="B9" s="19">
        <v>9170000</v>
      </c>
      <c r="C9" s="19">
        <v>5494</v>
      </c>
      <c r="D9" s="19">
        <v>6991097254</v>
      </c>
      <c r="E9" s="19">
        <v>1272496.7699308337</v>
      </c>
      <c r="F9" s="50">
        <v>0.13876736858569616</v>
      </c>
    </row>
    <row r="10" spans="1:6" x14ac:dyDescent="0.3">
      <c r="A10" s="3" t="s">
        <v>74</v>
      </c>
      <c r="B10" s="19">
        <v>8320000</v>
      </c>
      <c r="C10" s="19">
        <v>1004</v>
      </c>
      <c r="D10" s="19">
        <v>4213271677</v>
      </c>
      <c r="E10" s="19">
        <v>4196485.7340637455</v>
      </c>
      <c r="F10" s="50">
        <v>0.50438530457496944</v>
      </c>
    </row>
    <row r="11" spans="1:6" x14ac:dyDescent="0.3">
      <c r="A11" s="3" t="s">
        <v>90</v>
      </c>
      <c r="B11" s="19">
        <v>7420000</v>
      </c>
      <c r="C11" s="19">
        <v>141</v>
      </c>
      <c r="D11" s="19">
        <v>615213451</v>
      </c>
      <c r="E11" s="19">
        <v>4363215.9645390073</v>
      </c>
      <c r="F11" s="50">
        <v>0.58803449656859941</v>
      </c>
    </row>
    <row r="12" spans="1:6" x14ac:dyDescent="0.3">
      <c r="A12" s="3" t="s">
        <v>68</v>
      </c>
      <c r="B12" s="19">
        <v>7280000</v>
      </c>
      <c r="C12" s="19">
        <v>177</v>
      </c>
      <c r="D12" s="19">
        <v>2075452515</v>
      </c>
      <c r="E12" s="19">
        <v>11725720.423728814</v>
      </c>
      <c r="F12" s="50">
        <v>1.6106758823803315</v>
      </c>
    </row>
    <row r="13" spans="1:6" x14ac:dyDescent="0.3">
      <c r="A13" s="3" t="s">
        <v>73</v>
      </c>
      <c r="B13" s="19">
        <v>6870000</v>
      </c>
      <c r="C13" s="19">
        <v>1068</v>
      </c>
      <c r="D13" s="19">
        <v>2565660279</v>
      </c>
      <c r="E13" s="19">
        <v>2402303.6320224721</v>
      </c>
      <c r="F13" s="50">
        <v>0.3496802957820192</v>
      </c>
    </row>
    <row r="14" spans="1:6" x14ac:dyDescent="0.3">
      <c r="A14" s="3" t="s">
        <v>86</v>
      </c>
      <c r="B14" s="19">
        <v>6790000</v>
      </c>
      <c r="C14" s="19">
        <v>2674</v>
      </c>
      <c r="D14" s="19">
        <v>1263346060</v>
      </c>
      <c r="E14" s="19">
        <v>472455.51982049365</v>
      </c>
      <c r="F14" s="50">
        <v>6.9581078029527788E-2</v>
      </c>
    </row>
    <row r="15" spans="1:6" x14ac:dyDescent="0.3">
      <c r="A15" s="3" t="s">
        <v>84</v>
      </c>
      <c r="B15" s="19">
        <v>6170000</v>
      </c>
      <c r="C15" s="19">
        <v>472</v>
      </c>
      <c r="D15" s="19">
        <v>1459575959</v>
      </c>
      <c r="E15" s="19">
        <v>3092321.9470338984</v>
      </c>
      <c r="F15" s="50">
        <v>0.50118670130209053</v>
      </c>
    </row>
    <row r="16" spans="1:6" x14ac:dyDescent="0.3">
      <c r="A16" s="3" t="s">
        <v>85</v>
      </c>
      <c r="B16" s="19">
        <v>5930000</v>
      </c>
      <c r="C16" s="19">
        <v>139</v>
      </c>
      <c r="D16" s="19">
        <v>795362967</v>
      </c>
      <c r="E16" s="19">
        <v>5722035.7338129496</v>
      </c>
      <c r="F16" s="50">
        <v>0.96493014060926641</v>
      </c>
    </row>
    <row r="17" spans="1:6" x14ac:dyDescent="0.3">
      <c r="A17" s="3" t="s">
        <v>97</v>
      </c>
      <c r="B17" s="19">
        <v>5360000</v>
      </c>
      <c r="C17" s="19">
        <v>225</v>
      </c>
      <c r="D17" s="19">
        <v>1127304</v>
      </c>
      <c r="E17" s="19">
        <v>5010.24</v>
      </c>
      <c r="F17" s="50">
        <v>9.3474626865671642E-4</v>
      </c>
    </row>
    <row r="18" spans="1:6" x14ac:dyDescent="0.3">
      <c r="A18" s="3" t="s">
        <v>102</v>
      </c>
      <c r="B18" s="19">
        <v>5290000</v>
      </c>
      <c r="C18" s="19">
        <v>323</v>
      </c>
      <c r="D18" s="19">
        <v>1022107519</v>
      </c>
      <c r="E18" s="19">
        <v>3164419.5634674923</v>
      </c>
      <c r="F18" s="50">
        <v>0.59818895339650136</v>
      </c>
    </row>
    <row r="19" spans="1:6" x14ac:dyDescent="0.3">
      <c r="A19" s="3" t="s">
        <v>112</v>
      </c>
      <c r="B19" s="19">
        <v>5180000</v>
      </c>
      <c r="C19" s="19">
        <v>513</v>
      </c>
      <c r="D19" s="19">
        <v>1068272135</v>
      </c>
      <c r="E19" s="19">
        <v>2082401.8226120858</v>
      </c>
      <c r="F19" s="50">
        <v>0.40200807386333703</v>
      </c>
    </row>
    <row r="20" spans="1:6" x14ac:dyDescent="0.3">
      <c r="A20" s="3" t="s">
        <v>113</v>
      </c>
      <c r="B20" s="19">
        <v>5030000</v>
      </c>
      <c r="C20" s="19">
        <v>305</v>
      </c>
      <c r="D20" s="19">
        <v>852896342</v>
      </c>
      <c r="E20" s="19">
        <v>2796381.4491803278</v>
      </c>
      <c r="F20" s="50">
        <v>0.55594064596030379</v>
      </c>
    </row>
    <row r="21" spans="1:6" x14ac:dyDescent="0.3">
      <c r="A21" s="3" t="s">
        <v>108</v>
      </c>
      <c r="B21" s="19">
        <v>4960000</v>
      </c>
      <c r="C21" s="19">
        <v>872</v>
      </c>
      <c r="D21" s="19">
        <v>579732195</v>
      </c>
      <c r="E21" s="19">
        <v>664830.49885321106</v>
      </c>
      <c r="F21" s="50">
        <v>0.13403840702685707</v>
      </c>
    </row>
    <row r="22" spans="1:6" x14ac:dyDescent="0.3">
      <c r="A22" s="3" t="s">
        <v>115</v>
      </c>
      <c r="B22" s="19">
        <v>4550000</v>
      </c>
      <c r="C22" s="19">
        <v>858</v>
      </c>
      <c r="D22" s="19">
        <v>1270551080</v>
      </c>
      <c r="E22" s="19">
        <v>1480828.7645687645</v>
      </c>
      <c r="F22" s="50">
        <v>0.32545687133379442</v>
      </c>
    </row>
    <row r="23" spans="1:6" x14ac:dyDescent="0.3">
      <c r="B23"/>
      <c r="C23"/>
      <c r="D23"/>
      <c r="E23"/>
      <c r="F23"/>
    </row>
    <row r="24" spans="1:6" x14ac:dyDescent="0.3">
      <c r="B24"/>
      <c r="C24"/>
      <c r="D24"/>
      <c r="E24"/>
      <c r="F24"/>
    </row>
    <row r="25" spans="1:6" x14ac:dyDescent="0.3">
      <c r="B25"/>
      <c r="C25"/>
      <c r="D25"/>
      <c r="E25"/>
      <c r="F25"/>
    </row>
    <row r="26" spans="1:6" x14ac:dyDescent="0.3">
      <c r="B26"/>
      <c r="C26"/>
      <c r="D26"/>
      <c r="E26"/>
      <c r="F26"/>
    </row>
    <row r="27" spans="1:6" x14ac:dyDescent="0.3">
      <c r="B27"/>
      <c r="C27"/>
      <c r="D27"/>
      <c r="E27"/>
      <c r="F27"/>
    </row>
    <row r="28" spans="1:6" x14ac:dyDescent="0.3">
      <c r="B28"/>
      <c r="C28"/>
      <c r="D28"/>
      <c r="E28"/>
      <c r="F28"/>
    </row>
    <row r="29" spans="1:6" x14ac:dyDescent="0.3">
      <c r="B29"/>
      <c r="C29"/>
      <c r="D29"/>
      <c r="E29"/>
      <c r="F29"/>
    </row>
    <row r="30" spans="1:6" x14ac:dyDescent="0.3">
      <c r="B30"/>
      <c r="C30"/>
      <c r="D30"/>
      <c r="E30"/>
      <c r="F30"/>
    </row>
    <row r="31" spans="1:6" x14ac:dyDescent="0.3">
      <c r="B31"/>
      <c r="C31"/>
      <c r="D31"/>
      <c r="E31"/>
      <c r="F31"/>
    </row>
    <row r="32" spans="1:6" x14ac:dyDescent="0.3">
      <c r="B32"/>
      <c r="C32"/>
      <c r="D32"/>
      <c r="E32"/>
      <c r="F32"/>
    </row>
    <row r="33" customFormat="1" x14ac:dyDescent="0.3"/>
    <row r="34" customFormat="1" x14ac:dyDescent="0.3"/>
    <row r="35" customFormat="1" x14ac:dyDescent="0.3"/>
    <row r="36" customFormat="1" x14ac:dyDescent="0.3"/>
    <row r="37" customFormat="1" x14ac:dyDescent="0.3"/>
    <row r="38" customFormat="1" x14ac:dyDescent="0.3"/>
    <row r="39" customFormat="1" x14ac:dyDescent="0.3"/>
    <row r="40" customFormat="1" x14ac:dyDescent="0.3"/>
    <row r="41" customFormat="1" x14ac:dyDescent="0.3"/>
    <row r="42" customFormat="1" x14ac:dyDescent="0.3"/>
    <row r="43" customFormat="1" x14ac:dyDescent="0.3"/>
    <row r="44" customFormat="1" x14ac:dyDescent="0.3"/>
    <row r="45" customFormat="1" x14ac:dyDescent="0.3"/>
    <row r="46" customFormat="1" x14ac:dyDescent="0.3"/>
    <row r="47" customFormat="1" x14ac:dyDescent="0.3"/>
    <row r="48" customFormat="1" x14ac:dyDescent="0.3"/>
    <row r="49" customFormat="1" x14ac:dyDescent="0.3"/>
    <row r="50" customFormat="1" x14ac:dyDescent="0.3"/>
    <row r="51" customFormat="1" x14ac:dyDescent="0.3"/>
    <row r="52" customFormat="1" x14ac:dyDescent="0.3"/>
    <row r="53" customFormat="1" x14ac:dyDescent="0.3"/>
    <row r="54" customFormat="1" x14ac:dyDescent="0.3"/>
    <row r="55" customFormat="1" x14ac:dyDescent="0.3"/>
    <row r="56" customFormat="1" x14ac:dyDescent="0.3"/>
    <row r="57" customFormat="1" x14ac:dyDescent="0.3"/>
    <row r="58" customFormat="1" x14ac:dyDescent="0.3"/>
    <row r="59" customFormat="1" x14ac:dyDescent="0.3"/>
    <row r="60" customFormat="1" x14ac:dyDescent="0.3"/>
    <row r="61" customFormat="1" x14ac:dyDescent="0.3"/>
    <row r="62" customFormat="1" x14ac:dyDescent="0.3"/>
    <row r="63" customFormat="1" x14ac:dyDescent="0.3"/>
    <row r="64" customFormat="1" x14ac:dyDescent="0.3"/>
    <row r="65" customFormat="1" x14ac:dyDescent="0.3"/>
    <row r="66" customFormat="1" x14ac:dyDescent="0.3"/>
    <row r="67" customFormat="1" x14ac:dyDescent="0.3"/>
    <row r="68" customFormat="1" x14ac:dyDescent="0.3"/>
    <row r="69" customFormat="1" x14ac:dyDescent="0.3"/>
    <row r="70" customFormat="1" x14ac:dyDescent="0.3"/>
    <row r="71" customFormat="1" x14ac:dyDescent="0.3"/>
    <row r="72" customFormat="1" x14ac:dyDescent="0.3"/>
    <row r="73" customFormat="1" x14ac:dyDescent="0.3"/>
    <row r="74" customFormat="1" x14ac:dyDescent="0.3"/>
    <row r="75" customFormat="1" x14ac:dyDescent="0.3"/>
    <row r="76" customFormat="1" x14ac:dyDescent="0.3"/>
    <row r="77" customFormat="1" x14ac:dyDescent="0.3"/>
    <row r="78" customFormat="1" x14ac:dyDescent="0.3"/>
    <row r="79" customFormat="1" x14ac:dyDescent="0.3"/>
    <row r="80" customFormat="1" x14ac:dyDescent="0.3"/>
    <row r="81" customFormat="1" x14ac:dyDescent="0.3"/>
    <row r="82" customFormat="1" x14ac:dyDescent="0.3"/>
    <row r="83" customFormat="1" x14ac:dyDescent="0.3"/>
    <row r="84" customFormat="1" x14ac:dyDescent="0.3"/>
    <row r="85" customFormat="1" x14ac:dyDescent="0.3"/>
    <row r="86" customFormat="1" x14ac:dyDescent="0.3"/>
    <row r="87" customFormat="1" x14ac:dyDescent="0.3"/>
    <row r="88" customFormat="1" x14ac:dyDescent="0.3"/>
    <row r="89" customFormat="1" x14ac:dyDescent="0.3"/>
    <row r="90" customFormat="1" x14ac:dyDescent="0.3"/>
    <row r="91" customFormat="1" x14ac:dyDescent="0.3"/>
    <row r="92" customFormat="1" x14ac:dyDescent="0.3"/>
    <row r="93" customFormat="1" x14ac:dyDescent="0.3"/>
    <row r="94" customFormat="1" x14ac:dyDescent="0.3"/>
    <row r="95" customFormat="1" x14ac:dyDescent="0.3"/>
    <row r="96" customFormat="1" x14ac:dyDescent="0.3"/>
    <row r="97" customFormat="1" x14ac:dyDescent="0.3"/>
    <row r="98" customFormat="1" x14ac:dyDescent="0.3"/>
    <row r="99" customFormat="1" x14ac:dyDescent="0.3"/>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74EF6-BFB4-4B43-9A95-6157523345E2}">
  <dimension ref="A1:T15"/>
  <sheetViews>
    <sheetView zoomScaleNormal="100" workbookViewId="0">
      <selection activeCell="K6" sqref="K6:K15"/>
    </sheetView>
  </sheetViews>
  <sheetFormatPr defaultRowHeight="14.4" x14ac:dyDescent="0.3"/>
  <cols>
    <col min="1" max="1" width="14.109375" bestFit="1" customWidth="1"/>
    <col min="2" max="2" width="16.44140625" customWidth="1"/>
    <col min="3" max="3" width="16.88671875" bestFit="1" customWidth="1"/>
    <col min="4" max="4" width="18.77734375" bestFit="1" customWidth="1"/>
    <col min="5" max="5" width="17.77734375" customWidth="1"/>
    <col min="6" max="6" width="23.88671875" bestFit="1" customWidth="1"/>
    <col min="7" max="7" width="22.88671875" bestFit="1" customWidth="1"/>
    <col min="8" max="8" width="21.109375" bestFit="1" customWidth="1"/>
    <col min="9" max="9" width="20.109375" bestFit="1" customWidth="1"/>
    <col min="10" max="10" width="14.33203125" bestFit="1" customWidth="1"/>
    <col min="11" max="11" width="14.109375" bestFit="1" customWidth="1"/>
    <col min="12" max="12" width="14.21875" bestFit="1" customWidth="1"/>
    <col min="13" max="13" width="13.21875" bestFit="1" customWidth="1"/>
  </cols>
  <sheetData>
    <row r="1" spans="1:20" ht="14.4" customHeight="1" x14ac:dyDescent="0.3">
      <c r="A1" s="41" t="s">
        <v>0</v>
      </c>
      <c r="B1" s="41"/>
      <c r="C1" s="41"/>
      <c r="D1" s="41"/>
      <c r="E1" s="41"/>
      <c r="F1" s="41"/>
      <c r="G1" s="41"/>
      <c r="H1" s="41"/>
      <c r="I1" s="41"/>
      <c r="J1" s="41"/>
      <c r="K1" s="41"/>
      <c r="L1" s="1"/>
      <c r="M1" s="1"/>
      <c r="N1" s="1"/>
      <c r="O1" s="1"/>
      <c r="P1" s="1"/>
      <c r="Q1" s="1"/>
      <c r="R1" s="1"/>
      <c r="S1" s="1"/>
      <c r="T1" s="1"/>
    </row>
    <row r="2" spans="1:20" ht="14.4" customHeight="1" x14ac:dyDescent="0.3">
      <c r="A2" s="41"/>
      <c r="B2" s="41"/>
      <c r="C2" s="41"/>
      <c r="D2" s="41"/>
      <c r="E2" s="41"/>
      <c r="F2" s="41"/>
      <c r="G2" s="41"/>
      <c r="H2" s="41"/>
      <c r="I2" s="41"/>
      <c r="J2" s="41"/>
      <c r="K2" s="41"/>
      <c r="L2" s="1"/>
      <c r="M2" s="1"/>
      <c r="N2" s="1"/>
      <c r="O2" s="1"/>
      <c r="P2" s="1"/>
      <c r="Q2" s="1"/>
      <c r="R2" s="1"/>
      <c r="S2" s="1"/>
      <c r="T2" s="1"/>
    </row>
    <row r="3" spans="1:20" x14ac:dyDescent="0.3">
      <c r="A3" s="41"/>
      <c r="B3" s="41"/>
      <c r="C3" s="41"/>
      <c r="D3" s="41"/>
      <c r="E3" s="41"/>
      <c r="F3" s="41"/>
      <c r="G3" s="41"/>
      <c r="H3" s="41"/>
      <c r="I3" s="41"/>
      <c r="J3" s="41"/>
      <c r="K3" s="41"/>
      <c r="L3" s="1"/>
      <c r="M3" s="1"/>
      <c r="N3" s="1"/>
      <c r="O3" s="1"/>
      <c r="P3" s="1"/>
      <c r="Q3" s="1"/>
      <c r="R3" s="1"/>
      <c r="S3" s="1"/>
      <c r="T3" s="1"/>
    </row>
    <row r="4" spans="1:20" ht="15" thickBot="1" x14ac:dyDescent="0.35"/>
    <row r="5" spans="1:20" x14ac:dyDescent="0.3">
      <c r="A5" s="12" t="s">
        <v>9</v>
      </c>
      <c r="B5" s="45">
        <v>100000</v>
      </c>
      <c r="C5" s="48" t="s">
        <v>14</v>
      </c>
      <c r="D5" s="9" t="s">
        <v>1</v>
      </c>
      <c r="E5" s="23" t="s">
        <v>2</v>
      </c>
      <c r="F5" s="9" t="s">
        <v>3</v>
      </c>
      <c r="G5" s="23" t="s">
        <v>4</v>
      </c>
      <c r="H5" s="9" t="s">
        <v>5</v>
      </c>
      <c r="I5" s="23" t="s">
        <v>6</v>
      </c>
      <c r="J5" s="9" t="s">
        <v>7</v>
      </c>
      <c r="K5" s="24" t="s">
        <v>8</v>
      </c>
    </row>
    <row r="6" spans="1:20" x14ac:dyDescent="0.3">
      <c r="A6" s="13" t="s">
        <v>10</v>
      </c>
      <c r="B6" s="46" t="s">
        <v>13</v>
      </c>
      <c r="C6" s="16" t="s">
        <v>19</v>
      </c>
      <c r="D6" s="4">
        <f xml:space="preserve"> VLOOKUP(C6,channel_data!$A$1:$E$101,5,FALSE)</f>
        <v>6920949.5820238842</v>
      </c>
      <c r="E6" s="4">
        <v>6920949.5820238842</v>
      </c>
      <c r="F6" s="4">
        <f xml:space="preserve"> $B$7 *D6</f>
        <v>138418.99164047767</v>
      </c>
      <c r="G6" s="4">
        <v>138418.99164047767</v>
      </c>
      <c r="H6" s="4">
        <f xml:space="preserve"> $B$8 * F6</f>
        <v>692094.95820238837</v>
      </c>
      <c r="I6" s="4">
        <v>692094.95820238837</v>
      </c>
      <c r="J6" s="31">
        <f>H6-$B$5</f>
        <v>592094.95820238837</v>
      </c>
      <c r="K6" s="25">
        <v>592094.95820238837</v>
      </c>
    </row>
    <row r="7" spans="1:20" x14ac:dyDescent="0.3">
      <c r="A7" s="13" t="s">
        <v>11</v>
      </c>
      <c r="B7" s="46">
        <v>0.02</v>
      </c>
      <c r="C7" s="16" t="s">
        <v>20</v>
      </c>
      <c r="D7" s="4">
        <f xml:space="preserve"> VLOOKUP(C7,channel_data!$A$1:$E$101,5,FALSE)</f>
        <v>5337638.7139001349</v>
      </c>
      <c r="E7" s="4">
        <v>5337638.7139001349</v>
      </c>
      <c r="F7" s="4">
        <f t="shared" ref="F7:F14" si="0" xml:space="preserve"> $B$7 *D7</f>
        <v>106752.7742780027</v>
      </c>
      <c r="G7" s="4">
        <v>106752.7742780027</v>
      </c>
      <c r="H7" s="4">
        <f t="shared" ref="H7:H14" si="1" xml:space="preserve"> $B$8 * F7</f>
        <v>533763.87139001349</v>
      </c>
      <c r="I7" s="4">
        <v>533763.87139001349</v>
      </c>
      <c r="J7" s="31">
        <f t="shared" ref="J7:K14" si="2">H7-$B$5</f>
        <v>433763.87139001349</v>
      </c>
      <c r="K7" s="25">
        <v>433763.87139001349</v>
      </c>
    </row>
    <row r="8" spans="1:20" ht="15" thickBot="1" x14ac:dyDescent="0.35">
      <c r="A8" s="15" t="s">
        <v>12</v>
      </c>
      <c r="B8" s="47">
        <v>5</v>
      </c>
      <c r="C8" s="16" t="s">
        <v>24</v>
      </c>
      <c r="D8" s="4">
        <f xml:space="preserve"> VLOOKUP(C8,channel_data!$A$1:$E$101,5,FALSE)</f>
        <v>11153151.17608173</v>
      </c>
      <c r="E8" s="4">
        <v>11153151.17608173</v>
      </c>
      <c r="F8" s="4">
        <f t="shared" si="0"/>
        <v>223063.0235216346</v>
      </c>
      <c r="G8" s="4">
        <v>223063.0235216346</v>
      </c>
      <c r="H8" s="4">
        <f t="shared" si="1"/>
        <v>1115315.1176081731</v>
      </c>
      <c r="I8" s="4">
        <v>1115315.1176081731</v>
      </c>
      <c r="J8" s="31">
        <f t="shared" si="2"/>
        <v>1015315.1176081731</v>
      </c>
      <c r="K8" s="25">
        <v>1015315.1176081731</v>
      </c>
    </row>
    <row r="9" spans="1:20" x14ac:dyDescent="0.3">
      <c r="C9" s="16" t="s">
        <v>21</v>
      </c>
      <c r="D9" s="4">
        <f xml:space="preserve"> VLOOKUP(C9,channel_data!$A$1:$E$101,5,FALSE)</f>
        <v>4804364.8306709267</v>
      </c>
      <c r="E9" s="4">
        <v>4804364.8306709267</v>
      </c>
      <c r="F9" s="4">
        <f t="shared" si="0"/>
        <v>96087.296613418541</v>
      </c>
      <c r="G9" s="4">
        <v>96087.296613418541</v>
      </c>
      <c r="H9" s="4">
        <f t="shared" si="1"/>
        <v>480436.48306709272</v>
      </c>
      <c r="I9" s="4">
        <v>480436.48306709272</v>
      </c>
      <c r="J9" s="31">
        <f t="shared" si="2"/>
        <v>380436.48306709272</v>
      </c>
      <c r="K9" s="25">
        <v>380436.48306709272</v>
      </c>
    </row>
    <row r="10" spans="1:20" x14ac:dyDescent="0.3">
      <c r="C10" s="16" t="s">
        <v>22</v>
      </c>
      <c r="D10" s="4">
        <f xml:space="preserve"> VLOOKUP(C10,channel_data!$A$1:$E$101,5,FALSE)</f>
        <v>2374429.796872532</v>
      </c>
      <c r="E10" s="4">
        <v>2374429.796872532</v>
      </c>
      <c r="F10" s="4">
        <f t="shared" si="0"/>
        <v>47488.595937450642</v>
      </c>
      <c r="G10" s="4">
        <v>47488.595937450642</v>
      </c>
      <c r="H10" s="4">
        <f t="shared" si="1"/>
        <v>237442.97968725322</v>
      </c>
      <c r="I10" s="4">
        <v>237442.97968725322</v>
      </c>
      <c r="J10" s="31">
        <f t="shared" si="2"/>
        <v>137442.97968725322</v>
      </c>
      <c r="K10" s="25">
        <v>137442.97968725322</v>
      </c>
    </row>
    <row r="11" spans="1:20" x14ac:dyDescent="0.3">
      <c r="C11" s="16" t="s">
        <v>23</v>
      </c>
      <c r="D11" s="4">
        <f xml:space="preserve"> VLOOKUP(C11,channel_data!$A$1:$E$101,5,FALSE)</f>
        <v>57623428.009009011</v>
      </c>
      <c r="E11" s="4">
        <v>57623428.009009011</v>
      </c>
      <c r="F11" s="4">
        <f t="shared" si="0"/>
        <v>1152468.5601801802</v>
      </c>
      <c r="G11" s="4">
        <v>1152468.5601801802</v>
      </c>
      <c r="H11" s="4">
        <f t="shared" si="1"/>
        <v>5762342.8009009007</v>
      </c>
      <c r="I11" s="4">
        <v>5762342.8009009007</v>
      </c>
      <c r="J11" s="31">
        <f t="shared" si="2"/>
        <v>5662342.8009009007</v>
      </c>
      <c r="K11" s="25">
        <v>5662342.8009009007</v>
      </c>
    </row>
    <row r="12" spans="1:20" x14ac:dyDescent="0.3">
      <c r="C12" s="16" t="s">
        <v>27</v>
      </c>
      <c r="D12" s="4">
        <f xml:space="preserve"> VLOOKUP(C12,channel_data!$A$1:$E$101,5,FALSE)</f>
        <v>17338308.593123209</v>
      </c>
      <c r="E12" s="4">
        <v>17338308.593123209</v>
      </c>
      <c r="F12" s="4">
        <f t="shared" si="0"/>
        <v>346766.17186246417</v>
      </c>
      <c r="G12" s="4">
        <v>346766.17186246417</v>
      </c>
      <c r="H12" s="4">
        <f t="shared" si="1"/>
        <v>1733830.8593123208</v>
      </c>
      <c r="I12" s="4">
        <v>1733830.8593123208</v>
      </c>
      <c r="J12" s="31">
        <f t="shared" si="2"/>
        <v>1633830.8593123208</v>
      </c>
      <c r="K12" s="25">
        <v>1633830.8593123208</v>
      </c>
    </row>
    <row r="13" spans="1:20" x14ac:dyDescent="0.3">
      <c r="C13" s="16" t="s">
        <v>25</v>
      </c>
      <c r="D13" s="4">
        <f xml:space="preserve"> VLOOKUP(C13,channel_data!$A$1:$E$101,5,FALSE)</f>
        <v>1500017.8768301185</v>
      </c>
      <c r="E13" s="4">
        <v>1500017.8768301185</v>
      </c>
      <c r="F13" s="4">
        <f t="shared" si="0"/>
        <v>30000.357536602369</v>
      </c>
      <c r="G13" s="4">
        <v>30000.357536602369</v>
      </c>
      <c r="H13" s="4">
        <f t="shared" si="1"/>
        <v>150001.78768301185</v>
      </c>
      <c r="I13" s="4">
        <v>150001.78768301185</v>
      </c>
      <c r="J13" s="31">
        <f t="shared" si="2"/>
        <v>50001.787683011848</v>
      </c>
      <c r="K13" s="25">
        <v>50001.787683011848</v>
      </c>
    </row>
    <row r="14" spans="1:20" x14ac:dyDescent="0.3">
      <c r="C14" s="16" t="s">
        <v>37</v>
      </c>
      <c r="D14" s="4">
        <f xml:space="preserve"> VLOOKUP(C14,channel_data!$A$1:$E$101,5,FALSE)</f>
        <v>3123079.0322773461</v>
      </c>
      <c r="E14" s="4">
        <v>3123079.0322773461</v>
      </c>
      <c r="F14" s="4">
        <f t="shared" si="0"/>
        <v>62461.580645546921</v>
      </c>
      <c r="G14" s="4">
        <v>62461.580645546921</v>
      </c>
      <c r="H14" s="4">
        <f t="shared" si="1"/>
        <v>312307.90322773461</v>
      </c>
      <c r="I14" s="4">
        <v>312307.90322773461</v>
      </c>
      <c r="J14" s="31">
        <f t="shared" si="2"/>
        <v>212307.90322773461</v>
      </c>
      <c r="K14" s="31">
        <v>212307.90322773461</v>
      </c>
    </row>
    <row r="15" spans="1:20" ht="15" thickBot="1" x14ac:dyDescent="0.35">
      <c r="C15" s="17" t="s">
        <v>28</v>
      </c>
      <c r="D15" s="11">
        <f xml:space="preserve"> VLOOKUP(C15,channel_data!$A$1:$E$101,5,FALSE)</f>
        <v>9826555.063324539</v>
      </c>
      <c r="E15" s="11">
        <v>9826555.063324539</v>
      </c>
      <c r="F15" s="11">
        <f t="shared" ref="F15" si="3" xml:space="preserve"> $B$7 *D15</f>
        <v>196531.10126649079</v>
      </c>
      <c r="G15" s="11">
        <v>196531.10126649079</v>
      </c>
      <c r="H15" s="11">
        <f t="shared" ref="H15" si="4" xml:space="preserve"> $B$8 * F15</f>
        <v>982655.50633245392</v>
      </c>
      <c r="I15" s="11">
        <v>982655.50633245392</v>
      </c>
      <c r="J15" s="32">
        <f t="shared" ref="J15" si="5">H15-$B$5</f>
        <v>882655.50633245392</v>
      </c>
      <c r="K15" s="26">
        <v>882655.50633245392</v>
      </c>
    </row>
  </sheetData>
  <mergeCells count="1">
    <mergeCell ref="A1:K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A8D87-5046-47B6-B2BA-3CE31C3E83E2}">
  <dimension ref="A1:K21"/>
  <sheetViews>
    <sheetView workbookViewId="0">
      <selection activeCell="F24" sqref="F24"/>
    </sheetView>
  </sheetViews>
  <sheetFormatPr defaultRowHeight="14.4" x14ac:dyDescent="0.3"/>
  <cols>
    <col min="1" max="1" width="14.109375" bestFit="1" customWidth="1"/>
    <col min="2" max="2" width="17.5546875" bestFit="1" customWidth="1"/>
    <col min="4" max="4" width="20.33203125" bestFit="1" customWidth="1"/>
    <col min="5" max="5" width="13.44140625" bestFit="1" customWidth="1"/>
    <col min="6" max="6" width="18.21875" bestFit="1" customWidth="1"/>
    <col min="7" max="7" width="15.77734375" bestFit="1" customWidth="1"/>
    <col min="8" max="8" width="15.109375" bestFit="1" customWidth="1"/>
  </cols>
  <sheetData>
    <row r="1" spans="1:11" x14ac:dyDescent="0.3">
      <c r="A1" s="41" t="s">
        <v>123</v>
      </c>
      <c r="B1" s="41"/>
      <c r="C1" s="41"/>
      <c r="D1" s="41"/>
      <c r="E1" s="41"/>
      <c r="F1" s="41"/>
      <c r="G1" s="41"/>
      <c r="H1" s="41"/>
      <c r="I1" s="41"/>
      <c r="J1" s="41"/>
      <c r="K1" s="41"/>
    </row>
    <row r="2" spans="1:11" x14ac:dyDescent="0.3">
      <c r="A2" s="41"/>
      <c r="B2" s="41"/>
      <c r="C2" s="41"/>
      <c r="D2" s="41"/>
      <c r="E2" s="41"/>
      <c r="F2" s="41"/>
      <c r="G2" s="41"/>
      <c r="H2" s="41"/>
      <c r="I2" s="41"/>
      <c r="J2" s="41"/>
      <c r="K2" s="41"/>
    </row>
    <row r="3" spans="1:11" x14ac:dyDescent="0.3">
      <c r="A3" s="41"/>
      <c r="B3" s="41"/>
      <c r="C3" s="41"/>
      <c r="D3" s="41"/>
      <c r="E3" s="41"/>
      <c r="F3" s="41"/>
      <c r="G3" s="41"/>
      <c r="H3" s="41"/>
      <c r="I3" s="41"/>
      <c r="J3" s="41"/>
      <c r="K3" s="41"/>
    </row>
    <row r="4" spans="1:11" ht="15" thickBot="1" x14ac:dyDescent="0.35"/>
    <row r="5" spans="1:11" x14ac:dyDescent="0.3">
      <c r="A5" s="12" t="s">
        <v>9</v>
      </c>
      <c r="B5" s="37">
        <v>1000000</v>
      </c>
      <c r="D5" s="22" t="s">
        <v>14</v>
      </c>
      <c r="E5" s="9" t="s">
        <v>117</v>
      </c>
      <c r="F5" s="9" t="s">
        <v>118</v>
      </c>
      <c r="G5" s="9" t="s">
        <v>119</v>
      </c>
      <c r="H5" s="10" t="s">
        <v>120</v>
      </c>
    </row>
    <row r="6" spans="1:11" x14ac:dyDescent="0.3">
      <c r="A6" s="13" t="s">
        <v>10</v>
      </c>
      <c r="B6" s="35" t="s">
        <v>127</v>
      </c>
      <c r="D6" s="16" t="s">
        <v>81</v>
      </c>
      <c r="E6" s="4">
        <f xml:space="preserve"> VLOOKUP(D6,channel_data!$A$1:$E$101,5,FALSE)</f>
        <v>322787510.69999999</v>
      </c>
      <c r="F6" s="4">
        <f xml:space="preserve"> $B$7 *E6</f>
        <v>6455750.2139999997</v>
      </c>
      <c r="G6" s="4">
        <f xml:space="preserve"> $B$8 * F6</f>
        <v>32278751.07</v>
      </c>
      <c r="H6" s="27">
        <f>G6-$B$5</f>
        <v>31278751.07</v>
      </c>
      <c r="I6" s="7"/>
      <c r="K6" s="7"/>
    </row>
    <row r="7" spans="1:11" x14ac:dyDescent="0.3">
      <c r="A7" s="13" t="s">
        <v>11</v>
      </c>
      <c r="B7" s="38">
        <v>0.02</v>
      </c>
      <c r="D7" s="16" t="s">
        <v>44</v>
      </c>
      <c r="E7" s="4">
        <f xml:space="preserve"> VLOOKUP(D7,channel_data!$A$1:$E$101,5,FALSE)</f>
        <v>59772605.166666664</v>
      </c>
      <c r="F7" s="4">
        <f t="shared" ref="F7:F15" si="0" xml:space="preserve"> $B$7 *E7</f>
        <v>1195452.1033333333</v>
      </c>
      <c r="G7" s="4">
        <f t="shared" ref="G7:G15" si="1" xml:space="preserve"> $B$8 * F7</f>
        <v>5977260.5166666666</v>
      </c>
      <c r="H7" s="27">
        <f t="shared" ref="H7:H14" si="2">G7-$B$5</f>
        <v>4977260.5166666666</v>
      </c>
      <c r="I7" s="7"/>
      <c r="K7" s="7"/>
    </row>
    <row r="8" spans="1:11" ht="15" thickBot="1" x14ac:dyDescent="0.35">
      <c r="A8" s="15" t="s">
        <v>12</v>
      </c>
      <c r="B8" s="36">
        <v>5</v>
      </c>
      <c r="D8" s="16" t="s">
        <v>23</v>
      </c>
      <c r="E8" s="4">
        <f xml:space="preserve"> VLOOKUP(D8,channel_data!$A$1:$E$101,5,FALSE)</f>
        <v>57623428.009009011</v>
      </c>
      <c r="F8" s="4">
        <f t="shared" si="0"/>
        <v>1152468.5601801802</v>
      </c>
      <c r="G8" s="4">
        <f t="shared" si="1"/>
        <v>5762342.8009009007</v>
      </c>
      <c r="H8" s="27">
        <f t="shared" si="2"/>
        <v>4762342.8009009007</v>
      </c>
      <c r="I8" s="7"/>
      <c r="K8" s="7"/>
    </row>
    <row r="9" spans="1:11" x14ac:dyDescent="0.3">
      <c r="D9" s="16" t="s">
        <v>29</v>
      </c>
      <c r="E9" s="4">
        <f xml:space="preserve"> VLOOKUP(D9,channel_data!$A$1:$E$101,5,FALSE)</f>
        <v>27915447.949640289</v>
      </c>
      <c r="F9" s="4">
        <f t="shared" si="0"/>
        <v>558308.9589928058</v>
      </c>
      <c r="G9" s="4">
        <f t="shared" si="1"/>
        <v>2791544.794964029</v>
      </c>
      <c r="H9" s="27">
        <f t="shared" si="2"/>
        <v>1791544.794964029</v>
      </c>
      <c r="I9" s="7"/>
      <c r="K9" s="7"/>
    </row>
    <row r="10" spans="1:11" x14ac:dyDescent="0.3">
      <c r="D10" s="16" t="s">
        <v>26</v>
      </c>
      <c r="E10" s="4">
        <f xml:space="preserve"> VLOOKUP(D10,channel_data!$A$1:$E$101,5,FALSE)</f>
        <v>23432675.55585831</v>
      </c>
      <c r="F10" s="4">
        <f t="shared" si="0"/>
        <v>468653.5111171662</v>
      </c>
      <c r="G10" s="4">
        <f t="shared" si="1"/>
        <v>2343267.5555858309</v>
      </c>
      <c r="H10" s="27">
        <f t="shared" si="2"/>
        <v>1343267.5555858309</v>
      </c>
      <c r="I10" s="7"/>
      <c r="K10" s="7"/>
    </row>
    <row r="11" spans="1:11" x14ac:dyDescent="0.3">
      <c r="D11" s="16" t="s">
        <v>76</v>
      </c>
      <c r="E11" s="4">
        <f xml:space="preserve"> VLOOKUP(D11,channel_data!$A$1:$E$101,5,FALSE)</f>
        <v>22272125.857142858</v>
      </c>
      <c r="F11" s="4">
        <f t="shared" si="0"/>
        <v>445442.51714285719</v>
      </c>
      <c r="G11" s="4">
        <f t="shared" si="1"/>
        <v>2227212.5857142862</v>
      </c>
      <c r="H11" s="27">
        <f t="shared" si="2"/>
        <v>1227212.5857142862</v>
      </c>
      <c r="I11" s="7"/>
      <c r="K11" s="7"/>
    </row>
    <row r="12" spans="1:11" x14ac:dyDescent="0.3">
      <c r="D12" s="16" t="s">
        <v>71</v>
      </c>
      <c r="E12" s="4">
        <f xml:space="preserve"> VLOOKUP(D12,channel_data!$A$1:$E$101,5,FALSE)</f>
        <v>21907568.463022508</v>
      </c>
      <c r="F12" s="4">
        <f t="shared" si="0"/>
        <v>438151.36926045018</v>
      </c>
      <c r="G12" s="4">
        <f t="shared" si="1"/>
        <v>2190756.8463022509</v>
      </c>
      <c r="H12" s="27">
        <f t="shared" si="2"/>
        <v>1190756.8463022509</v>
      </c>
      <c r="I12" s="7"/>
      <c r="K12" s="7"/>
    </row>
    <row r="13" spans="1:11" x14ac:dyDescent="0.3">
      <c r="D13" s="40" t="s">
        <v>89</v>
      </c>
      <c r="E13" s="4">
        <f xml:space="preserve"> VLOOKUP(D13,channel_data!$A$1:$E$101,5,FALSE)</f>
        <v>20015295.639784947</v>
      </c>
      <c r="F13" s="4">
        <f t="shared" si="0"/>
        <v>400305.91279569897</v>
      </c>
      <c r="G13" s="4">
        <f t="shared" si="1"/>
        <v>2001529.5639784948</v>
      </c>
      <c r="H13" s="27">
        <f t="shared" si="2"/>
        <v>1001529.5639784948</v>
      </c>
      <c r="I13" s="7"/>
      <c r="K13" s="7"/>
    </row>
    <row r="14" spans="1:11" x14ac:dyDescent="0.3">
      <c r="D14" s="16" t="s">
        <v>27</v>
      </c>
      <c r="E14" s="4">
        <f xml:space="preserve"> VLOOKUP(D14,channel_data!$A$1:$E$101,5,FALSE)</f>
        <v>17338308.593123209</v>
      </c>
      <c r="F14" s="4">
        <f t="shared" si="0"/>
        <v>346766.17186246417</v>
      </c>
      <c r="G14" s="4">
        <f t="shared" si="1"/>
        <v>1733830.8593123208</v>
      </c>
      <c r="H14" s="27">
        <f t="shared" si="2"/>
        <v>733830.85931232083</v>
      </c>
      <c r="I14" s="7"/>
      <c r="K14" s="7"/>
    </row>
    <row r="15" spans="1:11" ht="15" thickBot="1" x14ac:dyDescent="0.35">
      <c r="D15" s="17" t="s">
        <v>49</v>
      </c>
      <c r="E15" s="4">
        <f xml:space="preserve"> VLOOKUP(D15,channel_data!$A$1:$E$101,5,FALSE)</f>
        <v>15688204.876033058</v>
      </c>
      <c r="F15" s="11">
        <f t="shared" si="0"/>
        <v>313764.09752066119</v>
      </c>
      <c r="G15" s="11">
        <f t="shared" si="1"/>
        <v>1568820.4876033058</v>
      </c>
      <c r="H15" s="28">
        <f>G15-$B$5</f>
        <v>568820.48760330584</v>
      </c>
      <c r="I15" s="7"/>
      <c r="K15" s="7"/>
    </row>
    <row r="18" spans="1:8" ht="14.4" customHeight="1" x14ac:dyDescent="0.3">
      <c r="A18" s="42" t="s">
        <v>132</v>
      </c>
      <c r="B18" s="42"/>
      <c r="C18" s="42"/>
      <c r="D18" s="42"/>
      <c r="E18" s="42"/>
      <c r="F18" s="42"/>
      <c r="G18" s="42"/>
      <c r="H18" s="42"/>
    </row>
    <row r="19" spans="1:8" x14ac:dyDescent="0.3">
      <c r="A19" s="42"/>
      <c r="B19" s="42"/>
      <c r="C19" s="42"/>
      <c r="D19" s="42"/>
      <c r="E19" s="42"/>
      <c r="F19" s="42"/>
      <c r="G19" s="42"/>
      <c r="H19" s="42"/>
    </row>
    <row r="20" spans="1:8" x14ac:dyDescent="0.3">
      <c r="A20" s="42"/>
      <c r="B20" s="42"/>
      <c r="C20" s="42"/>
      <c r="D20" s="42"/>
      <c r="E20" s="42"/>
      <c r="F20" s="42"/>
      <c r="G20" s="42"/>
      <c r="H20" s="42"/>
    </row>
    <row r="21" spans="1:8" x14ac:dyDescent="0.3">
      <c r="A21" s="42"/>
      <c r="B21" s="42"/>
      <c r="C21" s="42"/>
      <c r="D21" s="42"/>
      <c r="E21" s="42"/>
      <c r="F21" s="42"/>
      <c r="G21" s="42"/>
      <c r="H21" s="42"/>
    </row>
  </sheetData>
  <mergeCells count="2">
    <mergeCell ref="A1:K3"/>
    <mergeCell ref="A18:H21"/>
  </mergeCells>
  <conditionalFormatting sqref="H6:H15">
    <cfRule type="top10" dxfId="29" priority="1" rank="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22F56-F6BC-4D25-9343-21EDD3C29F0F}">
  <dimension ref="A1:K20"/>
  <sheetViews>
    <sheetView workbookViewId="0">
      <selection activeCell="E25" sqref="E25"/>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4.109375" bestFit="1" customWidth="1"/>
  </cols>
  <sheetData>
    <row r="1" spans="1:11" x14ac:dyDescent="0.3">
      <c r="A1" s="41" t="s">
        <v>121</v>
      </c>
      <c r="B1" s="41"/>
      <c r="C1" s="41"/>
      <c r="D1" s="41"/>
      <c r="E1" s="41"/>
      <c r="F1" s="41"/>
      <c r="G1" s="41"/>
      <c r="H1" s="41"/>
      <c r="I1" s="41"/>
      <c r="J1" s="41"/>
      <c r="K1" s="41"/>
    </row>
    <row r="2" spans="1:11" x14ac:dyDescent="0.3">
      <c r="A2" s="41"/>
      <c r="B2" s="41"/>
      <c r="C2" s="41"/>
      <c r="D2" s="41"/>
      <c r="E2" s="41"/>
      <c r="F2" s="41"/>
      <c r="G2" s="41"/>
      <c r="H2" s="41"/>
      <c r="I2" s="41"/>
      <c r="J2" s="41"/>
      <c r="K2" s="41"/>
    </row>
    <row r="3" spans="1:11" x14ac:dyDescent="0.3">
      <c r="A3" s="41"/>
      <c r="B3" s="41"/>
      <c r="C3" s="41"/>
      <c r="D3" s="41"/>
      <c r="E3" s="41"/>
      <c r="F3" s="41"/>
      <c r="G3" s="41"/>
      <c r="H3" s="41"/>
      <c r="I3" s="41"/>
      <c r="J3" s="41"/>
      <c r="K3" s="41"/>
    </row>
    <row r="4" spans="1:11" ht="15" thickBot="1" x14ac:dyDescent="0.35"/>
    <row r="5" spans="1:11" x14ac:dyDescent="0.3">
      <c r="A5" s="12" t="s">
        <v>9</v>
      </c>
      <c r="B5" s="37">
        <v>100000</v>
      </c>
      <c r="D5" s="22" t="s">
        <v>14</v>
      </c>
      <c r="E5" s="9" t="s">
        <v>117</v>
      </c>
      <c r="F5" s="9" t="s">
        <v>118</v>
      </c>
      <c r="G5" s="9" t="s">
        <v>119</v>
      </c>
      <c r="H5" s="10" t="s">
        <v>120</v>
      </c>
    </row>
    <row r="6" spans="1:11" x14ac:dyDescent="0.3">
      <c r="A6" s="13" t="s">
        <v>10</v>
      </c>
      <c r="B6" s="14" t="s">
        <v>129</v>
      </c>
      <c r="D6" s="16" t="s">
        <v>19</v>
      </c>
      <c r="E6" s="4">
        <f xml:space="preserve"> VLOOKUP(D6,channel_data!$A$1:$E$101,5,FALSE)</f>
        <v>6920949.5820238842</v>
      </c>
      <c r="F6" s="4">
        <f xml:space="preserve"> $B$7 *E6</f>
        <v>138418.99164047767</v>
      </c>
      <c r="G6" s="4">
        <f xml:space="preserve"> $B$8 * F6</f>
        <v>692094.95820238837</v>
      </c>
      <c r="H6" s="25">
        <f>G6-$B$5</f>
        <v>592094.95820238837</v>
      </c>
      <c r="I6" s="7"/>
      <c r="K6" s="7"/>
    </row>
    <row r="7" spans="1:11" x14ac:dyDescent="0.3">
      <c r="A7" s="13" t="s">
        <v>11</v>
      </c>
      <c r="B7" s="39">
        <v>0.02</v>
      </c>
      <c r="D7" s="16" t="s">
        <v>20</v>
      </c>
      <c r="E7" s="4">
        <f xml:space="preserve"> VLOOKUP(D7,channel_data!$A$1:$E$101,5,FALSE)</f>
        <v>5337638.7139001349</v>
      </c>
      <c r="F7" s="4">
        <f t="shared" ref="F7:F15" si="0" xml:space="preserve"> $B$7 *E7</f>
        <v>106752.7742780027</v>
      </c>
      <c r="G7" s="4">
        <f t="shared" ref="G7:G15" si="1" xml:space="preserve"> $B$8 * F7</f>
        <v>533763.87139001349</v>
      </c>
      <c r="H7" s="25">
        <f t="shared" ref="H7:H15" si="2">G7-$B$5</f>
        <v>433763.87139001349</v>
      </c>
      <c r="I7" s="7"/>
      <c r="K7" s="7"/>
    </row>
    <row r="8" spans="1:11" ht="15" thickBot="1" x14ac:dyDescent="0.35">
      <c r="A8" s="15" t="s">
        <v>12</v>
      </c>
      <c r="B8" s="36">
        <v>5</v>
      </c>
      <c r="D8" s="16" t="s">
        <v>24</v>
      </c>
      <c r="E8" s="4">
        <f xml:space="preserve"> VLOOKUP(D8,channel_data!$A$1:$E$101,5,FALSE)</f>
        <v>11153151.17608173</v>
      </c>
      <c r="F8" s="4">
        <f t="shared" si="0"/>
        <v>223063.0235216346</v>
      </c>
      <c r="G8" s="4">
        <f t="shared" si="1"/>
        <v>1115315.1176081731</v>
      </c>
      <c r="H8" s="25">
        <f t="shared" si="2"/>
        <v>1015315.1176081731</v>
      </c>
      <c r="I8" s="7"/>
      <c r="K8" s="7"/>
    </row>
    <row r="9" spans="1:11" x14ac:dyDescent="0.3">
      <c r="D9" s="16" t="s">
        <v>21</v>
      </c>
      <c r="E9" s="4">
        <f xml:space="preserve"> VLOOKUP(D9,channel_data!$A$1:$E$101,5,FALSE)</f>
        <v>4804364.8306709267</v>
      </c>
      <c r="F9" s="4">
        <f t="shared" si="0"/>
        <v>96087.296613418541</v>
      </c>
      <c r="G9" s="4">
        <f t="shared" si="1"/>
        <v>480436.48306709272</v>
      </c>
      <c r="H9" s="25">
        <f t="shared" si="2"/>
        <v>380436.48306709272</v>
      </c>
      <c r="I9" s="7"/>
      <c r="K9" s="7"/>
    </row>
    <row r="10" spans="1:11" x14ac:dyDescent="0.3">
      <c r="D10" s="16" t="s">
        <v>22</v>
      </c>
      <c r="E10" s="4">
        <f xml:space="preserve"> VLOOKUP(D10,channel_data!$A$1:$E$101,5,FALSE)</f>
        <v>2374429.796872532</v>
      </c>
      <c r="F10" s="4">
        <f t="shared" si="0"/>
        <v>47488.595937450642</v>
      </c>
      <c r="G10" s="4">
        <f t="shared" si="1"/>
        <v>237442.97968725322</v>
      </c>
      <c r="H10" s="25">
        <f t="shared" si="2"/>
        <v>137442.97968725322</v>
      </c>
      <c r="I10" s="7"/>
      <c r="K10" s="7"/>
    </row>
    <row r="11" spans="1:11" x14ac:dyDescent="0.3">
      <c r="D11" s="16" t="s">
        <v>23</v>
      </c>
      <c r="E11" s="4">
        <f xml:space="preserve"> VLOOKUP(D11,channel_data!$A$1:$E$101,5,FALSE)</f>
        <v>57623428.009009011</v>
      </c>
      <c r="F11" s="4">
        <f t="shared" si="0"/>
        <v>1152468.5601801802</v>
      </c>
      <c r="G11" s="4">
        <f t="shared" si="1"/>
        <v>5762342.8009009007</v>
      </c>
      <c r="H11" s="25">
        <f t="shared" si="2"/>
        <v>5662342.8009009007</v>
      </c>
      <c r="I11" s="7"/>
      <c r="K11" s="7"/>
    </row>
    <row r="12" spans="1:11" x14ac:dyDescent="0.3">
      <c r="D12" s="16" t="s">
        <v>27</v>
      </c>
      <c r="E12" s="4">
        <f xml:space="preserve"> VLOOKUP(D12,channel_data!$A$1:$E$101,5,FALSE)</f>
        <v>17338308.593123209</v>
      </c>
      <c r="F12" s="4">
        <f t="shared" si="0"/>
        <v>346766.17186246417</v>
      </c>
      <c r="G12" s="4">
        <f t="shared" si="1"/>
        <v>1733830.8593123208</v>
      </c>
      <c r="H12" s="25">
        <f t="shared" si="2"/>
        <v>1633830.8593123208</v>
      </c>
      <c r="I12" s="7"/>
      <c r="K12" s="7"/>
    </row>
    <row r="13" spans="1:11" x14ac:dyDescent="0.3">
      <c r="D13" s="16" t="s">
        <v>25</v>
      </c>
      <c r="E13" s="4">
        <f xml:space="preserve"> VLOOKUP(D13,channel_data!$A$1:$E$101,5,FALSE)</f>
        <v>1500017.8768301185</v>
      </c>
      <c r="F13" s="4">
        <f t="shared" si="0"/>
        <v>30000.357536602369</v>
      </c>
      <c r="G13" s="4">
        <f t="shared" si="1"/>
        <v>150001.78768301185</v>
      </c>
      <c r="H13" s="25">
        <f t="shared" si="2"/>
        <v>50001.787683011848</v>
      </c>
      <c r="I13" s="7"/>
      <c r="K13" s="7"/>
    </row>
    <row r="14" spans="1:11" x14ac:dyDescent="0.3">
      <c r="D14" s="16" t="s">
        <v>37</v>
      </c>
      <c r="E14" s="4">
        <f xml:space="preserve"> VLOOKUP(D14,channel_data!$A$1:$E$101,5,FALSE)</f>
        <v>3123079.0322773461</v>
      </c>
      <c r="F14" s="4">
        <f t="shared" si="0"/>
        <v>62461.580645546921</v>
      </c>
      <c r="G14" s="4">
        <f t="shared" si="1"/>
        <v>312307.90322773461</v>
      </c>
      <c r="H14" s="25">
        <f t="shared" si="2"/>
        <v>212307.90322773461</v>
      </c>
      <c r="I14" s="7"/>
      <c r="K14" s="7"/>
    </row>
    <row r="15" spans="1:11" ht="15" thickBot="1" x14ac:dyDescent="0.35">
      <c r="D15" s="17" t="s">
        <v>28</v>
      </c>
      <c r="E15" s="4">
        <f xml:space="preserve"> VLOOKUP(D15,channel_data!$A$1:$E$101,5,FALSE)</f>
        <v>9826555.063324539</v>
      </c>
      <c r="F15" s="11">
        <f t="shared" si="0"/>
        <v>196531.10126649079</v>
      </c>
      <c r="G15" s="11">
        <f t="shared" si="1"/>
        <v>982655.50633245392</v>
      </c>
      <c r="H15" s="26">
        <f t="shared" si="2"/>
        <v>882655.50633245392</v>
      </c>
      <c r="I15" s="7"/>
      <c r="K15" s="7"/>
    </row>
    <row r="18" spans="1:8" x14ac:dyDescent="0.3">
      <c r="A18" s="42" t="s">
        <v>126</v>
      </c>
      <c r="B18" s="43"/>
      <c r="C18" s="43"/>
      <c r="D18" s="43"/>
      <c r="E18" s="43"/>
      <c r="F18" s="43"/>
      <c r="G18" s="43"/>
      <c r="H18" s="43"/>
    </row>
    <row r="19" spans="1:8" x14ac:dyDescent="0.3">
      <c r="A19" s="43"/>
      <c r="B19" s="43"/>
      <c r="C19" s="43"/>
      <c r="D19" s="43"/>
      <c r="E19" s="43"/>
      <c r="F19" s="43"/>
      <c r="G19" s="43"/>
      <c r="H19" s="43"/>
    </row>
    <row r="20" spans="1:8" x14ac:dyDescent="0.3">
      <c r="A20" s="43"/>
      <c r="B20" s="43"/>
      <c r="C20" s="43"/>
      <c r="D20" s="43"/>
      <c r="E20" s="43"/>
      <c r="F20" s="43"/>
      <c r="G20" s="43"/>
      <c r="H20" s="43"/>
    </row>
  </sheetData>
  <mergeCells count="2">
    <mergeCell ref="A1:K3"/>
    <mergeCell ref="A18:H20"/>
  </mergeCells>
  <conditionalFormatting sqref="H6:H15">
    <cfRule type="top10" dxfId="28" priority="1" rank="4"/>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46A81-52E9-4CC6-AE4B-9BF3C25CF505}">
  <dimension ref="A1:K21"/>
  <sheetViews>
    <sheetView workbookViewId="0">
      <selection activeCell="B8" sqref="B8"/>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2.44140625" bestFit="1" customWidth="1"/>
  </cols>
  <sheetData>
    <row r="1" spans="1:11" x14ac:dyDescent="0.3">
      <c r="A1" s="41" t="s">
        <v>122</v>
      </c>
      <c r="B1" s="41"/>
      <c r="C1" s="41"/>
      <c r="D1" s="41"/>
      <c r="E1" s="41"/>
      <c r="F1" s="41"/>
      <c r="G1" s="41"/>
      <c r="H1" s="41"/>
      <c r="I1" s="41"/>
      <c r="J1" s="41"/>
      <c r="K1" s="41"/>
    </row>
    <row r="2" spans="1:11" x14ac:dyDescent="0.3">
      <c r="A2" s="41"/>
      <c r="B2" s="41"/>
      <c r="C2" s="41"/>
      <c r="D2" s="41"/>
      <c r="E2" s="41"/>
      <c r="F2" s="41"/>
      <c r="G2" s="41"/>
      <c r="H2" s="41"/>
      <c r="I2" s="41"/>
      <c r="J2" s="41"/>
      <c r="K2" s="41"/>
    </row>
    <row r="3" spans="1:11" x14ac:dyDescent="0.3">
      <c r="A3" s="41"/>
      <c r="B3" s="41"/>
      <c r="C3" s="41"/>
      <c r="D3" s="41"/>
      <c r="E3" s="41"/>
      <c r="F3" s="41"/>
      <c r="G3" s="41"/>
      <c r="H3" s="41"/>
      <c r="I3" s="41"/>
      <c r="J3" s="41"/>
      <c r="K3" s="41"/>
    </row>
    <row r="4" spans="1:11" ht="15" thickBot="1" x14ac:dyDescent="0.35"/>
    <row r="5" spans="1:11" x14ac:dyDescent="0.3">
      <c r="A5" s="12" t="s">
        <v>9</v>
      </c>
      <c r="B5" s="37">
        <v>100000</v>
      </c>
      <c r="D5" s="20" t="s">
        <v>14</v>
      </c>
      <c r="E5" s="8" t="s">
        <v>117</v>
      </c>
      <c r="F5" s="9" t="s">
        <v>118</v>
      </c>
      <c r="G5" s="9" t="s">
        <v>119</v>
      </c>
      <c r="H5" s="10" t="s">
        <v>120</v>
      </c>
    </row>
    <row r="6" spans="1:11" x14ac:dyDescent="0.3">
      <c r="A6" s="13" t="s">
        <v>10</v>
      </c>
      <c r="B6" s="35" t="s">
        <v>128</v>
      </c>
      <c r="D6" s="16" t="s">
        <v>78</v>
      </c>
      <c r="E6" s="5">
        <f xml:space="preserve"> VLOOKUP(D6,channel_data!$A$1:$E$101,5,FALSE)</f>
        <v>20550.277923478072</v>
      </c>
      <c r="F6" s="4">
        <f xml:space="preserve"> $B$7 *E6</f>
        <v>411.00555846956144</v>
      </c>
      <c r="G6" s="4">
        <f xml:space="preserve"> $B$8 * F6 * 10</f>
        <v>20550.277923478068</v>
      </c>
      <c r="H6" s="29">
        <f>G6-$B$5</f>
        <v>-79449.722076521924</v>
      </c>
      <c r="I6" s="7"/>
      <c r="K6" s="7"/>
    </row>
    <row r="7" spans="1:11" x14ac:dyDescent="0.3">
      <c r="A7" s="13" t="s">
        <v>11</v>
      </c>
      <c r="B7" s="39">
        <v>0.02</v>
      </c>
      <c r="D7" s="16" t="s">
        <v>104</v>
      </c>
      <c r="E7" s="5">
        <f xml:space="preserve"> VLOOKUP(D7,channel_data!$A$1:$E$101,5,FALSE)</f>
        <v>93082.506444391314</v>
      </c>
      <c r="F7" s="4">
        <f t="shared" ref="F7:F15" si="0" xml:space="preserve"> $B$7 *E7</f>
        <v>1861.6501288878262</v>
      </c>
      <c r="G7" s="4">
        <f t="shared" ref="G7:G15" si="1" xml:space="preserve"> $B$8 * F7 * 10</f>
        <v>93082.506444391314</v>
      </c>
      <c r="H7" s="29">
        <f t="shared" ref="H7:H15" si="2">G7-$B$5</f>
        <v>-6917.4935556086857</v>
      </c>
      <c r="I7" s="7"/>
      <c r="K7" s="7"/>
    </row>
    <row r="8" spans="1:11" ht="15" thickBot="1" x14ac:dyDescent="0.35">
      <c r="A8" s="15" t="s">
        <v>12</v>
      </c>
      <c r="B8" s="36">
        <v>5</v>
      </c>
      <c r="D8" s="16" t="s">
        <v>46</v>
      </c>
      <c r="E8" s="5">
        <f xml:space="preserve"> VLOOKUP(D8,channel_data!$A$1:$E$101,5,FALSE)</f>
        <v>120914.4711914184</v>
      </c>
      <c r="F8" s="4">
        <f t="shared" si="0"/>
        <v>2418.2894238283679</v>
      </c>
      <c r="G8" s="4">
        <f t="shared" si="1"/>
        <v>120914.4711914184</v>
      </c>
      <c r="H8" s="29">
        <f t="shared" si="2"/>
        <v>20914.471191418401</v>
      </c>
      <c r="I8" s="7"/>
      <c r="K8" s="7"/>
    </row>
    <row r="9" spans="1:11" x14ac:dyDescent="0.3">
      <c r="D9" s="16" t="s">
        <v>32</v>
      </c>
      <c r="E9" s="5">
        <f xml:space="preserve"> VLOOKUP(D9,channel_data!$A$1:$E$101,5,FALSE)</f>
        <v>246821.35800425633</v>
      </c>
      <c r="F9" s="4">
        <f t="shared" si="0"/>
        <v>4936.4271600851271</v>
      </c>
      <c r="G9" s="4">
        <f t="shared" si="1"/>
        <v>246821.35800425636</v>
      </c>
      <c r="H9" s="29">
        <f t="shared" si="2"/>
        <v>146821.35800425636</v>
      </c>
      <c r="I9" s="7"/>
      <c r="K9" s="7"/>
    </row>
    <row r="10" spans="1:11" x14ac:dyDescent="0.3">
      <c r="D10" s="16" t="s">
        <v>33</v>
      </c>
      <c r="E10" s="5">
        <f xml:space="preserve"> VLOOKUP(D10,channel_data!$A$1:$E$101,5,FALSE)</f>
        <v>552837.27578283637</v>
      </c>
      <c r="F10" s="4">
        <f t="shared" si="0"/>
        <v>11056.745515656728</v>
      </c>
      <c r="G10" s="4">
        <f t="shared" si="1"/>
        <v>552837.27578283648</v>
      </c>
      <c r="H10" s="29">
        <f t="shared" si="2"/>
        <v>452837.27578283648</v>
      </c>
      <c r="I10" s="7"/>
      <c r="K10" s="7"/>
    </row>
    <row r="11" spans="1:11" x14ac:dyDescent="0.3">
      <c r="D11" s="16" t="s">
        <v>101</v>
      </c>
      <c r="E11" s="5">
        <f xml:space="preserve"> VLOOKUP(D11,channel_data!$A$1:$E$101,5,FALSE)</f>
        <v>507526.13575122482</v>
      </c>
      <c r="F11" s="4">
        <f t="shared" si="0"/>
        <v>10150.522715024497</v>
      </c>
      <c r="G11" s="4">
        <f t="shared" si="1"/>
        <v>507526.13575122488</v>
      </c>
      <c r="H11" s="29">
        <f t="shared" si="2"/>
        <v>407526.13575122488</v>
      </c>
      <c r="I11" s="7"/>
      <c r="K11" s="7"/>
    </row>
    <row r="12" spans="1:11" x14ac:dyDescent="0.3">
      <c r="D12" s="16" t="s">
        <v>111</v>
      </c>
      <c r="E12" s="5">
        <f xml:space="preserve"> VLOOKUP(D12,channel_data!$A$1:$E$101,5,FALSE)</f>
        <v>237782.98496605238</v>
      </c>
      <c r="F12" s="4">
        <f t="shared" si="0"/>
        <v>4755.6596993210478</v>
      </c>
      <c r="G12" s="4">
        <f t="shared" si="1"/>
        <v>237782.98496605241</v>
      </c>
      <c r="H12" s="29">
        <f t="shared" si="2"/>
        <v>137782.98496605241</v>
      </c>
      <c r="I12" s="7"/>
      <c r="K12" s="7"/>
    </row>
    <row r="13" spans="1:11" x14ac:dyDescent="0.3">
      <c r="D13" s="16" t="s">
        <v>69</v>
      </c>
      <c r="E13" s="5">
        <f xml:space="preserve"> VLOOKUP(D13,channel_data!$A$1:$E$101,5,FALSE)</f>
        <v>709342.44164724159</v>
      </c>
      <c r="F13" s="4">
        <f t="shared" si="0"/>
        <v>14186.848832944832</v>
      </c>
      <c r="G13" s="4">
        <f t="shared" si="1"/>
        <v>709342.44164724159</v>
      </c>
      <c r="H13" s="29">
        <f t="shared" si="2"/>
        <v>609342.44164724159</v>
      </c>
      <c r="I13" s="7"/>
      <c r="K13" s="7"/>
    </row>
    <row r="14" spans="1:11" x14ac:dyDescent="0.3">
      <c r="D14" s="16" t="s">
        <v>22</v>
      </c>
      <c r="E14" s="5">
        <f xml:space="preserve"> VLOOKUP(D14,channel_data!$A$1:$E$101,5,FALSE)</f>
        <v>2374429.796872532</v>
      </c>
      <c r="F14" s="4">
        <f t="shared" si="0"/>
        <v>47488.595937450642</v>
      </c>
      <c r="G14" s="4">
        <f t="shared" si="1"/>
        <v>2374429.796872532</v>
      </c>
      <c r="H14" s="29">
        <f t="shared" si="2"/>
        <v>2274429.796872532</v>
      </c>
      <c r="I14" s="7"/>
      <c r="K14" s="7"/>
    </row>
    <row r="15" spans="1:11" ht="15" thickBot="1" x14ac:dyDescent="0.35">
      <c r="D15" s="17" t="s">
        <v>61</v>
      </c>
      <c r="E15" s="5">
        <f xml:space="preserve"> VLOOKUP(D15,channel_data!$A$1:$E$101,5,FALSE)</f>
        <v>424619.20725142496</v>
      </c>
      <c r="F15" s="11">
        <f t="shared" si="0"/>
        <v>8492.3841450284999</v>
      </c>
      <c r="G15" s="4">
        <f t="shared" si="1"/>
        <v>424619.20725142496</v>
      </c>
      <c r="H15" s="30">
        <f t="shared" si="2"/>
        <v>324619.20725142496</v>
      </c>
      <c r="I15" s="7"/>
      <c r="K15" s="7"/>
    </row>
    <row r="18" spans="1:8" ht="14.4" customHeight="1" x14ac:dyDescent="0.3">
      <c r="A18" s="44" t="s">
        <v>125</v>
      </c>
      <c r="B18" s="44"/>
      <c r="C18" s="44"/>
      <c r="D18" s="44"/>
      <c r="E18" s="44"/>
      <c r="F18" s="44"/>
      <c r="G18" s="44"/>
      <c r="H18" s="44"/>
    </row>
    <row r="19" spans="1:8" x14ac:dyDescent="0.3">
      <c r="A19" s="44"/>
      <c r="B19" s="44"/>
      <c r="C19" s="44"/>
      <c r="D19" s="44"/>
      <c r="E19" s="44"/>
      <c r="F19" s="44"/>
      <c r="G19" s="44"/>
      <c r="H19" s="44"/>
    </row>
    <row r="20" spans="1:8" x14ac:dyDescent="0.3">
      <c r="A20" s="44"/>
      <c r="B20" s="44"/>
      <c r="C20" s="44"/>
      <c r="D20" s="44"/>
      <c r="E20" s="44"/>
      <c r="F20" s="44"/>
      <c r="G20" s="44"/>
      <c r="H20" s="44"/>
    </row>
    <row r="21" spans="1:8" x14ac:dyDescent="0.3">
      <c r="A21" s="44"/>
      <c r="B21" s="44"/>
      <c r="C21" s="44"/>
      <c r="D21" s="44"/>
      <c r="E21" s="44"/>
      <c r="F21" s="44"/>
      <c r="G21" s="44"/>
      <c r="H21" s="44"/>
    </row>
  </sheetData>
  <mergeCells count="2">
    <mergeCell ref="A1:K3"/>
    <mergeCell ref="A18:H21"/>
  </mergeCells>
  <conditionalFormatting sqref="H6:H15">
    <cfRule type="top10" dxfId="27" priority="1" rank="4"/>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08028-6944-48C0-9E06-EE32B2387532}">
  <dimension ref="A1:K21"/>
  <sheetViews>
    <sheetView workbookViewId="0">
      <selection activeCell="F22" sqref="F22"/>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4.109375" bestFit="1" customWidth="1"/>
  </cols>
  <sheetData>
    <row r="1" spans="1:11" x14ac:dyDescent="0.3">
      <c r="A1" s="41" t="s">
        <v>124</v>
      </c>
      <c r="B1" s="41"/>
      <c r="C1" s="41"/>
      <c r="D1" s="41"/>
      <c r="E1" s="41"/>
      <c r="F1" s="41"/>
      <c r="G1" s="41"/>
      <c r="H1" s="41"/>
      <c r="I1" s="41"/>
      <c r="J1" s="41"/>
      <c r="K1" s="41"/>
    </row>
    <row r="2" spans="1:11" x14ac:dyDescent="0.3">
      <c r="A2" s="41"/>
      <c r="B2" s="41"/>
      <c r="C2" s="41"/>
      <c r="D2" s="41"/>
      <c r="E2" s="41"/>
      <c r="F2" s="41"/>
      <c r="G2" s="41"/>
      <c r="H2" s="41"/>
      <c r="I2" s="41"/>
      <c r="J2" s="41"/>
      <c r="K2" s="41"/>
    </row>
    <row r="3" spans="1:11" x14ac:dyDescent="0.3">
      <c r="A3" s="41"/>
      <c r="B3" s="41"/>
      <c r="C3" s="41"/>
      <c r="D3" s="41"/>
      <c r="E3" s="41"/>
      <c r="F3" s="41"/>
      <c r="G3" s="41"/>
      <c r="H3" s="41"/>
      <c r="I3" s="41"/>
      <c r="J3" s="41"/>
      <c r="K3" s="41"/>
    </row>
    <row r="4" spans="1:11" ht="15" thickBot="1" x14ac:dyDescent="0.35"/>
    <row r="5" spans="1:11" x14ac:dyDescent="0.3">
      <c r="A5" s="12" t="s">
        <v>9</v>
      </c>
      <c r="B5" s="37">
        <v>100000</v>
      </c>
      <c r="D5" s="6" t="s">
        <v>14</v>
      </c>
      <c r="E5" s="6" t="s">
        <v>117</v>
      </c>
      <c r="F5" s="6" t="s">
        <v>118</v>
      </c>
      <c r="G5" s="6" t="s">
        <v>119</v>
      </c>
      <c r="H5" s="6" t="s">
        <v>120</v>
      </c>
    </row>
    <row r="6" spans="1:11" x14ac:dyDescent="0.3">
      <c r="A6" s="13" t="s">
        <v>10</v>
      </c>
      <c r="B6" s="14" t="s">
        <v>13</v>
      </c>
      <c r="D6" s="21" t="s">
        <v>20</v>
      </c>
      <c r="E6" s="4">
        <f xml:space="preserve"> VLOOKUP(D6,channel_data!$A$1:$E$101,5,FALSE)</f>
        <v>5337638.7139001349</v>
      </c>
      <c r="F6" s="4">
        <f xml:space="preserve"> $B$7 *E6</f>
        <v>106752.7742780027</v>
      </c>
      <c r="G6" s="4">
        <f xml:space="preserve"> $B$8 * F6</f>
        <v>533763.87139001349</v>
      </c>
      <c r="H6" s="34">
        <f>G6-$B$5</f>
        <v>433763.87139001349</v>
      </c>
      <c r="I6" s="7"/>
      <c r="K6" s="7"/>
    </row>
    <row r="7" spans="1:11" x14ac:dyDescent="0.3">
      <c r="A7" s="13" t="s">
        <v>11</v>
      </c>
      <c r="B7" s="39">
        <v>0.02</v>
      </c>
      <c r="D7" s="21" t="s">
        <v>24</v>
      </c>
      <c r="E7" s="4">
        <f xml:space="preserve"> VLOOKUP(D7,channel_data!$A$1:$E$101,5,FALSE)</f>
        <v>11153151.17608173</v>
      </c>
      <c r="F7" s="4">
        <f t="shared" ref="F7:F15" si="0" xml:space="preserve"> $B$7 *E7</f>
        <v>223063.0235216346</v>
      </c>
      <c r="G7" s="4">
        <f t="shared" ref="G7:G15" si="1" xml:space="preserve"> $B$8 * F7</f>
        <v>1115315.1176081731</v>
      </c>
      <c r="H7" s="34">
        <f t="shared" ref="H7:H15" si="2">G7-$B$5</f>
        <v>1015315.1176081731</v>
      </c>
      <c r="I7" s="7"/>
      <c r="K7" s="7"/>
    </row>
    <row r="8" spans="1:11" ht="15" thickBot="1" x14ac:dyDescent="0.35">
      <c r="A8" s="15" t="s">
        <v>12</v>
      </c>
      <c r="B8" s="36">
        <v>5</v>
      </c>
      <c r="D8" s="21" t="s">
        <v>22</v>
      </c>
      <c r="E8" s="4">
        <f xml:space="preserve"> VLOOKUP(D8,channel_data!$A$1:$E$101,5,FALSE)</f>
        <v>2374429.796872532</v>
      </c>
      <c r="F8" s="4">
        <f t="shared" si="0"/>
        <v>47488.595937450642</v>
      </c>
      <c r="G8" s="4">
        <f t="shared" si="1"/>
        <v>237442.97968725322</v>
      </c>
      <c r="H8" s="34">
        <f t="shared" si="2"/>
        <v>137442.97968725322</v>
      </c>
      <c r="I8" s="7"/>
      <c r="K8" s="7"/>
    </row>
    <row r="9" spans="1:11" x14ac:dyDescent="0.3">
      <c r="D9" s="21" t="s">
        <v>50</v>
      </c>
      <c r="E9" s="4">
        <f xml:space="preserve"> VLOOKUP(D9,channel_data!$A$1:$E$101,5,FALSE)</f>
        <v>12982345.55616943</v>
      </c>
      <c r="F9" s="4">
        <f t="shared" si="0"/>
        <v>259646.91112338859</v>
      </c>
      <c r="G9" s="4">
        <f t="shared" si="1"/>
        <v>1298234.5556169429</v>
      </c>
      <c r="H9" s="34">
        <f t="shared" si="2"/>
        <v>1198234.5556169429</v>
      </c>
      <c r="I9" s="7"/>
      <c r="K9" s="7"/>
    </row>
    <row r="10" spans="1:11" x14ac:dyDescent="0.3">
      <c r="D10" s="21" t="s">
        <v>35</v>
      </c>
      <c r="E10" s="4">
        <f xml:space="preserve"> VLOOKUP(D10,channel_data!$A$1:$E$101,5,FALSE)</f>
        <v>2931106.0123976092</v>
      </c>
      <c r="F10" s="4">
        <f t="shared" si="0"/>
        <v>58622.120247952182</v>
      </c>
      <c r="G10" s="4">
        <f t="shared" si="1"/>
        <v>293110.60123976093</v>
      </c>
      <c r="H10" s="34">
        <f t="shared" si="2"/>
        <v>193110.60123976093</v>
      </c>
      <c r="I10" s="7"/>
      <c r="K10" s="7"/>
    </row>
    <row r="11" spans="1:11" x14ac:dyDescent="0.3">
      <c r="D11" s="21" t="s">
        <v>23</v>
      </c>
      <c r="E11" s="4">
        <f xml:space="preserve"> VLOOKUP(D11,channel_data!$A$1:$E$101,5,FALSE)</f>
        <v>57623428.009009011</v>
      </c>
      <c r="F11" s="4">
        <f t="shared" si="0"/>
        <v>1152468.5601801802</v>
      </c>
      <c r="G11" s="4">
        <f t="shared" si="1"/>
        <v>5762342.8009009007</v>
      </c>
      <c r="H11" s="34">
        <f t="shared" si="2"/>
        <v>5662342.8009009007</v>
      </c>
      <c r="I11" s="7"/>
      <c r="K11" s="7"/>
    </row>
    <row r="12" spans="1:11" x14ac:dyDescent="0.3">
      <c r="D12" s="21" t="s">
        <v>41</v>
      </c>
      <c r="E12" s="4">
        <f xml:space="preserve"> VLOOKUP(D12,channel_data!$A$1:$E$101,5,FALSE)</f>
        <v>4277390.7962382445</v>
      </c>
      <c r="F12" s="4">
        <f t="shared" si="0"/>
        <v>85547.815924764887</v>
      </c>
      <c r="G12" s="4">
        <f t="shared" si="1"/>
        <v>427739.07962382445</v>
      </c>
      <c r="H12" s="34">
        <f t="shared" si="2"/>
        <v>327739.07962382445</v>
      </c>
      <c r="I12" s="7"/>
      <c r="K12" s="7"/>
    </row>
    <row r="13" spans="1:11" x14ac:dyDescent="0.3">
      <c r="D13" s="21" t="s">
        <v>28</v>
      </c>
      <c r="E13" s="4">
        <f xml:space="preserve"> VLOOKUP(D13,channel_data!$A$1:$E$101,5,FALSE)</f>
        <v>9826555.063324539</v>
      </c>
      <c r="F13" s="4">
        <f t="shared" si="0"/>
        <v>196531.10126649079</v>
      </c>
      <c r="G13" s="4">
        <f t="shared" si="1"/>
        <v>982655.50633245392</v>
      </c>
      <c r="H13" s="34">
        <f t="shared" si="2"/>
        <v>882655.50633245392</v>
      </c>
      <c r="I13" s="7"/>
      <c r="K13" s="7"/>
    </row>
    <row r="14" spans="1:11" x14ac:dyDescent="0.3">
      <c r="D14" s="21" t="s">
        <v>19</v>
      </c>
      <c r="E14" s="4">
        <f xml:space="preserve"> VLOOKUP(D14,channel_data!$A$1:$E$101,5,FALSE)</f>
        <v>6920949.5820238842</v>
      </c>
      <c r="F14" s="4">
        <f t="shared" si="0"/>
        <v>138418.99164047767</v>
      </c>
      <c r="G14" s="4">
        <f t="shared" si="1"/>
        <v>692094.95820238837</v>
      </c>
      <c r="H14" s="34">
        <f t="shared" si="2"/>
        <v>592094.95820238837</v>
      </c>
      <c r="I14" s="7"/>
      <c r="K14" s="7"/>
    </row>
    <row r="15" spans="1:11" x14ac:dyDescent="0.3">
      <c r="D15" s="21" t="s">
        <v>33</v>
      </c>
      <c r="E15" s="4">
        <f xml:space="preserve"> VLOOKUP(D15,channel_data!$A$1:$E$101,5,FALSE)</f>
        <v>552837.27578283637</v>
      </c>
      <c r="F15" s="4">
        <f t="shared" si="0"/>
        <v>11056.745515656728</v>
      </c>
      <c r="G15" s="4">
        <f t="shared" si="1"/>
        <v>55283.727578283644</v>
      </c>
      <c r="H15" s="34">
        <f t="shared" si="2"/>
        <v>-44716.272421716356</v>
      </c>
      <c r="I15" s="7"/>
      <c r="K15" s="7"/>
    </row>
    <row r="18" spans="1:8" ht="14.4" customHeight="1" x14ac:dyDescent="0.3">
      <c r="A18" s="44" t="s">
        <v>131</v>
      </c>
      <c r="B18" s="44"/>
      <c r="C18" s="44"/>
      <c r="D18" s="44"/>
      <c r="E18" s="44"/>
      <c r="F18" s="44"/>
      <c r="G18" s="44"/>
      <c r="H18" s="44"/>
    </row>
    <row r="19" spans="1:8" x14ac:dyDescent="0.3">
      <c r="A19" s="44"/>
      <c r="B19" s="44"/>
      <c r="C19" s="44"/>
      <c r="D19" s="44"/>
      <c r="E19" s="44"/>
      <c r="F19" s="44"/>
      <c r="G19" s="44"/>
      <c r="H19" s="44"/>
    </row>
    <row r="20" spans="1:8" x14ac:dyDescent="0.3">
      <c r="A20" s="44"/>
      <c r="B20" s="44"/>
      <c r="C20" s="44"/>
      <c r="D20" s="44"/>
      <c r="E20" s="44"/>
      <c r="F20" s="44"/>
      <c r="G20" s="44"/>
      <c r="H20" s="44"/>
    </row>
    <row r="21" spans="1:8" x14ac:dyDescent="0.3">
      <c r="A21" s="33"/>
      <c r="B21" s="33"/>
      <c r="C21" s="33"/>
      <c r="D21" s="33"/>
      <c r="E21" s="33"/>
      <c r="F21" s="33"/>
      <c r="G21" s="33"/>
      <c r="H21" s="33"/>
    </row>
  </sheetData>
  <mergeCells count="2">
    <mergeCell ref="A1:K3"/>
    <mergeCell ref="A18:H20"/>
  </mergeCells>
  <conditionalFormatting sqref="H6:H15">
    <cfRule type="top10" dxfId="26" priority="1" rank="3"/>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AADC-03F5-4AFC-8048-AC0E7C4E7886}">
  <dimension ref="A1:K21"/>
  <sheetViews>
    <sheetView workbookViewId="0">
      <selection activeCell="A18" sqref="A18:H20"/>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4.109375" bestFit="1" customWidth="1"/>
    <col min="9" max="9" width="15" bestFit="1" customWidth="1"/>
  </cols>
  <sheetData>
    <row r="1" spans="1:11" x14ac:dyDescent="0.3">
      <c r="A1" s="41" t="s">
        <v>135</v>
      </c>
      <c r="B1" s="41"/>
      <c r="C1" s="41"/>
      <c r="D1" s="41"/>
      <c r="E1" s="41"/>
      <c r="F1" s="41"/>
      <c r="G1" s="41"/>
      <c r="H1" s="41"/>
      <c r="I1" s="41"/>
      <c r="J1" s="41"/>
      <c r="K1" s="41"/>
    </row>
    <row r="2" spans="1:11" x14ac:dyDescent="0.3">
      <c r="A2" s="41"/>
      <c r="B2" s="41"/>
      <c r="C2" s="41"/>
      <c r="D2" s="41"/>
      <c r="E2" s="41"/>
      <c r="F2" s="41"/>
      <c r="G2" s="41"/>
      <c r="H2" s="41"/>
      <c r="I2" s="41"/>
      <c r="J2" s="41"/>
      <c r="K2" s="41"/>
    </row>
    <row r="3" spans="1:11" x14ac:dyDescent="0.3">
      <c r="A3" s="41"/>
      <c r="B3" s="41"/>
      <c r="C3" s="41"/>
      <c r="D3" s="41"/>
      <c r="E3" s="41"/>
      <c r="F3" s="41"/>
      <c r="G3" s="41"/>
      <c r="H3" s="41"/>
      <c r="I3" s="41"/>
      <c r="J3" s="41"/>
      <c r="K3" s="41"/>
    </row>
    <row r="4" spans="1:11" ht="15" thickBot="1" x14ac:dyDescent="0.35"/>
    <row r="5" spans="1:11" x14ac:dyDescent="0.3">
      <c r="A5" s="12" t="s">
        <v>9</v>
      </c>
      <c r="B5" s="37">
        <v>100000</v>
      </c>
      <c r="D5" s="6" t="s">
        <v>14</v>
      </c>
      <c r="E5" s="6" t="s">
        <v>117</v>
      </c>
      <c r="F5" s="6" t="s">
        <v>118</v>
      </c>
      <c r="G5" s="6" t="s">
        <v>119</v>
      </c>
      <c r="H5" s="6" t="s">
        <v>120</v>
      </c>
      <c r="I5" s="6" t="s">
        <v>134</v>
      </c>
    </row>
    <row r="6" spans="1:11" x14ac:dyDescent="0.3">
      <c r="A6" s="13" t="s">
        <v>10</v>
      </c>
      <c r="B6" s="14" t="s">
        <v>13</v>
      </c>
      <c r="D6" s="21" t="s">
        <v>19</v>
      </c>
      <c r="E6" s="4">
        <f xml:space="preserve"> VLOOKUP(D6,channel_data!$A$1:$E$101,5,FALSE)</f>
        <v>6920949.5820238842</v>
      </c>
      <c r="F6" s="4">
        <f xml:space="preserve"> $B$7 *E6</f>
        <v>138418.99164047767</v>
      </c>
      <c r="G6" s="4">
        <f xml:space="preserve"> $B$8 * F6</f>
        <v>692094.95820238837</v>
      </c>
      <c r="H6" s="34">
        <f>G6-$B$5</f>
        <v>592094.95820238837</v>
      </c>
      <c r="I6" s="51">
        <f>_xlfn.XLOOKUP(D6,channel_data!A2:A99,channel_data!F2:F99,"error",0)</f>
        <v>0.20598064232213942</v>
      </c>
      <c r="K6" s="7"/>
    </row>
    <row r="7" spans="1:11" x14ac:dyDescent="0.3">
      <c r="A7" s="13" t="s">
        <v>11</v>
      </c>
      <c r="B7" s="39">
        <v>0.02</v>
      </c>
      <c r="D7" s="21" t="s">
        <v>23</v>
      </c>
      <c r="E7" s="4">
        <f xml:space="preserve"> VLOOKUP(D7,channel_data!$A$1:$E$101,5,FALSE)</f>
        <v>57623428.009009011</v>
      </c>
      <c r="F7" s="4">
        <f t="shared" ref="F7:F15" si="0" xml:space="preserve"> $B$7 *E7</f>
        <v>1152468.5601801802</v>
      </c>
      <c r="G7" s="4">
        <f t="shared" ref="G7:G15" si="1" xml:space="preserve"> $B$8 * F7</f>
        <v>5762342.8009009007</v>
      </c>
      <c r="H7" s="34">
        <f>G7-$B$5</f>
        <v>5662342.8009009007</v>
      </c>
      <c r="I7" s="51">
        <f>_xlfn.XLOOKUP(D7,channel_data!A3:A100,channel_data!F3:F100,"error",0)</f>
        <v>2.4731084982407299</v>
      </c>
      <c r="K7" s="7"/>
    </row>
    <row r="8" spans="1:11" ht="15" thickBot="1" x14ac:dyDescent="0.35">
      <c r="A8" s="15" t="s">
        <v>12</v>
      </c>
      <c r="B8" s="36">
        <v>5</v>
      </c>
      <c r="D8" s="21" t="s">
        <v>28</v>
      </c>
      <c r="E8" s="4">
        <f xml:space="preserve"> VLOOKUP(D8,channel_data!$A$1:$E$101,5,FALSE)</f>
        <v>9826555.063324539</v>
      </c>
      <c r="F8" s="4">
        <f t="shared" si="0"/>
        <v>196531.10126649079</v>
      </c>
      <c r="G8" s="4">
        <f t="shared" si="1"/>
        <v>982655.50633245392</v>
      </c>
      <c r="H8" s="34">
        <f>G8-$B$5</f>
        <v>882655.50633245392</v>
      </c>
      <c r="I8" s="51">
        <f>_xlfn.XLOOKUP(D8,channel_data!A4:A101,channel_data!F4:F101,"error",0)</f>
        <v>0.56151743218997363</v>
      </c>
      <c r="K8" s="7"/>
    </row>
    <row r="9" spans="1:11" x14ac:dyDescent="0.3">
      <c r="D9" s="21" t="s">
        <v>29</v>
      </c>
      <c r="E9" s="4">
        <f xml:space="preserve"> VLOOKUP(D9,channel_data!$A$1:$E$101,5,FALSE)</f>
        <v>27915447.949640289</v>
      </c>
      <c r="F9" s="4">
        <f t="shared" si="0"/>
        <v>558308.9589928058</v>
      </c>
      <c r="G9" s="4">
        <f t="shared" si="1"/>
        <v>2791544.794964029</v>
      </c>
      <c r="H9" s="34">
        <f>G9-$B$5</f>
        <v>2691544.794964029</v>
      </c>
      <c r="I9" s="51">
        <f>_xlfn.XLOOKUP(D9,channel_data!A5:A102,channel_data!F5:F102,"error",0)</f>
        <v>1.7126041686895883</v>
      </c>
      <c r="K9" s="7"/>
    </row>
    <row r="10" spans="1:11" x14ac:dyDescent="0.3">
      <c r="D10" s="21" t="s">
        <v>34</v>
      </c>
      <c r="E10" s="4">
        <f xml:space="preserve"> VLOOKUP(D10,channel_data!$A$1:$E$101,5,FALSE)</f>
        <v>6387183.328277356</v>
      </c>
      <c r="F10" s="4">
        <f t="shared" si="0"/>
        <v>127743.66656554713</v>
      </c>
      <c r="G10" s="4">
        <f t="shared" si="1"/>
        <v>638718.33282773569</v>
      </c>
      <c r="H10" s="34">
        <f>G10-$B$5</f>
        <v>538718.33282773569</v>
      </c>
      <c r="I10" s="51">
        <f>_xlfn.XLOOKUP(D10,channel_data!A6:A103,channel_data!F6:F103,"error",0)</f>
        <v>0.45622738059123974</v>
      </c>
      <c r="K10" s="7"/>
    </row>
    <row r="11" spans="1:11" x14ac:dyDescent="0.3">
      <c r="D11" s="21" t="s">
        <v>82</v>
      </c>
      <c r="E11" s="4">
        <f xml:space="preserve"> VLOOKUP(D11,channel_data!$A$1:$E$101,5,FALSE)</f>
        <v>6442100.3934611045</v>
      </c>
      <c r="F11" s="4">
        <f t="shared" si="0"/>
        <v>128842.0078692221</v>
      </c>
      <c r="G11" s="4">
        <f t="shared" si="1"/>
        <v>644210.03934611054</v>
      </c>
      <c r="H11" s="34">
        <f>G11-$B$5</f>
        <v>544210.03934611054</v>
      </c>
      <c r="I11" s="51">
        <f>_xlfn.XLOOKUP(D11,channel_data!A7:A104,channel_data!F7:F104,"error",0)</f>
        <v>0.52374799946838246</v>
      </c>
      <c r="K11" s="7"/>
    </row>
    <row r="12" spans="1:11" x14ac:dyDescent="0.3">
      <c r="D12" s="21" t="s">
        <v>45</v>
      </c>
      <c r="E12" s="4">
        <f xml:space="preserve"> VLOOKUP(D12,channel_data!$A$1:$E$101,5,FALSE)</f>
        <v>1797297.4391385769</v>
      </c>
      <c r="F12" s="4">
        <f t="shared" si="0"/>
        <v>35945.948782771535</v>
      </c>
      <c r="G12" s="4">
        <f t="shared" si="1"/>
        <v>179729.74391385767</v>
      </c>
      <c r="H12" s="34">
        <f>G12-$B$5</f>
        <v>79729.743913857674</v>
      </c>
      <c r="I12" s="51">
        <f>_xlfn.XLOOKUP(D12,channel_data!A8:A105,channel_data!F8:F105,"error",0)</f>
        <v>0.15231334229987939</v>
      </c>
      <c r="K12" s="7"/>
    </row>
    <row r="13" spans="1:11" x14ac:dyDescent="0.3">
      <c r="D13" s="21" t="s">
        <v>49</v>
      </c>
      <c r="E13" s="4">
        <f xml:space="preserve"> VLOOKUP(D13,channel_data!$A$1:$E$101,5,FALSE)</f>
        <v>15688204.876033058</v>
      </c>
      <c r="F13" s="4">
        <f t="shared" si="0"/>
        <v>313764.09752066119</v>
      </c>
      <c r="G13" s="4">
        <f t="shared" si="1"/>
        <v>1568820.4876033058</v>
      </c>
      <c r="H13" s="34">
        <f>G13-$B$5</f>
        <v>1468820.4876033058</v>
      </c>
      <c r="I13" s="51">
        <f>_xlfn.XLOOKUP(D13,channel_data!A9:A106,channel_data!F9:F106,"error",0)</f>
        <v>1.4526115625956535</v>
      </c>
      <c r="K13" s="7"/>
    </row>
    <row r="14" spans="1:11" x14ac:dyDescent="0.3">
      <c r="D14" s="21" t="s">
        <v>44</v>
      </c>
      <c r="E14" s="4">
        <f xml:space="preserve"> VLOOKUP(D14,channel_data!$A$1:$E$101,5,FALSE)</f>
        <v>59772605.166666664</v>
      </c>
      <c r="F14" s="4">
        <f t="shared" si="0"/>
        <v>1195452.1033333333</v>
      </c>
      <c r="G14" s="4">
        <f t="shared" si="1"/>
        <v>5977260.5166666666</v>
      </c>
      <c r="H14" s="34">
        <f>G14-$B$5</f>
        <v>5877260.5166666666</v>
      </c>
      <c r="I14" s="51">
        <f>_xlfn.XLOOKUP(D14,channel_data!A10:A107,channel_data!F10:F107,"error",0)</f>
        <v>5.6389250157232702</v>
      </c>
      <c r="K14" s="7"/>
    </row>
    <row r="15" spans="1:11" x14ac:dyDescent="0.3">
      <c r="D15" s="21" t="s">
        <v>60</v>
      </c>
      <c r="E15" s="4">
        <f xml:space="preserve"> VLOOKUP(D15,channel_data!$A$1:$E$101,5,FALSE)</f>
        <v>763512.92394888704</v>
      </c>
      <c r="F15" s="4">
        <f t="shared" si="0"/>
        <v>15270.258478977741</v>
      </c>
      <c r="G15" s="4">
        <f t="shared" si="1"/>
        <v>76351.292394888704</v>
      </c>
      <c r="H15" s="34">
        <f>G15-$B$5</f>
        <v>-23648.707605111296</v>
      </c>
      <c r="I15" s="51">
        <f>_xlfn.XLOOKUP(D15,channel_data!A11:A108,channel_data!F11:F108,"error",0)</f>
        <v>9.2659335430690173E-2</v>
      </c>
      <c r="K15" s="7"/>
    </row>
    <row r="18" spans="1:8" ht="14.4" customHeight="1" x14ac:dyDescent="0.3">
      <c r="A18" s="42" t="s">
        <v>136</v>
      </c>
      <c r="B18" s="42"/>
      <c r="C18" s="42"/>
      <c r="D18" s="42"/>
      <c r="E18" s="42"/>
      <c r="F18" s="42"/>
      <c r="G18" s="42"/>
      <c r="H18" s="42"/>
    </row>
    <row r="19" spans="1:8" x14ac:dyDescent="0.3">
      <c r="A19" s="42"/>
      <c r="B19" s="42"/>
      <c r="C19" s="42"/>
      <c r="D19" s="42"/>
      <c r="E19" s="42"/>
      <c r="F19" s="42"/>
      <c r="G19" s="42"/>
      <c r="H19" s="42"/>
    </row>
    <row r="20" spans="1:8" x14ac:dyDescent="0.3">
      <c r="A20" s="42"/>
      <c r="B20" s="42"/>
      <c r="C20" s="42"/>
      <c r="D20" s="42"/>
      <c r="E20" s="42"/>
      <c r="F20" s="42"/>
      <c r="G20" s="42"/>
      <c r="H20" s="42"/>
    </row>
    <row r="21" spans="1:8" x14ac:dyDescent="0.3">
      <c r="A21" s="33"/>
      <c r="B21" s="33"/>
      <c r="C21" s="33"/>
      <c r="D21" s="33"/>
      <c r="E21" s="33"/>
      <c r="F21" s="33"/>
      <c r="G21" s="33"/>
      <c r="H21" s="33"/>
    </row>
  </sheetData>
  <mergeCells count="2">
    <mergeCell ref="A1:K3"/>
    <mergeCell ref="A18:H20"/>
  </mergeCells>
  <phoneticPr fontId="4" type="noConversion"/>
  <conditionalFormatting sqref="H6:H15">
    <cfRule type="top10" dxfId="25" priority="2" rank="4"/>
  </conditionalFormatting>
  <conditionalFormatting sqref="I6:I15">
    <cfRule type="top10" dxfId="24" priority="1" rank="4"/>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6718D-7568-4F7C-BAC2-F06B0FB6EA5A}">
  <dimension ref="A1:K21"/>
  <sheetViews>
    <sheetView topLeftCell="A4" workbookViewId="0">
      <selection activeCell="A21" sqref="A21"/>
    </sheetView>
  </sheetViews>
  <sheetFormatPr defaultRowHeight="14.4" x14ac:dyDescent="0.3"/>
  <cols>
    <col min="1" max="1" width="14.109375" bestFit="1" customWidth="1"/>
    <col min="2" max="2" width="16.44140625" bestFit="1" customWidth="1"/>
    <col min="4" max="4" width="16.88671875" bestFit="1" customWidth="1"/>
    <col min="5" max="5" width="13.44140625" bestFit="1" customWidth="1"/>
    <col min="6" max="6" width="18.21875" bestFit="1" customWidth="1"/>
    <col min="7" max="7" width="15.77734375" bestFit="1" customWidth="1"/>
    <col min="8" max="8" width="14.109375" bestFit="1" customWidth="1"/>
    <col min="9" max="9" width="15" bestFit="1" customWidth="1"/>
  </cols>
  <sheetData>
    <row r="1" spans="1:11" x14ac:dyDescent="0.3">
      <c r="A1" s="41" t="s">
        <v>137</v>
      </c>
      <c r="B1" s="41"/>
      <c r="C1" s="41"/>
      <c r="D1" s="41"/>
      <c r="E1" s="41"/>
      <c r="F1" s="41"/>
      <c r="G1" s="41"/>
      <c r="H1" s="41"/>
      <c r="I1" s="41"/>
      <c r="J1" s="41"/>
      <c r="K1" s="41"/>
    </row>
    <row r="2" spans="1:11" x14ac:dyDescent="0.3">
      <c r="A2" s="41"/>
      <c r="B2" s="41"/>
      <c r="C2" s="41"/>
      <c r="D2" s="41"/>
      <c r="E2" s="41"/>
      <c r="F2" s="41"/>
      <c r="G2" s="41"/>
      <c r="H2" s="41"/>
      <c r="I2" s="41"/>
      <c r="J2" s="41"/>
      <c r="K2" s="41"/>
    </row>
    <row r="3" spans="1:11" x14ac:dyDescent="0.3">
      <c r="A3" s="41"/>
      <c r="B3" s="41"/>
      <c r="C3" s="41"/>
      <c r="D3" s="41"/>
      <c r="E3" s="41"/>
      <c r="F3" s="41"/>
      <c r="G3" s="41"/>
      <c r="H3" s="41"/>
      <c r="I3" s="41"/>
      <c r="J3" s="41"/>
      <c r="K3" s="41"/>
    </row>
    <row r="4" spans="1:11" ht="15" thickBot="1" x14ac:dyDescent="0.35"/>
    <row r="5" spans="1:11" x14ac:dyDescent="0.3">
      <c r="A5" s="12" t="s">
        <v>9</v>
      </c>
      <c r="B5" s="37">
        <v>100000</v>
      </c>
      <c r="D5" s="6" t="s">
        <v>14</v>
      </c>
      <c r="E5" s="6" t="s">
        <v>117</v>
      </c>
      <c r="F5" s="6" t="s">
        <v>118</v>
      </c>
      <c r="G5" s="6" t="s">
        <v>119</v>
      </c>
      <c r="H5" s="6" t="s">
        <v>120</v>
      </c>
      <c r="I5" s="6" t="s">
        <v>134</v>
      </c>
    </row>
    <row r="6" spans="1:11" x14ac:dyDescent="0.3">
      <c r="A6" s="13" t="s">
        <v>10</v>
      </c>
      <c r="B6" s="14" t="s">
        <v>13</v>
      </c>
      <c r="D6" s="21" t="s">
        <v>20</v>
      </c>
      <c r="E6" s="4">
        <f xml:space="preserve"> VLOOKUP(D6,channel_data!$A$1:$E$101,5,FALSE)</f>
        <v>5337638.7139001349</v>
      </c>
      <c r="F6" s="4">
        <f xml:space="preserve"> $B$7 *E6</f>
        <v>106752.7742780027</v>
      </c>
      <c r="G6" s="4">
        <f xml:space="preserve"> $B$8 * F6</f>
        <v>533763.87139001349</v>
      </c>
      <c r="H6" s="34">
        <f>G6-$B$5</f>
        <v>433763.87139001349</v>
      </c>
      <c r="I6" s="51">
        <f>_xlfn.XLOOKUP(D6,channel_data!A2:A99,channel_data!F2:F99,"error",0)</f>
        <v>0.18663072426224248</v>
      </c>
      <c r="K6" s="7"/>
    </row>
    <row r="7" spans="1:11" x14ac:dyDescent="0.3">
      <c r="A7" s="13" t="s">
        <v>11</v>
      </c>
      <c r="B7" s="39">
        <v>0.02</v>
      </c>
      <c r="D7" s="21" t="s">
        <v>25</v>
      </c>
      <c r="E7" s="4">
        <f xml:space="preserve"> VLOOKUP(D7,channel_data!$A$1:$E$101,5,FALSE)</f>
        <v>1500017.8768301185</v>
      </c>
      <c r="F7" s="4">
        <f t="shared" ref="F7:F15" si="0" xml:space="preserve"> $B$7 *E7</f>
        <v>30000.357536602369</v>
      </c>
      <c r="G7" s="4">
        <f t="shared" ref="G7:G15" si="1" xml:space="preserve"> $B$8 * F7</f>
        <v>150001.78768301185</v>
      </c>
      <c r="H7" s="34">
        <f>G7-$B$5</f>
        <v>50001.787683011848</v>
      </c>
      <c r="I7" s="51">
        <f>_xlfn.XLOOKUP(D7,channel_data!A3:A100,channel_data!F3:F100,"error",0)</f>
        <v>7.9366025229106796E-2</v>
      </c>
      <c r="K7" s="7"/>
    </row>
    <row r="8" spans="1:11" ht="15" thickBot="1" x14ac:dyDescent="0.35">
      <c r="A8" s="15" t="s">
        <v>12</v>
      </c>
      <c r="B8" s="36">
        <v>5</v>
      </c>
      <c r="D8" s="21" t="s">
        <v>38</v>
      </c>
      <c r="E8" s="4">
        <f xml:space="preserve"> VLOOKUP(D8,channel_data!$A$1:$E$101,5,FALSE)</f>
        <v>5073583.2613390926</v>
      </c>
      <c r="F8" s="4">
        <f t="shared" si="0"/>
        <v>101471.66522678186</v>
      </c>
      <c r="G8" s="4">
        <f t="shared" si="1"/>
        <v>507358.32613390929</v>
      </c>
      <c r="H8" s="34">
        <f>G8-$B$5</f>
        <v>407358.32613390929</v>
      </c>
      <c r="I8" s="51">
        <f>_xlfn.XLOOKUP(D8,channel_data!A4:A101,channel_data!F4:F101,"error",0)</f>
        <v>0.34280967982020893</v>
      </c>
      <c r="K8" s="7"/>
    </row>
    <row r="9" spans="1:11" x14ac:dyDescent="0.3">
      <c r="D9" s="21" t="s">
        <v>43</v>
      </c>
      <c r="E9" s="4">
        <f xml:space="preserve"> VLOOKUP(D9,channel_data!$A$1:$E$101,5,FALSE)</f>
        <v>1411785.184370016</v>
      </c>
      <c r="F9" s="4">
        <f t="shared" si="0"/>
        <v>28235.703687400321</v>
      </c>
      <c r="G9" s="4">
        <f t="shared" si="1"/>
        <v>141178.51843700159</v>
      </c>
      <c r="H9" s="34">
        <f>G9-$B$5</f>
        <v>41178.518437001592</v>
      </c>
      <c r="I9" s="51">
        <f>_xlfn.XLOOKUP(D9,channel_data!A5:A102,channel_data!F5:F102,"error",0)</f>
        <v>0.12170561934224276</v>
      </c>
      <c r="K9" s="7"/>
    </row>
    <row r="10" spans="1:11" x14ac:dyDescent="0.3">
      <c r="D10" s="21" t="s">
        <v>48</v>
      </c>
      <c r="E10" s="4">
        <f xml:space="preserve"> VLOOKUP(D10,channel_data!$A$1:$E$101,5,FALSE)</f>
        <v>604280.23739376769</v>
      </c>
      <c r="F10" s="4">
        <f t="shared" si="0"/>
        <v>12085.604747875353</v>
      </c>
      <c r="G10" s="4">
        <f t="shared" si="1"/>
        <v>60428.023739376767</v>
      </c>
      <c r="H10" s="34">
        <f>G10-$B$5</f>
        <v>-39571.976260623233</v>
      </c>
      <c r="I10" s="51">
        <f>_xlfn.XLOOKUP(D10,channel_data!A6:A103,channel_data!F6:F103,"error",0)</f>
        <v>6.2814993492075644E-2</v>
      </c>
      <c r="K10" s="7"/>
    </row>
    <row r="11" spans="1:11" x14ac:dyDescent="0.3">
      <c r="D11" s="21" t="s">
        <v>57</v>
      </c>
      <c r="E11" s="4">
        <f xml:space="preserve"> VLOOKUP(D11,channel_data!$A$1:$E$101,5,FALSE)</f>
        <v>1468595.1966183574</v>
      </c>
      <c r="F11" s="4">
        <f t="shared" si="0"/>
        <v>29371.90393236715</v>
      </c>
      <c r="G11" s="4">
        <f t="shared" si="1"/>
        <v>146859.51966183574</v>
      </c>
      <c r="H11" s="34">
        <f>G11-$B$5</f>
        <v>46859.519661835744</v>
      </c>
      <c r="I11" s="51">
        <f>_xlfn.XLOOKUP(D11,channel_data!A7:A104,channel_data!F7:F104,"error",0)</f>
        <v>0.15690119621990997</v>
      </c>
      <c r="K11" s="7"/>
    </row>
    <row r="12" spans="1:11" x14ac:dyDescent="0.3">
      <c r="D12" s="21" t="s">
        <v>63</v>
      </c>
      <c r="E12" s="4">
        <f xml:space="preserve"> VLOOKUP(D12,channel_data!$A$1:$E$101,5,FALSE)</f>
        <v>1716386.4206807965</v>
      </c>
      <c r="F12" s="4">
        <f t="shared" si="0"/>
        <v>34327.728413615929</v>
      </c>
      <c r="G12" s="4">
        <f t="shared" si="1"/>
        <v>171638.64206807964</v>
      </c>
      <c r="H12" s="34">
        <f>G12-$B$5</f>
        <v>71638.642068079644</v>
      </c>
      <c r="I12" s="51">
        <f>_xlfn.XLOOKUP(D12,channel_data!A8:A105,channel_data!F8:F105,"error",0)</f>
        <v>0.20121763431193393</v>
      </c>
      <c r="K12" s="7"/>
    </row>
    <row r="13" spans="1:11" x14ac:dyDescent="0.3">
      <c r="D13" s="21" t="s">
        <v>62</v>
      </c>
      <c r="E13" s="4">
        <f xml:space="preserve"> VLOOKUP(D13,channel_data!$A$1:$E$101,5,FALSE)</f>
        <v>3243146.6830892144</v>
      </c>
      <c r="F13" s="4">
        <f t="shared" si="0"/>
        <v>64862.933661784286</v>
      </c>
      <c r="G13" s="4">
        <f t="shared" si="1"/>
        <v>324314.66830892145</v>
      </c>
      <c r="H13" s="34">
        <f>G13-$B$5</f>
        <v>224314.66830892145</v>
      </c>
      <c r="I13" s="51">
        <f>_xlfn.XLOOKUP(D13,channel_data!A9:A106,channel_data!F9:F106,"error",0)</f>
        <v>0.38199607574666838</v>
      </c>
      <c r="K13" s="7"/>
    </row>
    <row r="14" spans="1:11" x14ac:dyDescent="0.3">
      <c r="D14" s="21" t="s">
        <v>64</v>
      </c>
      <c r="E14" s="4">
        <f xml:space="preserve"> VLOOKUP(D14,channel_data!$A$1:$E$101,5,FALSE)</f>
        <v>428385.02540690749</v>
      </c>
      <c r="F14" s="4">
        <f t="shared" si="0"/>
        <v>8567.7005081381503</v>
      </c>
      <c r="G14" s="4">
        <f t="shared" si="1"/>
        <v>42838.502540690752</v>
      </c>
      <c r="H14" s="34">
        <f>G14-$B$5</f>
        <v>-57161.497459309248</v>
      </c>
      <c r="I14" s="51">
        <f>_xlfn.XLOOKUP(D14,channel_data!A10:A107,channel_data!F10:F107,"error",0)</f>
        <v>5.6292381788029894E-2</v>
      </c>
      <c r="K14" s="7"/>
    </row>
    <row r="15" spans="1:11" x14ac:dyDescent="0.3">
      <c r="D15" s="21" t="s">
        <v>70</v>
      </c>
      <c r="E15" s="4">
        <f xml:space="preserve"> VLOOKUP(D15,channel_data!$A$1:$E$101,5,FALSE)</f>
        <v>3188848.436567164</v>
      </c>
      <c r="F15" s="4">
        <f t="shared" si="0"/>
        <v>63776.968731343281</v>
      </c>
      <c r="G15" s="4">
        <f t="shared" si="1"/>
        <v>318884.8436567164</v>
      </c>
      <c r="H15" s="34">
        <f>G15-$B$5</f>
        <v>218884.8436567164</v>
      </c>
      <c r="I15" s="51">
        <f>_xlfn.XLOOKUP(D15,channel_data!A11:A108,channel_data!F11:F108,"error",0)</f>
        <v>0.44599278833107187</v>
      </c>
      <c r="K15" s="7"/>
    </row>
    <row r="18" spans="1:8" ht="14.4" customHeight="1" x14ac:dyDescent="0.3">
      <c r="A18" s="42" t="s">
        <v>138</v>
      </c>
      <c r="B18" s="42"/>
      <c r="C18" s="42"/>
      <c r="D18" s="42"/>
      <c r="E18" s="42"/>
      <c r="F18" s="42"/>
      <c r="G18" s="42"/>
      <c r="H18" s="42"/>
    </row>
    <row r="19" spans="1:8" x14ac:dyDescent="0.3">
      <c r="A19" s="42"/>
      <c r="B19" s="42"/>
      <c r="C19" s="42"/>
      <c r="D19" s="42"/>
      <c r="E19" s="42"/>
      <c r="F19" s="42"/>
      <c r="G19" s="42"/>
      <c r="H19" s="42"/>
    </row>
    <row r="20" spans="1:8" x14ac:dyDescent="0.3">
      <c r="A20" s="42"/>
      <c r="B20" s="42"/>
      <c r="C20" s="42"/>
      <c r="D20" s="42"/>
      <c r="E20" s="42"/>
      <c r="F20" s="42"/>
      <c r="G20" s="42"/>
      <c r="H20" s="42"/>
    </row>
    <row r="21" spans="1:8" x14ac:dyDescent="0.3">
      <c r="A21" s="33"/>
      <c r="B21" s="33"/>
      <c r="C21" s="33"/>
      <c r="D21" s="33"/>
      <c r="E21" s="33"/>
      <c r="F21" s="33"/>
      <c r="G21" s="33"/>
      <c r="H21" s="33"/>
    </row>
  </sheetData>
  <mergeCells count="2">
    <mergeCell ref="A1:K3"/>
    <mergeCell ref="A18:H20"/>
  </mergeCells>
  <conditionalFormatting sqref="H6:H15">
    <cfRule type="top10" dxfId="19" priority="2" rank="4"/>
  </conditionalFormatting>
  <conditionalFormatting sqref="I6:I15">
    <cfRule type="top10" dxfId="18" priority="1" rank="4"/>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 y o u t u b e _ d a t a _ v i e w 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 y o u t u b e _ d a t a _ v i e w 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 C o l u m n s \ c h a n n e l _ n a m e < / K e y > < / a : K e y > < a : V a l u e   i : t y p e = " T a b l e W i d g e t B a s e V i e w S t a t e " / > < / a : K e y V a l u e O f D i a g r a m O b j e c t K e y a n y T y p e z b w N T n L X > < a : K e y V a l u e O f D i a g r a m O b j e c t K e y a n y T y p e z b w N T n L X > < a : K e y > < K e y > C o l u m n s \ t o t a l _ s u b s c r i b e r s < / K e y > < / a : K e y > < a : V a l u e   i : t y p e = " T a b l e W i d g e t B a s e V i e w S t a t e " / > < / a : K e y V a l u e O f D i a g r a m O b j e c t K e y a n y T y p e z b w N T n L X > < a : K e y V a l u e O f D i a g r a m O b j e c t K e y a n y T y p e z b w N T n L X > < a : K e y > < K e y > C o l u m n s \ t o t a l _ v i d e o s < / K e y > < / a : K e y > < a : V a l u e   i : t y p e = " T a b l e W i d g e t B a s e V i e w S t a t e " / > < / a : K e y V a l u e O f D i a g r a m O b j e c t K e y a n y T y p e z b w N T n L X > < a : K e y V a l u e O f D i a g r a m O b j e c t K e y a n y T y p e z b w N T n L X > < a : K e y > < K e y > C o l u m n s \ t o t a l _ v i e w s 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M a n u a l C a l c M o d e " > < C u s t o m C o n t e n t > < ! [ C D A T A [ F a l s 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6.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 y o u t u b e _ d a t a _ v i e w 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 y o u t u b e _ d a t a _ v i e w 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 t o t a l _ v i d e o s < / K e y > < / D i a g r a m O b j e c t K e y > < D i a g r a m O b j e c t K e y > < K e y > M e a s u r e s \ S u m   o f   t o t a l _ v i d e o s \ T a g I n f o \ F o r m u l a < / K e y > < / D i a g r a m O b j e c t K e y > < D i a g r a m O b j e c t K e y > < K e y > M e a s u r e s \ S u m   o f   t o t a l _ v i d e o s \ T a g I n f o \ V a l u e < / K e y > < / D i a g r a m O b j e c t K e y > < D i a g r a m O b j e c t K e y > < K e y > M e a s u r e s \ S u m   o f   t o t a l _ s u b s c r i b e r s < / K e y > < / D i a g r a m O b j e c t K e y > < D i a g r a m O b j e c t K e y > < K e y > M e a s u r e s \ S u m   o f   t o t a l _ s u b s c r i b e r s \ T a g I n f o \ F o r m u l a < / K e y > < / D i a g r a m O b j e c t K e y > < D i a g r a m O b j e c t K e y > < K e y > M e a s u r e s \ S u m   o f   t o t a l _ s u b s c r i b e r s \ T a g I n f o \ V a l u e < / K e y > < / D i a g r a m O b j e c t K e y > < D i a g r a m O b j e c t K e y > < K e y > M e a s u r e s \ S u m   o f   t o t a l _ v i e w s < / K e y > < / D i a g r a m O b j e c t K e y > < D i a g r a m O b j e c t K e y > < K e y > M e a s u r e s \ S u m   o f   t o t a l _ v i e w s \ T a g I n f o \ F o r m u l a < / K e y > < / D i a g r a m O b j e c t K e y > < D i a g r a m O b j e c t K e y > < K e y > M e a s u r e s \ S u m   o f   t o t a l _ v i e w s \ T a g I n f o \ V a l u e < / K e y > < / D i a g r a m O b j e c t K e y > < D i a g r a m O b j e c t K e y > < K e y > M e a s u r e s \ V i e w s / V i d e o < / K e y > < / D i a g r a m O b j e c t K e y > < D i a g r a m O b j e c t K e y > < K e y > M e a s u r e s \ V i e w s / V i d e o \ T a g I n f o \ F o r m u l a < / K e y > < / D i a g r a m O b j e c t K e y > < D i a g r a m O b j e c t K e y > < K e y > M e a s u r e s \ V i e w s / V i d e o \ T a g I n f o \ V a l u e < / K e y > < / D i a g r a m O b j e c t K e y > < D i a g r a m O b j e c t K e y > < K e y > C o l u m n s \ c h a n n e l _ n a m e < / K e y > < / D i a g r a m O b j e c t K e y > < D i a g r a m O b j e c t K e y > < K e y > C o l u m n s \ t o t a l _ s u b s c r i b e r s < / K e y > < / D i a g r a m O b j e c t K e y > < D i a g r a m O b j e c t K e y > < K e y > C o l u m n s \ t o t a l _ v i d e o s < / K e y > < / D i a g r a m O b j e c t K e y > < D i a g r a m O b j e c t K e y > < K e y > C o l u m n s \ t o t a l _ v i e w s < / K e y > < / D i a g r a m O b j e c t K e y > < D i a g r a m O b j e c t K e y > < K e y > L i n k s \ & l t ; C o l u m n s \ S u m   o f   t o t a l _ v i d e o s & g t ; - & l t ; M e a s u r e s \ t o t a l _ v i d e o s & g t ; < / K e y > < / D i a g r a m O b j e c t K e y > < D i a g r a m O b j e c t K e y > < K e y > L i n k s \ & l t ; C o l u m n s \ S u m   o f   t o t a l _ v i d e o s & g t ; - & l t ; M e a s u r e s \ t o t a l _ v i d e o s & g t ; \ C O L U M N < / K e y > < / D i a g r a m O b j e c t K e y > < D i a g r a m O b j e c t K e y > < K e y > L i n k s \ & l t ; C o l u m n s \ S u m   o f   t o t a l _ v i d e o s & g t ; - & l t ; M e a s u r e s \ t o t a l _ v i d e o s & g t ; \ M E A S U R E < / K e y > < / D i a g r a m O b j e c t K e y > < D i a g r a m O b j e c t K e y > < K e y > L i n k s \ & l t ; C o l u m n s \ S u m   o f   t o t a l _ s u b s c r i b e r s & g t ; - & l t ; M e a s u r e s \ t o t a l _ s u b s c r i b e r s & g t ; < / K e y > < / D i a g r a m O b j e c t K e y > < D i a g r a m O b j e c t K e y > < K e y > L i n k s \ & l t ; C o l u m n s \ S u m   o f   t o t a l _ s u b s c r i b e r s & g t ; - & l t ; M e a s u r e s \ t o t a l _ s u b s c r i b e r s & g t ; \ C O L U M N < / K e y > < / D i a g r a m O b j e c t K e y > < D i a g r a m O b j e c t K e y > < K e y > L i n k s \ & l t ; C o l u m n s \ S u m   o f   t o t a l _ s u b s c r i b e r s & g t ; - & l t ; M e a s u r e s \ t o t a l _ s u b s c r i b e r s & g t ; \ M E A S U R E < / K e y > < / D i a g r a m O b j e c t K e y > < D i a g r a m O b j e c t K e y > < K e y > L i n k s \ & l t ; C o l u m n s \ S u m   o f   t o t a l _ v i e w s & g t ; - & l t ; M e a s u r e s \ t o t a l _ v i e w s & g t ; < / K e y > < / D i a g r a m O b j e c t K e y > < D i a g r a m O b j e c t K e y > < K e y > L i n k s \ & l t ; C o l u m n s \ S u m   o f   t o t a l _ v i e w s & g t ; - & l t ; M e a s u r e s \ t o t a l _ v i e w s & g t ; \ C O L U M N < / K e y > < / D i a g r a m O b j e c t K e y > < D i a g r a m O b j e c t K e y > < K e y > L i n k s \ & l t ; C o l u m n s \ S u m   o f   t o t a l _ v i e w s & g t ; - & l t ; M e a s u r e s \ t o t a l _ v i e w s & g t ; \ M E A S U R E 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 t o t a l _ v i d e o s < / K e y > < / a : K e y > < a : V a l u e   i : t y p e = " M e a s u r e G r i d N o d e V i e w S t a t e " > < C o l u m n > 2 < / C o l u m n > < L a y e d O u t > t r u e < / L a y e d O u t > < W a s U I I n v i s i b l e > t r u e < / W a s U I I n v i s i b l e > < / a : V a l u e > < / a : K e y V a l u e O f D i a g r a m O b j e c t K e y a n y T y p e z b w N T n L X > < a : K e y V a l u e O f D i a g r a m O b j e c t K e y a n y T y p e z b w N T n L X > < a : K e y > < K e y > M e a s u r e s \ S u m   o f   t o t a l _ v i d e o s \ T a g I n f o \ F o r m u l a < / K e y > < / a : K e y > < a : V a l u e   i : t y p e = " M e a s u r e G r i d V i e w S t a t e I D i a g r a m T a g A d d i t i o n a l I n f o " / > < / a : K e y V a l u e O f D i a g r a m O b j e c t K e y a n y T y p e z b w N T n L X > < a : K e y V a l u e O f D i a g r a m O b j e c t K e y a n y T y p e z b w N T n L X > < a : K e y > < K e y > M e a s u r e s \ S u m   o f   t o t a l _ v i d e o s \ T a g I n f o \ V a l u e < / K e y > < / a : K e y > < a : V a l u e   i : t y p e = " M e a s u r e G r i d V i e w S t a t e I D i a g r a m T a g A d d i t i o n a l I n f o " / > < / a : K e y V a l u e O f D i a g r a m O b j e c t K e y a n y T y p e z b w N T n L X > < a : K e y V a l u e O f D i a g r a m O b j e c t K e y a n y T y p e z b w N T n L X > < a : K e y > < K e y > M e a s u r e s \ S u m   o f   t o t a l _ s u b s c r i b e r s < / K e y > < / a : K e y > < a : V a l u e   i : t y p e = " M e a s u r e G r i d N o d e V i e w S t a t e " > < C o l u m n > 1 < / C o l u m n > < L a y e d O u t > t r u e < / L a y e d O u t > < W a s U I I n v i s i b l e > t r u e < / W a s U I I n v i s i b l e > < / a : V a l u e > < / a : K e y V a l u e O f D i a g r a m O b j e c t K e y a n y T y p e z b w N T n L X > < a : K e y V a l u e O f D i a g r a m O b j e c t K e y a n y T y p e z b w N T n L X > < a : K e y > < K e y > M e a s u r e s \ S u m   o f   t o t a l _ s u b s c r i b e r s \ T a g I n f o \ F o r m u l a < / K e y > < / a : K e y > < a : V a l u e   i : t y p e = " M e a s u r e G r i d V i e w S t a t e I D i a g r a m T a g A d d i t i o n a l I n f o " / > < / a : K e y V a l u e O f D i a g r a m O b j e c t K e y a n y T y p e z b w N T n L X > < a : K e y V a l u e O f D i a g r a m O b j e c t K e y a n y T y p e z b w N T n L X > < a : K e y > < K e y > M e a s u r e s \ S u m   o f   t o t a l _ s u b s c r i b e r s \ T a g I n f o \ V a l u e < / K e y > < / a : K e y > < a : V a l u e   i : t y p e = " M e a s u r e G r i d V i e w S t a t e I D i a g r a m T a g A d d i t i o n a l I n f o " / > < / a : K e y V a l u e O f D i a g r a m O b j e c t K e y a n y T y p e z b w N T n L X > < a : K e y V a l u e O f D i a g r a m O b j e c t K e y a n y T y p e z b w N T n L X > < a : K e y > < K e y > M e a s u r e s \ S u m   o f   t o t a l _ v i e w s < / K e y > < / a : K e y > < a : V a l u e   i : t y p e = " M e a s u r e G r i d N o d e V i e w S t a t e " > < C o l u m n > 3 < / C o l u m n > < L a y e d O u t > t r u e < / L a y e d O u t > < W a s U I I n v i s i b l e > t r u e < / W a s U I I n v i s i b l e > < / a : V a l u e > < / a : K e y V a l u e O f D i a g r a m O b j e c t K e y a n y T y p e z b w N T n L X > < a : K e y V a l u e O f D i a g r a m O b j e c t K e y a n y T y p e z b w N T n L X > < a : K e y > < K e y > M e a s u r e s \ S u m   o f   t o t a l _ v i e w s \ T a g I n f o \ F o r m u l a < / K e y > < / a : K e y > < a : V a l u e   i : t y p e = " M e a s u r e G r i d V i e w S t a t e I D i a g r a m T a g A d d i t i o n a l I n f o " / > < / a : K e y V a l u e O f D i a g r a m O b j e c t K e y a n y T y p e z b w N T n L X > < a : K e y V a l u e O f D i a g r a m O b j e c t K e y a n y T y p e z b w N T n L X > < a : K e y > < K e y > M e a s u r e s \ S u m   o f   t o t a l _ v i e w s \ T a g I n f o \ V a l u e < / K e y > < / a : K e y > < a : V a l u e   i : t y p e = " M e a s u r e G r i d V i e w S t a t e I D i a g r a m T a g A d d i t i o n a l I n f o " / > < / a : K e y V a l u e O f D i a g r a m O b j e c t K e y a n y T y p e z b w N T n L X > < a : K e y V a l u e O f D i a g r a m O b j e c t K e y a n y T y p e z b w N T n L X > < a : K e y > < K e y > M e a s u r e s \ V i e w s / V i d e o < / K e y > < / a : K e y > < a : V a l u e   i : t y p e = " M e a s u r e G r i d N o d e V i e w S t a t e " > < L a y e d O u t > t r u e < / L a y e d O u t > < / a : V a l u e > < / a : K e y V a l u e O f D i a g r a m O b j e c t K e y a n y T y p e z b w N T n L X > < a : K e y V a l u e O f D i a g r a m O b j e c t K e y a n y T y p e z b w N T n L X > < a : K e y > < K e y > M e a s u r e s \ V i e w s / V i d e o \ T a g I n f o \ F o r m u l a < / K e y > < / a : K e y > < a : V a l u e   i : t y p e = " M e a s u r e G r i d V i e w S t a t e I D i a g r a m T a g A d d i t i o n a l I n f o " / > < / a : K e y V a l u e O f D i a g r a m O b j e c t K e y a n y T y p e z b w N T n L X > < a : K e y V a l u e O f D i a g r a m O b j e c t K e y a n y T y p e z b w N T n L X > < a : K e y > < K e y > M e a s u r e s \ V i e w s / V i d e o \ T a g I n f o \ V a l u e < / K e y > < / a : K e y > < a : V a l u e   i : t y p e = " M e a s u r e G r i d V i e w S t a t e I D i a g r a m T a g A d d i t i o n a l I n f o " / > < / a : K e y V a l u e O f D i a g r a m O b j e c t K e y a n y T y p e z b w N T n L X > < a : K e y V a l u e O f D i a g r a m O b j e c t K e y a n y T y p e z b w N T n L X > < a : K e y > < K e y > C o l u m n s \ c h a n n e l _ n a m e < / K e y > < / a : K e y > < a : V a l u e   i : t y p e = " M e a s u r e G r i d N o d e V i e w S t a t e " > < L a y e d O u t > t r u e < / L a y e d O u t > < / a : V a l u e > < / a : K e y V a l u e O f D i a g r a m O b j e c t K e y a n y T y p e z b w N T n L X > < a : K e y V a l u e O f D i a g r a m O b j e c t K e y a n y T y p e z b w N T n L X > < a : K e y > < K e y > C o l u m n s \ t o t a l _ s u b s c r i b e r s < / K e y > < / a : K e y > < a : V a l u e   i : t y p e = " M e a s u r e G r i d N o d e V i e w S t a t e " > < C o l u m n > 1 < / C o l u m n > < L a y e d O u t > t r u e < / L a y e d O u t > < / a : V a l u e > < / a : K e y V a l u e O f D i a g r a m O b j e c t K e y a n y T y p e z b w N T n L X > < a : K e y V a l u e O f D i a g r a m O b j e c t K e y a n y T y p e z b w N T n L X > < a : K e y > < K e y > C o l u m n s \ t o t a l _ v i d e o s < / K e y > < / a : K e y > < a : V a l u e   i : t y p e = " M e a s u r e G r i d N o d e V i e w S t a t e " > < C o l u m n > 2 < / C o l u m n > < L a y e d O u t > t r u e < / L a y e d O u t > < / a : V a l u e > < / a : K e y V a l u e O f D i a g r a m O b j e c t K e y a n y T y p e z b w N T n L X > < a : K e y V a l u e O f D i a g r a m O b j e c t K e y a n y T y p e z b w N T n L X > < a : K e y > < K e y > C o l u m n s \ t o t a l _ v i e w s < / K e y > < / a : K e y > < a : V a l u e   i : t y p e = " M e a s u r e G r i d N o d e V i e w S t a t e " > < C o l u m n > 3 < / C o l u m n > < L a y e d O u t > t r u e < / L a y e d O u t > < / a : V a l u e > < / a : K e y V a l u e O f D i a g r a m O b j e c t K e y a n y T y p e z b w N T n L X > < a : K e y V a l u e O f D i a g r a m O b j e c t K e y a n y T y p e z b w N T n L X > < a : K e y > < K e y > L i n k s \ & l t ; C o l u m n s \ S u m   o f   t o t a l _ v i d e o s & g t ; - & l t ; M e a s u r e s \ t o t a l _ v i d e o s & g t ; < / K e y > < / a : K e y > < a : V a l u e   i : t y p e = " M e a s u r e G r i d V i e w S t a t e I D i a g r a m L i n k " / > < / a : K e y V a l u e O f D i a g r a m O b j e c t K e y a n y T y p e z b w N T n L X > < a : K e y V a l u e O f D i a g r a m O b j e c t K e y a n y T y p e z b w N T n L X > < a : K e y > < K e y > L i n k s \ & l t ; C o l u m n s \ S u m   o f   t o t a l _ v i d e o s & g t ; - & l t ; M e a s u r e s \ t o t a l _ v i d e o s & g t ; \ C O L U M N < / K e y > < / a : K e y > < a : V a l u e   i : t y p e = " M e a s u r e G r i d V i e w S t a t e I D i a g r a m L i n k E n d p o i n t " / > < / a : K e y V a l u e O f D i a g r a m O b j e c t K e y a n y T y p e z b w N T n L X > < a : K e y V a l u e O f D i a g r a m O b j e c t K e y a n y T y p e z b w N T n L X > < a : K e y > < K e y > L i n k s \ & l t ; C o l u m n s \ S u m   o f   t o t a l _ v i d e o s & g t ; - & l t ; M e a s u r e s \ t o t a l _ v i d e o s & g t ; \ M E A S U R E < / K e y > < / a : K e y > < a : V a l u e   i : t y p e = " M e a s u r e G r i d V i e w S t a t e I D i a g r a m L i n k E n d p o i n t " / > < / a : K e y V a l u e O f D i a g r a m O b j e c t K e y a n y T y p e z b w N T n L X > < a : K e y V a l u e O f D i a g r a m O b j e c t K e y a n y T y p e z b w N T n L X > < a : K e y > < K e y > L i n k s \ & l t ; C o l u m n s \ S u m   o f   t o t a l _ s u b s c r i b e r s & g t ; - & l t ; M e a s u r e s \ t o t a l _ s u b s c r i b e r s & g t ; < / K e y > < / a : K e y > < a : V a l u e   i : t y p e = " M e a s u r e G r i d V i e w S t a t e I D i a g r a m L i n k " / > < / a : K e y V a l u e O f D i a g r a m O b j e c t K e y a n y T y p e z b w N T n L X > < a : K e y V a l u e O f D i a g r a m O b j e c t K e y a n y T y p e z b w N T n L X > < a : K e y > < K e y > L i n k s \ & l t ; C o l u m n s \ S u m   o f   t o t a l _ s u b s c r i b e r s & g t ; - & l t ; M e a s u r e s \ t o t a l _ s u b s c r i b e r s & g t ; \ C O L U M N < / K e y > < / a : K e y > < a : V a l u e   i : t y p e = " M e a s u r e G r i d V i e w S t a t e I D i a g r a m L i n k E n d p o i n t " / > < / a : K e y V a l u e O f D i a g r a m O b j e c t K e y a n y T y p e z b w N T n L X > < a : K e y V a l u e O f D i a g r a m O b j e c t K e y a n y T y p e z b w N T n L X > < a : K e y > < K e y > L i n k s \ & l t ; C o l u m n s \ S u m   o f   t o t a l _ s u b s c r i b e r s & g t ; - & l t ; M e a s u r e s \ t o t a l _ s u b s c r i b e r s & g t ; \ M E A S U R E < / K e y > < / a : K e y > < a : V a l u e   i : t y p e = " M e a s u r e G r i d V i e w S t a t e I D i a g r a m L i n k E n d p o i n t " / > < / a : K e y V a l u e O f D i a g r a m O b j e c t K e y a n y T y p e z b w N T n L X > < a : K e y V a l u e O f D i a g r a m O b j e c t K e y a n y T y p e z b w N T n L X > < a : K e y > < K e y > L i n k s \ & l t ; C o l u m n s \ S u m   o f   t o t a l _ v i e w s & g t ; - & l t ; M e a s u r e s \ t o t a l _ v i e w s & g t ; < / K e y > < / a : K e y > < a : V a l u e   i : t y p e = " M e a s u r e G r i d V i e w S t a t e I D i a g r a m L i n k " / > < / a : K e y V a l u e O f D i a g r a m O b j e c t K e y a n y T y p e z b w N T n L X > < a : K e y V a l u e O f D i a g r a m O b j e c t K e y a n y T y p e z b w N T n L X > < a : K e y > < K e y > L i n k s \ & l t ; C o l u m n s \ S u m   o f   t o t a l _ v i e w s & g t ; - & l t ; M e a s u r e s \ t o t a l _ v i e w s & g t ; \ C O L U M N < / K e y > < / a : K e y > < a : V a l u e   i : t y p e = " M e a s u r e G r i d V i e w S t a t e I D i a g r a m L i n k E n d p o i n t " / > < / a : K e y V a l u e O f D i a g r a m O b j e c t K e y a n y T y p e z b w N T n L X > < a : K e y V a l u e O f D i a g r a m O b j e c t K e y a n y T y p e z b w N T n L X > < a : K e y > < K e y > L i n k s \ & l t ; C o l u m n s \ S u m   o f   t o t a l _ v i e w s & g t ; - & l t ; M e a s u r e s \ t o t a l _ v i e w s & g t ; \ M E A S U R E 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G e m i n i   x m l n s = " h t t p : / / g e m i n i / p i v o t c u s t o m i z a t i o n / S a n d b o x N o n E m p t y " > < C u s t o m C o n t e n t > < ! [ C D A T A [ 1 ] ] > < / 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 y o u t u b e _ d a t a _ v i e w     2 _ 7 7 b 0 0 d 7 9 - 6 9 c 2 - 4 e c 5 - 9 b b 8 - 4 e 2 4 b 3 1 d 1 a 2 4 < / 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24.xml>��< ? x m l   v e r s i o n = " 1 . 0 "   e n c o d i n g = " u t f - 1 6 " ? > < D a t a M a s h u p   s q m i d = " 1 6 0 8 a 9 f b - 7 b d 4 - 4 9 3 4 - 9 4 2 8 - f 7 8 a 7 0 6 9 2 6 3 e "   x m l n s = " h t t p : / / s c h e m a s . m i c r o s o f t . c o m / D a t a M a s h u p " > A A A A A I w F A A B Q S w M E F A A C A A g A O q y o 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A 6 r K h 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q y o W n 7 L E V W H A g A A M A c A A B M A H A B G b 3 J t d W x h c y 9 T Z W N 0 a W 9 u M S 5 t I K I Y A C i g F A A A A A A A A A A A A A A A A A A A A A A A A A A A A L 1 V X Y v a Q B R 9 F / w P w x R K h K w g l D 5 0 a 2 F x d + l W 3 C 5 q u x Q V G Z O 7 6 7 C T G Z m Z + I H 4 3 3 s n i U 1 M o r Q v 9 U W 5 X + f c e 8 8 d D Q S W K 0 l G 6 X f n u t l o N s y S a Q j J T s U 2 X s A 8 Z J b N 1 x w 2 p E s E 2 G a D 4 G e k Y h 0 A W u 6 2 A Y j 2 s 9 J v C 6 X e v H s u o N 1 T 0 o K 0 x q O 9 T 9 N b W E / H a n X 1 o 3 / 1 K 6 2 o z d T V N G D b W 2 G 2 t O U T G Q v h E 6 t j a P k p Q A V 9 P l o C W E R M o f e T B w t R l 1 b i q N / n M u z S J J z O D p N b 9 M y y q u / o k 1 a R s t j e V 2 A h U q F Y c c w W y D r z Z H b v D A G f T L L A G y F G A R N M m 6 4 j P m v 9 w e g t m X x F i P F u B X n 9 s W b S v C g d 9 Z S I I + m c x q s h 5 O / 3 N M A K E s R c s g g o D g Z j i Y W t P f h k T 6 2 y T M x N v D C B 5 o s k h T x I + / F D 2 9 U s h K x 5 C O q C F z Y l 5 6 H V b H B Z 2 0 Z R G b 2 M X Y 9 Z e F V 6 9 1 + F U Q a f J 9 O t 6 K I c d p R F E l 2 V x T + s r J 6 A 2 1 r m I Y 9 1 W 8 u J F B x / O f C j H N x 0 a o e d 0 n 0 E g 0 L 6 p r i s q t d R O F E V k i p 3 k t A s 9 o A x l U F 2 s A E H 4 c b Z v s f 1 f I 8 t 6 F z 8 d 9 s V k 2 G N S j r 5 X N O Y 5 H c 6 W S / t 5 A x c Y X i n o z z k s E N Y C R Y g 7 E 8 m 4 s I K M 3 t i 9 S 6 y 8 x O t 0 c f k K r I 0 f Z L v 1 0 P f h E l B J U P u H l E m S N p U T g I j s j 4 r R L H l 4 1 q C X C H A g i X h L 2 R S X N k M 6 9 F b J s l w q U L A l 8 s u Q R J 6 h z e l L e M y w t O i B I S B + t R n p c I d e U / 6 A r j c H d M H s e F B l j Y 5 t l d 4 z P B w s T 7 y H a p N 4 b U c g c D / D G f z L k w g 6 8 Q r k f n 8 J T l s g q s o 8 0 Q X H X B j S J 9 Z 5 H g + A k m R A c N H o q i B S K 0 T I g 7 c F E X g H J n Z K / d 0 u t b i Q Z Y L X v 8 G U E s B A i 0 A F A A C A A g A O q y o W i L k O f y j A A A A 9 g A A A B I A A A A A A A A A A A A A A A A A A A A A A E N v b m Z p Z y 9 Q Y W N r Y W d l L n h t b F B L A Q I t A B Q A A g A I A D q s q F o P y u m r p A A A A O k A A A A T A A A A A A A A A A A A A A A A A O 8 A A A B b Q 2 9 u d G V u d F 9 U e X B l c 1 0 u e G 1 s U E s B A i 0 A F A A C A A g A O q y o W n 7 L E V W H A g A A M A c A A B M A A A A A A A A A A A A A A A A A 4 A E A A E Z v c m 1 1 b G F z L 1 N l Y 3 R p b 2 4 x L m 1 Q S w U G A A A A A A M A A w D C A A A A t 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S E A A A A A A A B j 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e W 9 1 d H V i Z V 9 k Y X R h X 3 Z p Z X c 8 L 0 l 0 Z W 1 Q Y X R o P j w v S X R l b U x v Y 2 F 0 a W 9 u P j x T d G F i b G V F b n R y a W V z P j x F b n R y e S B U e X B l P S J J c 1 B y a X Z h d G U i I F Z h b H V l P S J s M C I g L z 4 8 R W 5 0 c n k g V H l w Z T 0 i U X V l c n l J R C I g V m F s d W U 9 I n N j Y T Y 0 O W E 1 Y y 1 i Z G Y 1 L T Q w N W U t O D k 2 N C 0 2 Z m V m N G F m Y T c 0 M m E 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V y c m 9 y Q 2 9 k Z S I g V m F s d W U 9 I n N V b m t u b 3 d u I i A v P j x F b n R y e S B U e X B l P S J G a W x s R X J y b 3 J D b 3 V u d C I g V m F s d W U 9 I m w w I i A v P j x F b n R y e S B U e X B l P S J G a W x s T G F z d F V w Z G F 0 Z W Q i I F Z h b H V l P S J k M j A y N S 0 w N S 0 w O F Q x O D o x M T o 1 N i 4 2 O T k x M z M y W i I g L z 4 8 R W 5 0 c n k g V H l w Z T 0 i R m l s b E N v b H V t b l R 5 c G V z I i B W Y W x 1 Z T 0 i c 0 J n T U R B d z 0 9 I i A v P j x F b n R y e S B U e X B l P S J G a W x s Q 2 9 s d W 1 u T m F t Z X M i I F Z h b H V l P S J z W y Z x d W 9 0 O 2 N o Y W 5 u Z W x f b m F t Z S Z x d W 9 0 O y w m c X V v d D t 0 b 3 R h b F 9 z d W J z Y 3 J p Y m V y c y Z x d W 9 0 O y w m c X V v d D t 0 b 3 R h b F 9 2 a W R l b 3 M m c X V v d D s s J n F 1 b 3 Q 7 d G 9 0 Y W x f d m l l d 3 M m c X V v d D t d I i A v P j x F b n R y e S B U e X B l P S J G a W x s Q 2 9 1 b n Q i I F Z h b H V l P S J s M T A w I i A v P j x F b n R y e S B U e X B l P S J G a W x s U 3 R h d H V z I i B W Y W x 1 Z T 0 i c 0 N v b X B s Z X R l I i A v P j x F b n R y e S B U e X B l P S J S Z W N v d m V y e V R h c m d l d F J v d y I g V m F s d W U 9 I m w x I i A v P j x F b n R y e S B U e X B l P S J S Z W N v d m V y e V R h c m d l d E N v b H V t b i I g V m F s d W U 9 I m w x I i A v P j x F b n R y e S B U e X B l P S J S Z W N v d m V y e V R h c m d l d F N o Z W V 0 I i B W Y W x 1 Z T 0 i c 3 l v d X R 1 Y m V f Z G F 0 Y V 9 2 a W V 3 I C g y K S I g L z 4 8 R W 5 0 c n k g V H l w Z T 0 i T G 9 h Z G V k V G 9 B b m F s e X N p c 1 N l c n Z p Y 2 V z I i B W Y W x 1 Z T 0 i b D A i I C 8 + P E V u d H J 5 I F R 5 c G U 9 I l J l b G F 0 a W 9 u c 2 h p c E l u Z m 9 D b 2 5 0 Y W l u Z X I i I F Z h b H V l P S J z e y Z x d W 9 0 O 2 N v b H V t b k N v d W 5 0 J n F 1 b 3 Q 7 O j Q s J n F 1 b 3 Q 7 a 2 V 5 Q 2 9 s d W 1 u T m F t Z X M m c X V v d D s 6 W 1 0 s J n F 1 b 3 Q 7 c X V l c n l S Z W x h d G l v b n N o a X B z J n F 1 b 3 Q 7 O l t d L C Z x d W 9 0 O 2 N v b H V t b k l k Z W 5 0 a X R p Z X M m c X V v d D s 6 W y Z x d W 9 0 O 1 N l Y 3 R p b 2 4 x L 3 l v d X R 1 Y m V f Z G F 0 Y V 9 2 a W V 3 L 0 N o Y W 5 n Z W Q g V H l w Z S 5 7 Y 2 h h b m 5 l b F 9 u Y W 1 l L D B 9 J n F 1 b 3 Q 7 L C Z x d W 9 0 O 1 N l Y 3 R p b 2 4 x L 3 l v d X R 1 Y m V f Z G F 0 Y V 9 2 a W V 3 L 0 N o Y W 5 n Z W Q g V H l w Z S 5 7 d G 9 0 Y W x f c 3 V i c 2 N y a W J l c n M s M X 0 m c X V v d D s s J n F 1 b 3 Q 7 U 2 V j d G l v b j E v e W 9 1 d H V i Z V 9 k Y X R h X 3 Z p Z X c v Q 2 h h b m d l Z C B U e X B l L n t 0 b 3 R h b F 9 2 a W R l b 3 M s M n 0 m c X V v d D s s J n F 1 b 3 Q 7 U 2 V j d G l v b j E v e W 9 1 d H V i Z V 9 k Y X R h X 3 Z p Z X c v Q 2 h h b m d l Z C B U e X B l L n t 0 b 3 R h b F 9 2 a W V 3 c y w z f S Z x d W 9 0 O 1 0 s J n F 1 b 3 Q 7 Q 2 9 s d W 1 u Q 2 9 1 b n Q m c X V v d D s 6 N C w m c X V v d D t L Z X l D b 2 x 1 b W 5 O Y W 1 l c y Z x d W 9 0 O z p b X S w m c X V v d D t D b 2 x 1 b W 5 J Z G V u d G l 0 a W V z J n F 1 b 3 Q 7 O l s m c X V v d D t T Z W N 0 a W 9 u M S 9 5 b 3 V 0 d W J l X 2 R h d G F f d m l l d y 9 D a G F u Z 2 V k I F R 5 c G U u e 2 N o Y W 5 u Z W x f b m F t Z S w w f S Z x d W 9 0 O y w m c X V v d D t T Z W N 0 a W 9 u M S 9 5 b 3 V 0 d W J l X 2 R h d G F f d m l l d y 9 D a G F u Z 2 V k I F R 5 c G U u e 3 R v d G F s X 3 N 1 Y n N j c m l i Z X J z L D F 9 J n F 1 b 3 Q 7 L C Z x d W 9 0 O 1 N l Y 3 R p b 2 4 x L 3 l v d X R 1 Y m V f Z G F 0 Y V 9 2 a W V 3 L 0 N o Y W 5 n Z W Q g V H l w Z S 5 7 d G 9 0 Y W x f d m l k Z W 9 z L D J 9 J n F 1 b 3 Q 7 L C Z x d W 9 0 O 1 N l Y 3 R p b 2 4 x L 3 l v d X R 1 Y m V f Z G F 0 Y V 9 2 a W V 3 L 0 N o Y W 5 n Z W Q g V H l w Z S 5 7 d G 9 0 Y W x f d m l l d 3 M s M 3 0 m c X V v d D t d L C Z x d W 9 0 O 1 J l b G F 0 a W 9 u c 2 h p c E l u Z m 8 m c X V v d D s 6 W 1 1 9 I i A v P j w v U 3 R h Y m x l R W 5 0 c m l l c z 4 8 L 0 l 0 Z W 0 + P E l 0 Z W 0 + P E l 0 Z W 1 M b 2 N h d G l v b j 4 8 S X R l b V R 5 c G U + R m 9 y b X V s Y T w v S X R l b V R 5 c G U + P E l 0 Z W 1 Q Y X R o P l N l Y 3 R p b 2 4 x L 3 l v d X R 1 Y m V f Z G F 0 Y V 9 2 a W V 3 L 1 N v d X J j Z T w v S X R l b V B h d G g + P C 9 J d G V t T G 9 j Y X R p b 2 4 + P F N 0 Y W J s Z U V u d H J p Z X M g L z 4 8 L 0 l 0 Z W 0 + P E l 0 Z W 0 + P E l 0 Z W 1 M b 2 N h d G l v b j 4 8 S X R l b V R 5 c G U + R m 9 y b X V s Y T w v S X R l b V R 5 c G U + P E l 0 Z W 1 Q Y X R o P l N l Y 3 R p b 2 4 x L 3 l v d X R 1 Y m V f Z G F 0 Y V 9 2 a W V 3 L 3 l v d X R 1 Y m V f Z G F 0 Y V 9 2 a W V 3 X 1 N o Z W V 0 P C 9 J d G V t U G F 0 a D 4 8 L 0 l 0 Z W 1 M b 2 N h d G l v b j 4 8 U 3 R h Y m x l R W 5 0 c m l l c y A v P j w v S X R l b T 4 8 S X R l b T 4 8 S X R l b U x v Y 2 F 0 a W 9 u P j x J d G V t V H l w Z T 5 G b 3 J t d W x h P C 9 J d G V t V H l w Z T 4 8 S X R l b V B h d G g + U 2 V j d G l v b j E v e W 9 1 d H V i Z V 9 k Y X R h X 3 Z p Z X c v U H J v b W 9 0 Z W Q l M j B I Z W F k Z X J z P C 9 J d G V t U G F 0 a D 4 8 L 0 l 0 Z W 1 M b 2 N h d G l v b j 4 8 U 3 R h Y m x l R W 5 0 c m l l c y A v P j w v S X R l b T 4 8 S X R l b T 4 8 S X R l b U x v Y 2 F 0 a W 9 u P j x J d G V t V H l w Z T 5 G b 3 J t d W x h P C 9 J d G V t V H l w Z T 4 8 S X R l b V B h d G g + U 2 V j d G l v b j E v e W 9 1 d H V i Z V 9 k Y X R h X 3 Z p Z X c v Q 2 h h b m d l Z C U y M F R 5 c G U 8 L 0 l 0 Z W 1 Q Y X R o P j w v S X R l b U x v Y 2 F 0 a W 9 u P j x T d G F i b G V F b n R y a W V z I C 8 + P C 9 J d G V t P j x J d G V t P j x J d G V t T G 9 j Y X R p b 2 4 + P E l 0 Z W 1 U e X B l P k Z v c m 1 1 b G E 8 L 0 l 0 Z W 1 U e X B l P j x J d G V t U G F 0 a D 5 T Z W N 0 a W 9 u M S 9 D a G F u b m V s X 0 N h d G V n b 3 J 5 P C 9 J d G V t U G F 0 a D 4 8 L 0 l 0 Z W 1 M b 2 N h d G l v b j 4 8 U 3 R h Y m x l R W 5 0 c m l l c z 4 8 R W 5 0 c n k g V H l w Z T 0 i S X N Q c m l 2 Y X R l I i B W Y W x 1 Z T 0 i b D A i I C 8 + P E V u d H J 5 I F R 5 c G U 9 I l F 1 Z X J 5 S U Q i I F Z h b H V l P S J z Y 2 E y O D E z N m U t M z Q y N C 0 0 Z D g y L W F i Z G E t O T l h N j I 4 O D Z l Z D U 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D a G F u b m V s X 0 N h d G V n b 3 J 5 L 0 F 1 d G 9 S Z W 1 v d m V k Q 2 9 s d W 1 u c z E u e 0 N o Y W 5 u Z W w g T m F t Z S w w f S Z x d W 9 0 O y w m c X V v d D t T Z W N 0 a W 9 u M S 9 D a G F u b m V s X 0 N h d G V n b 3 J 5 L 0 F 1 d G 9 S Z W 1 v d m V k Q 2 9 s d W 1 u c z E u e 0 N h d G V n b 3 J 5 L D F 9 J n F 1 b 3 Q 7 X S w m c X V v d D t D b 2 x 1 b W 5 D b 3 V u d C Z x d W 9 0 O z o y L C Z x d W 9 0 O 0 t l e U N v b H V t b k 5 h b W V z J n F 1 b 3 Q 7 O l t d L C Z x d W 9 0 O 0 N v b H V t b k l k Z W 5 0 a X R p Z X M m c X V v d D s 6 W y Z x d W 9 0 O 1 N l Y 3 R p b 2 4 x L 0 N o Y W 5 u Z W x f Q 2 F 0 Z W d v c n k v Q X V 0 b 1 J l b W 9 2 Z W R D b 2 x 1 b W 5 z M S 5 7 Q 2 h h b m 5 l b C B O Y W 1 l L D B 9 J n F 1 b 3 Q 7 L C Z x d W 9 0 O 1 N l Y 3 R p b 2 4 x L 0 N o Y W 5 u Z W x f Q 2 F 0 Z W d v c n k v Q X V 0 b 1 J l b W 9 2 Z W R D b 2 x 1 b W 5 z M S 5 7 Q 2 F 0 Z W d v c n k s M X 0 m c X V v d D t d L C Z x d W 9 0 O 1 J l b G F 0 a W 9 u c 2 h p c E l u Z m 8 m c X V v d D s 6 W 1 1 9 I i A v P j x F b n R y e S B U e X B l P S J G a W x s U 3 R h d H V z I i B W Y W x 1 Z T 0 i c 0 N v b X B s Z X R l I i A v P j x F b n R y e S B U e X B l P S J G a W x s Q 2 9 s d W 1 u T m F t Z X M i I F Z h b H V l P S J z W y Z x d W 9 0 O 0 N o Y W 5 u Z W w g T m F t Z S Z x d W 9 0 O y w m c X V v d D t D Y X R l Z 2 9 y e S Z x d W 9 0 O 1 0 i I C 8 + P E V u d H J 5 I F R 5 c G U 9 I k Z p b G x D b 2 x 1 b W 5 U e X B l c y I g V m F s d W U 9 I n N C Z 1 k 9 I i A v P j x F b n R y e S B U e X B l P S J G a W x s T G F z d F V w Z G F 0 Z W Q i I F Z h b H V l P S J k M j A y N S 0 w N S 0 w O F Q x O D o x M T o 1 N y 4 0 M T c 3 N D Y x W i I g L z 4 8 R W 5 0 c n k g V H l w Z T 0 i R m l s b E V y c m 9 y Q 2 9 1 b n Q i I F Z h b H V l P S J s M C I g L z 4 8 R W 5 0 c n k g V H l w Z T 0 i R m l s b E V y c m 9 y Q 2 9 k Z S I g V m F s d W U 9 I n N V b m t u b 3 d u I i A v P j x F b n R y e S B U e X B l P S J G a W x s Q 2 9 1 b n Q i I F Z h b H V l P S J s M T A w I i A v P j x F b n R y e S B U e X B l P S J B Z G R l Z F R v R G F 0 Y U 1 v Z G V s I i B W Y W x 1 Z T 0 i b D A i I C 8 + P C 9 T d G F i b G V F b n R y a W V z P j w v S X R l b T 4 8 S X R l b T 4 8 S X R l b U x v Y 2 F 0 a W 9 u P j x J d G V t V H l w Z T 5 G b 3 J t d W x h P C 9 J d G V t V H l w Z T 4 8 S X R l b V B h d G g + U 2 V j d G l v b j E v Q 2 h h b m 5 l b F 9 D Y X R l Z 2 9 y e S 9 T b 3 V y Y 2 U 8 L 0 l 0 Z W 1 Q Y X R o P j w v S X R l b U x v Y 2 F 0 a W 9 u P j x T d G F i b G V F b n R y a W V z I C 8 + P C 9 J d G V t P j x J d G V t P j x J d G V t T G 9 j Y X R p b 2 4 + P E l 0 Z W 1 U e X B l P k Z v c m 1 1 b G E 8 L 0 l 0 Z W 1 U e X B l P j x J d G V t U G F 0 a D 5 T Z W N 0 a W 9 u M S 9 D a G F u b m V s X 0 N h d G V n b 3 J 5 L 0 N o Y W 5 u Z W x f Q 2 F 0 Z W d v c n l f V G F i b G U 8 L 0 l 0 Z W 1 Q Y X R o P j w v S X R l b U x v Y 2 F 0 a W 9 u P j x T d G F i b G V F b n R y a W V z I C 8 + P C 9 J d G V t P j x J d G V t P j x J d G V t T G 9 j Y X R p b 2 4 + P E l 0 Z W 1 U e X B l P k Z v c m 1 1 b G E 8 L 0 l 0 Z W 1 U e X B l P j x J d G V t U G F 0 a D 5 T Z W N 0 a W 9 u M S 9 D a G F u b m V s X 0 N h d G V n b 3 J 5 L 0 N o Y W 5 n Z W Q l M j B U e X B l P C 9 J d G V t U G F 0 a D 4 8 L 0 l 0 Z W 1 M b 2 N h d G l v b j 4 8 U 3 R h Y m x l R W 5 0 c m l l c y A v P j w v S X R l b T 4 8 S X R l b T 4 8 S X R l b U x v Y 2 F 0 a W 9 u P j x J d G V t V H l w Z T 5 G b 3 J t d W x h P C 9 J d G V t V H l w Z T 4 8 S X R l b V B h d G g + U 2 V j d G l v b j E v Y 2 h h b m 5 l b F 9 k Y X R h P C 9 J d G V t U G F 0 a D 4 8 L 0 l 0 Z W 1 M b 2 N h d G l v b j 4 8 U 3 R h Y m x l R W 5 0 c m l l c z 4 8 R W 5 0 c n k g V H l w Z T 0 i S X N Q c m l 2 Y X R l I i B W Y W x 1 Z T 0 i b D A i I C 8 + P E V u d H J 5 I F R 5 c G U 9 I l F 1 Z X J 5 S U Q i I F Z h b H V l P S J z M 2 U x Z m M 3 N T U t Z j Y z Y y 0 0 Y j h i L T g z O T I t Z T k 0 M T F l Y j g 2 M z d h 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Y 2 h h b m 5 l b F 9 k Y X R h I W N o Y W 5 u Z W x f Z G F 0 Y V 9 w a X Z v d F 9 0 Y W J s Z S I g L z 4 8 R W 5 0 c n k g V H l w Z T 0 i R m l s b G V k Q 2 9 t c G x l d G V S Z X N 1 b H R U b 1 d v c m t z a G V l d C I g V m F s d W U 9 I m w w I i A v P j x F b n R y e S B U e X B l P S J B Z G R l Z F R v R G F 0 Y U 1 v Z G V s I i B W Y W x 1 Z T 0 i b D E i I C 8 + P E V u d H J 5 I F R 5 c G U 9 I k Z p b G x D b 3 V u d C I g V m F s d W U 9 I m w 5 O C I g L z 4 8 R W 5 0 c n k g V H l w Z T 0 i R m l s b E V y c m 9 y Q 2 9 k Z S I g V m F s d W U 9 I n N V b m t u b 3 d u I i A v P j x F b n R y e S B U e X B l P S J G a W x s R X J y b 3 J D b 3 V u d C I g V m F s d W U 9 I m w w I i A v P j x F b n R y e S B U e X B l P S J G a W x s T G F z d F V w Z G F 0 Z W Q i I F Z h b H V l P S J k M j A y N S 0 w N S 0 w O F Q x O T o z M z o 1 M S 4 y M T g 1 M T c 2 W i I g L z 4 8 R W 5 0 c n k g V H l w Z T 0 i R m l s b E N v b H V t b l R 5 c G V z I i B W Y W x 1 Z T 0 i c 0 J n T U R B d 0 E 9 I i A v P j x F b n R y e S B U e X B l P S J G a W x s Q 2 9 s d W 1 u T m F t Z X M i I F Z h b H V l P S J z W y Z x d W 9 0 O 2 N o Y W 5 u Z W x f b m F t Z S Z x d W 9 0 O y w m c X V v d D t 0 b 3 R h b F 9 z d W J z Y 3 J p Y m V y c y Z x d W 9 0 O y w m c X V v d D t 0 b 3 R h b F 9 2 a W R l b 3 M m c X V v d D s s J n F 1 b 3 Q 7 d G 9 0 Y W x f d m l l d 3 M m c X V v d D s s J n F 1 b 3 Q 7 Y 2 h h b m 5 l b F 9 j Y X R l Z 2 9 y 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l v d X R 1 Y m V f Z G F 0 Y V 9 2 a W V 3 L 0 N o Y W 5 n Z W Q g V H l w Z S 5 7 Y 2 h h b m 5 l b F 9 u Y W 1 l L D B 9 J n F 1 b 3 Q 7 L C Z x d W 9 0 O 1 N l Y 3 R p b 2 4 x L 3 l v d X R 1 Y m V f Z G F 0 Y V 9 2 a W V 3 L 0 N o Y W 5 n Z W Q g V H l w Z S 5 7 d G 9 0 Y W x f c 3 V i c 2 N y a W J l c n M s M X 0 m c X V v d D s s J n F 1 b 3 Q 7 U 2 V j d G l v b j E v e W 9 1 d H V i Z V 9 k Y X R h X 3 Z p Z X c v Q 2 h h b m d l Z C B U e X B l L n t 0 b 3 R h b F 9 2 a W R l b 3 M s M n 0 m c X V v d D s s J n F 1 b 3 Q 7 U 2 V j d G l v b j E v e W 9 1 d H V i Z V 9 k Y X R h X 3 Z p Z X c v Q 2 h h b m d l Z C B U e X B l L n t 0 b 3 R h b F 9 2 a W V 3 c y w z f S Z x d W 9 0 O y w m c X V v d D t T Z W N 0 a W 9 u M S 9 j a G F u b m V s X 2 R h d G E v Q W R k Z W Q g Q 2 9 u Z G l 0 a W 9 u Y W w g Q 2 9 s d W 1 u L n t j a G F u b m V s X 2 N h d G V n b 3 J 5 L D V 9 J n F 1 b 3 Q 7 X S w m c X V v d D t D b 2 x 1 b W 5 D b 3 V u d C Z x d W 9 0 O z o 1 L C Z x d W 9 0 O 0 t l e U N v b H V t b k 5 h b W V z J n F 1 b 3 Q 7 O l t d L C Z x d W 9 0 O 0 N v b H V t b k l k Z W 5 0 a X R p Z X M m c X V v d D s 6 W y Z x d W 9 0 O 1 N l Y 3 R p b 2 4 x L 3 l v d X R 1 Y m V f Z G F 0 Y V 9 2 a W V 3 L 0 N o Y W 5 n Z W Q g V H l w Z S 5 7 Y 2 h h b m 5 l b F 9 u Y W 1 l L D B 9 J n F 1 b 3 Q 7 L C Z x d W 9 0 O 1 N l Y 3 R p b 2 4 x L 3 l v d X R 1 Y m V f Z G F 0 Y V 9 2 a W V 3 L 0 N o Y W 5 n Z W Q g V H l w Z S 5 7 d G 9 0 Y W x f c 3 V i c 2 N y a W J l c n M s M X 0 m c X V v d D s s J n F 1 b 3 Q 7 U 2 V j d G l v b j E v e W 9 1 d H V i Z V 9 k Y X R h X 3 Z p Z X c v Q 2 h h b m d l Z C B U e X B l L n t 0 b 3 R h b F 9 2 a W R l b 3 M s M n 0 m c X V v d D s s J n F 1 b 3 Q 7 U 2 V j d G l v b j E v e W 9 1 d H V i Z V 9 k Y X R h X 3 Z p Z X c v Q 2 h h b m d l Z C B U e X B l L n t 0 b 3 R h b F 9 2 a W V 3 c y w z f S Z x d W 9 0 O y w m c X V v d D t T Z W N 0 a W 9 u M S 9 j a G F u b m V s X 2 R h d G E v Q W R k Z W Q g Q 2 9 u Z G l 0 a W 9 u Y W w g Q 2 9 s d W 1 u L n t j a G F u b m V s X 2 N h d G V n b 3 J 5 L D V 9 J n F 1 b 3 Q 7 X S w m c X V v d D t S Z W x h d G l v b n N o a X B J b m Z v J n F 1 b 3 Q 7 O l t d f S I g L z 4 8 R W 5 0 c n k g V H l w Z T 0 i U m V j b 3 Z l c n l U Y X J n Z X R T a G V l d C I g V m F s d W U 9 I n N N Z X J n Z T E i I C 8 + P E V u d H J 5 I F R 5 c G U 9 I l J l Y 2 9 2 Z X J 5 V G F y Z 2 V 0 Q 2 9 s d W 1 u I i B W Y W x 1 Z T 0 i b D E i I C 8 + P E V u d H J 5 I F R 5 c G U 9 I l J l Y 2 9 2 Z X J 5 V G F y Z 2 V 0 U m 9 3 I i B W Y W x 1 Z T 0 i b D E i I C 8 + P C 9 T d G F i b G V F b n R y a W V z P j w v S X R l b T 4 8 S X R l b T 4 8 S X R l b U x v Y 2 F 0 a W 9 u P j x J d G V t V H l w Z T 5 G b 3 J t d W x h P C 9 J d G V t V H l w Z T 4 8 S X R l b V B h d G g + U 2 V j d G l v b j E v Y 2 h h b m 5 l b F 9 k Y X R h L 1 N v d X J j Z T w v S X R l b V B h d G g + P C 9 J d G V t T G 9 j Y X R p b 2 4 + P F N 0 Y W J s Z U V u d H J p Z X M g L z 4 8 L 0 l 0 Z W 0 + P E l 0 Z W 0 + P E l 0 Z W 1 M b 2 N h d G l v b j 4 8 S X R l b V R 5 c G U + R m 9 y b X V s Y T w v S X R l b V R 5 c G U + P E l 0 Z W 1 Q Y X R o P l N l Y 3 R p b 2 4 x L 2 N o Y W 5 u Z W x f Z G F 0 Y S 9 F e H B h b m R l Z C U y M E N o Y W 5 u Z W x f Q 2 F 0 Z W d v c n k x P C 9 J d G V t U G F 0 a D 4 8 L 0 l 0 Z W 1 M b 2 N h d G l v b j 4 8 U 3 R h Y m x l R W 5 0 c m l l c y A v P j w v S X R l b T 4 8 S X R l b T 4 8 S X R l b U x v Y 2 F 0 a W 9 u P j x J d G V t V H l w Z T 5 G b 3 J t d W x h P C 9 J d G V t V H l w Z T 4 8 S X R l b V B h d G g + U 2 V j d G l v b j E v Y 2 h h b m 5 l b F 9 k Y X R h L 1 J l c G x h Y 2 V k J T I w V m F s d W U 8 L 0 l 0 Z W 1 Q Y X R o P j w v S X R l b U x v Y 2 F 0 a W 9 u P j x T d G F i b G V F b n R y a W V z I C 8 + P C 9 J d G V t P j x J d G V t P j x J d G V t T G 9 j Y X R p b 2 4 + P E l 0 Z W 1 U e X B l P k Z v c m 1 1 b G E 8 L 0 l 0 Z W 1 U e X B l P j x J d G V t U G F 0 a D 5 T Z W N 0 a W 9 u M S 9 j a G F u b m V s X 2 R h d G E v Q W R k Z W Q l M j B D b 2 5 k a X R p b 2 5 h b C U y M E N v b H V t b j w v S X R l b V B h d G g + P C 9 J d G V t T G 9 j Y X R p b 2 4 + P F N 0 Y W J s Z U V u d H J p Z X M g L z 4 8 L 0 l 0 Z W 0 + P E l 0 Z W 0 + P E l 0 Z W 1 M b 2 N h d G l v b j 4 8 S X R l b V R 5 c G U + R m 9 y b X V s Y T w v S X R l b V R 5 c G U + P E l 0 Z W 1 Q Y X R o P l N l Y 3 R p b 2 4 x L 2 N o Y W 5 u Z W x f Z G F 0 Y S 9 G a W x 0 Z X J l Z C U y M F J v d 3 M 8 L 0 l 0 Z W 1 Q Y X R o P j w v S X R l b U x v Y 2 F 0 a W 9 u P j x T d G F i b G V F b n R y a W V z I C 8 + P C 9 J d G V t P j x J d G V t P j x J d G V t T G 9 j Y X R p b 2 4 + P E l 0 Z W 1 U e X B l P k Z v c m 1 1 b G E 8 L 0 l 0 Z W 1 U e X B l P j x J d G V t U G F 0 a D 5 T Z W N 0 a W 9 u M S 9 j a G F u b m V s X 2 R h d G E v U m V t b 3 Z l Z C U y M E N v b H V t b n M 8 L 0 l 0 Z W 1 Q Y X R o P j w v S X R l b U x v Y 2 F 0 a W 9 u P j x T d G F i b G V F b n R y a W V z I C 8 + P C 9 J d G V t P j w v S X R l b X M + P C 9 M b 2 N h b F B h Y 2 t h Z 2 V N Z X R h Z G F 0 Y U Z p b G U + F g A A A F B L B Q Y A A A A A A A A A A A A A A A A A A A A A A A A m A Q A A A Q A A A N C M n d 8 B F d E R j H o A w E / C l + s B A A A A W C f q Q m + Z o E 2 J d m y k t 9 Q 2 B Q A A A A A C A A A A A A A Q Z g A A A A E A A C A A A A A 3 h o V 9 5 b 4 f 5 y 5 9 D k y b B B c b f P h b j 7 3 m v A 7 d u O 1 D i P I u S Q A A A A A O g A A A A A I A A C A A A A C H b N U 4 C f B z g A l y f b p 4 c 9 U I 6 a Y 0 N S M 2 7 C B G i 9 A N 3 X / U U F A A A A D R 7 k + o 6 w T y A u r h 0 O c R a g C K 4 V H 0 C d 0 t p J b B x d y l 1 v m n 4 V z Z Q x Q 8 W f 3 c D r / L j 4 0 v r 3 d 4 D B u x e d 2 h 1 O + 6 g Z A 2 X b b b 1 8 j j B Q G U H P R l O s 4 h 1 z U x u 0 A A A A A W F C K K 0 f u I l X 2 k h y 5 B 4 r 3 c b H B P + f F e J F y N m l C F 0 h v k E s 8 j j k W 2 5 w V k H G W G 0 H G F h e z Y E Q D h u y W / 2 E N v p u o R A v k 5 < / D a t a M a s h u p > 
</file>

<file path=customXml/item3.xml>��< ? x m l   v e r s i o n = " 1 . 0 "   e n c o d i n g = " U T F - 1 6 " ? > < G e m i n i   x m l n s = " h t t p : / / g e m i n i / p i v o t c u s t o m i z a t i o n / T a b l e O r d e r " > < C u s t o m C o n t e n t > < ! [ C D A T A [ y o u t u b e _ d a t a _ v i e w     2 _ 7 7 b 0 0 d 7 9 - 6 9 c 2 - 4 e c 5 - 9 b b 8 - 4 e 2 4 b 3 1 d 1 a 2 4 ] ] > < / C u s t o m C o n t e n t > < / G e m i n i > 
</file>

<file path=customXml/item4.xml>��< ? x m l   v e r s i o n = " 1 . 0 "   e n c o d i n g = " U T F - 1 6 " ? > < G e m i n i   x m l n s = " h t t p : / / g e m i n i / p i v o t c u s t o m i z a t i o n / T a b l e X M L _ y o u t u b e _ d a t a _ v i e w     2 _ 7 7 b 0 0 d 7 9 - 6 9 c 2 - 4 e c 5 - 9 b b 8 - 4 e 2 4 b 3 1 d 1 a 2 4 " > < C u s t o m C o n t e n t   x m l n s = " h t t p : / / g e m i n i / p i v o t c u s t o m i z a t i o n / T a b l e X M L _ y o u t u b e _ d a t a _ v i e w   2 _ 7 7 b 0 0 d 7 9 - 6 9 c 2 - 4 e c 5 - 9 b b 8 - 4 e 2 4 b 3 1 d 1 a 2 4 " > < ! [ C D A T A [ < T a b l e W i d g e t G r i d S e r i a l i z a t i o n   x m l n s : x s d = " h t t p : / / w w w . w 3 . o r g / 2 0 0 1 / X M L S c h e m a "   x m l n s : x s i = " h t t p : / / w w w . w 3 . o r g / 2 0 0 1 / X M L S c h e m a - i n s t a n c e " > < C o l u m n S u g g e s t e d T y p e   / > < C o l u m n F o r m a t   / > < C o l u m n A c c u r a c y   / > < C o l u m n C u r r e n c y S y m b o l   / > < C o l u m n P o s i t i v e P a t t e r n   / > < C o l u m n N e g a t i v e P a t t e r n   / > < C o l u m n W i d t h s > < i t e m > < k e y > < s t r i n g > c h a n n e l _ n a m e < / s t r i n g > < / k e y > < v a l u e > < i n t > 1 6 7 < / i n t > < / v a l u e > < / i t e m > < i t e m > < k e y > < s t r i n g > t o t a l _ s u b s c r i b e r s < / s t r i n g > < / k e y > < v a l u e > < i n t > 1 8 1 < / i n t > < / v a l u e > < / i t e m > < i t e m > < k e y > < s t r i n g > t o t a l _ v i d e o s < / s t r i n g > < / k e y > < v a l u e > < i n t > 1 3 9 < / i n t > < / v a l u e > < / i t e m > < i t e m > < k e y > < s t r i n g > t o t a l _ v i e w s < / s t r i n g > < / k e y > < v a l u e > < i n t > 1 3 1 < / i n t > < / v a l u e > < / i t e m > < / C o l u m n W i d t h s > < C o l u m n D i s p l a y I n d e x > < i t e m > < k e y > < s t r i n g > c h a n n e l _ n a m e < / s t r i n g > < / k e y > < v a l u e > < i n t > 0 < / i n t > < / v a l u e > < / i t e m > < i t e m > < k e y > < s t r i n g > t o t a l _ s u b s c r i b e r s < / s t r i n g > < / k e y > < v a l u e > < i n t > 1 < / i n t > < / v a l u e > < / i t e m > < i t e m > < k e y > < s t r i n g > t o t a l _ v i d e o s < / s t r i n g > < / k e y > < v a l u e > < i n t > 2 < / i n t > < / v a l u e > < / i t e m > < i t e m > < k e y > < s t r i n g > t o t a l _ v i e w s < / 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P o w e r P i v o t V e r s i o n " > < C u s t o m C o n t e n t > < ! [ C D A T A [ 2 0 1 5 . 1 3 0 . 1 6 0 6 . 1 ] ] > < / 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 2 0 2 5 - 0 5 - 0 4 T 2 2 : 2 8 : 3 0 . 8 4 0 7 1 6 2 + 0 2 : 0 0 < / L a s t P r o c e s s e d T i m e > < / D a t a M o d e l i n g S a n d b o x . S e r i a l i z e d S a n d b o x E r r o r C a c h e > ] ] > < / C u s t o m C o n t e n t > < / G e m i n i > 
</file>

<file path=customXml/item8.xml>��< ? x m l   v e r s i o n = " 1 . 0 "   e n c o d i n g = " U T F - 1 6 " ? > < G e m i n i   x m l n s = " h t t p : / / g e m i n i / p i v o t c u s t o m i z a t i o n / C l i e n t W i n d o w X M L " > < C u s t o m C o n t e n t > < ! [ C D A T A [ y o u t u b e _ d a t a _ v i e w     2 _ 7 7 b 0 0 d 7 9 - 6 9 c 2 - 4 e c 5 - 9 b b 8 - 4 e 2 4 b 3 1 d 1 a 2 4 ] ] > < / C u s t o m C o n t e n t > < / G e m i n i > 
</file>

<file path=customXml/item9.xml>��< ? x m l   v e r s i o n = " 1 . 0 "   e n c o d i n g = " U T F - 1 6 " ? > < G e m i n i   x m l n s = " h t t p : / / g e m i n i / p i v o t c u s t o m i z a t i o n / 4 0 5 2 f d b 1 - 3 3 1 9 - 4 c 6 d - b 7 c e - 1 2 4 e 4 2 6 2 a 6 8 f " > < C u s t o m C o n t e n t > < ! [ C D A T A [ < ? x m l   v e r s i o n = " 1 . 0 "   e n c o d i n g = " u t f - 1 6 " ? > < S e t t i n g s > < C a l c u l a t e d F i e l d s > < i t e m > < M e a s u r e N a m e > V i e w s / V i d e o < / M e a s u r e N a m e > < D i s p l a y N a m e > V i e w s / V i d e o < / 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9E0FD8D-8899-47D5-AD51-A8F4585651A9}">
  <ds:schemaRefs/>
</ds:datastoreItem>
</file>

<file path=customXml/itemProps10.xml><?xml version="1.0" encoding="utf-8"?>
<ds:datastoreItem xmlns:ds="http://schemas.openxmlformats.org/officeDocument/2006/customXml" ds:itemID="{34B182A2-022B-46D7-85BE-27DE69712A71}">
  <ds:schemaRefs/>
</ds:datastoreItem>
</file>

<file path=customXml/itemProps11.xml><?xml version="1.0" encoding="utf-8"?>
<ds:datastoreItem xmlns:ds="http://schemas.openxmlformats.org/officeDocument/2006/customXml" ds:itemID="{3893353F-44F7-4277-8742-9EF01C40276C}">
  <ds:schemaRefs/>
</ds:datastoreItem>
</file>

<file path=customXml/itemProps12.xml><?xml version="1.0" encoding="utf-8"?>
<ds:datastoreItem xmlns:ds="http://schemas.openxmlformats.org/officeDocument/2006/customXml" ds:itemID="{A9C249C3-CE60-4F54-AEF6-DE57F8FA0C61}">
  <ds:schemaRefs/>
</ds:datastoreItem>
</file>

<file path=customXml/itemProps13.xml><?xml version="1.0" encoding="utf-8"?>
<ds:datastoreItem xmlns:ds="http://schemas.openxmlformats.org/officeDocument/2006/customXml" ds:itemID="{B02D2637-208E-4F72-9367-1C878415FBBF}">
  <ds:schemaRefs/>
</ds:datastoreItem>
</file>

<file path=customXml/itemProps14.xml><?xml version="1.0" encoding="utf-8"?>
<ds:datastoreItem xmlns:ds="http://schemas.openxmlformats.org/officeDocument/2006/customXml" ds:itemID="{F1518C45-186A-4BD5-A754-1A65F745CB7B}">
  <ds:schemaRefs/>
</ds:datastoreItem>
</file>

<file path=customXml/itemProps15.xml><?xml version="1.0" encoding="utf-8"?>
<ds:datastoreItem xmlns:ds="http://schemas.openxmlformats.org/officeDocument/2006/customXml" ds:itemID="{12520F16-4659-4B1C-A603-D0693C0C6F25}">
  <ds:schemaRefs/>
</ds:datastoreItem>
</file>

<file path=customXml/itemProps16.xml><?xml version="1.0" encoding="utf-8"?>
<ds:datastoreItem xmlns:ds="http://schemas.openxmlformats.org/officeDocument/2006/customXml" ds:itemID="{F555EF97-5689-4236-B7FA-7AECC6543851}">
  <ds:schemaRefs/>
</ds:datastoreItem>
</file>

<file path=customXml/itemProps17.xml><?xml version="1.0" encoding="utf-8"?>
<ds:datastoreItem xmlns:ds="http://schemas.openxmlformats.org/officeDocument/2006/customXml" ds:itemID="{48459824-8EE9-422F-8CBD-486ADA61C59B}">
  <ds:schemaRefs/>
</ds:datastoreItem>
</file>

<file path=customXml/itemProps18.xml><?xml version="1.0" encoding="utf-8"?>
<ds:datastoreItem xmlns:ds="http://schemas.openxmlformats.org/officeDocument/2006/customXml" ds:itemID="{3AEB6B53-6A5E-45D9-82BC-47F37A8213AE}">
  <ds:schemaRefs/>
</ds:datastoreItem>
</file>

<file path=customXml/itemProps19.xml><?xml version="1.0" encoding="utf-8"?>
<ds:datastoreItem xmlns:ds="http://schemas.openxmlformats.org/officeDocument/2006/customXml" ds:itemID="{DE552956-D3CC-4CE8-9CE2-2CE2F752F6A6}">
  <ds:schemaRefs/>
</ds:datastoreItem>
</file>

<file path=customXml/itemProps2.xml><?xml version="1.0" encoding="utf-8"?>
<ds:datastoreItem xmlns:ds="http://schemas.openxmlformats.org/officeDocument/2006/customXml" ds:itemID="{75270C6E-A3F5-43C2-B181-F4F08AAC18C0}">
  <ds:schemaRefs/>
</ds:datastoreItem>
</file>

<file path=customXml/itemProps20.xml><?xml version="1.0" encoding="utf-8"?>
<ds:datastoreItem xmlns:ds="http://schemas.openxmlformats.org/officeDocument/2006/customXml" ds:itemID="{E8C4A5AF-B6BD-4992-8C80-DF7F7489240F}">
  <ds:schemaRefs/>
</ds:datastoreItem>
</file>

<file path=customXml/itemProps21.xml><?xml version="1.0" encoding="utf-8"?>
<ds:datastoreItem xmlns:ds="http://schemas.openxmlformats.org/officeDocument/2006/customXml" ds:itemID="{E945A4FE-DF13-4E19-A26B-E7CD2D0451CD}">
  <ds:schemaRefs/>
</ds:datastoreItem>
</file>

<file path=customXml/itemProps22.xml><?xml version="1.0" encoding="utf-8"?>
<ds:datastoreItem xmlns:ds="http://schemas.openxmlformats.org/officeDocument/2006/customXml" ds:itemID="{336B2A24-0599-4989-95FB-C0055F37DCC5}">
  <ds:schemaRefs/>
</ds:datastoreItem>
</file>

<file path=customXml/itemProps23.xml><?xml version="1.0" encoding="utf-8"?>
<ds:datastoreItem xmlns:ds="http://schemas.openxmlformats.org/officeDocument/2006/customXml" ds:itemID="{3ADED727-EF9F-4984-BEE2-E90410C77DA2}">
  <ds:schemaRefs/>
</ds:datastoreItem>
</file>

<file path=customXml/itemProps24.xml><?xml version="1.0" encoding="utf-8"?>
<ds:datastoreItem xmlns:ds="http://schemas.openxmlformats.org/officeDocument/2006/customXml" ds:itemID="{89773993-4743-4B29-9C54-2EE6D66DEAB1}">
  <ds:schemaRefs>
    <ds:schemaRef ds:uri="http://schemas.microsoft.com/DataMashup"/>
  </ds:schemaRefs>
</ds:datastoreItem>
</file>

<file path=customXml/itemProps3.xml><?xml version="1.0" encoding="utf-8"?>
<ds:datastoreItem xmlns:ds="http://schemas.openxmlformats.org/officeDocument/2006/customXml" ds:itemID="{CD991D75-682F-46F6-846F-C693D8D42EF6}">
  <ds:schemaRefs/>
</ds:datastoreItem>
</file>

<file path=customXml/itemProps4.xml><?xml version="1.0" encoding="utf-8"?>
<ds:datastoreItem xmlns:ds="http://schemas.openxmlformats.org/officeDocument/2006/customXml" ds:itemID="{70C79B38-E1EC-4D07-9C81-BD82008589C0}">
  <ds:schemaRefs/>
</ds:datastoreItem>
</file>

<file path=customXml/itemProps5.xml><?xml version="1.0" encoding="utf-8"?>
<ds:datastoreItem xmlns:ds="http://schemas.openxmlformats.org/officeDocument/2006/customXml" ds:itemID="{5D1E2DAD-8564-41C4-8A26-376E35580E38}">
  <ds:schemaRefs/>
</ds:datastoreItem>
</file>

<file path=customXml/itemProps6.xml><?xml version="1.0" encoding="utf-8"?>
<ds:datastoreItem xmlns:ds="http://schemas.openxmlformats.org/officeDocument/2006/customXml" ds:itemID="{15B47A28-E4E7-432E-A460-3511F65C78CA}">
  <ds:schemaRefs/>
</ds:datastoreItem>
</file>

<file path=customXml/itemProps7.xml><?xml version="1.0" encoding="utf-8"?>
<ds:datastoreItem xmlns:ds="http://schemas.openxmlformats.org/officeDocument/2006/customXml" ds:itemID="{438CBEEE-4898-4A2B-805B-9F0600EBBF1A}">
  <ds:schemaRefs/>
</ds:datastoreItem>
</file>

<file path=customXml/itemProps8.xml><?xml version="1.0" encoding="utf-8"?>
<ds:datastoreItem xmlns:ds="http://schemas.openxmlformats.org/officeDocument/2006/customXml" ds:itemID="{4333A2B7-D80C-4744-8FA3-C717548765D0}">
  <ds:schemaRefs/>
</ds:datastoreItem>
</file>

<file path=customXml/itemProps9.xml><?xml version="1.0" encoding="utf-8"?>
<ds:datastoreItem xmlns:ds="http://schemas.openxmlformats.org/officeDocument/2006/customXml" ds:itemID="{22DA06AE-DAD2-4C4E-A289-629EC106402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channel_data</vt:lpstr>
      <vt:lpstr>channel_data_pivot_table</vt:lpstr>
      <vt:lpstr>Excel &amp; SQL Comparison</vt:lpstr>
      <vt:lpstr>Views Per video</vt:lpstr>
      <vt:lpstr>Most Subscribers</vt:lpstr>
      <vt:lpstr>Most Videos</vt:lpstr>
      <vt:lpstr>Most Views</vt:lpstr>
      <vt:lpstr>Category- Music</vt:lpstr>
      <vt:lpstr>Category- Gaming</vt:lpstr>
      <vt:lpstr>Category- Entertainment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Elkomy Mustafa Abdelnaser Abdelsayed Abdelaal</dc:creator>
  <cp:lastModifiedBy>Elkomy Mustafa Abdelnaser Abdelsayed Abdelaal</cp:lastModifiedBy>
  <dcterms:created xsi:type="dcterms:W3CDTF">2025-05-04T13:02:26Z</dcterms:created>
  <dcterms:modified xsi:type="dcterms:W3CDTF">2025-05-08T19:43:02Z</dcterms:modified>
</cp:coreProperties>
</file>