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umbrellamd8.0\public\"/>
    </mc:Choice>
  </mc:AlternateContent>
  <bookViews>
    <workbookView xWindow="0" yWindow="0" windowWidth="20400" windowHeight="7635"/>
  </bookViews>
  <sheets>
    <sheet name="Sheet1" sheetId="1" r:id="rId1"/>
  </sheets>
  <definedNames>
    <definedName name="XF">Sheet1!$XAR$9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E10" i="1" l="1"/>
  <c r="EH10" i="1"/>
  <c r="EB10" i="1"/>
  <c r="DT10" i="1"/>
  <c r="DH10" i="1"/>
  <c r="DD10" i="1"/>
  <c r="CZ10" i="1"/>
  <c r="CU10" i="1"/>
  <c r="CP10" i="1"/>
  <c r="CK10" i="1"/>
  <c r="CG10" i="1"/>
  <c r="CC10" i="1"/>
  <c r="BX10" i="1"/>
  <c r="BT10" i="1"/>
  <c r="BP10" i="1"/>
  <c r="BK10" i="1"/>
  <c r="BG10" i="1"/>
  <c r="BC10" i="1"/>
  <c r="AX10" i="1"/>
  <c r="AS10" i="1"/>
  <c r="AO10" i="1"/>
  <c r="AK10" i="1"/>
  <c r="AF10" i="1"/>
  <c r="AA10" i="1"/>
  <c r="W10" i="1"/>
  <c r="S10" i="1"/>
  <c r="N10" i="1"/>
  <c r="J10" i="1"/>
  <c r="F10" i="1"/>
  <c r="A10" i="1"/>
  <c r="AQ9" i="1"/>
  <c r="AM9" i="1"/>
  <c r="AC9" i="1"/>
  <c r="Y9" i="1"/>
  <c r="U9" i="1"/>
  <c r="P9" i="1"/>
  <c r="L9" i="1"/>
  <c r="H9" i="1"/>
  <c r="D9" i="1"/>
  <c r="DR8" i="1"/>
  <c r="DN8" i="1"/>
  <c r="DG8" i="1"/>
  <c r="DC8" i="1"/>
  <c r="CY8" i="1"/>
  <c r="CR8" i="1"/>
  <c r="CM8" i="1"/>
  <c r="CI8" i="1"/>
  <c r="CE8" i="1"/>
  <c r="BZ8" i="1"/>
  <c r="BV8" i="1"/>
  <c r="BR8" i="1"/>
  <c r="BN8" i="1"/>
  <c r="BI8" i="1"/>
  <c r="BE8" i="1"/>
  <c r="BA8" i="1"/>
  <c r="AR8" i="1"/>
  <c r="AN8" i="1"/>
  <c r="AJ8" i="1"/>
  <c r="Z8" i="1"/>
  <c r="V8" i="1"/>
  <c r="R8" i="1"/>
  <c r="M8" i="1"/>
  <c r="I8" i="1"/>
  <c r="E8" i="1"/>
  <c r="EI7" i="1"/>
  <c r="EB7" i="1"/>
  <c r="DG7" i="1"/>
  <c r="DC7" i="1"/>
  <c r="CY7" i="1"/>
  <c r="CK7" i="1"/>
  <c r="CG7" i="1"/>
  <c r="CC7" i="1"/>
  <c r="BX7" i="1"/>
  <c r="BT7" i="1"/>
  <c r="BP7" i="1"/>
  <c r="BK7" i="1"/>
  <c r="BG7" i="1"/>
  <c r="BC7" i="1"/>
  <c r="AT7" i="1"/>
  <c r="AP7" i="1"/>
  <c r="AL7" i="1"/>
  <c r="AB7" i="1"/>
  <c r="X7" i="1"/>
  <c r="T7" i="1"/>
  <c r="O7" i="1"/>
  <c r="K7" i="1"/>
  <c r="G7" i="1"/>
  <c r="B7" i="1"/>
  <c r="EG6" i="1"/>
  <c r="DI6" i="1"/>
  <c r="DE6" i="1"/>
  <c r="DA6" i="1"/>
  <c r="CM6" i="1"/>
  <c r="CI6" i="1"/>
  <c r="CE6" i="1"/>
  <c r="BZ6" i="1"/>
  <c r="BV6" i="1"/>
  <c r="BR6" i="1"/>
  <c r="BN6" i="1"/>
  <c r="BI6" i="1"/>
  <c r="BE6" i="1"/>
  <c r="BA6" i="1"/>
  <c r="AR6" i="1"/>
  <c r="AN6" i="1"/>
  <c r="AJ6" i="1"/>
  <c r="Z6" i="1"/>
  <c r="V6" i="1"/>
  <c r="R6" i="1"/>
  <c r="M6" i="1"/>
  <c r="I6" i="1"/>
  <c r="E6" i="1"/>
  <c r="AT5" i="1"/>
  <c r="AP5" i="1"/>
  <c r="AL5" i="1"/>
  <c r="AB5" i="1"/>
  <c r="X5" i="1"/>
  <c r="T5" i="1"/>
  <c r="N5" i="1"/>
  <c r="J5" i="1"/>
  <c r="F5" i="1"/>
  <c r="A5" i="1"/>
  <c r="ED4" i="1"/>
  <c r="DH4" i="1"/>
  <c r="DD4" i="1"/>
  <c r="CZ4" i="1"/>
  <c r="CL4" i="1"/>
  <c r="CH4" i="1"/>
  <c r="FC10" i="1"/>
  <c r="EG10" i="1"/>
  <c r="DW10" i="1"/>
  <c r="DK10" i="1"/>
  <c r="DG10" i="1"/>
  <c r="DC10" i="1"/>
  <c r="CY10" i="1"/>
  <c r="CS10" i="1"/>
  <c r="CN10" i="1"/>
  <c r="CJ10" i="1"/>
  <c r="CF10" i="1"/>
  <c r="CB10" i="1"/>
  <c r="BW10" i="1"/>
  <c r="BS10" i="1"/>
  <c r="BO10" i="1"/>
  <c r="BJ10" i="1"/>
  <c r="BF10" i="1"/>
  <c r="BB10" i="1"/>
  <c r="AW10" i="1"/>
  <c r="AR10" i="1"/>
  <c r="AN10" i="1"/>
  <c r="AJ10" i="1"/>
  <c r="AE10" i="1"/>
  <c r="Z10" i="1"/>
  <c r="V10" i="1"/>
  <c r="R10" i="1"/>
  <c r="M10" i="1"/>
  <c r="I10" i="1"/>
  <c r="E10" i="1"/>
  <c r="AT9" i="1"/>
  <c r="AP9" i="1"/>
  <c r="AL9" i="1"/>
  <c r="AB9" i="1"/>
  <c r="X9" i="1"/>
  <c r="T9" i="1"/>
  <c r="O9" i="1"/>
  <c r="K9" i="1"/>
  <c r="G9" i="1"/>
  <c r="B9" i="1"/>
  <c r="DQ8" i="1"/>
  <c r="DM8" i="1"/>
  <c r="DF8" i="1"/>
  <c r="DB8" i="1"/>
  <c r="CX8" i="1"/>
  <c r="CQ8" i="1"/>
  <c r="CL8" i="1"/>
  <c r="CH8" i="1"/>
  <c r="CD8" i="1"/>
  <c r="BY8" i="1"/>
  <c r="BU8" i="1"/>
  <c r="BQ8" i="1"/>
  <c r="BL8" i="1"/>
  <c r="BH8" i="1"/>
  <c r="BD8" i="1"/>
  <c r="AZ8" i="1"/>
  <c r="AQ8" i="1"/>
  <c r="AM8" i="1"/>
  <c r="AC8" i="1"/>
  <c r="Y8" i="1"/>
  <c r="U8" i="1"/>
  <c r="P8" i="1"/>
  <c r="L8" i="1"/>
  <c r="H8" i="1"/>
  <c r="D8" i="1"/>
  <c r="EH7" i="1"/>
  <c r="DJ7" i="1"/>
  <c r="DF7" i="1"/>
  <c r="DB7" i="1"/>
  <c r="CN7" i="1"/>
  <c r="CJ7" i="1"/>
  <c r="CF7" i="1"/>
  <c r="CB7" i="1"/>
  <c r="BW7" i="1"/>
  <c r="BS7" i="1"/>
  <c r="BO7" i="1"/>
  <c r="BJ7" i="1"/>
  <c r="BF7" i="1"/>
  <c r="BB7" i="1"/>
  <c r="AS7" i="1"/>
  <c r="AO7" i="1"/>
  <c r="AK7" i="1"/>
  <c r="AA7" i="1"/>
  <c r="W7" i="1"/>
  <c r="S7" i="1"/>
  <c r="N7" i="1"/>
  <c r="J7" i="1"/>
  <c r="F7" i="1"/>
  <c r="A7" i="1"/>
  <c r="ED6" i="1"/>
  <c r="DH6" i="1"/>
  <c r="DD6" i="1"/>
  <c r="CZ6" i="1"/>
  <c r="CL6" i="1"/>
  <c r="CH6" i="1"/>
  <c r="CD6" i="1"/>
  <c r="BY6" i="1"/>
  <c r="BU6" i="1"/>
  <c r="BQ6" i="1"/>
  <c r="BL6" i="1"/>
  <c r="BH6" i="1"/>
  <c r="BD6" i="1"/>
  <c r="AZ6" i="1"/>
  <c r="AQ6" i="1"/>
  <c r="AM6" i="1"/>
  <c r="AC6" i="1"/>
  <c r="Y6" i="1"/>
  <c r="U6" i="1"/>
  <c r="P6" i="1"/>
  <c r="L6" i="1"/>
  <c r="H6" i="1"/>
  <c r="D6" i="1"/>
  <c r="AS5" i="1"/>
  <c r="AO5" i="1"/>
  <c r="AK5" i="1"/>
  <c r="AA5" i="1"/>
  <c r="W5" i="1"/>
  <c r="S5" i="1"/>
  <c r="M5" i="1"/>
  <c r="I5" i="1"/>
  <c r="E5" i="1"/>
  <c r="EI4" i="1"/>
  <c r="EB4" i="1"/>
  <c r="DG4" i="1"/>
  <c r="DC4" i="1"/>
  <c r="CY4" i="1"/>
  <c r="CK4" i="1"/>
  <c r="CG4" i="1"/>
  <c r="EU10" i="1"/>
  <c r="EF10" i="1"/>
  <c r="DV10" i="1"/>
  <c r="DJ10" i="1"/>
  <c r="DF10" i="1"/>
  <c r="DB10" i="1"/>
  <c r="CX10" i="1"/>
  <c r="CR10" i="1"/>
  <c r="CM10" i="1"/>
  <c r="CI10" i="1"/>
  <c r="CE10" i="1"/>
  <c r="BZ10" i="1"/>
  <c r="BV10" i="1"/>
  <c r="BR10" i="1"/>
  <c r="BN10" i="1"/>
  <c r="BI10" i="1"/>
  <c r="BE10" i="1"/>
  <c r="BA10" i="1"/>
  <c r="AV10" i="1"/>
  <c r="AQ10" i="1"/>
  <c r="AM10" i="1"/>
  <c r="AH10" i="1"/>
  <c r="AC10" i="1"/>
  <c r="Y10" i="1"/>
  <c r="U10" i="1"/>
  <c r="P10" i="1"/>
  <c r="L10" i="1"/>
  <c r="H10" i="1"/>
  <c r="D10" i="1"/>
  <c r="AS9" i="1"/>
  <c r="AO9" i="1"/>
  <c r="AK9" i="1"/>
  <c r="AA9" i="1"/>
  <c r="W9" i="1"/>
  <c r="S9" i="1"/>
  <c r="N9" i="1"/>
  <c r="J9" i="1"/>
  <c r="F9" i="1"/>
  <c r="A9" i="1"/>
  <c r="DP8" i="1"/>
  <c r="DJ8" i="1"/>
  <c r="DE8" i="1"/>
  <c r="DA8" i="1"/>
  <c r="CU8" i="1"/>
  <c r="CP8" i="1"/>
  <c r="CK8" i="1"/>
  <c r="CG8" i="1"/>
  <c r="CC8" i="1"/>
  <c r="BX8" i="1"/>
  <c r="BT8" i="1"/>
  <c r="BP8" i="1"/>
  <c r="BK8" i="1"/>
  <c r="BG8" i="1"/>
  <c r="BC8" i="1"/>
  <c r="AT8" i="1"/>
  <c r="AP8" i="1"/>
  <c r="AL8" i="1"/>
  <c r="AB8" i="1"/>
  <c r="X8" i="1"/>
  <c r="T8" i="1"/>
  <c r="O8" i="1"/>
  <c r="K8" i="1"/>
  <c r="G8" i="1"/>
  <c r="B8" i="1"/>
  <c r="EG7" i="1"/>
  <c r="DI7" i="1"/>
  <c r="DE7" i="1"/>
  <c r="DA7" i="1"/>
  <c r="CM7" i="1"/>
  <c r="CI7" i="1"/>
  <c r="CE7" i="1"/>
  <c r="BZ7" i="1"/>
  <c r="BV7" i="1"/>
  <c r="BR7" i="1"/>
  <c r="BN7" i="1"/>
  <c r="BI7" i="1"/>
  <c r="BE7" i="1"/>
  <c r="BA7" i="1"/>
  <c r="AR7" i="1"/>
  <c r="AN7" i="1"/>
  <c r="AJ7" i="1"/>
  <c r="Z7" i="1"/>
  <c r="V7" i="1"/>
  <c r="R7" i="1"/>
  <c r="M7" i="1"/>
  <c r="I7" i="1"/>
  <c r="E7" i="1"/>
  <c r="EI6" i="1"/>
  <c r="EB6" i="1"/>
  <c r="DG6" i="1"/>
  <c r="DC6" i="1"/>
  <c r="CY6" i="1"/>
  <c r="CK6" i="1"/>
  <c r="CG6" i="1"/>
  <c r="CC6" i="1"/>
  <c r="BX6" i="1"/>
  <c r="BT6" i="1"/>
  <c r="BP6" i="1"/>
  <c r="BK6" i="1"/>
  <c r="BG6" i="1"/>
  <c r="BC6" i="1"/>
  <c r="AT6" i="1"/>
  <c r="AP6" i="1"/>
  <c r="AL6" i="1"/>
  <c r="AB6" i="1"/>
  <c r="X6" i="1"/>
  <c r="T6" i="1"/>
  <c r="O6" i="1"/>
  <c r="K6" i="1"/>
  <c r="G6" i="1"/>
  <c r="B6" i="1"/>
  <c r="AR5" i="1"/>
  <c r="AN5" i="1"/>
  <c r="AJ5" i="1"/>
  <c r="Z5" i="1"/>
  <c r="V5" i="1"/>
  <c r="R5" i="1"/>
  <c r="L5" i="1"/>
  <c r="H5" i="1"/>
  <c r="D5" i="1"/>
  <c r="EH4" i="1"/>
  <c r="DJ4" i="1"/>
  <c r="DF4" i="1"/>
  <c r="DB4" i="1"/>
  <c r="CN4" i="1"/>
  <c r="CJ4" i="1"/>
  <c r="CF4" i="1"/>
  <c r="EI10" i="1"/>
  <c r="EE10" i="1"/>
  <c r="DU10" i="1"/>
  <c r="DI10" i="1"/>
  <c r="DE10" i="1"/>
  <c r="DA10" i="1"/>
  <c r="CV10" i="1"/>
  <c r="CQ10" i="1"/>
  <c r="CL10" i="1"/>
  <c r="CH10" i="1"/>
  <c r="CD10" i="1"/>
  <c r="BY10" i="1"/>
  <c r="BU10" i="1"/>
  <c r="BQ10" i="1"/>
  <c r="BL10" i="1"/>
  <c r="BH10" i="1"/>
  <c r="BD10" i="1"/>
  <c r="AZ10" i="1"/>
  <c r="AT10" i="1"/>
  <c r="AP10" i="1"/>
  <c r="AL10" i="1"/>
  <c r="AG10" i="1"/>
  <c r="AB10" i="1"/>
  <c r="X10" i="1"/>
  <c r="T10" i="1"/>
  <c r="O10" i="1"/>
  <c r="K10" i="1"/>
  <c r="G10" i="1"/>
  <c r="B10" i="1"/>
  <c r="AR9" i="1"/>
  <c r="AN9" i="1"/>
  <c r="AJ9" i="1"/>
  <c r="Z9" i="1"/>
  <c r="V9" i="1"/>
  <c r="R9" i="1"/>
  <c r="M9" i="1"/>
  <c r="I9" i="1"/>
  <c r="E9" i="1"/>
  <c r="EH8" i="1"/>
  <c r="DO8" i="1"/>
  <c r="DH8" i="1"/>
  <c r="DD8" i="1"/>
  <c r="CZ8" i="1"/>
  <c r="CS8" i="1"/>
  <c r="CN8" i="1"/>
  <c r="CJ8" i="1"/>
  <c r="CF8" i="1"/>
  <c r="CB8" i="1"/>
  <c r="BW8" i="1"/>
  <c r="BS8" i="1"/>
  <c r="BO8" i="1"/>
  <c r="BJ8" i="1"/>
  <c r="BF8" i="1"/>
  <c r="BB8" i="1"/>
  <c r="AS8" i="1"/>
  <c r="AO8" i="1"/>
  <c r="AK8" i="1"/>
  <c r="AA8" i="1"/>
  <c r="W8" i="1"/>
  <c r="S8" i="1"/>
  <c r="N8" i="1"/>
  <c r="J8" i="1"/>
  <c r="F8" i="1"/>
  <c r="A8" i="1"/>
  <c r="ED7" i="1"/>
  <c r="DH7" i="1"/>
  <c r="DD7" i="1"/>
  <c r="CZ7" i="1"/>
  <c r="CL7" i="1"/>
  <c r="CH7" i="1"/>
  <c r="CD7" i="1"/>
  <c r="BY7" i="1"/>
  <c r="BU7" i="1"/>
  <c r="BQ7" i="1"/>
  <c r="BL7" i="1"/>
  <c r="BH7" i="1"/>
  <c r="BD7" i="1"/>
  <c r="AZ7" i="1"/>
  <c r="AQ7" i="1"/>
  <c r="AM7" i="1"/>
  <c r="AC7" i="1"/>
  <c r="Y7" i="1"/>
  <c r="U7" i="1"/>
  <c r="P7" i="1"/>
  <c r="L7" i="1"/>
  <c r="H7" i="1"/>
  <c r="D7" i="1"/>
  <c r="EH6" i="1"/>
  <c r="DJ6" i="1"/>
  <c r="DF6" i="1"/>
  <c r="DB6" i="1"/>
  <c r="CN6" i="1"/>
  <c r="CJ6" i="1"/>
  <c r="CF6" i="1"/>
  <c r="CB6" i="1"/>
  <c r="BW6" i="1"/>
  <c r="BS6" i="1"/>
  <c r="BO6" i="1"/>
  <c r="BJ6" i="1"/>
  <c r="BF6" i="1"/>
  <c r="BB6" i="1"/>
  <c r="AS6" i="1"/>
  <c r="AO6" i="1"/>
  <c r="AK6" i="1"/>
  <c r="AA6" i="1"/>
  <c r="W6" i="1"/>
  <c r="S6" i="1"/>
  <c r="N6" i="1"/>
  <c r="J6" i="1"/>
  <c r="F6" i="1"/>
  <c r="A6" i="1"/>
  <c r="AQ5" i="1"/>
  <c r="AM5" i="1"/>
  <c r="AC5" i="1"/>
  <c r="Y5" i="1"/>
  <c r="U5" i="1"/>
  <c r="O5" i="1"/>
  <c r="K5" i="1"/>
  <c r="G5" i="1"/>
  <c r="B5" i="1"/>
  <c r="EG4" i="1"/>
  <c r="DI4" i="1"/>
  <c r="DE4" i="1"/>
  <c r="DA4" i="1"/>
  <c r="CM4" i="1"/>
  <c r="CI4" i="1"/>
  <c r="CE4" i="1"/>
  <c r="BZ4" i="1"/>
  <c r="BV4" i="1"/>
  <c r="BR4" i="1"/>
  <c r="BN4" i="1"/>
  <c r="BI4" i="1"/>
  <c r="BE4" i="1"/>
  <c r="BA4" i="1"/>
  <c r="AR4" i="1"/>
  <c r="AN4" i="1"/>
  <c r="AJ4" i="1"/>
  <c r="Z4" i="1"/>
  <c r="V4" i="1"/>
  <c r="R4" i="1"/>
  <c r="M4" i="1"/>
  <c r="I4" i="1"/>
  <c r="E4" i="1"/>
  <c r="EV3" i="1"/>
  <c r="EL3" i="1"/>
  <c r="EE3" i="1"/>
  <c r="DW3" i="1"/>
  <c r="DI3" i="1"/>
  <c r="DE3" i="1"/>
  <c r="DA3" i="1"/>
  <c r="CN3" i="1"/>
  <c r="CJ3" i="1"/>
  <c r="CF3" i="1"/>
  <c r="CB3" i="1"/>
  <c r="BW3" i="1"/>
  <c r="BS3" i="1"/>
  <c r="BO3" i="1"/>
  <c r="BJ3" i="1"/>
  <c r="BF3" i="1"/>
  <c r="BB3" i="1"/>
  <c r="AG3" i="1"/>
  <c r="AB3" i="1"/>
  <c r="X3" i="1"/>
  <c r="T3" i="1"/>
  <c r="O3" i="1"/>
  <c r="B3" i="1"/>
  <c r="FD2" i="1"/>
  <c r="EZ2" i="1"/>
  <c r="EV2" i="1"/>
  <c r="EJ2" i="1"/>
  <c r="DX2" i="1"/>
  <c r="DL2" i="1"/>
  <c r="CZ2" i="1"/>
  <c r="CN2" i="1"/>
  <c r="BT2" i="1"/>
  <c r="BH2" i="1"/>
  <c r="CD4" i="1"/>
  <c r="BY4" i="1"/>
  <c r="BU4" i="1"/>
  <c r="BQ4" i="1"/>
  <c r="BL4" i="1"/>
  <c r="BH4" i="1"/>
  <c r="BD4" i="1"/>
  <c r="AZ4" i="1"/>
  <c r="AQ4" i="1"/>
  <c r="AM4" i="1"/>
  <c r="AC4" i="1"/>
  <c r="Y4" i="1"/>
  <c r="U4" i="1"/>
  <c r="P4" i="1"/>
  <c r="L4" i="1"/>
  <c r="H4" i="1"/>
  <c r="D4" i="1"/>
  <c r="EU3" i="1"/>
  <c r="EK3" i="1"/>
  <c r="ED3" i="1"/>
  <c r="DP3" i="1"/>
  <c r="DH3" i="1"/>
  <c r="DD3" i="1"/>
  <c r="CZ3" i="1"/>
  <c r="CM3" i="1"/>
  <c r="CI3" i="1"/>
  <c r="CE3" i="1"/>
  <c r="BZ3" i="1"/>
  <c r="BV3" i="1"/>
  <c r="BR3" i="1"/>
  <c r="BN3" i="1"/>
  <c r="BI3" i="1"/>
  <c r="BE3" i="1"/>
  <c r="BA3" i="1"/>
  <c r="AF3" i="1"/>
  <c r="AA3" i="1"/>
  <c r="W3" i="1"/>
  <c r="S3" i="1"/>
  <c r="N3" i="1"/>
  <c r="J3" i="1"/>
  <c r="F3" i="1"/>
  <c r="A3" i="1"/>
  <c r="FC2" i="1"/>
  <c r="EY2" i="1"/>
  <c r="EU2" i="1"/>
  <c r="EQ2" i="1"/>
  <c r="EM2" i="1"/>
  <c r="EI2" i="1"/>
  <c r="EE2" i="1"/>
  <c r="EA2" i="1"/>
  <c r="DW2" i="1"/>
  <c r="DS2" i="1"/>
  <c r="DO2" i="1"/>
  <c r="CC4" i="1"/>
  <c r="BX4" i="1"/>
  <c r="BT4" i="1"/>
  <c r="BP4" i="1"/>
  <c r="BK4" i="1"/>
  <c r="BG4" i="1"/>
  <c r="BC4" i="1"/>
  <c r="AT4" i="1"/>
  <c r="AP4" i="1"/>
  <c r="AL4" i="1"/>
  <c r="AB4" i="1"/>
  <c r="X4" i="1"/>
  <c r="T4" i="1"/>
  <c r="O4" i="1"/>
  <c r="K4" i="1"/>
  <c r="G4" i="1"/>
  <c r="B4" i="1"/>
  <c r="EO3" i="1"/>
  <c r="EI3" i="1"/>
  <c r="EC3" i="1"/>
  <c r="DK3" i="1"/>
  <c r="DG3" i="1"/>
  <c r="DC3" i="1"/>
  <c r="CY3" i="1"/>
  <c r="CL3" i="1"/>
  <c r="CH3" i="1"/>
  <c r="CD3" i="1"/>
  <c r="BY3" i="1"/>
  <c r="BU3" i="1"/>
  <c r="BQ3" i="1"/>
  <c r="BL3" i="1"/>
  <c r="BH3" i="1"/>
  <c r="BD3" i="1"/>
  <c r="AZ3" i="1"/>
  <c r="AE3" i="1"/>
  <c r="Z3" i="1"/>
  <c r="V3" i="1"/>
  <c r="R3" i="1"/>
  <c r="M3" i="1"/>
  <c r="I3" i="1"/>
  <c r="E3" i="1"/>
  <c r="FF2" i="1"/>
  <c r="FB2" i="1"/>
  <c r="EX2" i="1"/>
  <c r="ET2" i="1"/>
  <c r="EP2" i="1"/>
  <c r="EL2" i="1"/>
  <c r="EH2" i="1"/>
  <c r="ED2" i="1"/>
  <c r="DZ2" i="1"/>
  <c r="DV2" i="1"/>
  <c r="DR2" i="1"/>
  <c r="DN2" i="1"/>
  <c r="DJ2" i="1"/>
  <c r="DF2" i="1"/>
  <c r="DB2" i="1"/>
  <c r="CX2" i="1"/>
  <c r="CT2" i="1"/>
  <c r="CP2" i="1"/>
  <c r="CL2" i="1"/>
  <c r="CH2" i="1"/>
  <c r="CD2" i="1"/>
  <c r="BZ2" i="1"/>
  <c r="BV2" i="1"/>
  <c r="BR2" i="1"/>
  <c r="BN2" i="1"/>
  <c r="BJ2" i="1"/>
  <c r="BF2" i="1"/>
  <c r="BB2" i="1"/>
  <c r="AX2" i="1"/>
  <c r="AT2" i="1"/>
  <c r="AP2" i="1"/>
  <c r="AL2" i="1"/>
  <c r="AH2" i="1"/>
  <c r="AD2" i="1"/>
  <c r="Z2" i="1"/>
  <c r="V2" i="1"/>
  <c r="R2" i="1"/>
  <c r="N2" i="1"/>
  <c r="J2" i="1"/>
  <c r="F2" i="1"/>
  <c r="B2" i="1"/>
  <c r="FD1" i="1"/>
  <c r="EZ1" i="1"/>
  <c r="EV1" i="1"/>
  <c r="ER1" i="1"/>
  <c r="EM1" i="1"/>
  <c r="EG1" i="1"/>
  <c r="EC1" i="1"/>
  <c r="DW1" i="1"/>
  <c r="DR1" i="1"/>
  <c r="DN1" i="1"/>
  <c r="DI1" i="1"/>
  <c r="DE1" i="1"/>
  <c r="DA1" i="1"/>
  <c r="CV1" i="1"/>
  <c r="CR1" i="1"/>
  <c r="CM1" i="1"/>
  <c r="CI1" i="1"/>
  <c r="CE1" i="1"/>
  <c r="BZ1" i="1"/>
  <c r="BV1" i="1"/>
  <c r="BR1" i="1"/>
  <c r="BN1" i="1"/>
  <c r="BI1" i="1"/>
  <c r="BE1" i="1"/>
  <c r="BA1" i="1"/>
  <c r="AV1" i="1"/>
  <c r="AQ1" i="1"/>
  <c r="AM1" i="1"/>
  <c r="AH1" i="1"/>
  <c r="AC1" i="1"/>
  <c r="Y1" i="1"/>
  <c r="U1" i="1"/>
  <c r="P1" i="1"/>
  <c r="L1" i="1"/>
  <c r="H1" i="1"/>
  <c r="D1" i="1"/>
  <c r="G3" i="1"/>
  <c r="ER2" i="1"/>
  <c r="EF2" i="1"/>
  <c r="DT2" i="1"/>
  <c r="DH2" i="1"/>
  <c r="CV2" i="1"/>
  <c r="CJ2" i="1"/>
  <c r="CB2" i="1"/>
  <c r="BL2" i="1"/>
  <c r="CB4" i="1"/>
  <c r="BW4" i="1"/>
  <c r="BS4" i="1"/>
  <c r="BO4" i="1"/>
  <c r="BJ4" i="1"/>
  <c r="BF4" i="1"/>
  <c r="BB4" i="1"/>
  <c r="AS4" i="1"/>
  <c r="AO4" i="1"/>
  <c r="AK4" i="1"/>
  <c r="AA4" i="1"/>
  <c r="W4" i="1"/>
  <c r="S4" i="1"/>
  <c r="N4" i="1"/>
  <c r="J4" i="1"/>
  <c r="F4" i="1"/>
  <c r="A4" i="1"/>
  <c r="EM3" i="1"/>
  <c r="EH3" i="1"/>
  <c r="EB3" i="1"/>
  <c r="DJ3" i="1"/>
  <c r="DF3" i="1"/>
  <c r="DB3" i="1"/>
  <c r="CX3" i="1"/>
  <c r="CK3" i="1"/>
  <c r="CG3" i="1"/>
  <c r="CC3" i="1"/>
  <c r="BX3" i="1"/>
  <c r="BT3" i="1"/>
  <c r="BP3" i="1"/>
  <c r="BK3" i="1"/>
  <c r="BG3" i="1"/>
  <c r="BC3" i="1"/>
  <c r="AH3" i="1"/>
  <c r="AC3" i="1"/>
  <c r="Y3" i="1"/>
  <c r="U3" i="1"/>
  <c r="P3" i="1"/>
  <c r="L3" i="1"/>
  <c r="H3" i="1"/>
  <c r="D3" i="1"/>
  <c r="FE2" i="1"/>
  <c r="FA2" i="1"/>
  <c r="EW2" i="1"/>
  <c r="ES2" i="1"/>
  <c r="EO2" i="1"/>
  <c r="EK2" i="1"/>
  <c r="EG2" i="1"/>
  <c r="EC2" i="1"/>
  <c r="DY2" i="1"/>
  <c r="DU2" i="1"/>
  <c r="DQ2" i="1"/>
  <c r="DM2" i="1"/>
  <c r="DI2" i="1"/>
  <c r="DE2" i="1"/>
  <c r="DA2" i="1"/>
  <c r="CW2" i="1"/>
  <c r="CS2" i="1"/>
  <c r="CO2" i="1"/>
  <c r="CK2" i="1"/>
  <c r="CG2" i="1"/>
  <c r="CC2" i="1"/>
  <c r="BY2" i="1"/>
  <c r="BU2" i="1"/>
  <c r="BQ2" i="1"/>
  <c r="BM2" i="1"/>
  <c r="BI2" i="1"/>
  <c r="BE2" i="1"/>
  <c r="BA2" i="1"/>
  <c r="AW2" i="1"/>
  <c r="AS2" i="1"/>
  <c r="AO2" i="1"/>
  <c r="AK2" i="1"/>
  <c r="AG2" i="1"/>
  <c r="AC2" i="1"/>
  <c r="Y2" i="1"/>
  <c r="U2" i="1"/>
  <c r="Q2" i="1"/>
  <c r="M2" i="1"/>
  <c r="I2" i="1"/>
  <c r="E2" i="1"/>
  <c r="A2" i="1"/>
  <c r="FC1" i="1"/>
  <c r="EY1" i="1"/>
  <c r="EU1" i="1"/>
  <c r="EQ1" i="1"/>
  <c r="EL1" i="1"/>
  <c r="EF1" i="1"/>
  <c r="EB1" i="1"/>
  <c r="DV1" i="1"/>
  <c r="DQ1" i="1"/>
  <c r="DM1" i="1"/>
  <c r="DH1" i="1"/>
  <c r="DD1" i="1"/>
  <c r="CZ1" i="1"/>
  <c r="CU1" i="1"/>
  <c r="CQ1" i="1"/>
  <c r="CL1" i="1"/>
  <c r="CH1" i="1"/>
  <c r="CD1" i="1"/>
  <c r="BY1" i="1"/>
  <c r="BU1" i="1"/>
  <c r="BQ1" i="1"/>
  <c r="BL1" i="1"/>
  <c r="BH1" i="1"/>
  <c r="BD1" i="1"/>
  <c r="AZ1" i="1"/>
  <c r="AT1" i="1"/>
  <c r="AP1" i="1"/>
  <c r="AL1" i="1"/>
  <c r="AG1" i="1"/>
  <c r="AB1" i="1"/>
  <c r="X1" i="1"/>
  <c r="T1" i="1"/>
  <c r="O1" i="1"/>
  <c r="K1" i="1"/>
  <c r="G1" i="1"/>
  <c r="A1" i="1"/>
  <c r="K3" i="1"/>
  <c r="EN2" i="1"/>
  <c r="EB2" i="1"/>
  <c r="DP2" i="1"/>
  <c r="DD2" i="1"/>
  <c r="CR2" i="1"/>
  <c r="CF2" i="1"/>
  <c r="BX2" i="1"/>
  <c r="BP2" i="1"/>
  <c r="DC2" i="1"/>
  <c r="CM2" i="1"/>
  <c r="BW2" i="1"/>
  <c r="BG2" i="1"/>
  <c r="AY2" i="1"/>
  <c r="AQ2" i="1"/>
  <c r="AI2" i="1"/>
  <c r="AA2" i="1"/>
  <c r="S2" i="1"/>
  <c r="K2" i="1"/>
  <c r="C2" i="1"/>
  <c r="FA1" i="1"/>
  <c r="ES1" i="1"/>
  <c r="EI1" i="1"/>
  <c r="DY1" i="1"/>
  <c r="DO1" i="1"/>
  <c r="DF1" i="1"/>
  <c r="CX1" i="1"/>
  <c r="CN1" i="1"/>
  <c r="CF1" i="1"/>
  <c r="BW1" i="1"/>
  <c r="BO1" i="1"/>
  <c r="BF1" i="1"/>
  <c r="AW1" i="1"/>
  <c r="AN1" i="1"/>
  <c r="AE1" i="1"/>
  <c r="V1" i="1"/>
  <c r="M1" i="1"/>
  <c r="E1" i="1"/>
  <c r="CU2" i="1"/>
  <c r="CE2" i="1"/>
  <c r="BC2" i="1"/>
  <c r="AM2" i="1"/>
  <c r="W2" i="1"/>
  <c r="G2" i="1"/>
  <c r="EW1" i="1"/>
  <c r="ED1" i="1"/>
  <c r="DJ1" i="1"/>
  <c r="CS1" i="1"/>
  <c r="CB1" i="1"/>
  <c r="BJ1" i="1"/>
  <c r="AJ1" i="1"/>
  <c r="R1" i="1"/>
  <c r="DG2" i="1"/>
  <c r="CA2" i="1"/>
  <c r="AZ2" i="1"/>
  <c r="AJ2" i="1"/>
  <c r="T2" i="1"/>
  <c r="D2" i="1"/>
  <c r="ET1" i="1"/>
  <c r="DP1" i="1"/>
  <c r="CY1" i="1"/>
  <c r="CG1" i="1"/>
  <c r="BP1" i="1"/>
  <c r="AX1" i="1"/>
  <c r="AF1" i="1"/>
  <c r="N1" i="1"/>
  <c r="CY2" i="1"/>
  <c r="CI2" i="1"/>
  <c r="BS2" i="1"/>
  <c r="BD2" i="1"/>
  <c r="AV2" i="1"/>
  <c r="AN2" i="1"/>
  <c r="AF2" i="1"/>
  <c r="X2" i="1"/>
  <c r="P2" i="1"/>
  <c r="H2" i="1"/>
  <c r="FF1" i="1"/>
  <c r="EX1" i="1"/>
  <c r="EP1" i="1"/>
  <c r="EE1" i="1"/>
  <c r="DU1" i="1"/>
  <c r="DK1" i="1"/>
  <c r="DC1" i="1"/>
  <c r="CT1" i="1"/>
  <c r="CK1" i="1"/>
  <c r="CC1" i="1"/>
  <c r="BT1" i="1"/>
  <c r="BK1" i="1"/>
  <c r="BC1" i="1"/>
  <c r="AS1" i="1"/>
  <c r="AK1" i="1"/>
  <c r="AA1" i="1"/>
  <c r="S1" i="1"/>
  <c r="J1" i="1"/>
  <c r="DK2" i="1"/>
  <c r="BO2" i="1"/>
  <c r="AU2" i="1"/>
  <c r="AE2" i="1"/>
  <c r="O2" i="1"/>
  <c r="FE1" i="1"/>
  <c r="EO1" i="1"/>
  <c r="DT1" i="1"/>
  <c r="DB1" i="1"/>
  <c r="CJ1" i="1"/>
  <c r="BS1" i="1"/>
  <c r="BB1" i="1"/>
  <c r="AR1" i="1"/>
  <c r="Z1" i="1"/>
  <c r="I1" i="1"/>
  <c r="CQ2" i="1"/>
  <c r="BK2" i="1"/>
  <c r="AR2" i="1"/>
  <c r="AB2" i="1"/>
  <c r="L2" i="1"/>
  <c r="FB1" i="1"/>
  <c r="EK1" i="1"/>
  <c r="DZ1" i="1"/>
  <c r="DG1" i="1"/>
  <c r="CP1" i="1"/>
  <c r="BX1" i="1"/>
  <c r="BG1" i="1"/>
  <c r="AO1" i="1"/>
  <c r="W1" i="1"/>
  <c r="F1" i="1"/>
</calcChain>
</file>

<file path=xl/comments1.xml><?xml version="1.0" encoding="utf-8"?>
<comments xmlns="http://schemas.openxmlformats.org/spreadsheetml/2006/main">
  <authors>
    <author/>
  </authors>
  <commentList>
    <comment ref="AA1" authorId="0" shapeId="0">
      <text>
        <r>
          <rPr>
            <sz val="10"/>
            <color rgb="FF000000"/>
            <rFont val="Arial"/>
          </rPr>
          <t xml:space="preserve">Anywhere we do a noncontrast CT we can do CT Coronary Calcium Score. They dont need software, we have it. They do need to do the ca score protocol though. We can provide it. 
</t>
        </r>
      </text>
    </comment>
    <comment ref="AB1" authorId="0" shapeId="0">
      <text>
        <r>
          <rPr>
            <sz val="10"/>
            <color rgb="FF000000"/>
            <rFont val="Arial"/>
          </rPr>
          <t xml:space="preserve">Anywhere we do a noncontrast CT we can do CT Coronary Calcium Score. They dont need software, we have it. They do need to do the ca score protocol though. We can provide it. 
</t>
        </r>
      </text>
    </comment>
    <comment ref="W2" authorId="0" shapeId="0">
      <text>
        <r>
          <rPr>
            <sz val="10"/>
            <color rgb="FF000000"/>
            <rFont val="Arial"/>
          </rPr>
          <t>**Must be performed on Tuesday or Wednesday</t>
        </r>
      </text>
    </comment>
    <comment ref="X2" authorId="0" shapeId="0">
      <text>
        <r>
          <rPr>
            <sz val="10"/>
            <color rgb="FF000000"/>
            <rFont val="Arial"/>
          </rPr>
          <t>**Must be performed on Tuesday or Wednesday.</t>
        </r>
      </text>
    </comment>
    <comment ref="BC2" authorId="0" shapeId="0">
      <text>
        <r>
          <rPr>
            <sz val="10"/>
            <color rgb="FF000000"/>
            <rFont val="Arial"/>
          </rPr>
          <t xml:space="preserve">Anywhere we do a noncontrast CT we can do CT Coronary Calcium Score. They dont need software, we have it. They do need to do the ca score protocol though. We can provide it. 
</t>
        </r>
      </text>
    </comment>
    <comment ref="BD2" authorId="0" shapeId="0">
      <text>
        <r>
          <rPr>
            <sz val="10"/>
            <color rgb="FF000000"/>
            <rFont val="Arial"/>
          </rPr>
          <t xml:space="preserve">Anywhere we do a noncontrast CT we can do CT Coronary Calcium Score. They dont need software, we have it. They do need to do the ca score protocol though. We can provide it. 
</t>
        </r>
      </text>
    </comment>
    <comment ref="BE2" authorId="0" shapeId="0">
      <text>
        <r>
          <rPr>
            <sz val="10"/>
            <color rgb="FF000000"/>
            <rFont val="Arial"/>
          </rPr>
          <t xml:space="preserve">Anywhere we do a noncontrast CT we can do CT Coronary Calcium Score. They dont need software, we have it. They do need to do the ca score protocol though. We can provide it. 
</t>
        </r>
      </text>
    </comment>
    <comment ref="BF2" authorId="0" shapeId="0">
      <text>
        <r>
          <rPr>
            <sz val="10"/>
            <color rgb="FF000000"/>
            <rFont val="Arial"/>
          </rPr>
          <t xml:space="preserve">Anywhere we do a noncontrast CT we can do CT Coronary Calcium Score. They dont need software, we have it. They do need to do the ca score protocol though. We can provide it. 
</t>
        </r>
      </text>
    </comment>
    <comment ref="CY2" authorId="0" shapeId="0">
      <text>
        <r>
          <rPr>
            <sz val="10"/>
            <color rgb="FF000000"/>
            <rFont val="Arial"/>
          </rPr>
          <t>**Must be performed on Tuesday or Wednesday</t>
        </r>
      </text>
    </comment>
    <comment ref="CZ2" authorId="0" shapeId="0">
      <text>
        <r>
          <rPr>
            <sz val="10"/>
            <color rgb="FF000000"/>
            <rFont val="Arial"/>
          </rPr>
          <t>**Must be performed on Tuesday or Wednesday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8"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/>
    <xf numFmtId="0" fontId="1" fillId="2" borderId="4" xfId="0" applyFont="1" applyFill="1" applyBorder="1" applyAlignment="1"/>
    <xf numFmtId="49" fontId="1" fillId="2" borderId="0" xfId="0" applyNumberFormat="1" applyFont="1" applyFill="1" applyAlignment="1"/>
    <xf numFmtId="0" fontId="1" fillId="2" borderId="0" xfId="0" applyFont="1" applyFill="1" applyAlignment="1"/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/>
    <xf numFmtId="49" fontId="2" fillId="2" borderId="0" xfId="0" applyNumberFormat="1" applyFont="1" applyFill="1" applyAlignment="1"/>
    <xf numFmtId="0" fontId="3" fillId="0" borderId="0" xfId="0" applyFont="1" applyAlignment="1"/>
    <xf numFmtId="0" fontId="1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F10"/>
  <sheetViews>
    <sheetView tabSelected="1" topLeftCell="DP1" zoomScale="55" zoomScaleNormal="55" workbookViewId="0">
      <selection activeCell="FJ2" sqref="FJ2"/>
    </sheetView>
  </sheetViews>
  <sheetFormatPr defaultRowHeight="15" x14ac:dyDescent="0.25"/>
  <sheetData>
    <row r="1" spans="1:162" s="9" customFormat="1" ht="15.75" customHeight="1" x14ac:dyDescent="0.25">
      <c r="A1" s="1" t="str">
        <f ca="1">IFERROR(__xludf.DUMMYFUNCTION("importrange(""https://docs.google.com/spreadsheets/d/17dRVgh9hThmHnMGyHVs_Cy-PZFGHUm7ykXFyj8uawk0"", ""Price by CPT!A1:FF1200"")"),"")</f>
        <v/>
      </c>
      <c r="B1" s="2"/>
      <c r="C1" s="2"/>
      <c r="D1" s="3">
        <f ca="1">IFERROR(__xludf.DUMMYFUNCTION("""COMPUTED_VALUE"""),74181)</f>
        <v>74181</v>
      </c>
      <c r="E1" s="3">
        <f ca="1">IFERROR(__xludf.DUMMYFUNCTION("""COMPUTED_VALUE"""),70551)</f>
        <v>70551</v>
      </c>
      <c r="F1" s="3">
        <f ca="1">IFERROR(__xludf.DUMMYFUNCTION("""COMPUTED_VALUE"""),71550)</f>
        <v>71550</v>
      </c>
      <c r="G1" s="3">
        <f ca="1">IFERROR(__xludf.DUMMYFUNCTION("""COMPUTED_VALUE"""),73718)</f>
        <v>73718</v>
      </c>
      <c r="H1" s="3">
        <f ca="1">IFERROR(__xludf.DUMMYFUNCTION("""COMPUTED_VALUE"""),73721)</f>
        <v>73721</v>
      </c>
      <c r="I1" s="3">
        <f ca="1">IFERROR(__xludf.DUMMYFUNCTION("""COMPUTED_VALUE"""),73218)</f>
        <v>73218</v>
      </c>
      <c r="J1" s="3">
        <f ca="1">IFERROR(__xludf.DUMMYFUNCTION("""COMPUTED_VALUE"""),73221)</f>
        <v>73221</v>
      </c>
      <c r="K1" s="3">
        <f ca="1">IFERROR(__xludf.DUMMYFUNCTION("""COMPUTED_VALUE"""),70540)</f>
        <v>70540</v>
      </c>
      <c r="L1" s="3">
        <f ca="1">IFERROR(__xludf.DUMMYFUNCTION("""COMPUTED_VALUE"""),72195)</f>
        <v>72195</v>
      </c>
      <c r="M1" s="3">
        <f ca="1">IFERROR(__xludf.DUMMYFUNCTION("""COMPUTED_VALUE"""),72141)</f>
        <v>72141</v>
      </c>
      <c r="N1" s="3">
        <f ca="1">IFERROR(__xludf.DUMMYFUNCTION("""COMPUTED_VALUE"""),72148)</f>
        <v>72148</v>
      </c>
      <c r="O1" s="3">
        <f ca="1">IFERROR(__xludf.DUMMYFUNCTION("""COMPUTED_VALUE"""),72146)</f>
        <v>72146</v>
      </c>
      <c r="P1" s="3">
        <f ca="1">IFERROR(__xludf.DUMMYFUNCTION("""COMPUTED_VALUE"""),70336)</f>
        <v>70336</v>
      </c>
      <c r="Q1" s="2"/>
      <c r="R1" s="3">
        <f ca="1">IFERROR(__xludf.DUMMYFUNCTION("""COMPUTED_VALUE"""),74183)</f>
        <v>74183</v>
      </c>
      <c r="S1" s="3">
        <f ca="1">IFERROR(__xludf.DUMMYFUNCTION("""COMPUTED_VALUE"""),70553)</f>
        <v>70553</v>
      </c>
      <c r="T1" s="3">
        <f ca="1">IFERROR(__xludf.DUMMYFUNCTION("""COMPUTED_VALUE"""),71552)</f>
        <v>71552</v>
      </c>
      <c r="U1" s="3">
        <f ca="1">IFERROR(__xludf.DUMMYFUNCTION("""COMPUTED_VALUE"""),73720)</f>
        <v>73720</v>
      </c>
      <c r="V1" s="3">
        <f ca="1">IFERROR(__xludf.DUMMYFUNCTION("""COMPUTED_VALUE"""),73723)</f>
        <v>73723</v>
      </c>
      <c r="W1" s="3">
        <f ca="1">IFERROR(__xludf.DUMMYFUNCTION("""COMPUTED_VALUE"""),73220)</f>
        <v>73220</v>
      </c>
      <c r="X1" s="3">
        <f ca="1">IFERROR(__xludf.DUMMYFUNCTION("""COMPUTED_VALUE"""),73223)</f>
        <v>73223</v>
      </c>
      <c r="Y1" s="3">
        <f ca="1">IFERROR(__xludf.DUMMYFUNCTION("""COMPUTED_VALUE"""),70543)</f>
        <v>70543</v>
      </c>
      <c r="Z1" s="3">
        <f ca="1">IFERROR(__xludf.DUMMYFUNCTION("""COMPUTED_VALUE"""),72197)</f>
        <v>72197</v>
      </c>
      <c r="AA1" s="3">
        <f ca="1">IFERROR(__xludf.DUMMYFUNCTION("""COMPUTED_VALUE"""),72156)</f>
        <v>72156</v>
      </c>
      <c r="AB1" s="3">
        <f ca="1">IFERROR(__xludf.DUMMYFUNCTION("""COMPUTED_VALUE"""),72158)</f>
        <v>72158</v>
      </c>
      <c r="AC1" s="3">
        <f ca="1">IFERROR(__xludf.DUMMYFUNCTION("""COMPUTED_VALUE"""),72157)</f>
        <v>72157</v>
      </c>
      <c r="AD1" s="2"/>
      <c r="AE1" s="3">
        <f ca="1">IFERROR(__xludf.DUMMYFUNCTION("""COMPUTED_VALUE"""),77046)</f>
        <v>77046</v>
      </c>
      <c r="AF1" s="3">
        <f ca="1">IFERROR(__xludf.DUMMYFUNCTION("""COMPUTED_VALUE"""),77047)</f>
        <v>77047</v>
      </c>
      <c r="AG1" s="3">
        <f ca="1">IFERROR(__xludf.DUMMYFUNCTION("""COMPUTED_VALUE"""),77048)</f>
        <v>77048</v>
      </c>
      <c r="AH1" s="3" t="str">
        <f ca="1">IFERROR(__xludf.DUMMYFUNCTION("""COMPUTED_VALUE"""),"77049")</f>
        <v>77049</v>
      </c>
      <c r="AI1" s="2"/>
      <c r="AJ1" s="3">
        <f ca="1">IFERROR(__xludf.DUMMYFUNCTION("""COMPUTED_VALUE"""),70544)</f>
        <v>70544</v>
      </c>
      <c r="AK1" s="3">
        <f ca="1">IFERROR(__xludf.DUMMYFUNCTION("""COMPUTED_VALUE"""),70547)</f>
        <v>70547</v>
      </c>
      <c r="AL1" s="3">
        <f ca="1">IFERROR(__xludf.DUMMYFUNCTION("""COMPUTED_VALUE"""),70545)</f>
        <v>70545</v>
      </c>
      <c r="AM1" s="3">
        <f ca="1">IFERROR(__xludf.DUMMYFUNCTION("""COMPUTED_VALUE"""),70548)</f>
        <v>70548</v>
      </c>
      <c r="AN1" s="3">
        <f ca="1">IFERROR(__xludf.DUMMYFUNCTION("""COMPUTED_VALUE"""),74185)</f>
        <v>74185</v>
      </c>
      <c r="AO1" s="3">
        <f ca="1">IFERROR(__xludf.DUMMYFUNCTION("""COMPUTED_VALUE"""),71555)</f>
        <v>71555</v>
      </c>
      <c r="AP1" s="3">
        <f ca="1">IFERROR(__xludf.DUMMYFUNCTION("""COMPUTED_VALUE"""),73725)</f>
        <v>73725</v>
      </c>
      <c r="AQ1" s="3">
        <f ca="1">IFERROR(__xludf.DUMMYFUNCTION("""COMPUTED_VALUE"""),73225)</f>
        <v>73225</v>
      </c>
      <c r="AR1" s="3">
        <f ca="1">IFERROR(__xludf.DUMMYFUNCTION("""COMPUTED_VALUE"""),70546)</f>
        <v>70546</v>
      </c>
      <c r="AS1" s="3">
        <f ca="1">IFERROR(__xludf.DUMMYFUNCTION("""COMPUTED_VALUE"""),70549)</f>
        <v>70549</v>
      </c>
      <c r="AT1" s="3">
        <f ca="1">IFERROR(__xludf.DUMMYFUNCTION("""COMPUTED_VALUE"""),72198)</f>
        <v>72198</v>
      </c>
      <c r="AU1" s="2"/>
      <c r="AV1" s="3" t="str">
        <f ca="1">IFERROR(__xludf.DUMMYFUNCTION("""COMPUTED_VALUE"""),"73222/77002/23350")</f>
        <v>73222/77002/23350</v>
      </c>
      <c r="AW1" s="3" t="str">
        <f ca="1">IFERROR(__xludf.DUMMYFUNCTION("""COMPUTED_VALUE"""),"73222/77002/25246")</f>
        <v>73222/77002/25246</v>
      </c>
      <c r="AX1" s="3" t="str">
        <f ca="1">IFERROR(__xludf.DUMMYFUNCTION("""COMPUTED_VALUE"""),"73721/77002/27093")</f>
        <v>73721/77002/27093</v>
      </c>
      <c r="AY1" s="2"/>
      <c r="AZ1" s="3">
        <f ca="1">IFERROR(__xludf.DUMMYFUNCTION("""COMPUTED_VALUE"""),74150)</f>
        <v>74150</v>
      </c>
      <c r="BA1" s="3">
        <f ca="1">IFERROR(__xludf.DUMMYFUNCTION("""COMPUTED_VALUE"""),71250)</f>
        <v>71250</v>
      </c>
      <c r="BB1" s="3">
        <f ca="1">IFERROR(__xludf.DUMMYFUNCTION("""COMPUTED_VALUE"""),73700)</f>
        <v>73700</v>
      </c>
      <c r="BC1" s="3">
        <f ca="1">IFERROR(__xludf.DUMMYFUNCTION("""COMPUTED_VALUE"""),73200)</f>
        <v>73200</v>
      </c>
      <c r="BD1" s="3">
        <f ca="1">IFERROR(__xludf.DUMMYFUNCTION("""COMPUTED_VALUE"""),70450)</f>
        <v>70450</v>
      </c>
      <c r="BE1" s="3">
        <f ca="1">IFERROR(__xludf.DUMMYFUNCTION("""COMPUTED_VALUE"""),70486)</f>
        <v>70486</v>
      </c>
      <c r="BF1" s="3">
        <f ca="1">IFERROR(__xludf.DUMMYFUNCTION("""COMPUTED_VALUE"""),70490)</f>
        <v>70490</v>
      </c>
      <c r="BG1" s="3">
        <f ca="1">IFERROR(__xludf.DUMMYFUNCTION("""COMPUTED_VALUE"""),70480)</f>
        <v>70480</v>
      </c>
      <c r="BH1" s="3">
        <f ca="1">IFERROR(__xludf.DUMMYFUNCTION("""COMPUTED_VALUE"""),72192)</f>
        <v>72192</v>
      </c>
      <c r="BI1" s="3">
        <f ca="1">IFERROR(__xludf.DUMMYFUNCTION("""COMPUTED_VALUE"""),72125)</f>
        <v>72125</v>
      </c>
      <c r="BJ1" s="3">
        <f ca="1">IFERROR(__xludf.DUMMYFUNCTION("""COMPUTED_VALUE"""),72131)</f>
        <v>72131</v>
      </c>
      <c r="BK1" s="3">
        <f ca="1">IFERROR(__xludf.DUMMYFUNCTION("""COMPUTED_VALUE"""),72128)</f>
        <v>72128</v>
      </c>
      <c r="BL1" s="3">
        <f ca="1">IFERROR(__xludf.DUMMYFUNCTION("""COMPUTED_VALUE"""),74176)</f>
        <v>74176</v>
      </c>
      <c r="BM1" s="2"/>
      <c r="BN1" s="3">
        <f ca="1">IFERROR(__xludf.DUMMYFUNCTION("""COMPUTED_VALUE"""),74160)</f>
        <v>74160</v>
      </c>
      <c r="BO1" s="3">
        <f ca="1">IFERROR(__xludf.DUMMYFUNCTION("""COMPUTED_VALUE"""),71260)</f>
        <v>71260</v>
      </c>
      <c r="BP1" s="3">
        <f ca="1">IFERROR(__xludf.DUMMYFUNCTION("""COMPUTED_VALUE"""),73701)</f>
        <v>73701</v>
      </c>
      <c r="BQ1" s="3">
        <f ca="1">IFERROR(__xludf.DUMMYFUNCTION("""COMPUTED_VALUE"""),73201)</f>
        <v>73201</v>
      </c>
      <c r="BR1" s="3">
        <f ca="1">IFERROR(__xludf.DUMMYFUNCTION("""COMPUTED_VALUE"""),70460)</f>
        <v>70460</v>
      </c>
      <c r="BS1" s="3">
        <f ca="1">IFERROR(__xludf.DUMMYFUNCTION("""COMPUTED_VALUE"""),70487)</f>
        <v>70487</v>
      </c>
      <c r="BT1" s="3">
        <f ca="1">IFERROR(__xludf.DUMMYFUNCTION("""COMPUTED_VALUE"""),70491)</f>
        <v>70491</v>
      </c>
      <c r="BU1" s="3">
        <f ca="1">IFERROR(__xludf.DUMMYFUNCTION("""COMPUTED_VALUE"""),70481)</f>
        <v>70481</v>
      </c>
      <c r="BV1" s="3">
        <f ca="1">IFERROR(__xludf.DUMMYFUNCTION("""COMPUTED_VALUE"""),72193)</f>
        <v>72193</v>
      </c>
      <c r="BW1" s="3">
        <f ca="1">IFERROR(__xludf.DUMMYFUNCTION("""COMPUTED_VALUE"""),72126)</f>
        <v>72126</v>
      </c>
      <c r="BX1" s="3">
        <f ca="1">IFERROR(__xludf.DUMMYFUNCTION("""COMPUTED_VALUE"""),72132)</f>
        <v>72132</v>
      </c>
      <c r="BY1" s="3">
        <f ca="1">IFERROR(__xludf.DUMMYFUNCTION("""COMPUTED_VALUE"""),72129)</f>
        <v>72129</v>
      </c>
      <c r="BZ1" s="3">
        <f ca="1">IFERROR(__xludf.DUMMYFUNCTION("""COMPUTED_VALUE"""),74177)</f>
        <v>74177</v>
      </c>
      <c r="CA1" s="2"/>
      <c r="CB1" s="3">
        <f ca="1">IFERROR(__xludf.DUMMYFUNCTION("""COMPUTED_VALUE"""),74170)</f>
        <v>74170</v>
      </c>
      <c r="CC1" s="3">
        <f ca="1">IFERROR(__xludf.DUMMYFUNCTION("""COMPUTED_VALUE"""),71270)</f>
        <v>71270</v>
      </c>
      <c r="CD1" s="3">
        <f ca="1">IFERROR(__xludf.DUMMYFUNCTION("""COMPUTED_VALUE"""),73702)</f>
        <v>73702</v>
      </c>
      <c r="CE1" s="3">
        <f ca="1">IFERROR(__xludf.DUMMYFUNCTION("""COMPUTED_VALUE"""),73202)</f>
        <v>73202</v>
      </c>
      <c r="CF1" s="3">
        <f ca="1">IFERROR(__xludf.DUMMYFUNCTION("""COMPUTED_VALUE"""),70470)</f>
        <v>70470</v>
      </c>
      <c r="CG1" s="3">
        <f ca="1">IFERROR(__xludf.DUMMYFUNCTION("""COMPUTED_VALUE"""),70488)</f>
        <v>70488</v>
      </c>
      <c r="CH1" s="3">
        <f ca="1">IFERROR(__xludf.DUMMYFUNCTION("""COMPUTED_VALUE"""),70492)</f>
        <v>70492</v>
      </c>
      <c r="CI1" s="3">
        <f ca="1">IFERROR(__xludf.DUMMYFUNCTION("""COMPUTED_VALUE"""),70482)</f>
        <v>70482</v>
      </c>
      <c r="CJ1" s="3">
        <f ca="1">IFERROR(__xludf.DUMMYFUNCTION("""COMPUTED_VALUE"""),72194)</f>
        <v>72194</v>
      </c>
      <c r="CK1" s="3">
        <f ca="1">IFERROR(__xludf.DUMMYFUNCTION("""COMPUTED_VALUE"""),72127)</f>
        <v>72127</v>
      </c>
      <c r="CL1" s="3">
        <f ca="1">IFERROR(__xludf.DUMMYFUNCTION("""COMPUTED_VALUE"""),72133)</f>
        <v>72133</v>
      </c>
      <c r="CM1" s="3">
        <f ca="1">IFERROR(__xludf.DUMMYFUNCTION("""COMPUTED_VALUE"""),72130)</f>
        <v>72130</v>
      </c>
      <c r="CN1" s="3">
        <f ca="1">IFERROR(__xludf.DUMMYFUNCTION("""COMPUTED_VALUE"""),74178)</f>
        <v>74178</v>
      </c>
      <c r="CO1" s="2"/>
      <c r="CP1" s="3">
        <f ca="1">IFERROR(__xludf.DUMMYFUNCTION("""COMPUTED_VALUE"""),74175)</f>
        <v>74175</v>
      </c>
      <c r="CQ1" s="3" t="str">
        <f ca="1">IFERROR(__xludf.DUMMYFUNCTION("""COMPUTED_VALUE"""),"71275")</f>
        <v>71275</v>
      </c>
      <c r="CR1" s="3">
        <f ca="1">IFERROR(__xludf.DUMMYFUNCTION("""COMPUTED_VALUE"""),70496)</f>
        <v>70496</v>
      </c>
      <c r="CS1" s="3">
        <f ca="1">IFERROR(__xludf.DUMMYFUNCTION("""COMPUTED_VALUE"""),70498)</f>
        <v>70498</v>
      </c>
      <c r="CT1" s="3" t="str">
        <f ca="1">IFERROR(__xludf.DUMMYFUNCTION("""COMPUTED_VALUE"""),"75574")</f>
        <v>75574</v>
      </c>
      <c r="CU1" s="3">
        <f ca="1">IFERROR(__xludf.DUMMYFUNCTION("""COMPUTED_VALUE"""),74174)</f>
        <v>74174</v>
      </c>
      <c r="CV1" s="3">
        <f ca="1">IFERROR(__xludf.DUMMYFUNCTION("""COMPUTED_VALUE"""),75571)</f>
        <v>75571</v>
      </c>
      <c r="CW1" s="2"/>
      <c r="CX1" s="3">
        <f ca="1">IFERROR(__xludf.DUMMYFUNCTION("""COMPUTED_VALUE"""),76700)</f>
        <v>76700</v>
      </c>
      <c r="CY1" s="3">
        <f ca="1">IFERROR(__xludf.DUMMYFUNCTION("""COMPUTED_VALUE"""),76604)</f>
        <v>76604</v>
      </c>
      <c r="CZ1" s="3">
        <f ca="1">IFERROR(__xludf.DUMMYFUNCTION("""COMPUTED_VALUE"""),76881)</f>
        <v>76881</v>
      </c>
      <c r="DA1" s="3">
        <f ca="1">IFERROR(__xludf.DUMMYFUNCTION("""COMPUTED_VALUE"""),76882)</f>
        <v>76882</v>
      </c>
      <c r="DB1" s="3">
        <f ca="1">IFERROR(__xludf.DUMMYFUNCTION("""COMPUTED_VALUE"""),76536)</f>
        <v>76536</v>
      </c>
      <c r="DC1" s="3">
        <f ca="1">IFERROR(__xludf.DUMMYFUNCTION("""COMPUTED_VALUE"""),76856)</f>
        <v>76856</v>
      </c>
      <c r="DD1" s="3">
        <f ca="1">IFERROR(__xludf.DUMMYFUNCTION("""COMPUTED_VALUE"""),76830)</f>
        <v>76830</v>
      </c>
      <c r="DE1" s="3">
        <f ca="1">IFERROR(__xludf.DUMMYFUNCTION("""COMPUTED_VALUE"""),76770)</f>
        <v>76770</v>
      </c>
      <c r="DF1" s="3">
        <f ca="1">IFERROR(__xludf.DUMMYFUNCTION("""COMPUTED_VALUE"""),76870)</f>
        <v>76870</v>
      </c>
      <c r="DG1" s="3">
        <f ca="1">IFERROR(__xludf.DUMMYFUNCTION("""COMPUTED_VALUE"""),76800)</f>
        <v>76800</v>
      </c>
      <c r="DH1" s="3">
        <f ca="1">IFERROR(__xludf.DUMMYFUNCTION("""COMPUTED_VALUE"""),76872)</f>
        <v>76872</v>
      </c>
      <c r="DI1" s="3" t="str">
        <f ca="1">IFERROR(__xludf.DUMMYFUNCTION("""COMPUTED_VALUE"""),"76830 AND 76856")</f>
        <v>76830 AND 76856</v>
      </c>
      <c r="DJ1" s="4">
        <f ca="1">IFERROR(__xludf.DUMMYFUNCTION("""COMPUTED_VALUE"""),76641)</f>
        <v>76641</v>
      </c>
      <c r="DK1" s="5" t="str">
        <f ca="1">IFERROR(__xludf.DUMMYFUNCTION("""COMPUTED_VALUE"""),"76641, 76641")</f>
        <v>76641, 76641</v>
      </c>
      <c r="DL1" s="6"/>
      <c r="DM1" s="5">
        <f ca="1">IFERROR(__xludf.DUMMYFUNCTION("""COMPUTED_VALUE"""),93926)</f>
        <v>93926</v>
      </c>
      <c r="DN1" s="5">
        <f ca="1">IFERROR(__xludf.DUMMYFUNCTION("""COMPUTED_VALUE"""),93925)</f>
        <v>93925</v>
      </c>
      <c r="DO1" s="5">
        <f ca="1">IFERROR(__xludf.DUMMYFUNCTION("""COMPUTED_VALUE"""),93971)</f>
        <v>93971</v>
      </c>
      <c r="DP1" s="7">
        <f ca="1">IFERROR(__xludf.DUMMYFUNCTION("""COMPUTED_VALUE"""),93970)</f>
        <v>93970</v>
      </c>
      <c r="DQ1" s="7">
        <f ca="1">IFERROR(__xludf.DUMMYFUNCTION("""COMPUTED_VALUE"""),93880)</f>
        <v>93880</v>
      </c>
      <c r="DR1" s="7" t="str">
        <f ca="1">IFERROR(__xludf.DUMMYFUNCTION("""COMPUTED_VALUE"""),"93922")</f>
        <v>93922</v>
      </c>
      <c r="DS1" s="8"/>
      <c r="DT1" s="7">
        <f ca="1">IFERROR(__xludf.DUMMYFUNCTION("""COMPUTED_VALUE"""),76802)</f>
        <v>76802</v>
      </c>
      <c r="DU1" s="7">
        <f ca="1">IFERROR(__xludf.DUMMYFUNCTION("""COMPUTED_VALUE"""),76805)</f>
        <v>76805</v>
      </c>
      <c r="DV1" s="7">
        <f ca="1">IFERROR(__xludf.DUMMYFUNCTION("""COMPUTED_VALUE"""),76801)</f>
        <v>76801</v>
      </c>
      <c r="DW1" s="7">
        <f ca="1">IFERROR(__xludf.DUMMYFUNCTION("""COMPUTED_VALUE"""),76817)</f>
        <v>76817</v>
      </c>
      <c r="DX1" s="8"/>
      <c r="DY1" s="7">
        <f ca="1">IFERROR(__xludf.DUMMYFUNCTION("""COMPUTED_VALUE"""),93306)</f>
        <v>93306</v>
      </c>
      <c r="DZ1" s="7">
        <f ca="1">IFERROR(__xludf.DUMMYFUNCTION("""COMPUTED_VALUE"""),93000)</f>
        <v>93000</v>
      </c>
      <c r="EA1" s="8"/>
      <c r="EB1" s="7">
        <f ca="1">IFERROR(__xludf.DUMMYFUNCTION("""COMPUTED_VALUE"""),77067)</f>
        <v>77067</v>
      </c>
      <c r="EC1" s="7">
        <f ca="1">IFERROR(__xludf.DUMMYFUNCTION("""COMPUTED_VALUE"""),77065)</f>
        <v>77065</v>
      </c>
      <c r="ED1" s="7">
        <f ca="1">IFERROR(__xludf.DUMMYFUNCTION("""COMPUTED_VALUE"""),77066)</f>
        <v>77066</v>
      </c>
      <c r="EE1" s="7" t="str">
        <f ca="1">IFERROR(__xludf.DUMMYFUNCTION("""COMPUTED_VALUE"""),"77067, 77063")</f>
        <v>77067, 77063</v>
      </c>
      <c r="EF1" s="7" t="str">
        <f ca="1">IFERROR(__xludf.DUMMYFUNCTION("""COMPUTED_VALUE"""),"77065, G0279")</f>
        <v>77065, G0279</v>
      </c>
      <c r="EG1" s="7" t="str">
        <f ca="1">IFERROR(__xludf.DUMMYFUNCTION("""COMPUTED_VALUE"""),"77066, G0279")</f>
        <v>77066, G0279</v>
      </c>
      <c r="EH1" s="8"/>
      <c r="EI1" s="7">
        <f ca="1">IFERROR(__xludf.DUMMYFUNCTION("""COMPUTED_VALUE"""),77080)</f>
        <v>77080</v>
      </c>
      <c r="EJ1" s="8"/>
      <c r="EK1" s="7" t="str">
        <f ca="1">IFERROR(__xludf.DUMMYFUNCTION("""COMPUTED_VALUE"""),"78815/A9552/82947")</f>
        <v>78815/A9552/82947</v>
      </c>
      <c r="EL1" s="7" t="str">
        <f ca="1">IFERROR(__xludf.DUMMYFUNCTION("""COMPUTED_VALUE"""),"78816/A9552/82947")</f>
        <v>78816/A9552/82947</v>
      </c>
      <c r="EM1" s="7" t="str">
        <f ca="1">IFERROR(__xludf.DUMMYFUNCTION("""COMPUTED_VALUE"""),"78814/A9552/82947")</f>
        <v>78814/A9552/82947</v>
      </c>
      <c r="EN1" s="8"/>
      <c r="EO1" s="7" t="str">
        <f ca="1">IFERROR(__xludf.DUMMYFUNCTION("""COMPUTED_VALUE"""),"78014/A9516")</f>
        <v>78014/A9516</v>
      </c>
      <c r="EP1" s="7">
        <f ca="1">IFERROR(__xludf.DUMMYFUNCTION("""COMPUTED_VALUE"""),79005)</f>
        <v>79005</v>
      </c>
      <c r="EQ1" s="7" t="str">
        <f ca="1">IFERROR(__xludf.DUMMYFUNCTION("""COMPUTED_VALUE"""),"78070/A9500")</f>
        <v>78070/A9500</v>
      </c>
      <c r="ER1" s="7" t="str">
        <f ca="1">IFERROR(__xludf.DUMMYFUNCTION("""COMPUTED_VALUE"""),"78071/A9500")</f>
        <v>78071/A9500</v>
      </c>
      <c r="ES1" s="7" t="str">
        <f ca="1">IFERROR(__xludf.DUMMYFUNCTION("""COMPUTED_VALUE"""),"78306/A9503")</f>
        <v>78306/A9503</v>
      </c>
      <c r="ET1" s="7" t="str">
        <f ca="1">IFERROR(__xludf.DUMMYFUNCTION("""COMPUTED_VALUE"""),"78803")</f>
        <v>78803</v>
      </c>
      <c r="EU1" s="7" t="str">
        <f ca="1">IFERROR(__xludf.DUMMYFUNCTION("""COMPUTED_VALUE"""),"78227/A9537/J2805")</f>
        <v>78227/A9537/J2805</v>
      </c>
      <c r="EV1" s="7" t="str">
        <f ca="1">IFERROR(__xludf.DUMMYFUNCTION("""COMPUTED_VALUE"""),"78707/A9562")</f>
        <v>78707/A9562</v>
      </c>
      <c r="EW1" s="7" t="str">
        <f ca="1">IFERROR(__xludf.DUMMYFUNCTION("""COMPUTED_VALUE"""),"78452/93000/96374/A9500/J2785")</f>
        <v>78452/93000/96374/A9500/J2785</v>
      </c>
      <c r="EX1" s="7" t="str">
        <f ca="1">IFERROR(__xludf.DUMMYFUNCTION("""COMPUTED_VALUE"""),"78452")</f>
        <v>78452</v>
      </c>
      <c r="EY1" s="7">
        <f ca="1">IFERROR(__xludf.DUMMYFUNCTION("""COMPUTED_VALUE"""),93015)</f>
        <v>93015</v>
      </c>
      <c r="EZ1" s="7" t="str">
        <f ca="1">IFERROR(__xludf.DUMMYFUNCTION("""COMPUTED_VALUE"""),"93351/93015")</f>
        <v>93351/93015</v>
      </c>
      <c r="FA1" s="7">
        <f ca="1">IFERROR(__xludf.DUMMYFUNCTION("""COMPUTED_VALUE"""),93018)</f>
        <v>93018</v>
      </c>
      <c r="FB1" s="7">
        <f ca="1">IFERROR(__xludf.DUMMYFUNCTION("""COMPUTED_VALUE"""),78264)</f>
        <v>78264</v>
      </c>
      <c r="FC1" s="7" t="str">
        <f ca="1">IFERROR(__xludf.DUMMYFUNCTION("""COMPUTED_VALUE"""),"72126/77003/62284")</f>
        <v>72126/77003/62284</v>
      </c>
      <c r="FD1" s="7" t="str">
        <f ca="1">IFERROR(__xludf.DUMMYFUNCTION("""COMPUTED_VALUE"""),"78472/A9560")</f>
        <v>78472/A9560</v>
      </c>
      <c r="FE1" s="7" t="str">
        <f ca="1">IFERROR(__xludf.DUMMYFUNCTION("""COMPUTED_VALUE"""),"74220")</f>
        <v>74220</v>
      </c>
      <c r="FF1" s="7" t="str">
        <f ca="1">IFERROR(__xludf.DUMMYFUNCTION("""COMPUTED_VALUE"""),"74221")</f>
        <v>74221</v>
      </c>
    </row>
    <row r="2" spans="1:162" s="16" customFormat="1" ht="20.25" customHeight="1" x14ac:dyDescent="0.25">
      <c r="A2" s="10" t="str">
        <f ca="1">IFERROR(__xludf.DUMMYFUNCTION("""COMPUTED_VALUE"""),"External Clinic Name")</f>
        <v>External Clinic Name</v>
      </c>
      <c r="B2" s="11" t="str">
        <f ca="1">IFERROR(__xludf.DUMMYFUNCTION("""COMPUTED_VALUE"""),"Zip Code")</f>
        <v>Zip Code</v>
      </c>
      <c r="C2" s="12" t="str">
        <f ca="1">IFERROR(__xludf.DUMMYFUNCTION("""COMPUTED_VALUE"""),"MRI WO")</f>
        <v>MRI WO</v>
      </c>
      <c r="D2" s="12" t="str">
        <f ca="1">IFERROR(__xludf.DUMMYFUNCTION("""COMPUTED_VALUE"""),"MRI ABDOMEN WO")</f>
        <v>MRI ABDOMEN WO</v>
      </c>
      <c r="E2" s="12" t="str">
        <f ca="1">IFERROR(__xludf.DUMMYFUNCTION("""COMPUTED_VALUE"""),"MRI BRAIN WO")</f>
        <v>MRI BRAIN WO</v>
      </c>
      <c r="F2" s="12" t="str">
        <f ca="1">IFERROR(__xludf.DUMMYFUNCTION("""COMPUTED_VALUE"""),"MRI CHEST WO")</f>
        <v>MRI CHEST WO</v>
      </c>
      <c r="G2" s="12" t="str">
        <f ca="1">IFERROR(__xludf.DUMMYFUNCTION("""COMPUTED_VALUE"""),"MRI LOWER EXT WO")</f>
        <v>MRI LOWER EXT WO</v>
      </c>
      <c r="H2" s="12" t="str">
        <f ca="1">IFERROR(__xludf.DUMMYFUNCTION("""COMPUTED_VALUE"""),"MRI LOWER EXT JOINT WO")</f>
        <v>MRI LOWER EXT JOINT WO</v>
      </c>
      <c r="I2" s="12" t="str">
        <f ca="1">IFERROR(__xludf.DUMMYFUNCTION("""COMPUTED_VALUE"""),"MRI UPPER EXT WO")</f>
        <v>MRI UPPER EXT WO</v>
      </c>
      <c r="J2" s="12" t="str">
        <f ca="1">IFERROR(__xludf.DUMMYFUNCTION("""COMPUTED_VALUE"""),"MRI JOINT UPPER EXT WO")</f>
        <v>MRI JOINT UPPER EXT WO</v>
      </c>
      <c r="K2" s="12" t="str">
        <f ca="1">IFERROR(__xludf.DUMMYFUNCTION("""COMPUTED_VALUE"""),"MRI ORBIT, FACE, NECK WO")</f>
        <v>MRI ORBIT, FACE, NECK WO</v>
      </c>
      <c r="L2" s="12" t="str">
        <f ca="1">IFERROR(__xludf.DUMMYFUNCTION("""COMPUTED_VALUE"""),"MRI PELVIS WO")</f>
        <v>MRI PELVIS WO</v>
      </c>
      <c r="M2" s="12" t="str">
        <f ca="1">IFERROR(__xludf.DUMMYFUNCTION("""COMPUTED_VALUE"""),"MRI CERIVCAL SPINE WO")</f>
        <v>MRI CERIVCAL SPINE WO</v>
      </c>
      <c r="N2" s="12" t="str">
        <f ca="1">IFERROR(__xludf.DUMMYFUNCTION("""COMPUTED_VALUE"""),"MRI LUMBAR SPINE WO")</f>
        <v>MRI LUMBAR SPINE WO</v>
      </c>
      <c r="O2" s="12" t="str">
        <f ca="1">IFERROR(__xludf.DUMMYFUNCTION("""COMPUTED_VALUE"""),"MRI THORACIC SPINE WO")</f>
        <v>MRI THORACIC SPINE WO</v>
      </c>
      <c r="P2" s="12" t="str">
        <f ca="1">IFERROR(__xludf.DUMMYFUNCTION("""COMPUTED_VALUE"""),"MRI TMJ WO")</f>
        <v>MRI TMJ WO</v>
      </c>
      <c r="Q2" s="12" t="str">
        <f ca="1">IFERROR(__xludf.DUMMYFUNCTION("""COMPUTED_VALUE"""),"MRI WWO")</f>
        <v>MRI WWO</v>
      </c>
      <c r="R2" s="12" t="str">
        <f ca="1">IFERROR(__xludf.DUMMYFUNCTION("""COMPUTED_VALUE"""),"MRI ABDOMEN WWO")</f>
        <v>MRI ABDOMEN WWO</v>
      </c>
      <c r="S2" s="12" t="str">
        <f ca="1">IFERROR(__xludf.DUMMYFUNCTION("""COMPUTED_VALUE"""),"MRI BRAIN WWO")</f>
        <v>MRI BRAIN WWO</v>
      </c>
      <c r="T2" s="12" t="str">
        <f ca="1">IFERROR(__xludf.DUMMYFUNCTION("""COMPUTED_VALUE"""),"MRI CHEST WWO")</f>
        <v>MRI CHEST WWO</v>
      </c>
      <c r="U2" s="12" t="str">
        <f ca="1">IFERROR(__xludf.DUMMYFUNCTION("""COMPUTED_VALUE"""),"MRI LOWER EXT WWO")</f>
        <v>MRI LOWER EXT WWO</v>
      </c>
      <c r="V2" s="12" t="str">
        <f ca="1">IFERROR(__xludf.DUMMYFUNCTION("""COMPUTED_VALUE"""),"MRI LOWER EXT JOINT WWO")</f>
        <v>MRI LOWER EXT JOINT WWO</v>
      </c>
      <c r="W2" s="12" t="str">
        <f ca="1">IFERROR(__xludf.DUMMYFUNCTION("""COMPUTED_VALUE"""),"MRI UPPER EXT WWO")</f>
        <v>MRI UPPER EXT WWO</v>
      </c>
      <c r="X2" s="12" t="str">
        <f ca="1">IFERROR(__xludf.DUMMYFUNCTION("""COMPUTED_VALUE"""),"MRI UPPER EXT JOINT WWO")</f>
        <v>MRI UPPER EXT JOINT WWO</v>
      </c>
      <c r="Y2" s="12" t="str">
        <f ca="1">IFERROR(__xludf.DUMMYFUNCTION("""COMPUTED_VALUE"""),"MRI ORBIT, FACE, NECK WWO")</f>
        <v>MRI ORBIT, FACE, NECK WWO</v>
      </c>
      <c r="Z2" s="12" t="str">
        <f ca="1">IFERROR(__xludf.DUMMYFUNCTION("""COMPUTED_VALUE"""),"MRI PELVIS WWO")</f>
        <v>MRI PELVIS WWO</v>
      </c>
      <c r="AA2" s="12" t="str">
        <f ca="1">IFERROR(__xludf.DUMMYFUNCTION("""COMPUTED_VALUE"""),"MRI CERIVCAL SPINE WWO")</f>
        <v>MRI CERIVCAL SPINE WWO</v>
      </c>
      <c r="AB2" s="12" t="str">
        <f ca="1">IFERROR(__xludf.DUMMYFUNCTION("""COMPUTED_VALUE"""),"MRI LUMBAR SPINE WWO")</f>
        <v>MRI LUMBAR SPINE WWO</v>
      </c>
      <c r="AC2" s="12" t="str">
        <f ca="1">IFERROR(__xludf.DUMMYFUNCTION("""COMPUTED_VALUE"""),"MRI THORACIC SPINE WWO")</f>
        <v>MRI THORACIC SPINE WWO</v>
      </c>
      <c r="AD2" s="12" t="str">
        <f ca="1">IFERROR(__xludf.DUMMYFUNCTION("""COMPUTED_VALUE"""),"MR BREAST")</f>
        <v>MR BREAST</v>
      </c>
      <c r="AE2" s="12" t="str">
        <f ca="1">IFERROR(__xludf.DUMMYFUNCTION("""COMPUTED_VALUE"""),"MRI BREAST UNI WO")</f>
        <v>MRI BREAST UNI WO</v>
      </c>
      <c r="AF2" s="12" t="str">
        <f ca="1">IFERROR(__xludf.DUMMYFUNCTION("""COMPUTED_VALUE"""),"MRI BREAST BILAT WO")</f>
        <v>MRI BREAST BILAT WO</v>
      </c>
      <c r="AG2" s="12" t="str">
        <f ca="1">IFERROR(__xludf.DUMMYFUNCTION("""COMPUTED_VALUE"""),"MRI BREAST UNI WWO")</f>
        <v>MRI BREAST UNI WWO</v>
      </c>
      <c r="AH2" s="12" t="str">
        <f ca="1">IFERROR(__xludf.DUMMYFUNCTION("""COMPUTED_VALUE"""),"MRI BREAST BILAT WWO")</f>
        <v>MRI BREAST BILAT WWO</v>
      </c>
      <c r="AI2" s="12" t="str">
        <f ca="1">IFERROR(__xludf.DUMMYFUNCTION("""COMPUTED_VALUE"""),"MRA")</f>
        <v>MRA</v>
      </c>
      <c r="AJ2" s="12" t="str">
        <f ca="1">IFERROR(__xludf.DUMMYFUNCTION("""COMPUTED_VALUE"""),"MRA HEAD WO")</f>
        <v>MRA HEAD WO</v>
      </c>
      <c r="AK2" s="12" t="str">
        <f ca="1">IFERROR(__xludf.DUMMYFUNCTION("""COMPUTED_VALUE"""),"MRA NECK WO")</f>
        <v>MRA NECK WO</v>
      </c>
      <c r="AL2" s="12" t="str">
        <f ca="1">IFERROR(__xludf.DUMMYFUNCTION("""COMPUTED_VALUE"""),"MRA HEAD W")</f>
        <v>MRA HEAD W</v>
      </c>
      <c r="AM2" s="12" t="str">
        <f ca="1">IFERROR(__xludf.DUMMYFUNCTION("""COMPUTED_VALUE"""),"MRA NECK W")</f>
        <v>MRA NECK W</v>
      </c>
      <c r="AN2" s="12" t="str">
        <f ca="1">IFERROR(__xludf.DUMMYFUNCTION("""COMPUTED_VALUE"""),"MRA ABDOMEN WWO")</f>
        <v>MRA ABDOMEN WWO</v>
      </c>
      <c r="AO2" s="12" t="str">
        <f ca="1">IFERROR(__xludf.DUMMYFUNCTION("""COMPUTED_VALUE"""),"MRA CHEST WWO")</f>
        <v>MRA CHEST WWO</v>
      </c>
      <c r="AP2" s="12" t="str">
        <f ca="1">IFERROR(__xludf.DUMMYFUNCTION("""COMPUTED_VALUE"""),"MRA LOWER EXT WWO")</f>
        <v>MRA LOWER EXT WWO</v>
      </c>
      <c r="AQ2" s="12" t="str">
        <f ca="1">IFERROR(__xludf.DUMMYFUNCTION("""COMPUTED_VALUE"""),"MRA UPPER EXT WWO")</f>
        <v>MRA UPPER EXT WWO</v>
      </c>
      <c r="AR2" s="12" t="str">
        <f ca="1">IFERROR(__xludf.DUMMYFUNCTION("""COMPUTED_VALUE"""),"MRA HEAD WWO")</f>
        <v>MRA HEAD WWO</v>
      </c>
      <c r="AS2" s="12" t="str">
        <f ca="1">IFERROR(__xludf.DUMMYFUNCTION("""COMPUTED_VALUE"""),"MRA NECK WWO")</f>
        <v>MRA NECK WWO</v>
      </c>
      <c r="AT2" s="12" t="str">
        <f ca="1">IFERROR(__xludf.DUMMYFUNCTION("""COMPUTED_VALUE"""),"MRA PELVIS WWO")</f>
        <v>MRA PELVIS WWO</v>
      </c>
      <c r="AU2" s="12" t="str">
        <f ca="1">IFERROR(__xludf.DUMMYFUNCTION("""COMPUTED_VALUE"""),"MR ARTHROGRAM")</f>
        <v>MR ARTHROGRAM</v>
      </c>
      <c r="AV2" s="12" t="str">
        <f ca="1">IFERROR(__xludf.DUMMYFUNCTION("""COMPUTED_VALUE"""),"MR ARTHROGRAM SHOULDER")</f>
        <v>MR ARTHROGRAM SHOULDER</v>
      </c>
      <c r="AW2" s="12" t="str">
        <f ca="1">IFERROR(__xludf.DUMMYFUNCTION("""COMPUTED_VALUE"""),"MR ARTHROGRAM WRIST")</f>
        <v>MR ARTHROGRAM WRIST</v>
      </c>
      <c r="AX2" s="12" t="str">
        <f ca="1">IFERROR(__xludf.DUMMYFUNCTION("""COMPUTED_VALUE"""),"MR ARTHROGRAM HIP")</f>
        <v>MR ARTHROGRAM HIP</v>
      </c>
      <c r="AY2" s="12" t="str">
        <f ca="1">IFERROR(__xludf.DUMMYFUNCTION("""COMPUTED_VALUE"""),"CT WITHOUT")</f>
        <v>CT WITHOUT</v>
      </c>
      <c r="AZ2" s="12" t="str">
        <f ca="1">IFERROR(__xludf.DUMMYFUNCTION("""COMPUTED_VALUE"""),"CT ABDOMEN WO")</f>
        <v>CT ABDOMEN WO</v>
      </c>
      <c r="BA2" s="12" t="str">
        <f ca="1">IFERROR(__xludf.DUMMYFUNCTION("""COMPUTED_VALUE"""),"CT CHEST WO")</f>
        <v>CT CHEST WO</v>
      </c>
      <c r="BB2" s="12" t="str">
        <f ca="1">IFERROR(__xludf.DUMMYFUNCTION("""COMPUTED_VALUE"""),"CT LOWER EXTREMITY WO")</f>
        <v>CT LOWER EXTREMITY WO</v>
      </c>
      <c r="BC2" s="12" t="str">
        <f ca="1">IFERROR(__xludf.DUMMYFUNCTION("""COMPUTED_VALUE"""),"CT UPPER EXTREMITY WO")</f>
        <v>CT UPPER EXTREMITY WO</v>
      </c>
      <c r="BD2" s="12" t="str">
        <f ca="1">IFERROR(__xludf.DUMMYFUNCTION("""COMPUTED_VALUE"""),"CT HEAD/BRAIN WO")</f>
        <v>CT HEAD/BRAIN WO</v>
      </c>
      <c r="BE2" s="12" t="str">
        <f ca="1">IFERROR(__xludf.DUMMYFUNCTION("""COMPUTED_VALUE"""),"CT SINUS/MAXILLOFACIAL WO")</f>
        <v>CT SINUS/MAXILLOFACIAL WO</v>
      </c>
      <c r="BF2" s="12" t="str">
        <f ca="1">IFERROR(__xludf.DUMMYFUNCTION("""COMPUTED_VALUE"""),"CT NECK SOFT TISSUE WO")</f>
        <v>CT NECK SOFT TISSUE WO</v>
      </c>
      <c r="BG2" s="12" t="str">
        <f ca="1">IFERROR(__xludf.DUMMYFUNCTION("""COMPUTED_VALUE"""),"CT ORBIT/IAC WO")</f>
        <v>CT ORBIT/IAC WO</v>
      </c>
      <c r="BH2" s="12" t="str">
        <f ca="1">IFERROR(__xludf.DUMMYFUNCTION("""COMPUTED_VALUE"""),"CT PELVIS WO")</f>
        <v>CT PELVIS WO</v>
      </c>
      <c r="BI2" s="12" t="str">
        <f ca="1">IFERROR(__xludf.DUMMYFUNCTION("""COMPUTED_VALUE"""),"CT CERVICAL SPINE WO")</f>
        <v>CT CERVICAL SPINE WO</v>
      </c>
      <c r="BJ2" s="12" t="str">
        <f ca="1">IFERROR(__xludf.DUMMYFUNCTION("""COMPUTED_VALUE"""),"CT LUMBAR SPINE WO")</f>
        <v>CT LUMBAR SPINE WO</v>
      </c>
      <c r="BK2" s="12" t="str">
        <f ca="1">IFERROR(__xludf.DUMMYFUNCTION("""COMPUTED_VALUE"""),"CT THORACIC SPINE WO")</f>
        <v>CT THORACIC SPINE WO</v>
      </c>
      <c r="BL2" s="12" t="str">
        <f ca="1">IFERROR(__xludf.DUMMYFUNCTION("""COMPUTED_VALUE"""),"CT ABD &amp; PEL WO")</f>
        <v>CT ABD &amp; PEL WO</v>
      </c>
      <c r="BM2" s="12" t="str">
        <f ca="1">IFERROR(__xludf.DUMMYFUNCTION("""COMPUTED_VALUE"""),"CT W")</f>
        <v>CT W</v>
      </c>
      <c r="BN2" s="12" t="str">
        <f ca="1">IFERROR(__xludf.DUMMYFUNCTION("""COMPUTED_VALUE"""),"CT ABDOMEN W")</f>
        <v>CT ABDOMEN W</v>
      </c>
      <c r="BO2" s="12" t="str">
        <f ca="1">IFERROR(__xludf.DUMMYFUNCTION("""COMPUTED_VALUE"""),"CT CHEST W")</f>
        <v>CT CHEST W</v>
      </c>
      <c r="BP2" s="12" t="str">
        <f ca="1">IFERROR(__xludf.DUMMYFUNCTION("""COMPUTED_VALUE"""),"CT LOWER EXTREMITY W")</f>
        <v>CT LOWER EXTREMITY W</v>
      </c>
      <c r="BQ2" s="12" t="str">
        <f ca="1">IFERROR(__xludf.DUMMYFUNCTION("""COMPUTED_VALUE"""),"CT UPPER EXTREMITY W")</f>
        <v>CT UPPER EXTREMITY W</v>
      </c>
      <c r="BR2" s="12" t="str">
        <f ca="1">IFERROR(__xludf.DUMMYFUNCTION("""COMPUTED_VALUE"""),"CT HEAD/BRAIN W")</f>
        <v>CT HEAD/BRAIN W</v>
      </c>
      <c r="BS2" s="12" t="str">
        <f ca="1">IFERROR(__xludf.DUMMYFUNCTION("""COMPUTED_VALUE"""),"CT SINUS/MAXILLOFACIAL W")</f>
        <v>CT SINUS/MAXILLOFACIAL W</v>
      </c>
      <c r="BT2" s="12" t="str">
        <f ca="1">IFERROR(__xludf.DUMMYFUNCTION("""COMPUTED_VALUE"""),"CT NECK SOFT TISSUE W")</f>
        <v>CT NECK SOFT TISSUE W</v>
      </c>
      <c r="BU2" s="12" t="str">
        <f ca="1">IFERROR(__xludf.DUMMYFUNCTION("""COMPUTED_VALUE"""),"CT ORBIT/IAC W")</f>
        <v>CT ORBIT/IAC W</v>
      </c>
      <c r="BV2" s="12" t="str">
        <f ca="1">IFERROR(__xludf.DUMMYFUNCTION("""COMPUTED_VALUE"""),"CT PELVIS W")</f>
        <v>CT PELVIS W</v>
      </c>
      <c r="BW2" s="12" t="str">
        <f ca="1">IFERROR(__xludf.DUMMYFUNCTION("""COMPUTED_VALUE"""),"CT CERVICAL SPINE W")</f>
        <v>CT CERVICAL SPINE W</v>
      </c>
      <c r="BX2" s="12" t="str">
        <f ca="1">IFERROR(__xludf.DUMMYFUNCTION("""COMPUTED_VALUE"""),"CT LUMBAR SPINE W")</f>
        <v>CT LUMBAR SPINE W</v>
      </c>
      <c r="BY2" s="12" t="str">
        <f ca="1">IFERROR(__xludf.DUMMYFUNCTION("""COMPUTED_VALUE"""),"CT THORACIC SPINE W")</f>
        <v>CT THORACIC SPINE W</v>
      </c>
      <c r="BZ2" s="12" t="str">
        <f ca="1">IFERROR(__xludf.DUMMYFUNCTION("""COMPUTED_VALUE"""),"CT ABD &amp; PEL W")</f>
        <v>CT ABD &amp; PEL W</v>
      </c>
      <c r="CA2" s="12" t="str">
        <f ca="1">IFERROR(__xludf.DUMMYFUNCTION("""COMPUTED_VALUE"""),"CT WWO")</f>
        <v>CT WWO</v>
      </c>
      <c r="CB2" s="12" t="str">
        <f ca="1">IFERROR(__xludf.DUMMYFUNCTION("""COMPUTED_VALUE"""),"CT ABDOMEN WWO")</f>
        <v>CT ABDOMEN WWO</v>
      </c>
      <c r="CC2" s="12" t="str">
        <f ca="1">IFERROR(__xludf.DUMMYFUNCTION("""COMPUTED_VALUE"""),"CT CHEST WWO")</f>
        <v>CT CHEST WWO</v>
      </c>
      <c r="CD2" s="12" t="str">
        <f ca="1">IFERROR(__xludf.DUMMYFUNCTION("""COMPUTED_VALUE"""),"CT LOWER EXTREMITY WWO")</f>
        <v>CT LOWER EXTREMITY WWO</v>
      </c>
      <c r="CE2" s="12" t="str">
        <f ca="1">IFERROR(__xludf.DUMMYFUNCTION("""COMPUTED_VALUE"""),"CT UPPER EXTREMITY WWO")</f>
        <v>CT UPPER EXTREMITY WWO</v>
      </c>
      <c r="CF2" s="12" t="str">
        <f ca="1">IFERROR(__xludf.DUMMYFUNCTION("""COMPUTED_VALUE"""),"CT HEAD/BRAIN WWO")</f>
        <v>CT HEAD/BRAIN WWO</v>
      </c>
      <c r="CG2" s="12" t="str">
        <f ca="1">IFERROR(__xludf.DUMMYFUNCTION("""COMPUTED_VALUE"""),"CT SINUS/MAXILLOFACIAL WWO")</f>
        <v>CT SINUS/MAXILLOFACIAL WWO</v>
      </c>
      <c r="CH2" s="12" t="str">
        <f ca="1">IFERROR(__xludf.DUMMYFUNCTION("""COMPUTED_VALUE"""),"CT NECK SOFT TISSUE WWO")</f>
        <v>CT NECK SOFT TISSUE WWO</v>
      </c>
      <c r="CI2" s="12" t="str">
        <f ca="1">IFERROR(__xludf.DUMMYFUNCTION("""COMPUTED_VALUE"""),"CT ORBIT/IAC WWO")</f>
        <v>CT ORBIT/IAC WWO</v>
      </c>
      <c r="CJ2" s="12" t="str">
        <f ca="1">IFERROR(__xludf.DUMMYFUNCTION("""COMPUTED_VALUE"""),"CT PELVIS WWO")</f>
        <v>CT PELVIS WWO</v>
      </c>
      <c r="CK2" s="12" t="str">
        <f ca="1">IFERROR(__xludf.DUMMYFUNCTION("""COMPUTED_VALUE"""),"CT CERVICAL SPINE WWO")</f>
        <v>CT CERVICAL SPINE WWO</v>
      </c>
      <c r="CL2" s="12" t="str">
        <f ca="1">IFERROR(__xludf.DUMMYFUNCTION("""COMPUTED_VALUE"""),"CT LUMBAR SPINE WWO")</f>
        <v>CT LUMBAR SPINE WWO</v>
      </c>
      <c r="CM2" s="12" t="str">
        <f ca="1">IFERROR(__xludf.DUMMYFUNCTION("""COMPUTED_VALUE"""),"CT THORACIC SPINE WWO")</f>
        <v>CT THORACIC SPINE WWO</v>
      </c>
      <c r="CN2" s="12" t="str">
        <f ca="1">IFERROR(__xludf.DUMMYFUNCTION("""COMPUTED_VALUE"""),"CT ABD &amp; PEL WWO")</f>
        <v>CT ABD &amp; PEL WWO</v>
      </c>
      <c r="CO2" s="12" t="str">
        <f ca="1">IFERROR(__xludf.DUMMYFUNCTION("""COMPUTED_VALUE"""),"CTA")</f>
        <v>CTA</v>
      </c>
      <c r="CP2" s="12" t="str">
        <f ca="1">IFERROR(__xludf.DUMMYFUNCTION("""COMPUTED_VALUE"""),"CTA ABDOMEN WWO")</f>
        <v>CTA ABDOMEN WWO</v>
      </c>
      <c r="CQ2" s="12" t="str">
        <f ca="1">IFERROR(__xludf.DUMMYFUNCTION("""COMPUTED_VALUE"""),"CTA CHEST WWO")</f>
        <v>CTA CHEST WWO</v>
      </c>
      <c r="CR2" s="12" t="str">
        <f ca="1">IFERROR(__xludf.DUMMYFUNCTION("""COMPUTED_VALUE"""),"CTA HEAD WWO")</f>
        <v>CTA HEAD WWO</v>
      </c>
      <c r="CS2" s="12" t="str">
        <f ca="1">IFERROR(__xludf.DUMMYFUNCTION("""COMPUTED_VALUE"""),"CTA NECK WWO")</f>
        <v>CTA NECK WWO</v>
      </c>
      <c r="CT2" s="12" t="str">
        <f ca="1">IFERROR(__xludf.DUMMYFUNCTION("""COMPUTED_VALUE"""),"CTA Coronary WWO")</f>
        <v>CTA Coronary WWO</v>
      </c>
      <c r="CU2" s="12" t="str">
        <f ca="1">IFERROR(__xludf.DUMMYFUNCTION("""COMPUTED_VALUE"""),"CTA ABD &amp; PEL WWO")</f>
        <v>CTA ABD &amp; PEL WWO</v>
      </c>
      <c r="CV2" s="12" t="str">
        <f ca="1">IFERROR(__xludf.DUMMYFUNCTION("""COMPUTED_VALUE"""),"CALCIUM SCORE")</f>
        <v>CALCIUM SCORE</v>
      </c>
      <c r="CW2" s="12" t="str">
        <f ca="1">IFERROR(__xludf.DUMMYFUNCTION("""COMPUTED_VALUE"""),"ULTRASOUND GENERAL")</f>
        <v>ULTRASOUND GENERAL</v>
      </c>
      <c r="CX2" s="12" t="str">
        <f ca="1">IFERROR(__xludf.DUMMYFUNCTION("""COMPUTED_VALUE"""),"US ABDOMEN")</f>
        <v>US ABDOMEN</v>
      </c>
      <c r="CY2" s="12" t="str">
        <f ca="1">IFERROR(__xludf.DUMMYFUNCTION("""COMPUTED_VALUE"""),"US CHEST")</f>
        <v>US CHEST</v>
      </c>
      <c r="CZ2" s="12" t="str">
        <f ca="1">IFERROR(__xludf.DUMMYFUNCTION("""COMPUTED_VALUE"""),"US EXTREMITY COMPLETE")</f>
        <v>US EXTREMITY COMPLETE</v>
      </c>
      <c r="DA2" s="12" t="str">
        <f ca="1">IFERROR(__xludf.DUMMYFUNCTION("""COMPUTED_VALUE"""),"US JOINT/ST LIMITED")</f>
        <v>US JOINT/ST LIMITED</v>
      </c>
      <c r="DB2" s="12" t="str">
        <f ca="1">IFERROR(__xludf.DUMMYFUNCTION("""COMPUTED_VALUE"""),"US NECK (THYROID)")</f>
        <v>US NECK (THYROID)</v>
      </c>
      <c r="DC2" s="12" t="str">
        <f ca="1">IFERROR(__xludf.DUMMYFUNCTION("""COMPUTED_VALUE"""),"US PELVIS NON-OB")</f>
        <v>US PELVIS NON-OB</v>
      </c>
      <c r="DD2" s="12" t="str">
        <f ca="1">IFERROR(__xludf.DUMMYFUNCTION("""COMPUTED_VALUE"""),"US TRANSVAGINAL NON-OB")</f>
        <v>US TRANSVAGINAL NON-OB</v>
      </c>
      <c r="DE2" s="12" t="str">
        <f ca="1">IFERROR(__xludf.DUMMYFUNCTION("""COMPUTED_VALUE"""),"US KIDNEYS &amp; BLADDER")</f>
        <v>US KIDNEYS &amp; BLADDER</v>
      </c>
      <c r="DF2" s="12" t="str">
        <f ca="1">IFERROR(__xludf.DUMMYFUNCTION("""COMPUTED_VALUE"""),"US SCROTUM")</f>
        <v>US SCROTUM</v>
      </c>
      <c r="DG2" s="12" t="str">
        <f ca="1">IFERROR(__xludf.DUMMYFUNCTION("""COMPUTED_VALUE"""),"US SPINE")</f>
        <v>US SPINE</v>
      </c>
      <c r="DH2" s="12" t="str">
        <f ca="1">IFERROR(__xludf.DUMMYFUNCTION("""COMPUTED_VALUE"""),"US PROSTATE")</f>
        <v>US PROSTATE</v>
      </c>
      <c r="DI2" s="12" t="str">
        <f ca="1">IFERROR(__xludf.DUMMYFUNCTION("""COMPUTED_VALUE"""),"US PELVIS TA/TV")</f>
        <v>US PELVIS TA/TV</v>
      </c>
      <c r="DJ2" s="13" t="str">
        <f ca="1">IFERROR(__xludf.DUMMYFUNCTION("""COMPUTED_VALUE"""),"US BREAST UNI COMPLETE")</f>
        <v>US BREAST UNI COMPLETE</v>
      </c>
      <c r="DK2" s="14" t="str">
        <f ca="1">IFERROR(__xludf.DUMMYFUNCTION("""COMPUTED_VALUE"""),"US BREAST BILAT COMPLETE")</f>
        <v>US BREAST BILAT COMPLETE</v>
      </c>
      <c r="DL2" s="14" t="str">
        <f ca="1">IFERROR(__xludf.DUMMYFUNCTION("""COMPUTED_VALUE"""),"US DOPPLER")</f>
        <v>US DOPPLER</v>
      </c>
      <c r="DM2" s="14" t="str">
        <f ca="1">IFERROR(__xludf.DUMMYFUNCTION("""COMPUTED_VALUE"""),"US EXT ARTERIES UNI")</f>
        <v>US EXT ARTERIES UNI</v>
      </c>
      <c r="DN2" s="14" t="str">
        <f ca="1">IFERROR(__xludf.DUMMYFUNCTION("""COMPUTED_VALUE"""),"US EXT ARTERIES BILAT")</f>
        <v>US EXT ARTERIES BILAT</v>
      </c>
      <c r="DO2" s="14" t="str">
        <f ca="1">IFERROR(__xludf.DUMMYFUNCTION("""COMPUTED_VALUE"""),"US EXT VEINS UNI")</f>
        <v>US EXT VEINS UNI</v>
      </c>
      <c r="DP2" s="15" t="str">
        <f ca="1">IFERROR(__xludf.DUMMYFUNCTION("""COMPUTED_VALUE"""),"US EXT VEINS BILAT")</f>
        <v>US EXT VEINS BILAT</v>
      </c>
      <c r="DQ2" s="15" t="str">
        <f ca="1">IFERROR(__xludf.DUMMYFUNCTION("""COMPUTED_VALUE"""),"US CAROTID DUPLEX BILATERAL")</f>
        <v>US CAROTID DUPLEX BILATERAL</v>
      </c>
      <c r="DR2" s="15" t="str">
        <f ca="1">IFERROR(__xludf.DUMMYFUNCTION("""COMPUTED_VALUE"""),"US ABI")</f>
        <v>US ABI</v>
      </c>
      <c r="DS2" s="15" t="str">
        <f ca="1">IFERROR(__xludf.DUMMYFUNCTION("""COMPUTED_VALUE"""),"US OB")</f>
        <v>US OB</v>
      </c>
      <c r="DT2" s="15" t="str">
        <f ca="1">IFERROR(__xludf.DUMMYFUNCTION("""COMPUTED_VALUE"""),"US OB ADDL GESTATION")</f>
        <v>US OB ADDL GESTATION</v>
      </c>
      <c r="DU2" s="15" t="str">
        <f ca="1">IFERROR(__xludf.DUMMYFUNCTION("""COMPUTED_VALUE"""),"US OB &gt; 14 WEEKS")</f>
        <v>US OB &gt; 14 WEEKS</v>
      </c>
      <c r="DV2" s="15" t="str">
        <f ca="1">IFERROR(__xludf.DUMMYFUNCTION("""COMPUTED_VALUE"""),"US OB &lt; 14 WEEKS")</f>
        <v>US OB &lt; 14 WEEKS</v>
      </c>
      <c r="DW2" s="15" t="str">
        <f ca="1">IFERROR(__xludf.DUMMYFUNCTION("""COMPUTED_VALUE"""),"US OB TRANSVAGINAL")</f>
        <v>US OB TRANSVAGINAL</v>
      </c>
      <c r="DX2" s="15" t="str">
        <f ca="1">IFERROR(__xludf.DUMMYFUNCTION("""COMPUTED_VALUE"""),"US OTHER")</f>
        <v>US OTHER</v>
      </c>
      <c r="DY2" s="15" t="str">
        <f ca="1">IFERROR(__xludf.DUMMYFUNCTION("""COMPUTED_VALUE"""),"ECHOCARDIOGRAPHY")</f>
        <v>ECHOCARDIOGRAPHY</v>
      </c>
      <c r="DZ2" s="15" t="str">
        <f ca="1">IFERROR(__xludf.DUMMYFUNCTION("""COMPUTED_VALUE"""),"EKG ONLY")</f>
        <v>EKG ONLY</v>
      </c>
      <c r="EA2" s="15" t="str">
        <f ca="1">IFERROR(__xludf.DUMMYFUNCTION("""COMPUTED_VALUE"""),"MAMMOGRAM")</f>
        <v>MAMMOGRAM</v>
      </c>
      <c r="EB2" s="15" t="str">
        <f ca="1">IFERROR(__xludf.DUMMYFUNCTION("""COMPUTED_VALUE"""),"MMG SCREENING 2D")</f>
        <v>MMG SCREENING 2D</v>
      </c>
      <c r="EC2" s="15" t="str">
        <f ca="1">IFERROR(__xludf.DUMMYFUNCTION("""COMPUTED_VALUE"""),"MMG DIAGNOSTIC UNI 2D")</f>
        <v>MMG DIAGNOSTIC UNI 2D</v>
      </c>
      <c r="ED2" s="15" t="str">
        <f ca="1">IFERROR(__xludf.DUMMYFUNCTION("""COMPUTED_VALUE"""),"MMG DIAGNOSTIC BILAT 2D")</f>
        <v>MMG DIAGNOSTIC BILAT 2D</v>
      </c>
      <c r="EE2" s="15" t="str">
        <f ca="1">IFERROR(__xludf.DUMMYFUNCTION("""COMPUTED_VALUE"""),"MMG SCREENING 3D")</f>
        <v>MMG SCREENING 3D</v>
      </c>
      <c r="EF2" s="15" t="str">
        <f ca="1">IFERROR(__xludf.DUMMYFUNCTION("""COMPUTED_VALUE"""),"MMG DIAGNOSTIC UNI 3D")</f>
        <v>MMG DIAGNOSTIC UNI 3D</v>
      </c>
      <c r="EG2" s="15" t="str">
        <f ca="1">IFERROR(__xludf.DUMMYFUNCTION("""COMPUTED_VALUE"""),"MMG DIAGNOSTIC BILAT 3D")</f>
        <v>MMG DIAGNOSTIC BILAT 3D</v>
      </c>
      <c r="EH2" s="15" t="str">
        <f ca="1">IFERROR(__xludf.DUMMYFUNCTION("""COMPUTED_VALUE"""),"XRAY")</f>
        <v>XRAY</v>
      </c>
      <c r="EI2" s="15" t="str">
        <f ca="1">IFERROR(__xludf.DUMMYFUNCTION("""COMPUTED_VALUE"""),"DEXA / BONE DENSITY")</f>
        <v>DEXA / BONE DENSITY</v>
      </c>
      <c r="EJ2" s="15" t="str">
        <f ca="1">IFERROR(__xludf.DUMMYFUNCTION("""COMPUTED_VALUE"""),"PET/CT")</f>
        <v>PET/CT</v>
      </c>
      <c r="EK2" s="15" t="str">
        <f ca="1">IFERROR(__xludf.DUMMYFUNCTION("""COMPUTED_VALUE"""),"PET/CT Body")</f>
        <v>PET/CT Body</v>
      </c>
      <c r="EL2" s="15" t="str">
        <f ca="1">IFERROR(__xludf.DUMMYFUNCTION("""COMPUTED_VALUE"""),"PET/CT Melanoma")</f>
        <v>PET/CT Melanoma</v>
      </c>
      <c r="EM2" s="15" t="str">
        <f ca="1">IFERROR(__xludf.DUMMYFUNCTION("""COMPUTED_VALUE"""),"PET/CT Brain")</f>
        <v>PET/CT Brain</v>
      </c>
      <c r="EN2" s="15" t="str">
        <f ca="1">IFERROR(__xludf.DUMMYFUNCTION("""COMPUTED_VALUE"""),"NUCLEAR MEDICINE")</f>
        <v>NUCLEAR MEDICINE</v>
      </c>
      <c r="EO2" s="15" t="str">
        <f ca="1">IFERROR(__xludf.DUMMYFUNCTION("""COMPUTED_VALUE"""),"Thyroid scan/uptake")</f>
        <v>Thyroid scan/uptake</v>
      </c>
      <c r="EP2" s="15" t="str">
        <f ca="1">IFERROR(__xludf.DUMMYFUNCTION("""COMPUTED_VALUE"""),"Thyroid Ablation")</f>
        <v>Thyroid Ablation</v>
      </c>
      <c r="EQ2" s="15" t="str">
        <f ca="1">IFERROR(__xludf.DUMMYFUNCTION("""COMPUTED_VALUE"""),"Parathyroid planar")</f>
        <v>Parathyroid planar</v>
      </c>
      <c r="ER2" s="15" t="str">
        <f ca="1">IFERROR(__xludf.DUMMYFUNCTION("""COMPUTED_VALUE"""),"Parathyroid SPECT")</f>
        <v>Parathyroid SPECT</v>
      </c>
      <c r="ES2" s="15" t="str">
        <f ca="1">IFERROR(__xludf.DUMMYFUNCTION("""COMPUTED_VALUE"""),"WB Bone Scan")</f>
        <v>WB Bone Scan</v>
      </c>
      <c r="ET2" s="15" t="str">
        <f ca="1">IFERROR(__xludf.DUMMYFUNCTION("""COMPUTED_VALUE"""),"Bone Scan with SPECT")</f>
        <v>Bone Scan with SPECT</v>
      </c>
      <c r="EU2" s="15" t="str">
        <f ca="1">IFERROR(__xludf.DUMMYFUNCTION("""COMPUTED_VALUE"""),"HIDA Scan with kinevac")</f>
        <v>HIDA Scan with kinevac</v>
      </c>
      <c r="EV2" s="15" t="str">
        <f ca="1">IFERROR(__xludf.DUMMYFUNCTION("""COMPUTED_VALUE"""),"Renal Scan")</f>
        <v>Renal Scan</v>
      </c>
      <c r="EW2" s="15" t="str">
        <f ca="1">IFERROR(__xludf.DUMMYFUNCTION("""COMPUTED_VALUE"""),"Lexiscan Pharmacologic Nuclear 
Cardiac Rest/Stress Test
Myocardial Perfusion Scan
SPECT")</f>
        <v>Lexiscan Pharmacologic Nuclear 
Cardiac Rest/Stress Test
Myocardial Perfusion Scan
SPECT</v>
      </c>
      <c r="EX2" s="15" t="str">
        <f ca="1">IFERROR(__xludf.DUMMYFUNCTION("""COMPUTED_VALUE"""),"Nuclear Cardiac Rest and Stress Test")</f>
        <v>Nuclear Cardiac Rest and Stress Test</v>
      </c>
      <c r="EY2" s="15" t="str">
        <f ca="1">IFERROR(__xludf.DUMMYFUNCTION("""COMPUTED_VALUE"""),"Stress Test Non NM")</f>
        <v>Stress Test Non NM</v>
      </c>
      <c r="EZ2" s="15" t="str">
        <f ca="1">IFERROR(__xludf.DUMMYFUNCTION("""COMPUTED_VALUE"""),"Stress Test Echo with or without Color Doppler")</f>
        <v>Stress Test Echo with or without Color Doppler</v>
      </c>
      <c r="FA2" s="15" t="str">
        <f ca="1">IFERROR(__xludf.DUMMYFUNCTION("""COMPUTED_VALUE"""),"Stress Test")</f>
        <v>Stress Test</v>
      </c>
      <c r="FB2" s="15" t="str">
        <f ca="1">IFERROR(__xludf.DUMMYFUNCTION("""COMPUTED_VALUE"""),"Gastric emptying study")</f>
        <v>Gastric emptying study</v>
      </c>
      <c r="FC2" s="15" t="str">
        <f ca="1">IFERROR(__xludf.DUMMYFUNCTION("""COMPUTED_VALUE"""),"Myelogram")</f>
        <v>Myelogram</v>
      </c>
      <c r="FD2" s="15" t="str">
        <f ca="1">IFERROR(__xludf.DUMMYFUNCTION("""COMPUTED_VALUE"""),"MUGA Scan")</f>
        <v>MUGA Scan</v>
      </c>
      <c r="FE2" s="15" t="str">
        <f ca="1">IFERROR(__xludf.DUMMYFUNCTION("""COMPUTED_VALUE"""),"Barium Swallow Single Contrast")</f>
        <v>Barium Swallow Single Contrast</v>
      </c>
      <c r="FF2" s="15" t="str">
        <f ca="1">IFERROR(__xludf.DUMMYFUNCTION("""COMPUTED_VALUE"""),"Barium Swallow Double Contrast")</f>
        <v>Barium Swallow Double Contrast</v>
      </c>
    </row>
    <row r="3" spans="1:162" s="9" customFormat="1" x14ac:dyDescent="0.25">
      <c r="A3" s="17" t="str">
        <f ca="1">IFERROR(__xludf.DUMMYFUNCTION("""COMPUTED_VALUE"""),"Green Imaging - Alabama Alabaster 1st")</f>
        <v>Green Imaging - Alabama Alabaster 1st</v>
      </c>
      <c r="B3" s="18">
        <f ca="1">IFERROR(__xludf.DUMMYFUNCTION("""COMPUTED_VALUE"""),35007)</f>
        <v>35007</v>
      </c>
      <c r="C3" s="19"/>
      <c r="D3" s="19">
        <f ca="1">IFERROR(__xludf.DUMMYFUNCTION("""COMPUTED_VALUE"""),815)</f>
        <v>815</v>
      </c>
      <c r="E3" s="19">
        <f ca="1">IFERROR(__xludf.DUMMYFUNCTION("""COMPUTED_VALUE"""),815)</f>
        <v>815</v>
      </c>
      <c r="F3" s="19">
        <f ca="1">IFERROR(__xludf.DUMMYFUNCTION("""COMPUTED_VALUE"""),815)</f>
        <v>815</v>
      </c>
      <c r="G3" s="19">
        <f ca="1">IFERROR(__xludf.DUMMYFUNCTION("""COMPUTED_VALUE"""),815)</f>
        <v>815</v>
      </c>
      <c r="H3" s="19">
        <f ca="1">IFERROR(__xludf.DUMMYFUNCTION("""COMPUTED_VALUE"""),815)</f>
        <v>815</v>
      </c>
      <c r="I3" s="19">
        <f ca="1">IFERROR(__xludf.DUMMYFUNCTION("""COMPUTED_VALUE"""),815)</f>
        <v>815</v>
      </c>
      <c r="J3" s="19">
        <f ca="1">IFERROR(__xludf.DUMMYFUNCTION("""COMPUTED_VALUE"""),815)</f>
        <v>815</v>
      </c>
      <c r="K3" s="19">
        <f ca="1">IFERROR(__xludf.DUMMYFUNCTION("""COMPUTED_VALUE"""),815)</f>
        <v>815</v>
      </c>
      <c r="L3" s="19">
        <f ca="1">IFERROR(__xludf.DUMMYFUNCTION("""COMPUTED_VALUE"""),815)</f>
        <v>815</v>
      </c>
      <c r="M3" s="19">
        <f ca="1">IFERROR(__xludf.DUMMYFUNCTION("""COMPUTED_VALUE"""),815)</f>
        <v>815</v>
      </c>
      <c r="N3" s="19">
        <f ca="1">IFERROR(__xludf.DUMMYFUNCTION("""COMPUTED_VALUE"""),815)</f>
        <v>815</v>
      </c>
      <c r="O3" s="19">
        <f ca="1">IFERROR(__xludf.DUMMYFUNCTION("""COMPUTED_VALUE"""),815)</f>
        <v>815</v>
      </c>
      <c r="P3" s="19">
        <f ca="1">IFERROR(__xludf.DUMMYFUNCTION("""COMPUTED_VALUE"""),815)</f>
        <v>815</v>
      </c>
      <c r="Q3" s="19"/>
      <c r="R3" s="19">
        <f ca="1">IFERROR(__xludf.DUMMYFUNCTION("""COMPUTED_VALUE"""),1195)</f>
        <v>1195</v>
      </c>
      <c r="S3" s="19">
        <f ca="1">IFERROR(__xludf.DUMMYFUNCTION("""COMPUTED_VALUE"""),1195)</f>
        <v>1195</v>
      </c>
      <c r="T3" s="19">
        <f ca="1">IFERROR(__xludf.DUMMYFUNCTION("""COMPUTED_VALUE"""),1195)</f>
        <v>1195</v>
      </c>
      <c r="U3" s="19">
        <f ca="1">IFERROR(__xludf.DUMMYFUNCTION("""COMPUTED_VALUE"""),1195)</f>
        <v>1195</v>
      </c>
      <c r="V3" s="19">
        <f ca="1">IFERROR(__xludf.DUMMYFUNCTION("""COMPUTED_VALUE"""),1195)</f>
        <v>1195</v>
      </c>
      <c r="W3" s="19">
        <f ca="1">IFERROR(__xludf.DUMMYFUNCTION("""COMPUTED_VALUE"""),1195)</f>
        <v>1195</v>
      </c>
      <c r="X3" s="19">
        <f ca="1">IFERROR(__xludf.DUMMYFUNCTION("""COMPUTED_VALUE"""),1195)</f>
        <v>1195</v>
      </c>
      <c r="Y3" s="19">
        <f ca="1">IFERROR(__xludf.DUMMYFUNCTION("""COMPUTED_VALUE"""),1195)</f>
        <v>1195</v>
      </c>
      <c r="Z3" s="19">
        <f ca="1">IFERROR(__xludf.DUMMYFUNCTION("""COMPUTED_VALUE"""),1195)</f>
        <v>1195</v>
      </c>
      <c r="AA3" s="19">
        <f ca="1">IFERROR(__xludf.DUMMYFUNCTION("""COMPUTED_VALUE"""),1195)</f>
        <v>1195</v>
      </c>
      <c r="AB3" s="19">
        <f ca="1">IFERROR(__xludf.DUMMYFUNCTION("""COMPUTED_VALUE"""),1195)</f>
        <v>1195</v>
      </c>
      <c r="AC3" s="19">
        <f ca="1">IFERROR(__xludf.DUMMYFUNCTION("""COMPUTED_VALUE"""),1195)</f>
        <v>1195</v>
      </c>
      <c r="AD3" s="19"/>
      <c r="AE3" s="19">
        <f ca="1">IFERROR(__xludf.DUMMYFUNCTION("""COMPUTED_VALUE"""),845)</f>
        <v>845</v>
      </c>
      <c r="AF3" s="19">
        <f ca="1">IFERROR(__xludf.DUMMYFUNCTION("""COMPUTED_VALUE"""),845)</f>
        <v>845</v>
      </c>
      <c r="AG3" s="19">
        <f ca="1">IFERROR(__xludf.DUMMYFUNCTION("""COMPUTED_VALUE"""),845)</f>
        <v>845</v>
      </c>
      <c r="AH3" s="19">
        <f ca="1">IFERROR(__xludf.DUMMYFUNCTION("""COMPUTED_VALUE"""),845)</f>
        <v>845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>
        <f ca="1">IFERROR(__xludf.DUMMYFUNCTION("""COMPUTED_VALUE"""),530)</f>
        <v>530</v>
      </c>
      <c r="BA3" s="19">
        <f ca="1">IFERROR(__xludf.DUMMYFUNCTION("""COMPUTED_VALUE"""),530)</f>
        <v>530</v>
      </c>
      <c r="BB3" s="19">
        <f ca="1">IFERROR(__xludf.DUMMYFUNCTION("""COMPUTED_VALUE"""),530)</f>
        <v>530</v>
      </c>
      <c r="BC3" s="19">
        <f ca="1">IFERROR(__xludf.DUMMYFUNCTION("""COMPUTED_VALUE"""),530)</f>
        <v>530</v>
      </c>
      <c r="BD3" s="19">
        <f ca="1">IFERROR(__xludf.DUMMYFUNCTION("""COMPUTED_VALUE"""),530)</f>
        <v>530</v>
      </c>
      <c r="BE3" s="19">
        <f ca="1">IFERROR(__xludf.DUMMYFUNCTION("""COMPUTED_VALUE"""),530)</f>
        <v>530</v>
      </c>
      <c r="BF3" s="19">
        <f ca="1">IFERROR(__xludf.DUMMYFUNCTION("""COMPUTED_VALUE"""),530)</f>
        <v>530</v>
      </c>
      <c r="BG3" s="19">
        <f ca="1">IFERROR(__xludf.DUMMYFUNCTION("""COMPUTED_VALUE"""),530)</f>
        <v>530</v>
      </c>
      <c r="BH3" s="19">
        <f ca="1">IFERROR(__xludf.DUMMYFUNCTION("""COMPUTED_VALUE"""),530)</f>
        <v>530</v>
      </c>
      <c r="BI3" s="19">
        <f ca="1">IFERROR(__xludf.DUMMYFUNCTION("""COMPUTED_VALUE"""),530)</f>
        <v>530</v>
      </c>
      <c r="BJ3" s="19">
        <f ca="1">IFERROR(__xludf.DUMMYFUNCTION("""COMPUTED_VALUE"""),530)</f>
        <v>530</v>
      </c>
      <c r="BK3" s="19">
        <f ca="1">IFERROR(__xludf.DUMMYFUNCTION("""COMPUTED_VALUE"""),530)</f>
        <v>530</v>
      </c>
      <c r="BL3" s="19">
        <f ca="1">IFERROR(__xludf.DUMMYFUNCTION("""COMPUTED_VALUE"""),845)</f>
        <v>845</v>
      </c>
      <c r="BM3" s="19"/>
      <c r="BN3" s="19">
        <f ca="1">IFERROR(__xludf.DUMMYFUNCTION("""COMPUTED_VALUE"""),735)</f>
        <v>735</v>
      </c>
      <c r="BO3" s="19">
        <f ca="1">IFERROR(__xludf.DUMMYFUNCTION("""COMPUTED_VALUE"""),735)</f>
        <v>735</v>
      </c>
      <c r="BP3" s="19">
        <f ca="1">IFERROR(__xludf.DUMMYFUNCTION("""COMPUTED_VALUE"""),735)</f>
        <v>735</v>
      </c>
      <c r="BQ3" s="19">
        <f ca="1">IFERROR(__xludf.DUMMYFUNCTION("""COMPUTED_VALUE"""),735)</f>
        <v>735</v>
      </c>
      <c r="BR3" s="19">
        <f ca="1">IFERROR(__xludf.DUMMYFUNCTION("""COMPUTED_VALUE"""),735)</f>
        <v>735</v>
      </c>
      <c r="BS3" s="19">
        <f ca="1">IFERROR(__xludf.DUMMYFUNCTION("""COMPUTED_VALUE"""),735)</f>
        <v>735</v>
      </c>
      <c r="BT3" s="19">
        <f ca="1">IFERROR(__xludf.DUMMYFUNCTION("""COMPUTED_VALUE"""),735)</f>
        <v>735</v>
      </c>
      <c r="BU3" s="19">
        <f ca="1">IFERROR(__xludf.DUMMYFUNCTION("""COMPUTED_VALUE"""),735)</f>
        <v>735</v>
      </c>
      <c r="BV3" s="19">
        <f ca="1">IFERROR(__xludf.DUMMYFUNCTION("""COMPUTED_VALUE"""),735)</f>
        <v>735</v>
      </c>
      <c r="BW3" s="19">
        <f ca="1">IFERROR(__xludf.DUMMYFUNCTION("""COMPUTED_VALUE"""),735)</f>
        <v>735</v>
      </c>
      <c r="BX3" s="19">
        <f ca="1">IFERROR(__xludf.DUMMYFUNCTION("""COMPUTED_VALUE"""),735)</f>
        <v>735</v>
      </c>
      <c r="BY3" s="19">
        <f ca="1">IFERROR(__xludf.DUMMYFUNCTION("""COMPUTED_VALUE"""),735)</f>
        <v>735</v>
      </c>
      <c r="BZ3" s="19">
        <f ca="1">IFERROR(__xludf.DUMMYFUNCTION("""COMPUTED_VALUE"""),1150)</f>
        <v>1150</v>
      </c>
      <c r="CA3" s="19"/>
      <c r="CB3" s="19">
        <f ca="1">IFERROR(__xludf.DUMMYFUNCTION("""COMPUTED_VALUE"""),750)</f>
        <v>750</v>
      </c>
      <c r="CC3" s="19">
        <f ca="1">IFERROR(__xludf.DUMMYFUNCTION("""COMPUTED_VALUE"""),750)</f>
        <v>750</v>
      </c>
      <c r="CD3" s="19">
        <f ca="1">IFERROR(__xludf.DUMMYFUNCTION("""COMPUTED_VALUE"""),750)</f>
        <v>750</v>
      </c>
      <c r="CE3" s="19">
        <f ca="1">IFERROR(__xludf.DUMMYFUNCTION("""COMPUTED_VALUE"""),750)</f>
        <v>750</v>
      </c>
      <c r="CF3" s="19">
        <f ca="1">IFERROR(__xludf.DUMMYFUNCTION("""COMPUTED_VALUE"""),750)</f>
        <v>750</v>
      </c>
      <c r="CG3" s="19">
        <f ca="1">IFERROR(__xludf.DUMMYFUNCTION("""COMPUTED_VALUE"""),750)</f>
        <v>750</v>
      </c>
      <c r="CH3" s="19">
        <f ca="1">IFERROR(__xludf.DUMMYFUNCTION("""COMPUTED_VALUE"""),750)</f>
        <v>750</v>
      </c>
      <c r="CI3" s="19">
        <f ca="1">IFERROR(__xludf.DUMMYFUNCTION("""COMPUTED_VALUE"""),750)</f>
        <v>750</v>
      </c>
      <c r="CJ3" s="19">
        <f ca="1">IFERROR(__xludf.DUMMYFUNCTION("""COMPUTED_VALUE"""),750)</f>
        <v>750</v>
      </c>
      <c r="CK3" s="19">
        <f ca="1">IFERROR(__xludf.DUMMYFUNCTION("""COMPUTED_VALUE"""),750)</f>
        <v>750</v>
      </c>
      <c r="CL3" s="19">
        <f ca="1">IFERROR(__xludf.DUMMYFUNCTION("""COMPUTED_VALUE"""),750)</f>
        <v>750</v>
      </c>
      <c r="CM3" s="19">
        <f ca="1">IFERROR(__xludf.DUMMYFUNCTION("""COMPUTED_VALUE"""),750)</f>
        <v>750</v>
      </c>
      <c r="CN3" s="19">
        <f ca="1">IFERROR(__xludf.DUMMYFUNCTION("""COMPUTED_VALUE"""),1165)</f>
        <v>1165</v>
      </c>
      <c r="CO3" s="19"/>
      <c r="CP3" s="19"/>
      <c r="CQ3" s="19"/>
      <c r="CR3" s="19"/>
      <c r="CS3" s="19"/>
      <c r="CT3" s="19"/>
      <c r="CU3" s="19"/>
      <c r="CV3" s="19"/>
      <c r="CW3" s="19"/>
      <c r="CX3" s="19">
        <f ca="1">IFERROR(__xludf.DUMMYFUNCTION("""COMPUTED_VALUE"""),420)</f>
        <v>420</v>
      </c>
      <c r="CY3" s="19">
        <f ca="1">IFERROR(__xludf.DUMMYFUNCTION("""COMPUTED_VALUE"""),420)</f>
        <v>420</v>
      </c>
      <c r="CZ3" s="19">
        <f ca="1">IFERROR(__xludf.DUMMYFUNCTION("""COMPUTED_VALUE"""),420)</f>
        <v>420</v>
      </c>
      <c r="DA3" s="19">
        <f ca="1">IFERROR(__xludf.DUMMYFUNCTION("""COMPUTED_VALUE"""),420)</f>
        <v>420</v>
      </c>
      <c r="DB3" s="19">
        <f ca="1">IFERROR(__xludf.DUMMYFUNCTION("""COMPUTED_VALUE"""),420)</f>
        <v>420</v>
      </c>
      <c r="DC3" s="19">
        <f ca="1">IFERROR(__xludf.DUMMYFUNCTION("""COMPUTED_VALUE"""),420)</f>
        <v>420</v>
      </c>
      <c r="DD3" s="19">
        <f ca="1">IFERROR(__xludf.DUMMYFUNCTION("""COMPUTED_VALUE"""),420)</f>
        <v>420</v>
      </c>
      <c r="DE3" s="19">
        <f ca="1">IFERROR(__xludf.DUMMYFUNCTION("""COMPUTED_VALUE"""),420)</f>
        <v>420</v>
      </c>
      <c r="DF3" s="19">
        <f ca="1">IFERROR(__xludf.DUMMYFUNCTION("""COMPUTED_VALUE"""),420)</f>
        <v>420</v>
      </c>
      <c r="DG3" s="19">
        <f ca="1">IFERROR(__xludf.DUMMYFUNCTION("""COMPUTED_VALUE"""),420)</f>
        <v>420</v>
      </c>
      <c r="DH3" s="19">
        <f ca="1">IFERROR(__xludf.DUMMYFUNCTION("""COMPUTED_VALUE"""),420)</f>
        <v>420</v>
      </c>
      <c r="DI3" s="19">
        <f ca="1">IFERROR(__xludf.DUMMYFUNCTION("""COMPUTED_VALUE"""),570)</f>
        <v>570</v>
      </c>
      <c r="DJ3" s="19">
        <f ca="1">IFERROR(__xludf.DUMMYFUNCTION("""COMPUTED_VALUE"""),345)</f>
        <v>345</v>
      </c>
      <c r="DK3" s="19">
        <f ca="1">IFERROR(__xludf.DUMMYFUNCTION("""COMPUTED_VALUE"""),445)</f>
        <v>445</v>
      </c>
      <c r="DL3" s="19"/>
      <c r="DM3" s="19"/>
      <c r="DN3" s="19"/>
      <c r="DO3" s="19"/>
      <c r="DP3" s="19">
        <f ca="1">IFERROR(__xludf.DUMMYFUNCTION("""COMPUTED_VALUE"""),440)</f>
        <v>440</v>
      </c>
      <c r="DQ3" s="19"/>
      <c r="DR3" s="19"/>
      <c r="DS3" s="19"/>
      <c r="DT3" s="19"/>
      <c r="DU3" s="19"/>
      <c r="DV3" s="19"/>
      <c r="DW3" s="19">
        <f ca="1">IFERROR(__xludf.DUMMYFUNCTION("""COMPUTED_VALUE"""),420)</f>
        <v>420</v>
      </c>
      <c r="DX3" s="19"/>
      <c r="DY3" s="19"/>
      <c r="DZ3" s="19"/>
      <c r="EA3" s="19"/>
      <c r="EB3" s="19">
        <f ca="1">IFERROR(__xludf.DUMMYFUNCTION("""COMPUTED_VALUE"""),340)</f>
        <v>340</v>
      </c>
      <c r="EC3" s="19">
        <f ca="1">IFERROR(__xludf.DUMMYFUNCTION("""COMPUTED_VALUE"""),330)</f>
        <v>330</v>
      </c>
      <c r="ED3" s="19">
        <f ca="1">IFERROR(__xludf.DUMMYFUNCTION("""COMPUTED_VALUE"""),400)</f>
        <v>400</v>
      </c>
      <c r="EE3" s="19">
        <f ca="1">IFERROR(__xludf.DUMMYFUNCTION("""COMPUTED_VALUE"""),475)</f>
        <v>475</v>
      </c>
      <c r="EF3" s="19"/>
      <c r="EG3" s="19"/>
      <c r="EH3" s="19">
        <f ca="1">IFERROR(__xludf.DUMMYFUNCTION("""COMPUTED_VALUE"""),175)</f>
        <v>175</v>
      </c>
      <c r="EI3" s="19">
        <f ca="1">IFERROR(__xludf.DUMMYFUNCTION("""COMPUTED_VALUE"""),295)</f>
        <v>295</v>
      </c>
      <c r="EJ3" s="19"/>
      <c r="EK3" s="19">
        <f ca="1">IFERROR(__xludf.DUMMYFUNCTION("""COMPUTED_VALUE"""),3015)</f>
        <v>3015</v>
      </c>
      <c r="EL3" s="19">
        <f ca="1">IFERROR(__xludf.DUMMYFUNCTION("""COMPUTED_VALUE"""),3015)</f>
        <v>3015</v>
      </c>
      <c r="EM3" s="19">
        <f ca="1">IFERROR(__xludf.DUMMYFUNCTION("""COMPUTED_VALUE"""),3015)</f>
        <v>3015</v>
      </c>
      <c r="EN3" s="19"/>
      <c r="EO3" s="19">
        <f ca="1">IFERROR(__xludf.DUMMYFUNCTION("""COMPUTED_VALUE"""),2960)</f>
        <v>2960</v>
      </c>
      <c r="EP3" s="19"/>
      <c r="EQ3" s="19"/>
      <c r="ER3" s="19"/>
      <c r="ES3" s="19"/>
      <c r="ET3" s="19"/>
      <c r="EU3" s="19">
        <f ca="1">IFERROR(__xludf.DUMMYFUNCTION("""COMPUTED_VALUE"""),1160)</f>
        <v>1160</v>
      </c>
      <c r="EV3" s="19">
        <f ca="1">IFERROR(__xludf.DUMMYFUNCTION("""COMPUTED_VALUE"""),1235)</f>
        <v>1235</v>
      </c>
      <c r="EW3" s="19"/>
      <c r="EX3" s="19"/>
      <c r="EY3" s="19"/>
      <c r="EZ3" s="19"/>
      <c r="FA3" s="19"/>
      <c r="FB3" s="19"/>
      <c r="FC3" s="19"/>
      <c r="FD3" s="19"/>
      <c r="FE3" s="19"/>
      <c r="FF3" s="19"/>
    </row>
    <row r="4" spans="1:162" s="9" customFormat="1" x14ac:dyDescent="0.25">
      <c r="A4" s="17" t="str">
        <f ca="1">IFERROR(__xludf.DUMMYFUNCTION("""COMPUTED_VALUE"""),"Green Imaging - Alabama Alabaster Shelby")</f>
        <v>Green Imaging - Alabama Alabaster Shelby</v>
      </c>
      <c r="B4" s="18">
        <f ca="1">IFERROR(__xludf.DUMMYFUNCTION("""COMPUTED_VALUE"""),35007)</f>
        <v>35007</v>
      </c>
      <c r="C4" s="19"/>
      <c r="D4" s="19">
        <f ca="1">IFERROR(__xludf.DUMMYFUNCTION("""COMPUTED_VALUE"""),725)</f>
        <v>725</v>
      </c>
      <c r="E4" s="19">
        <f ca="1">IFERROR(__xludf.DUMMYFUNCTION("""COMPUTED_VALUE"""),725)</f>
        <v>725</v>
      </c>
      <c r="F4" s="19">
        <f ca="1">IFERROR(__xludf.DUMMYFUNCTION("""COMPUTED_VALUE"""),725)</f>
        <v>725</v>
      </c>
      <c r="G4" s="19">
        <f ca="1">IFERROR(__xludf.DUMMYFUNCTION("""COMPUTED_VALUE"""),725)</f>
        <v>725</v>
      </c>
      <c r="H4" s="19">
        <f ca="1">IFERROR(__xludf.DUMMYFUNCTION("""COMPUTED_VALUE"""),725)</f>
        <v>725</v>
      </c>
      <c r="I4" s="19">
        <f ca="1">IFERROR(__xludf.DUMMYFUNCTION("""COMPUTED_VALUE"""),725)</f>
        <v>725</v>
      </c>
      <c r="J4" s="19">
        <f ca="1">IFERROR(__xludf.DUMMYFUNCTION("""COMPUTED_VALUE"""),725)</f>
        <v>725</v>
      </c>
      <c r="K4" s="19">
        <f ca="1">IFERROR(__xludf.DUMMYFUNCTION("""COMPUTED_VALUE"""),725)</f>
        <v>725</v>
      </c>
      <c r="L4" s="19">
        <f ca="1">IFERROR(__xludf.DUMMYFUNCTION("""COMPUTED_VALUE"""),725)</f>
        <v>725</v>
      </c>
      <c r="M4" s="19">
        <f ca="1">IFERROR(__xludf.DUMMYFUNCTION("""COMPUTED_VALUE"""),725)</f>
        <v>725</v>
      </c>
      <c r="N4" s="19">
        <f ca="1">IFERROR(__xludf.DUMMYFUNCTION("""COMPUTED_VALUE"""),725)</f>
        <v>725</v>
      </c>
      <c r="O4" s="19">
        <f ca="1">IFERROR(__xludf.DUMMYFUNCTION("""COMPUTED_VALUE"""),725)</f>
        <v>725</v>
      </c>
      <c r="P4" s="19">
        <f ca="1">IFERROR(__xludf.DUMMYFUNCTION("""COMPUTED_VALUE"""),725)</f>
        <v>725</v>
      </c>
      <c r="Q4" s="19"/>
      <c r="R4" s="19">
        <f ca="1">IFERROR(__xludf.DUMMYFUNCTION("""COMPUTED_VALUE"""),860)</f>
        <v>860</v>
      </c>
      <c r="S4" s="19">
        <f ca="1">IFERROR(__xludf.DUMMYFUNCTION("""COMPUTED_VALUE"""),860)</f>
        <v>860</v>
      </c>
      <c r="T4" s="19">
        <f ca="1">IFERROR(__xludf.DUMMYFUNCTION("""COMPUTED_VALUE"""),860)</f>
        <v>860</v>
      </c>
      <c r="U4" s="19">
        <f ca="1">IFERROR(__xludf.DUMMYFUNCTION("""COMPUTED_VALUE"""),860)</f>
        <v>860</v>
      </c>
      <c r="V4" s="19">
        <f ca="1">IFERROR(__xludf.DUMMYFUNCTION("""COMPUTED_VALUE"""),860)</f>
        <v>860</v>
      </c>
      <c r="W4" s="19">
        <f ca="1">IFERROR(__xludf.DUMMYFUNCTION("""COMPUTED_VALUE"""),860)</f>
        <v>860</v>
      </c>
      <c r="X4" s="19">
        <f ca="1">IFERROR(__xludf.DUMMYFUNCTION("""COMPUTED_VALUE"""),860)</f>
        <v>860</v>
      </c>
      <c r="Y4" s="19">
        <f ca="1">IFERROR(__xludf.DUMMYFUNCTION("""COMPUTED_VALUE"""),860)</f>
        <v>860</v>
      </c>
      <c r="Z4" s="19">
        <f ca="1">IFERROR(__xludf.DUMMYFUNCTION("""COMPUTED_VALUE"""),860)</f>
        <v>860</v>
      </c>
      <c r="AA4" s="19">
        <f ca="1">IFERROR(__xludf.DUMMYFUNCTION("""COMPUTED_VALUE"""),860)</f>
        <v>860</v>
      </c>
      <c r="AB4" s="19">
        <f ca="1">IFERROR(__xludf.DUMMYFUNCTION("""COMPUTED_VALUE"""),860)</f>
        <v>860</v>
      </c>
      <c r="AC4" s="19">
        <f ca="1">IFERROR(__xludf.DUMMYFUNCTION("""COMPUTED_VALUE"""),860)</f>
        <v>860</v>
      </c>
      <c r="AD4" s="19"/>
      <c r="AE4" s="19"/>
      <c r="AF4" s="19"/>
      <c r="AG4" s="19"/>
      <c r="AH4" s="19"/>
      <c r="AI4" s="19"/>
      <c r="AJ4" s="19">
        <f ca="1">IFERROR(__xludf.DUMMYFUNCTION("""COMPUTED_VALUE"""),725)</f>
        <v>725</v>
      </c>
      <c r="AK4" s="19">
        <f ca="1">IFERROR(__xludf.DUMMYFUNCTION("""COMPUTED_VALUE"""),725)</f>
        <v>725</v>
      </c>
      <c r="AL4" s="19">
        <f ca="1">IFERROR(__xludf.DUMMYFUNCTION("""COMPUTED_VALUE"""),750)</f>
        <v>750</v>
      </c>
      <c r="AM4" s="19">
        <f ca="1">IFERROR(__xludf.DUMMYFUNCTION("""COMPUTED_VALUE"""),750)</f>
        <v>750</v>
      </c>
      <c r="AN4" s="19">
        <f ca="1">IFERROR(__xludf.DUMMYFUNCTION("""COMPUTED_VALUE"""),860)</f>
        <v>860</v>
      </c>
      <c r="AO4" s="19">
        <f ca="1">IFERROR(__xludf.DUMMYFUNCTION("""COMPUTED_VALUE"""),860)</f>
        <v>860</v>
      </c>
      <c r="AP4" s="19">
        <f ca="1">IFERROR(__xludf.DUMMYFUNCTION("""COMPUTED_VALUE"""),860)</f>
        <v>860</v>
      </c>
      <c r="AQ4" s="19">
        <f ca="1">IFERROR(__xludf.DUMMYFUNCTION("""COMPUTED_VALUE"""),860)</f>
        <v>860</v>
      </c>
      <c r="AR4" s="19">
        <f ca="1">IFERROR(__xludf.DUMMYFUNCTION("""COMPUTED_VALUE"""),860)</f>
        <v>860</v>
      </c>
      <c r="AS4" s="19">
        <f ca="1">IFERROR(__xludf.DUMMYFUNCTION("""COMPUTED_VALUE"""),860)</f>
        <v>860</v>
      </c>
      <c r="AT4" s="19">
        <f ca="1">IFERROR(__xludf.DUMMYFUNCTION("""COMPUTED_VALUE"""),860)</f>
        <v>860</v>
      </c>
      <c r="AU4" s="19"/>
      <c r="AV4" s="19"/>
      <c r="AW4" s="19"/>
      <c r="AX4" s="19"/>
      <c r="AY4" s="19"/>
      <c r="AZ4" s="19">
        <f ca="1">IFERROR(__xludf.DUMMYFUNCTION("""COMPUTED_VALUE"""),590)</f>
        <v>590</v>
      </c>
      <c r="BA4" s="19">
        <f ca="1">IFERROR(__xludf.DUMMYFUNCTION("""COMPUTED_VALUE"""),590)</f>
        <v>590</v>
      </c>
      <c r="BB4" s="19">
        <f ca="1">IFERROR(__xludf.DUMMYFUNCTION("""COMPUTED_VALUE"""),590)</f>
        <v>590</v>
      </c>
      <c r="BC4" s="19">
        <f ca="1">IFERROR(__xludf.DUMMYFUNCTION("""COMPUTED_VALUE"""),590)</f>
        <v>590</v>
      </c>
      <c r="BD4" s="19">
        <f ca="1">IFERROR(__xludf.DUMMYFUNCTION("""COMPUTED_VALUE"""),590)</f>
        <v>590</v>
      </c>
      <c r="BE4" s="19">
        <f ca="1">IFERROR(__xludf.DUMMYFUNCTION("""COMPUTED_VALUE"""),590)</f>
        <v>590</v>
      </c>
      <c r="BF4" s="19">
        <f ca="1">IFERROR(__xludf.DUMMYFUNCTION("""COMPUTED_VALUE"""),590)</f>
        <v>590</v>
      </c>
      <c r="BG4" s="19">
        <f ca="1">IFERROR(__xludf.DUMMYFUNCTION("""COMPUTED_VALUE"""),590)</f>
        <v>590</v>
      </c>
      <c r="BH4" s="19">
        <f ca="1">IFERROR(__xludf.DUMMYFUNCTION("""COMPUTED_VALUE"""),590)</f>
        <v>590</v>
      </c>
      <c r="BI4" s="19">
        <f ca="1">IFERROR(__xludf.DUMMYFUNCTION("""COMPUTED_VALUE"""),590)</f>
        <v>590</v>
      </c>
      <c r="BJ4" s="19">
        <f ca="1">IFERROR(__xludf.DUMMYFUNCTION("""COMPUTED_VALUE"""),590)</f>
        <v>590</v>
      </c>
      <c r="BK4" s="19">
        <f ca="1">IFERROR(__xludf.DUMMYFUNCTION("""COMPUTED_VALUE"""),590)</f>
        <v>590</v>
      </c>
      <c r="BL4" s="19">
        <f ca="1">IFERROR(__xludf.DUMMYFUNCTION("""COMPUTED_VALUE"""),670)</f>
        <v>670</v>
      </c>
      <c r="BM4" s="19"/>
      <c r="BN4" s="19">
        <f ca="1">IFERROR(__xludf.DUMMYFUNCTION("""COMPUTED_VALUE"""),670)</f>
        <v>670</v>
      </c>
      <c r="BO4" s="19">
        <f ca="1">IFERROR(__xludf.DUMMYFUNCTION("""COMPUTED_VALUE"""),670)</f>
        <v>670</v>
      </c>
      <c r="BP4" s="19">
        <f ca="1">IFERROR(__xludf.DUMMYFUNCTION("""COMPUTED_VALUE"""),670)</f>
        <v>670</v>
      </c>
      <c r="BQ4" s="19">
        <f ca="1">IFERROR(__xludf.DUMMYFUNCTION("""COMPUTED_VALUE"""),670)</f>
        <v>670</v>
      </c>
      <c r="BR4" s="19">
        <f ca="1">IFERROR(__xludf.DUMMYFUNCTION("""COMPUTED_VALUE"""),670)</f>
        <v>670</v>
      </c>
      <c r="BS4" s="19">
        <f ca="1">IFERROR(__xludf.DUMMYFUNCTION("""COMPUTED_VALUE"""),670)</f>
        <v>670</v>
      </c>
      <c r="BT4" s="19">
        <f ca="1">IFERROR(__xludf.DUMMYFUNCTION("""COMPUTED_VALUE"""),670)</f>
        <v>670</v>
      </c>
      <c r="BU4" s="19">
        <f ca="1">IFERROR(__xludf.DUMMYFUNCTION("""COMPUTED_VALUE"""),670)</f>
        <v>670</v>
      </c>
      <c r="BV4" s="19">
        <f ca="1">IFERROR(__xludf.DUMMYFUNCTION("""COMPUTED_VALUE"""),670)</f>
        <v>670</v>
      </c>
      <c r="BW4" s="19">
        <f ca="1">IFERROR(__xludf.DUMMYFUNCTION("""COMPUTED_VALUE"""),670)</f>
        <v>670</v>
      </c>
      <c r="BX4" s="19">
        <f ca="1">IFERROR(__xludf.DUMMYFUNCTION("""COMPUTED_VALUE"""),670)</f>
        <v>670</v>
      </c>
      <c r="BY4" s="19">
        <f ca="1">IFERROR(__xludf.DUMMYFUNCTION("""COMPUTED_VALUE"""),670)</f>
        <v>670</v>
      </c>
      <c r="BZ4" s="19">
        <f ca="1">IFERROR(__xludf.DUMMYFUNCTION("""COMPUTED_VALUE"""),670)</f>
        <v>670</v>
      </c>
      <c r="CA4" s="19"/>
      <c r="CB4" s="19">
        <f ca="1">IFERROR(__xludf.DUMMYFUNCTION("""COMPUTED_VALUE"""),725)</f>
        <v>725</v>
      </c>
      <c r="CC4" s="19">
        <f ca="1">IFERROR(__xludf.DUMMYFUNCTION("""COMPUTED_VALUE"""),725)</f>
        <v>725</v>
      </c>
      <c r="CD4" s="19">
        <f ca="1">IFERROR(__xludf.DUMMYFUNCTION("""COMPUTED_VALUE"""),725)</f>
        <v>725</v>
      </c>
      <c r="CE4" s="19">
        <f ca="1">IFERROR(__xludf.DUMMYFUNCTION("""COMPUTED_VALUE"""),725)</f>
        <v>725</v>
      </c>
      <c r="CF4" s="19">
        <f ca="1">IFERROR(__xludf.DUMMYFUNCTION("""COMPUTED_VALUE"""),725)</f>
        <v>725</v>
      </c>
      <c r="CG4" s="19">
        <f ca="1">IFERROR(__xludf.DUMMYFUNCTION("""COMPUTED_VALUE"""),725)</f>
        <v>725</v>
      </c>
      <c r="CH4" s="19">
        <f ca="1">IFERROR(__xludf.DUMMYFUNCTION("""COMPUTED_VALUE"""),725)</f>
        <v>725</v>
      </c>
      <c r="CI4" s="19">
        <f ca="1">IFERROR(__xludf.DUMMYFUNCTION("""COMPUTED_VALUE"""),725)</f>
        <v>725</v>
      </c>
      <c r="CJ4" s="19">
        <f ca="1">IFERROR(__xludf.DUMMYFUNCTION("""COMPUTED_VALUE"""),725)</f>
        <v>725</v>
      </c>
      <c r="CK4" s="19">
        <f ca="1">IFERROR(__xludf.DUMMYFUNCTION("""COMPUTED_VALUE"""),725)</f>
        <v>725</v>
      </c>
      <c r="CL4" s="19">
        <f ca="1">IFERROR(__xludf.DUMMYFUNCTION("""COMPUTED_VALUE"""),725)</f>
        <v>725</v>
      </c>
      <c r="CM4" s="19">
        <f ca="1">IFERROR(__xludf.DUMMYFUNCTION("""COMPUTED_VALUE"""),725)</f>
        <v>725</v>
      </c>
      <c r="CN4" s="19">
        <f ca="1">IFERROR(__xludf.DUMMYFUNCTION("""COMPUTED_VALUE"""),860)</f>
        <v>860</v>
      </c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>
        <f ca="1">IFERROR(__xludf.DUMMYFUNCTION("""COMPUTED_VALUE"""),325)</f>
        <v>325</v>
      </c>
      <c r="CZ4" s="19">
        <f ca="1">IFERROR(__xludf.DUMMYFUNCTION("""COMPUTED_VALUE"""),325)</f>
        <v>325</v>
      </c>
      <c r="DA4" s="19">
        <f ca="1">IFERROR(__xludf.DUMMYFUNCTION("""COMPUTED_VALUE"""),325)</f>
        <v>325</v>
      </c>
      <c r="DB4" s="19">
        <f ca="1">IFERROR(__xludf.DUMMYFUNCTION("""COMPUTED_VALUE"""),325)</f>
        <v>325</v>
      </c>
      <c r="DC4" s="19">
        <f ca="1">IFERROR(__xludf.DUMMYFUNCTION("""COMPUTED_VALUE"""),325)</f>
        <v>325</v>
      </c>
      <c r="DD4" s="19">
        <f ca="1">IFERROR(__xludf.DUMMYFUNCTION("""COMPUTED_VALUE"""),325)</f>
        <v>325</v>
      </c>
      <c r="DE4" s="19">
        <f ca="1">IFERROR(__xludf.DUMMYFUNCTION("""COMPUTED_VALUE"""),325)</f>
        <v>325</v>
      </c>
      <c r="DF4" s="19">
        <f ca="1">IFERROR(__xludf.DUMMYFUNCTION("""COMPUTED_VALUE"""),325)</f>
        <v>325</v>
      </c>
      <c r="DG4" s="19">
        <f ca="1">IFERROR(__xludf.DUMMYFUNCTION("""COMPUTED_VALUE"""),325)</f>
        <v>325</v>
      </c>
      <c r="DH4" s="19">
        <f ca="1">IFERROR(__xludf.DUMMYFUNCTION("""COMPUTED_VALUE"""),325)</f>
        <v>325</v>
      </c>
      <c r="DI4" s="19">
        <f ca="1">IFERROR(__xludf.DUMMYFUNCTION("""COMPUTED_VALUE"""),565)</f>
        <v>565</v>
      </c>
      <c r="DJ4" s="19">
        <f ca="1">IFERROR(__xludf.DUMMYFUNCTION("""COMPUTED_VALUE"""),350)</f>
        <v>350</v>
      </c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>
        <f ca="1">IFERROR(__xludf.DUMMYFUNCTION("""COMPUTED_VALUE"""),405)</f>
        <v>405</v>
      </c>
      <c r="EC4" s="19"/>
      <c r="ED4" s="19">
        <f ca="1">IFERROR(__xludf.DUMMYFUNCTION("""COMPUTED_VALUE"""),295)</f>
        <v>295</v>
      </c>
      <c r="EE4" s="19"/>
      <c r="EF4" s="19"/>
      <c r="EG4" s="19">
        <f ca="1">IFERROR(__xludf.DUMMYFUNCTION("""COMPUTED_VALUE"""),295)</f>
        <v>295</v>
      </c>
      <c r="EH4" s="19">
        <f ca="1">IFERROR(__xludf.DUMMYFUNCTION("""COMPUTED_VALUE"""),135)</f>
        <v>135</v>
      </c>
      <c r="EI4" s="19">
        <f ca="1">IFERROR(__xludf.DUMMYFUNCTION("""COMPUTED_VALUE"""),215)</f>
        <v>215</v>
      </c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</row>
    <row r="5" spans="1:162" s="9" customFormat="1" x14ac:dyDescent="0.25">
      <c r="A5" s="17" t="str">
        <f ca="1">IFERROR(__xludf.DUMMYFUNCTION("""COMPUTED_VALUE"""),"Green Imaging - Alabama Alexander City Central")</f>
        <v>Green Imaging - Alabama Alexander City Central</v>
      </c>
      <c r="B5" s="18">
        <f ca="1">IFERROR(__xludf.DUMMYFUNCTION("""COMPUTED_VALUE"""),35010)</f>
        <v>35010</v>
      </c>
      <c r="C5" s="19"/>
      <c r="D5" s="19">
        <f ca="1">IFERROR(__xludf.DUMMYFUNCTION("""COMPUTED_VALUE"""),700)</f>
        <v>700</v>
      </c>
      <c r="E5" s="19">
        <f ca="1">IFERROR(__xludf.DUMMYFUNCTION("""COMPUTED_VALUE"""),700)</f>
        <v>700</v>
      </c>
      <c r="F5" s="19">
        <f ca="1">IFERROR(__xludf.DUMMYFUNCTION("""COMPUTED_VALUE"""),700)</f>
        <v>700</v>
      </c>
      <c r="G5" s="19">
        <f ca="1">IFERROR(__xludf.DUMMYFUNCTION("""COMPUTED_VALUE"""),700)</f>
        <v>700</v>
      </c>
      <c r="H5" s="19">
        <f ca="1">IFERROR(__xludf.DUMMYFUNCTION("""COMPUTED_VALUE"""),700)</f>
        <v>700</v>
      </c>
      <c r="I5" s="19">
        <f ca="1">IFERROR(__xludf.DUMMYFUNCTION("""COMPUTED_VALUE"""),700)</f>
        <v>700</v>
      </c>
      <c r="J5" s="19">
        <f ca="1">IFERROR(__xludf.DUMMYFUNCTION("""COMPUTED_VALUE"""),700)</f>
        <v>700</v>
      </c>
      <c r="K5" s="19">
        <f ca="1">IFERROR(__xludf.DUMMYFUNCTION("""COMPUTED_VALUE"""),700)</f>
        <v>700</v>
      </c>
      <c r="L5" s="19">
        <f ca="1">IFERROR(__xludf.DUMMYFUNCTION("""COMPUTED_VALUE"""),700)</f>
        <v>700</v>
      </c>
      <c r="M5" s="19">
        <f ca="1">IFERROR(__xludf.DUMMYFUNCTION("""COMPUTED_VALUE"""),700)</f>
        <v>700</v>
      </c>
      <c r="N5" s="19">
        <f ca="1">IFERROR(__xludf.DUMMYFUNCTION("""COMPUTED_VALUE"""),700)</f>
        <v>700</v>
      </c>
      <c r="O5" s="19">
        <f ca="1">IFERROR(__xludf.DUMMYFUNCTION("""COMPUTED_VALUE"""),700)</f>
        <v>700</v>
      </c>
      <c r="P5" s="19"/>
      <c r="Q5" s="19"/>
      <c r="R5" s="19">
        <f ca="1">IFERROR(__xludf.DUMMYFUNCTION("""COMPUTED_VALUE"""),860)</f>
        <v>860</v>
      </c>
      <c r="S5" s="19">
        <f ca="1">IFERROR(__xludf.DUMMYFUNCTION("""COMPUTED_VALUE"""),860)</f>
        <v>860</v>
      </c>
      <c r="T5" s="19">
        <f ca="1">IFERROR(__xludf.DUMMYFUNCTION("""COMPUTED_VALUE"""),860)</f>
        <v>860</v>
      </c>
      <c r="U5" s="19">
        <f ca="1">IFERROR(__xludf.DUMMYFUNCTION("""COMPUTED_VALUE"""),860)</f>
        <v>860</v>
      </c>
      <c r="V5" s="19">
        <f ca="1">IFERROR(__xludf.DUMMYFUNCTION("""COMPUTED_VALUE"""),860)</f>
        <v>860</v>
      </c>
      <c r="W5" s="19">
        <f ca="1">IFERROR(__xludf.DUMMYFUNCTION("""COMPUTED_VALUE"""),860)</f>
        <v>860</v>
      </c>
      <c r="X5" s="19">
        <f ca="1">IFERROR(__xludf.DUMMYFUNCTION("""COMPUTED_VALUE"""),860)</f>
        <v>860</v>
      </c>
      <c r="Y5" s="19">
        <f ca="1">IFERROR(__xludf.DUMMYFUNCTION("""COMPUTED_VALUE"""),860)</f>
        <v>860</v>
      </c>
      <c r="Z5" s="19">
        <f ca="1">IFERROR(__xludf.DUMMYFUNCTION("""COMPUTED_VALUE"""),860)</f>
        <v>860</v>
      </c>
      <c r="AA5" s="19">
        <f ca="1">IFERROR(__xludf.DUMMYFUNCTION("""COMPUTED_VALUE"""),860)</f>
        <v>860</v>
      </c>
      <c r="AB5" s="19">
        <f ca="1">IFERROR(__xludf.DUMMYFUNCTION("""COMPUTED_VALUE"""),860)</f>
        <v>860</v>
      </c>
      <c r="AC5" s="19">
        <f ca="1">IFERROR(__xludf.DUMMYFUNCTION("""COMPUTED_VALUE"""),860)</f>
        <v>860</v>
      </c>
      <c r="AD5" s="19"/>
      <c r="AE5" s="19"/>
      <c r="AF5" s="19"/>
      <c r="AG5" s="19"/>
      <c r="AH5" s="19"/>
      <c r="AI5" s="19"/>
      <c r="AJ5" s="19">
        <f ca="1">IFERROR(__xludf.DUMMYFUNCTION("""COMPUTED_VALUE"""),700)</f>
        <v>700</v>
      </c>
      <c r="AK5" s="19">
        <f ca="1">IFERROR(__xludf.DUMMYFUNCTION("""COMPUTED_VALUE"""),700)</f>
        <v>700</v>
      </c>
      <c r="AL5" s="19">
        <f ca="1">IFERROR(__xludf.DUMMYFUNCTION("""COMPUTED_VALUE"""),805)</f>
        <v>805</v>
      </c>
      <c r="AM5" s="19">
        <f ca="1">IFERROR(__xludf.DUMMYFUNCTION("""COMPUTED_VALUE"""),805)</f>
        <v>805</v>
      </c>
      <c r="AN5" s="19">
        <f ca="1">IFERROR(__xludf.DUMMYFUNCTION("""COMPUTED_VALUE"""),860)</f>
        <v>860</v>
      </c>
      <c r="AO5" s="19">
        <f ca="1">IFERROR(__xludf.DUMMYFUNCTION("""COMPUTED_VALUE"""),860)</f>
        <v>860</v>
      </c>
      <c r="AP5" s="19">
        <f ca="1">IFERROR(__xludf.DUMMYFUNCTION("""COMPUTED_VALUE"""),860)</f>
        <v>860</v>
      </c>
      <c r="AQ5" s="19">
        <f ca="1">IFERROR(__xludf.DUMMYFUNCTION("""COMPUTED_VALUE"""),860)</f>
        <v>860</v>
      </c>
      <c r="AR5" s="19">
        <f ca="1">IFERROR(__xludf.DUMMYFUNCTION("""COMPUTED_VALUE"""),860)</f>
        <v>860</v>
      </c>
      <c r="AS5" s="19">
        <f ca="1">IFERROR(__xludf.DUMMYFUNCTION("""COMPUTED_VALUE"""),860)</f>
        <v>860</v>
      </c>
      <c r="AT5" s="19">
        <f ca="1">IFERROR(__xludf.DUMMYFUNCTION("""COMPUTED_VALUE"""),860)</f>
        <v>860</v>
      </c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</row>
    <row r="6" spans="1:162" s="9" customFormat="1" x14ac:dyDescent="0.25">
      <c r="A6" s="17" t="str">
        <f ca="1">IFERROR(__xludf.DUMMYFUNCTION("""COMPUTED_VALUE"""),"Green Imaging - Alabama Birmingham American")</f>
        <v>Green Imaging - Alabama Birmingham American</v>
      </c>
      <c r="B6" s="18">
        <f ca="1">IFERROR(__xludf.DUMMYFUNCTION("""COMPUTED_VALUE"""),35233)</f>
        <v>35233</v>
      </c>
      <c r="C6" s="19"/>
      <c r="D6" s="19">
        <f ca="1">IFERROR(__xludf.DUMMYFUNCTION("""COMPUTED_VALUE"""),725)</f>
        <v>725</v>
      </c>
      <c r="E6" s="19">
        <f ca="1">IFERROR(__xludf.DUMMYFUNCTION("""COMPUTED_VALUE"""),725)</f>
        <v>725</v>
      </c>
      <c r="F6" s="19">
        <f ca="1">IFERROR(__xludf.DUMMYFUNCTION("""COMPUTED_VALUE"""),725)</f>
        <v>725</v>
      </c>
      <c r="G6" s="19">
        <f ca="1">IFERROR(__xludf.DUMMYFUNCTION("""COMPUTED_VALUE"""),725)</f>
        <v>725</v>
      </c>
      <c r="H6" s="19">
        <f ca="1">IFERROR(__xludf.DUMMYFUNCTION("""COMPUTED_VALUE"""),725)</f>
        <v>725</v>
      </c>
      <c r="I6" s="19">
        <f ca="1">IFERROR(__xludf.DUMMYFUNCTION("""COMPUTED_VALUE"""),725)</f>
        <v>725</v>
      </c>
      <c r="J6" s="19">
        <f ca="1">IFERROR(__xludf.DUMMYFUNCTION("""COMPUTED_VALUE"""),725)</f>
        <v>725</v>
      </c>
      <c r="K6" s="19">
        <f ca="1">IFERROR(__xludf.DUMMYFUNCTION("""COMPUTED_VALUE"""),725)</f>
        <v>725</v>
      </c>
      <c r="L6" s="19">
        <f ca="1">IFERROR(__xludf.DUMMYFUNCTION("""COMPUTED_VALUE"""),725)</f>
        <v>725</v>
      </c>
      <c r="M6" s="19">
        <f ca="1">IFERROR(__xludf.DUMMYFUNCTION("""COMPUTED_VALUE"""),725)</f>
        <v>725</v>
      </c>
      <c r="N6" s="19">
        <f ca="1">IFERROR(__xludf.DUMMYFUNCTION("""COMPUTED_VALUE"""),725)</f>
        <v>725</v>
      </c>
      <c r="O6" s="19">
        <f ca="1">IFERROR(__xludf.DUMMYFUNCTION("""COMPUTED_VALUE"""),725)</f>
        <v>725</v>
      </c>
      <c r="P6" s="19">
        <f ca="1">IFERROR(__xludf.DUMMYFUNCTION("""COMPUTED_VALUE"""),725)</f>
        <v>725</v>
      </c>
      <c r="Q6" s="19"/>
      <c r="R6" s="19">
        <f ca="1">IFERROR(__xludf.DUMMYFUNCTION("""COMPUTED_VALUE"""),860)</f>
        <v>860</v>
      </c>
      <c r="S6" s="19">
        <f ca="1">IFERROR(__xludf.DUMMYFUNCTION("""COMPUTED_VALUE"""),860)</f>
        <v>860</v>
      </c>
      <c r="T6" s="19">
        <f ca="1">IFERROR(__xludf.DUMMYFUNCTION("""COMPUTED_VALUE"""),860)</f>
        <v>860</v>
      </c>
      <c r="U6" s="19">
        <f ca="1">IFERROR(__xludf.DUMMYFUNCTION("""COMPUTED_VALUE"""),860)</f>
        <v>860</v>
      </c>
      <c r="V6" s="19">
        <f ca="1">IFERROR(__xludf.DUMMYFUNCTION("""COMPUTED_VALUE"""),860)</f>
        <v>860</v>
      </c>
      <c r="W6" s="19">
        <f ca="1">IFERROR(__xludf.DUMMYFUNCTION("""COMPUTED_VALUE"""),860)</f>
        <v>860</v>
      </c>
      <c r="X6" s="19">
        <f ca="1">IFERROR(__xludf.DUMMYFUNCTION("""COMPUTED_VALUE"""),860)</f>
        <v>860</v>
      </c>
      <c r="Y6" s="19">
        <f ca="1">IFERROR(__xludf.DUMMYFUNCTION("""COMPUTED_VALUE"""),860)</f>
        <v>860</v>
      </c>
      <c r="Z6" s="19">
        <f ca="1">IFERROR(__xludf.DUMMYFUNCTION("""COMPUTED_VALUE"""),860)</f>
        <v>860</v>
      </c>
      <c r="AA6" s="19">
        <f ca="1">IFERROR(__xludf.DUMMYFUNCTION("""COMPUTED_VALUE"""),860)</f>
        <v>860</v>
      </c>
      <c r="AB6" s="19">
        <f ca="1">IFERROR(__xludf.DUMMYFUNCTION("""COMPUTED_VALUE"""),860)</f>
        <v>860</v>
      </c>
      <c r="AC6" s="19">
        <f ca="1">IFERROR(__xludf.DUMMYFUNCTION("""COMPUTED_VALUE"""),860)</f>
        <v>860</v>
      </c>
      <c r="AD6" s="19"/>
      <c r="AE6" s="19"/>
      <c r="AF6" s="19"/>
      <c r="AG6" s="19"/>
      <c r="AH6" s="19"/>
      <c r="AI6" s="19"/>
      <c r="AJ6" s="19">
        <f ca="1">IFERROR(__xludf.DUMMYFUNCTION("""COMPUTED_VALUE"""),725)</f>
        <v>725</v>
      </c>
      <c r="AK6" s="19">
        <f ca="1">IFERROR(__xludf.DUMMYFUNCTION("""COMPUTED_VALUE"""),725)</f>
        <v>725</v>
      </c>
      <c r="AL6" s="19">
        <f ca="1">IFERROR(__xludf.DUMMYFUNCTION("""COMPUTED_VALUE"""),750)</f>
        <v>750</v>
      </c>
      <c r="AM6" s="19">
        <f ca="1">IFERROR(__xludf.DUMMYFUNCTION("""COMPUTED_VALUE"""),750)</f>
        <v>750</v>
      </c>
      <c r="AN6" s="19">
        <f ca="1">IFERROR(__xludf.DUMMYFUNCTION("""COMPUTED_VALUE"""),860)</f>
        <v>860</v>
      </c>
      <c r="AO6" s="19">
        <f ca="1">IFERROR(__xludf.DUMMYFUNCTION("""COMPUTED_VALUE"""),860)</f>
        <v>860</v>
      </c>
      <c r="AP6" s="19">
        <f ca="1">IFERROR(__xludf.DUMMYFUNCTION("""COMPUTED_VALUE"""),860)</f>
        <v>860</v>
      </c>
      <c r="AQ6" s="19">
        <f ca="1">IFERROR(__xludf.DUMMYFUNCTION("""COMPUTED_VALUE"""),860)</f>
        <v>860</v>
      </c>
      <c r="AR6" s="19">
        <f ca="1">IFERROR(__xludf.DUMMYFUNCTION("""COMPUTED_VALUE"""),860)</f>
        <v>860</v>
      </c>
      <c r="AS6" s="19">
        <f ca="1">IFERROR(__xludf.DUMMYFUNCTION("""COMPUTED_VALUE"""),860)</f>
        <v>860</v>
      </c>
      <c r="AT6" s="19">
        <f ca="1">IFERROR(__xludf.DUMMYFUNCTION("""COMPUTED_VALUE"""),860)</f>
        <v>860</v>
      </c>
      <c r="AU6" s="19"/>
      <c r="AV6" s="19"/>
      <c r="AW6" s="19"/>
      <c r="AX6" s="19"/>
      <c r="AY6" s="19"/>
      <c r="AZ6" s="19">
        <f ca="1">IFERROR(__xludf.DUMMYFUNCTION("""COMPUTED_VALUE"""),590)</f>
        <v>590</v>
      </c>
      <c r="BA6" s="19">
        <f ca="1">IFERROR(__xludf.DUMMYFUNCTION("""COMPUTED_VALUE"""),590)</f>
        <v>590</v>
      </c>
      <c r="BB6" s="19">
        <f ca="1">IFERROR(__xludf.DUMMYFUNCTION("""COMPUTED_VALUE"""),590)</f>
        <v>590</v>
      </c>
      <c r="BC6" s="19">
        <f ca="1">IFERROR(__xludf.DUMMYFUNCTION("""COMPUTED_VALUE"""),590)</f>
        <v>590</v>
      </c>
      <c r="BD6" s="19">
        <f ca="1">IFERROR(__xludf.DUMMYFUNCTION("""COMPUTED_VALUE"""),590)</f>
        <v>590</v>
      </c>
      <c r="BE6" s="19">
        <f ca="1">IFERROR(__xludf.DUMMYFUNCTION("""COMPUTED_VALUE"""),590)</f>
        <v>590</v>
      </c>
      <c r="BF6" s="19">
        <f ca="1">IFERROR(__xludf.DUMMYFUNCTION("""COMPUTED_VALUE"""),590)</f>
        <v>590</v>
      </c>
      <c r="BG6" s="19">
        <f ca="1">IFERROR(__xludf.DUMMYFUNCTION("""COMPUTED_VALUE"""),590)</f>
        <v>590</v>
      </c>
      <c r="BH6" s="19">
        <f ca="1">IFERROR(__xludf.DUMMYFUNCTION("""COMPUTED_VALUE"""),590)</f>
        <v>590</v>
      </c>
      <c r="BI6" s="19">
        <f ca="1">IFERROR(__xludf.DUMMYFUNCTION("""COMPUTED_VALUE"""),590)</f>
        <v>590</v>
      </c>
      <c r="BJ6" s="19">
        <f ca="1">IFERROR(__xludf.DUMMYFUNCTION("""COMPUTED_VALUE"""),590)</f>
        <v>590</v>
      </c>
      <c r="BK6" s="19">
        <f ca="1">IFERROR(__xludf.DUMMYFUNCTION("""COMPUTED_VALUE"""),590)</f>
        <v>590</v>
      </c>
      <c r="BL6" s="19">
        <f ca="1">IFERROR(__xludf.DUMMYFUNCTION("""COMPUTED_VALUE"""),670)</f>
        <v>670</v>
      </c>
      <c r="BM6" s="19"/>
      <c r="BN6" s="19">
        <f ca="1">IFERROR(__xludf.DUMMYFUNCTION("""COMPUTED_VALUE"""),670)</f>
        <v>670</v>
      </c>
      <c r="BO6" s="19">
        <f ca="1">IFERROR(__xludf.DUMMYFUNCTION("""COMPUTED_VALUE"""),670)</f>
        <v>670</v>
      </c>
      <c r="BP6" s="19">
        <f ca="1">IFERROR(__xludf.DUMMYFUNCTION("""COMPUTED_VALUE"""),670)</f>
        <v>670</v>
      </c>
      <c r="BQ6" s="19">
        <f ca="1">IFERROR(__xludf.DUMMYFUNCTION("""COMPUTED_VALUE"""),670)</f>
        <v>670</v>
      </c>
      <c r="BR6" s="19">
        <f ca="1">IFERROR(__xludf.DUMMYFUNCTION("""COMPUTED_VALUE"""),670)</f>
        <v>670</v>
      </c>
      <c r="BS6" s="19">
        <f ca="1">IFERROR(__xludf.DUMMYFUNCTION("""COMPUTED_VALUE"""),670)</f>
        <v>670</v>
      </c>
      <c r="BT6" s="19">
        <f ca="1">IFERROR(__xludf.DUMMYFUNCTION("""COMPUTED_VALUE"""),670)</f>
        <v>670</v>
      </c>
      <c r="BU6" s="19">
        <f ca="1">IFERROR(__xludf.DUMMYFUNCTION("""COMPUTED_VALUE"""),670)</f>
        <v>670</v>
      </c>
      <c r="BV6" s="19">
        <f ca="1">IFERROR(__xludf.DUMMYFUNCTION("""COMPUTED_VALUE"""),670)</f>
        <v>670</v>
      </c>
      <c r="BW6" s="19">
        <f ca="1">IFERROR(__xludf.DUMMYFUNCTION("""COMPUTED_VALUE"""),670)</f>
        <v>670</v>
      </c>
      <c r="BX6" s="19">
        <f ca="1">IFERROR(__xludf.DUMMYFUNCTION("""COMPUTED_VALUE"""),670)</f>
        <v>670</v>
      </c>
      <c r="BY6" s="19">
        <f ca="1">IFERROR(__xludf.DUMMYFUNCTION("""COMPUTED_VALUE"""),670)</f>
        <v>670</v>
      </c>
      <c r="BZ6" s="19">
        <f ca="1">IFERROR(__xludf.DUMMYFUNCTION("""COMPUTED_VALUE"""),670)</f>
        <v>670</v>
      </c>
      <c r="CA6" s="19"/>
      <c r="CB6" s="19">
        <f ca="1">IFERROR(__xludf.DUMMYFUNCTION("""COMPUTED_VALUE"""),725)</f>
        <v>725</v>
      </c>
      <c r="CC6" s="19">
        <f ca="1">IFERROR(__xludf.DUMMYFUNCTION("""COMPUTED_VALUE"""),725)</f>
        <v>725</v>
      </c>
      <c r="CD6" s="19">
        <f ca="1">IFERROR(__xludf.DUMMYFUNCTION("""COMPUTED_VALUE"""),725)</f>
        <v>725</v>
      </c>
      <c r="CE6" s="19">
        <f ca="1">IFERROR(__xludf.DUMMYFUNCTION("""COMPUTED_VALUE"""),725)</f>
        <v>725</v>
      </c>
      <c r="CF6" s="19">
        <f ca="1">IFERROR(__xludf.DUMMYFUNCTION("""COMPUTED_VALUE"""),725)</f>
        <v>725</v>
      </c>
      <c r="CG6" s="19">
        <f ca="1">IFERROR(__xludf.DUMMYFUNCTION("""COMPUTED_VALUE"""),725)</f>
        <v>725</v>
      </c>
      <c r="CH6" s="19">
        <f ca="1">IFERROR(__xludf.DUMMYFUNCTION("""COMPUTED_VALUE"""),725)</f>
        <v>725</v>
      </c>
      <c r="CI6" s="19">
        <f ca="1">IFERROR(__xludf.DUMMYFUNCTION("""COMPUTED_VALUE"""),725)</f>
        <v>725</v>
      </c>
      <c r="CJ6" s="19">
        <f ca="1">IFERROR(__xludf.DUMMYFUNCTION("""COMPUTED_VALUE"""),725)</f>
        <v>725</v>
      </c>
      <c r="CK6" s="19">
        <f ca="1">IFERROR(__xludf.DUMMYFUNCTION("""COMPUTED_VALUE"""),725)</f>
        <v>725</v>
      </c>
      <c r="CL6" s="19">
        <f ca="1">IFERROR(__xludf.DUMMYFUNCTION("""COMPUTED_VALUE"""),725)</f>
        <v>725</v>
      </c>
      <c r="CM6" s="19">
        <f ca="1">IFERROR(__xludf.DUMMYFUNCTION("""COMPUTED_VALUE"""),725)</f>
        <v>725</v>
      </c>
      <c r="CN6" s="19">
        <f ca="1">IFERROR(__xludf.DUMMYFUNCTION("""COMPUTED_VALUE"""),860)</f>
        <v>860</v>
      </c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>
        <f ca="1">IFERROR(__xludf.DUMMYFUNCTION("""COMPUTED_VALUE"""),325)</f>
        <v>325</v>
      </c>
      <c r="CZ6" s="19">
        <f ca="1">IFERROR(__xludf.DUMMYFUNCTION("""COMPUTED_VALUE"""),325)</f>
        <v>325</v>
      </c>
      <c r="DA6" s="19">
        <f ca="1">IFERROR(__xludf.DUMMYFUNCTION("""COMPUTED_VALUE"""),325)</f>
        <v>325</v>
      </c>
      <c r="DB6" s="19">
        <f ca="1">IFERROR(__xludf.DUMMYFUNCTION("""COMPUTED_VALUE"""),325)</f>
        <v>325</v>
      </c>
      <c r="DC6" s="19">
        <f ca="1">IFERROR(__xludf.DUMMYFUNCTION("""COMPUTED_VALUE"""),325)</f>
        <v>325</v>
      </c>
      <c r="DD6" s="19">
        <f ca="1">IFERROR(__xludf.DUMMYFUNCTION("""COMPUTED_VALUE"""),325)</f>
        <v>325</v>
      </c>
      <c r="DE6" s="19">
        <f ca="1">IFERROR(__xludf.DUMMYFUNCTION("""COMPUTED_VALUE"""),325)</f>
        <v>325</v>
      </c>
      <c r="DF6" s="19">
        <f ca="1">IFERROR(__xludf.DUMMYFUNCTION("""COMPUTED_VALUE"""),325)</f>
        <v>325</v>
      </c>
      <c r="DG6" s="19">
        <f ca="1">IFERROR(__xludf.DUMMYFUNCTION("""COMPUTED_VALUE"""),325)</f>
        <v>325</v>
      </c>
      <c r="DH6" s="19">
        <f ca="1">IFERROR(__xludf.DUMMYFUNCTION("""COMPUTED_VALUE"""),325)</f>
        <v>325</v>
      </c>
      <c r="DI6" s="19">
        <f ca="1">IFERROR(__xludf.DUMMYFUNCTION("""COMPUTED_VALUE"""),565)</f>
        <v>565</v>
      </c>
      <c r="DJ6" s="19">
        <f ca="1">IFERROR(__xludf.DUMMYFUNCTION("""COMPUTED_VALUE"""),350)</f>
        <v>350</v>
      </c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>
        <f ca="1">IFERROR(__xludf.DUMMYFUNCTION("""COMPUTED_VALUE"""),405)</f>
        <v>405</v>
      </c>
      <c r="EC6" s="19"/>
      <c r="ED6" s="19">
        <f ca="1">IFERROR(__xludf.DUMMYFUNCTION("""COMPUTED_VALUE"""),295)</f>
        <v>295</v>
      </c>
      <c r="EE6" s="19"/>
      <c r="EF6" s="19"/>
      <c r="EG6" s="19">
        <f ca="1">IFERROR(__xludf.DUMMYFUNCTION("""COMPUTED_VALUE"""),295)</f>
        <v>295</v>
      </c>
      <c r="EH6" s="19">
        <f ca="1">IFERROR(__xludf.DUMMYFUNCTION("""COMPUTED_VALUE"""),135)</f>
        <v>135</v>
      </c>
      <c r="EI6" s="19">
        <f ca="1">IFERROR(__xludf.DUMMYFUNCTION("""COMPUTED_VALUE"""),215)</f>
        <v>215</v>
      </c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</row>
    <row r="7" spans="1:162" s="9" customFormat="1" x14ac:dyDescent="0.25">
      <c r="A7" s="17" t="str">
        <f ca="1">IFERROR(__xludf.DUMMYFUNCTION("""COMPUTED_VALUE"""),"Green Imaging - Alabama Birmingham Brookwood")</f>
        <v>Green Imaging - Alabama Birmingham Brookwood</v>
      </c>
      <c r="B7" s="18">
        <f ca="1">IFERROR(__xludf.DUMMYFUNCTION("""COMPUTED_VALUE"""),35209)</f>
        <v>35209</v>
      </c>
      <c r="C7" s="19"/>
      <c r="D7" s="19">
        <f ca="1">IFERROR(__xludf.DUMMYFUNCTION("""COMPUTED_VALUE"""),725)</f>
        <v>725</v>
      </c>
      <c r="E7" s="19">
        <f ca="1">IFERROR(__xludf.DUMMYFUNCTION("""COMPUTED_VALUE"""),725)</f>
        <v>725</v>
      </c>
      <c r="F7" s="19">
        <f ca="1">IFERROR(__xludf.DUMMYFUNCTION("""COMPUTED_VALUE"""),725)</f>
        <v>725</v>
      </c>
      <c r="G7" s="19">
        <f ca="1">IFERROR(__xludf.DUMMYFUNCTION("""COMPUTED_VALUE"""),725)</f>
        <v>725</v>
      </c>
      <c r="H7" s="19">
        <f ca="1">IFERROR(__xludf.DUMMYFUNCTION("""COMPUTED_VALUE"""),725)</f>
        <v>725</v>
      </c>
      <c r="I7" s="19">
        <f ca="1">IFERROR(__xludf.DUMMYFUNCTION("""COMPUTED_VALUE"""),725)</f>
        <v>725</v>
      </c>
      <c r="J7" s="19">
        <f ca="1">IFERROR(__xludf.DUMMYFUNCTION("""COMPUTED_VALUE"""),725)</f>
        <v>725</v>
      </c>
      <c r="K7" s="19">
        <f ca="1">IFERROR(__xludf.DUMMYFUNCTION("""COMPUTED_VALUE"""),725)</f>
        <v>725</v>
      </c>
      <c r="L7" s="19">
        <f ca="1">IFERROR(__xludf.DUMMYFUNCTION("""COMPUTED_VALUE"""),725)</f>
        <v>725</v>
      </c>
      <c r="M7" s="19">
        <f ca="1">IFERROR(__xludf.DUMMYFUNCTION("""COMPUTED_VALUE"""),725)</f>
        <v>725</v>
      </c>
      <c r="N7" s="19">
        <f ca="1">IFERROR(__xludf.DUMMYFUNCTION("""COMPUTED_VALUE"""),725)</f>
        <v>725</v>
      </c>
      <c r="O7" s="19">
        <f ca="1">IFERROR(__xludf.DUMMYFUNCTION("""COMPUTED_VALUE"""),725)</f>
        <v>725</v>
      </c>
      <c r="P7" s="19">
        <f ca="1">IFERROR(__xludf.DUMMYFUNCTION("""COMPUTED_VALUE"""),725)</f>
        <v>725</v>
      </c>
      <c r="Q7" s="19"/>
      <c r="R7" s="19">
        <f ca="1">IFERROR(__xludf.DUMMYFUNCTION("""COMPUTED_VALUE"""),860)</f>
        <v>860</v>
      </c>
      <c r="S7" s="19">
        <f ca="1">IFERROR(__xludf.DUMMYFUNCTION("""COMPUTED_VALUE"""),860)</f>
        <v>860</v>
      </c>
      <c r="T7" s="19">
        <f ca="1">IFERROR(__xludf.DUMMYFUNCTION("""COMPUTED_VALUE"""),860)</f>
        <v>860</v>
      </c>
      <c r="U7" s="19">
        <f ca="1">IFERROR(__xludf.DUMMYFUNCTION("""COMPUTED_VALUE"""),860)</f>
        <v>860</v>
      </c>
      <c r="V7" s="19">
        <f ca="1">IFERROR(__xludf.DUMMYFUNCTION("""COMPUTED_VALUE"""),860)</f>
        <v>860</v>
      </c>
      <c r="W7" s="19">
        <f ca="1">IFERROR(__xludf.DUMMYFUNCTION("""COMPUTED_VALUE"""),860)</f>
        <v>860</v>
      </c>
      <c r="X7" s="19">
        <f ca="1">IFERROR(__xludf.DUMMYFUNCTION("""COMPUTED_VALUE"""),860)</f>
        <v>860</v>
      </c>
      <c r="Y7" s="19">
        <f ca="1">IFERROR(__xludf.DUMMYFUNCTION("""COMPUTED_VALUE"""),860)</f>
        <v>860</v>
      </c>
      <c r="Z7" s="19">
        <f ca="1">IFERROR(__xludf.DUMMYFUNCTION("""COMPUTED_VALUE"""),860)</f>
        <v>860</v>
      </c>
      <c r="AA7" s="19">
        <f ca="1">IFERROR(__xludf.DUMMYFUNCTION("""COMPUTED_VALUE"""),860)</f>
        <v>860</v>
      </c>
      <c r="AB7" s="19">
        <f ca="1">IFERROR(__xludf.DUMMYFUNCTION("""COMPUTED_VALUE"""),860)</f>
        <v>860</v>
      </c>
      <c r="AC7" s="19">
        <f ca="1">IFERROR(__xludf.DUMMYFUNCTION("""COMPUTED_VALUE"""),860)</f>
        <v>860</v>
      </c>
      <c r="AD7" s="19"/>
      <c r="AE7" s="19"/>
      <c r="AF7" s="19"/>
      <c r="AG7" s="19"/>
      <c r="AH7" s="19"/>
      <c r="AI7" s="19"/>
      <c r="AJ7" s="19">
        <f ca="1">IFERROR(__xludf.DUMMYFUNCTION("""COMPUTED_VALUE"""),725)</f>
        <v>725</v>
      </c>
      <c r="AK7" s="19">
        <f ca="1">IFERROR(__xludf.DUMMYFUNCTION("""COMPUTED_VALUE"""),725)</f>
        <v>725</v>
      </c>
      <c r="AL7" s="19">
        <f ca="1">IFERROR(__xludf.DUMMYFUNCTION("""COMPUTED_VALUE"""),750)</f>
        <v>750</v>
      </c>
      <c r="AM7" s="19">
        <f ca="1">IFERROR(__xludf.DUMMYFUNCTION("""COMPUTED_VALUE"""),750)</f>
        <v>750</v>
      </c>
      <c r="AN7" s="19">
        <f ca="1">IFERROR(__xludf.DUMMYFUNCTION("""COMPUTED_VALUE"""),860)</f>
        <v>860</v>
      </c>
      <c r="AO7" s="19">
        <f ca="1">IFERROR(__xludf.DUMMYFUNCTION("""COMPUTED_VALUE"""),860)</f>
        <v>860</v>
      </c>
      <c r="AP7" s="19">
        <f ca="1">IFERROR(__xludf.DUMMYFUNCTION("""COMPUTED_VALUE"""),860)</f>
        <v>860</v>
      </c>
      <c r="AQ7" s="19">
        <f ca="1">IFERROR(__xludf.DUMMYFUNCTION("""COMPUTED_VALUE"""),860)</f>
        <v>860</v>
      </c>
      <c r="AR7" s="19">
        <f ca="1">IFERROR(__xludf.DUMMYFUNCTION("""COMPUTED_VALUE"""),860)</f>
        <v>860</v>
      </c>
      <c r="AS7" s="19">
        <f ca="1">IFERROR(__xludf.DUMMYFUNCTION("""COMPUTED_VALUE"""),860)</f>
        <v>860</v>
      </c>
      <c r="AT7" s="19">
        <f ca="1">IFERROR(__xludf.DUMMYFUNCTION("""COMPUTED_VALUE"""),860)</f>
        <v>860</v>
      </c>
      <c r="AU7" s="19"/>
      <c r="AV7" s="19"/>
      <c r="AW7" s="19"/>
      <c r="AX7" s="19"/>
      <c r="AY7" s="19"/>
      <c r="AZ7" s="19">
        <f ca="1">IFERROR(__xludf.DUMMYFUNCTION("""COMPUTED_VALUE"""),590)</f>
        <v>590</v>
      </c>
      <c r="BA7" s="19">
        <f ca="1">IFERROR(__xludf.DUMMYFUNCTION("""COMPUTED_VALUE"""),590)</f>
        <v>590</v>
      </c>
      <c r="BB7" s="19">
        <f ca="1">IFERROR(__xludf.DUMMYFUNCTION("""COMPUTED_VALUE"""),590)</f>
        <v>590</v>
      </c>
      <c r="BC7" s="19">
        <f ca="1">IFERROR(__xludf.DUMMYFUNCTION("""COMPUTED_VALUE"""),590)</f>
        <v>590</v>
      </c>
      <c r="BD7" s="19">
        <f ca="1">IFERROR(__xludf.DUMMYFUNCTION("""COMPUTED_VALUE"""),590)</f>
        <v>590</v>
      </c>
      <c r="BE7" s="19">
        <f ca="1">IFERROR(__xludf.DUMMYFUNCTION("""COMPUTED_VALUE"""),590)</f>
        <v>590</v>
      </c>
      <c r="BF7" s="19">
        <f ca="1">IFERROR(__xludf.DUMMYFUNCTION("""COMPUTED_VALUE"""),590)</f>
        <v>590</v>
      </c>
      <c r="BG7" s="19">
        <f ca="1">IFERROR(__xludf.DUMMYFUNCTION("""COMPUTED_VALUE"""),590)</f>
        <v>590</v>
      </c>
      <c r="BH7" s="19">
        <f ca="1">IFERROR(__xludf.DUMMYFUNCTION("""COMPUTED_VALUE"""),590)</f>
        <v>590</v>
      </c>
      <c r="BI7" s="19">
        <f ca="1">IFERROR(__xludf.DUMMYFUNCTION("""COMPUTED_VALUE"""),590)</f>
        <v>590</v>
      </c>
      <c r="BJ7" s="19">
        <f ca="1">IFERROR(__xludf.DUMMYFUNCTION("""COMPUTED_VALUE"""),590)</f>
        <v>590</v>
      </c>
      <c r="BK7" s="19">
        <f ca="1">IFERROR(__xludf.DUMMYFUNCTION("""COMPUTED_VALUE"""),590)</f>
        <v>590</v>
      </c>
      <c r="BL7" s="19">
        <f ca="1">IFERROR(__xludf.DUMMYFUNCTION("""COMPUTED_VALUE"""),670)</f>
        <v>670</v>
      </c>
      <c r="BM7" s="19"/>
      <c r="BN7" s="19">
        <f ca="1">IFERROR(__xludf.DUMMYFUNCTION("""COMPUTED_VALUE"""),670)</f>
        <v>670</v>
      </c>
      <c r="BO7" s="19">
        <f ca="1">IFERROR(__xludf.DUMMYFUNCTION("""COMPUTED_VALUE"""),670)</f>
        <v>670</v>
      </c>
      <c r="BP7" s="19">
        <f ca="1">IFERROR(__xludf.DUMMYFUNCTION("""COMPUTED_VALUE"""),670)</f>
        <v>670</v>
      </c>
      <c r="BQ7" s="19">
        <f ca="1">IFERROR(__xludf.DUMMYFUNCTION("""COMPUTED_VALUE"""),670)</f>
        <v>670</v>
      </c>
      <c r="BR7" s="19">
        <f ca="1">IFERROR(__xludf.DUMMYFUNCTION("""COMPUTED_VALUE"""),670)</f>
        <v>670</v>
      </c>
      <c r="BS7" s="19">
        <f ca="1">IFERROR(__xludf.DUMMYFUNCTION("""COMPUTED_VALUE"""),670)</f>
        <v>670</v>
      </c>
      <c r="BT7" s="19">
        <f ca="1">IFERROR(__xludf.DUMMYFUNCTION("""COMPUTED_VALUE"""),670)</f>
        <v>670</v>
      </c>
      <c r="BU7" s="19">
        <f ca="1">IFERROR(__xludf.DUMMYFUNCTION("""COMPUTED_VALUE"""),670)</f>
        <v>670</v>
      </c>
      <c r="BV7" s="19">
        <f ca="1">IFERROR(__xludf.DUMMYFUNCTION("""COMPUTED_VALUE"""),670)</f>
        <v>670</v>
      </c>
      <c r="BW7" s="19">
        <f ca="1">IFERROR(__xludf.DUMMYFUNCTION("""COMPUTED_VALUE"""),670)</f>
        <v>670</v>
      </c>
      <c r="BX7" s="19">
        <f ca="1">IFERROR(__xludf.DUMMYFUNCTION("""COMPUTED_VALUE"""),670)</f>
        <v>670</v>
      </c>
      <c r="BY7" s="19">
        <f ca="1">IFERROR(__xludf.DUMMYFUNCTION("""COMPUTED_VALUE"""),670)</f>
        <v>670</v>
      </c>
      <c r="BZ7" s="19">
        <f ca="1">IFERROR(__xludf.DUMMYFUNCTION("""COMPUTED_VALUE"""),670)</f>
        <v>670</v>
      </c>
      <c r="CA7" s="19"/>
      <c r="CB7" s="19">
        <f ca="1">IFERROR(__xludf.DUMMYFUNCTION("""COMPUTED_VALUE"""),725)</f>
        <v>725</v>
      </c>
      <c r="CC7" s="19">
        <f ca="1">IFERROR(__xludf.DUMMYFUNCTION("""COMPUTED_VALUE"""),725)</f>
        <v>725</v>
      </c>
      <c r="CD7" s="19">
        <f ca="1">IFERROR(__xludf.DUMMYFUNCTION("""COMPUTED_VALUE"""),725)</f>
        <v>725</v>
      </c>
      <c r="CE7" s="19">
        <f ca="1">IFERROR(__xludf.DUMMYFUNCTION("""COMPUTED_VALUE"""),725)</f>
        <v>725</v>
      </c>
      <c r="CF7" s="19">
        <f ca="1">IFERROR(__xludf.DUMMYFUNCTION("""COMPUTED_VALUE"""),725)</f>
        <v>725</v>
      </c>
      <c r="CG7" s="19">
        <f ca="1">IFERROR(__xludf.DUMMYFUNCTION("""COMPUTED_VALUE"""),725)</f>
        <v>725</v>
      </c>
      <c r="CH7" s="19">
        <f ca="1">IFERROR(__xludf.DUMMYFUNCTION("""COMPUTED_VALUE"""),725)</f>
        <v>725</v>
      </c>
      <c r="CI7" s="19">
        <f ca="1">IFERROR(__xludf.DUMMYFUNCTION("""COMPUTED_VALUE"""),725)</f>
        <v>725</v>
      </c>
      <c r="CJ7" s="19">
        <f ca="1">IFERROR(__xludf.DUMMYFUNCTION("""COMPUTED_VALUE"""),725)</f>
        <v>725</v>
      </c>
      <c r="CK7" s="19">
        <f ca="1">IFERROR(__xludf.DUMMYFUNCTION("""COMPUTED_VALUE"""),725)</f>
        <v>725</v>
      </c>
      <c r="CL7" s="19">
        <f ca="1">IFERROR(__xludf.DUMMYFUNCTION("""COMPUTED_VALUE"""),725)</f>
        <v>725</v>
      </c>
      <c r="CM7" s="19">
        <f ca="1">IFERROR(__xludf.DUMMYFUNCTION("""COMPUTED_VALUE"""),725)</f>
        <v>725</v>
      </c>
      <c r="CN7" s="19">
        <f ca="1">IFERROR(__xludf.DUMMYFUNCTION("""COMPUTED_VALUE"""),860)</f>
        <v>860</v>
      </c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>
        <f ca="1">IFERROR(__xludf.DUMMYFUNCTION("""COMPUTED_VALUE"""),325)</f>
        <v>325</v>
      </c>
      <c r="CZ7" s="19">
        <f ca="1">IFERROR(__xludf.DUMMYFUNCTION("""COMPUTED_VALUE"""),325)</f>
        <v>325</v>
      </c>
      <c r="DA7" s="19">
        <f ca="1">IFERROR(__xludf.DUMMYFUNCTION("""COMPUTED_VALUE"""),325)</f>
        <v>325</v>
      </c>
      <c r="DB7" s="19">
        <f ca="1">IFERROR(__xludf.DUMMYFUNCTION("""COMPUTED_VALUE"""),325)</f>
        <v>325</v>
      </c>
      <c r="DC7" s="19">
        <f ca="1">IFERROR(__xludf.DUMMYFUNCTION("""COMPUTED_VALUE"""),325)</f>
        <v>325</v>
      </c>
      <c r="DD7" s="19">
        <f ca="1">IFERROR(__xludf.DUMMYFUNCTION("""COMPUTED_VALUE"""),325)</f>
        <v>325</v>
      </c>
      <c r="DE7" s="19">
        <f ca="1">IFERROR(__xludf.DUMMYFUNCTION("""COMPUTED_VALUE"""),325)</f>
        <v>325</v>
      </c>
      <c r="DF7" s="19">
        <f ca="1">IFERROR(__xludf.DUMMYFUNCTION("""COMPUTED_VALUE"""),325)</f>
        <v>325</v>
      </c>
      <c r="DG7" s="19">
        <f ca="1">IFERROR(__xludf.DUMMYFUNCTION("""COMPUTED_VALUE"""),325)</f>
        <v>325</v>
      </c>
      <c r="DH7" s="19">
        <f ca="1">IFERROR(__xludf.DUMMYFUNCTION("""COMPUTED_VALUE"""),325)</f>
        <v>325</v>
      </c>
      <c r="DI7" s="19">
        <f ca="1">IFERROR(__xludf.DUMMYFUNCTION("""COMPUTED_VALUE"""),565)</f>
        <v>565</v>
      </c>
      <c r="DJ7" s="19">
        <f ca="1">IFERROR(__xludf.DUMMYFUNCTION("""COMPUTED_VALUE"""),350)</f>
        <v>350</v>
      </c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>
        <f ca="1">IFERROR(__xludf.DUMMYFUNCTION("""COMPUTED_VALUE"""),405)</f>
        <v>405</v>
      </c>
      <c r="EC7" s="19"/>
      <c r="ED7" s="19">
        <f ca="1">IFERROR(__xludf.DUMMYFUNCTION("""COMPUTED_VALUE"""),295)</f>
        <v>295</v>
      </c>
      <c r="EE7" s="19"/>
      <c r="EF7" s="19"/>
      <c r="EG7" s="19">
        <f ca="1">IFERROR(__xludf.DUMMYFUNCTION("""COMPUTED_VALUE"""),295)</f>
        <v>295</v>
      </c>
      <c r="EH7" s="19">
        <f ca="1">IFERROR(__xludf.DUMMYFUNCTION("""COMPUTED_VALUE"""),135)</f>
        <v>135</v>
      </c>
      <c r="EI7" s="19">
        <f ca="1">IFERROR(__xludf.DUMMYFUNCTION("""COMPUTED_VALUE"""),215)</f>
        <v>215</v>
      </c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</row>
    <row r="8" spans="1:162" s="9" customFormat="1" x14ac:dyDescent="0.25">
      <c r="A8" s="17" t="str">
        <f ca="1">IFERROR(__xludf.DUMMYFUNCTION("""COMPUTED_VALUE"""),"Green Imaging - Alabama Birmingham Colonnade")</f>
        <v>Green Imaging - Alabama Birmingham Colonnade</v>
      </c>
      <c r="B8" s="18">
        <f ca="1">IFERROR(__xludf.DUMMYFUNCTION("""COMPUTED_VALUE"""),35234)</f>
        <v>35234</v>
      </c>
      <c r="C8" s="19"/>
      <c r="D8" s="19">
        <f ca="1">IFERROR(__xludf.DUMMYFUNCTION("""COMPUTED_VALUE"""),700)</f>
        <v>700</v>
      </c>
      <c r="E8" s="19">
        <f ca="1">IFERROR(__xludf.DUMMYFUNCTION("""COMPUTED_VALUE"""),700)</f>
        <v>700</v>
      </c>
      <c r="F8" s="19">
        <f ca="1">IFERROR(__xludf.DUMMYFUNCTION("""COMPUTED_VALUE"""),700)</f>
        <v>700</v>
      </c>
      <c r="G8" s="19">
        <f ca="1">IFERROR(__xludf.DUMMYFUNCTION("""COMPUTED_VALUE"""),700)</f>
        <v>700</v>
      </c>
      <c r="H8" s="19">
        <f ca="1">IFERROR(__xludf.DUMMYFUNCTION("""COMPUTED_VALUE"""),700)</f>
        <v>700</v>
      </c>
      <c r="I8" s="19">
        <f ca="1">IFERROR(__xludf.DUMMYFUNCTION("""COMPUTED_VALUE"""),700)</f>
        <v>700</v>
      </c>
      <c r="J8" s="19">
        <f ca="1">IFERROR(__xludf.DUMMYFUNCTION("""COMPUTED_VALUE"""),700)</f>
        <v>700</v>
      </c>
      <c r="K8" s="19">
        <f ca="1">IFERROR(__xludf.DUMMYFUNCTION("""COMPUTED_VALUE"""),700)</f>
        <v>700</v>
      </c>
      <c r="L8" s="19">
        <f ca="1">IFERROR(__xludf.DUMMYFUNCTION("""COMPUTED_VALUE"""),700)</f>
        <v>700</v>
      </c>
      <c r="M8" s="19">
        <f ca="1">IFERROR(__xludf.DUMMYFUNCTION("""COMPUTED_VALUE"""),700)</f>
        <v>700</v>
      </c>
      <c r="N8" s="19">
        <f ca="1">IFERROR(__xludf.DUMMYFUNCTION("""COMPUTED_VALUE"""),700)</f>
        <v>700</v>
      </c>
      <c r="O8" s="19">
        <f ca="1">IFERROR(__xludf.DUMMYFUNCTION("""COMPUTED_VALUE"""),700)</f>
        <v>700</v>
      </c>
      <c r="P8" s="19">
        <f ca="1">IFERROR(__xludf.DUMMYFUNCTION("""COMPUTED_VALUE"""),700)</f>
        <v>700</v>
      </c>
      <c r="Q8" s="19"/>
      <c r="R8" s="19">
        <f ca="1">IFERROR(__xludf.DUMMYFUNCTION("""COMPUTED_VALUE"""),860)</f>
        <v>860</v>
      </c>
      <c r="S8" s="19">
        <f ca="1">IFERROR(__xludf.DUMMYFUNCTION("""COMPUTED_VALUE"""),860)</f>
        <v>860</v>
      </c>
      <c r="T8" s="19">
        <f ca="1">IFERROR(__xludf.DUMMYFUNCTION("""COMPUTED_VALUE"""),860)</f>
        <v>860</v>
      </c>
      <c r="U8" s="19">
        <f ca="1">IFERROR(__xludf.DUMMYFUNCTION("""COMPUTED_VALUE"""),860)</f>
        <v>860</v>
      </c>
      <c r="V8" s="19">
        <f ca="1">IFERROR(__xludf.DUMMYFUNCTION("""COMPUTED_VALUE"""),860)</f>
        <v>860</v>
      </c>
      <c r="W8" s="19">
        <f ca="1">IFERROR(__xludf.DUMMYFUNCTION("""COMPUTED_VALUE"""),860)</f>
        <v>860</v>
      </c>
      <c r="X8" s="19">
        <f ca="1">IFERROR(__xludf.DUMMYFUNCTION("""COMPUTED_VALUE"""),860)</f>
        <v>860</v>
      </c>
      <c r="Y8" s="19">
        <f ca="1">IFERROR(__xludf.DUMMYFUNCTION("""COMPUTED_VALUE"""),860)</f>
        <v>860</v>
      </c>
      <c r="Z8" s="19">
        <f ca="1">IFERROR(__xludf.DUMMYFUNCTION("""COMPUTED_VALUE"""),860)</f>
        <v>860</v>
      </c>
      <c r="AA8" s="19">
        <f ca="1">IFERROR(__xludf.DUMMYFUNCTION("""COMPUTED_VALUE"""),860)</f>
        <v>860</v>
      </c>
      <c r="AB8" s="19">
        <f ca="1">IFERROR(__xludf.DUMMYFUNCTION("""COMPUTED_VALUE"""),860)</f>
        <v>860</v>
      </c>
      <c r="AC8" s="19">
        <f ca="1">IFERROR(__xludf.DUMMYFUNCTION("""COMPUTED_VALUE"""),860)</f>
        <v>860</v>
      </c>
      <c r="AD8" s="19"/>
      <c r="AE8" s="19"/>
      <c r="AF8" s="19"/>
      <c r="AG8" s="19"/>
      <c r="AH8" s="19"/>
      <c r="AI8" s="19"/>
      <c r="AJ8" s="19">
        <f ca="1">IFERROR(__xludf.DUMMYFUNCTION("""COMPUTED_VALUE"""),700)</f>
        <v>700</v>
      </c>
      <c r="AK8" s="19">
        <f ca="1">IFERROR(__xludf.DUMMYFUNCTION("""COMPUTED_VALUE"""),700)</f>
        <v>700</v>
      </c>
      <c r="AL8" s="19">
        <f ca="1">IFERROR(__xludf.DUMMYFUNCTION("""COMPUTED_VALUE"""),805)</f>
        <v>805</v>
      </c>
      <c r="AM8" s="19">
        <f ca="1">IFERROR(__xludf.DUMMYFUNCTION("""COMPUTED_VALUE"""),805)</f>
        <v>805</v>
      </c>
      <c r="AN8" s="19">
        <f ca="1">IFERROR(__xludf.DUMMYFUNCTION("""COMPUTED_VALUE"""),860)</f>
        <v>860</v>
      </c>
      <c r="AO8" s="19">
        <f ca="1">IFERROR(__xludf.DUMMYFUNCTION("""COMPUTED_VALUE"""),860)</f>
        <v>860</v>
      </c>
      <c r="AP8" s="19">
        <f ca="1">IFERROR(__xludf.DUMMYFUNCTION("""COMPUTED_VALUE"""),860)</f>
        <v>860</v>
      </c>
      <c r="AQ8" s="19">
        <f ca="1">IFERROR(__xludf.DUMMYFUNCTION("""COMPUTED_VALUE"""),860)</f>
        <v>860</v>
      </c>
      <c r="AR8" s="19">
        <f ca="1">IFERROR(__xludf.DUMMYFUNCTION("""COMPUTED_VALUE"""),860)</f>
        <v>860</v>
      </c>
      <c r="AS8" s="19">
        <f ca="1">IFERROR(__xludf.DUMMYFUNCTION("""COMPUTED_VALUE"""),860)</f>
        <v>860</v>
      </c>
      <c r="AT8" s="19">
        <f ca="1">IFERROR(__xludf.DUMMYFUNCTION("""COMPUTED_VALUE"""),860)</f>
        <v>860</v>
      </c>
      <c r="AU8" s="19"/>
      <c r="AV8" s="19"/>
      <c r="AW8" s="19"/>
      <c r="AX8" s="19"/>
      <c r="AY8" s="19"/>
      <c r="AZ8" s="19">
        <f ca="1">IFERROR(__xludf.DUMMYFUNCTION("""COMPUTED_VALUE"""),535)</f>
        <v>535</v>
      </c>
      <c r="BA8" s="19">
        <f ca="1">IFERROR(__xludf.DUMMYFUNCTION("""COMPUTED_VALUE"""),535)</f>
        <v>535</v>
      </c>
      <c r="BB8" s="19">
        <f ca="1">IFERROR(__xludf.DUMMYFUNCTION("""COMPUTED_VALUE"""),535)</f>
        <v>535</v>
      </c>
      <c r="BC8" s="19">
        <f ca="1">IFERROR(__xludf.DUMMYFUNCTION("""COMPUTED_VALUE"""),535)</f>
        <v>535</v>
      </c>
      <c r="BD8" s="19">
        <f ca="1">IFERROR(__xludf.DUMMYFUNCTION("""COMPUTED_VALUE"""),535)</f>
        <v>535</v>
      </c>
      <c r="BE8" s="19">
        <f ca="1">IFERROR(__xludf.DUMMYFUNCTION("""COMPUTED_VALUE"""),535)</f>
        <v>535</v>
      </c>
      <c r="BF8" s="19">
        <f ca="1">IFERROR(__xludf.DUMMYFUNCTION("""COMPUTED_VALUE"""),535)</f>
        <v>535</v>
      </c>
      <c r="BG8" s="19">
        <f ca="1">IFERROR(__xludf.DUMMYFUNCTION("""COMPUTED_VALUE"""),535)</f>
        <v>535</v>
      </c>
      <c r="BH8" s="19">
        <f ca="1">IFERROR(__xludf.DUMMYFUNCTION("""COMPUTED_VALUE"""),535)</f>
        <v>535</v>
      </c>
      <c r="BI8" s="19">
        <f ca="1">IFERROR(__xludf.DUMMYFUNCTION("""COMPUTED_VALUE"""),535)</f>
        <v>535</v>
      </c>
      <c r="BJ8" s="19">
        <f ca="1">IFERROR(__xludf.DUMMYFUNCTION("""COMPUTED_VALUE"""),535)</f>
        <v>535</v>
      </c>
      <c r="BK8" s="19">
        <f ca="1">IFERROR(__xludf.DUMMYFUNCTION("""COMPUTED_VALUE"""),535)</f>
        <v>535</v>
      </c>
      <c r="BL8" s="19">
        <f ca="1">IFERROR(__xludf.DUMMYFUNCTION("""COMPUTED_VALUE"""),535)</f>
        <v>535</v>
      </c>
      <c r="BM8" s="19"/>
      <c r="BN8" s="19">
        <f ca="1">IFERROR(__xludf.DUMMYFUNCTION("""COMPUTED_VALUE"""),700)</f>
        <v>700</v>
      </c>
      <c r="BO8" s="19">
        <f ca="1">IFERROR(__xludf.DUMMYFUNCTION("""COMPUTED_VALUE"""),700)</f>
        <v>700</v>
      </c>
      <c r="BP8" s="19">
        <f ca="1">IFERROR(__xludf.DUMMYFUNCTION("""COMPUTED_VALUE"""),700)</f>
        <v>700</v>
      </c>
      <c r="BQ8" s="19">
        <f ca="1">IFERROR(__xludf.DUMMYFUNCTION("""COMPUTED_VALUE"""),700)</f>
        <v>700</v>
      </c>
      <c r="BR8" s="19">
        <f ca="1">IFERROR(__xludf.DUMMYFUNCTION("""COMPUTED_VALUE"""),700)</f>
        <v>700</v>
      </c>
      <c r="BS8" s="19">
        <f ca="1">IFERROR(__xludf.DUMMYFUNCTION("""COMPUTED_VALUE"""),700)</f>
        <v>700</v>
      </c>
      <c r="BT8" s="19">
        <f ca="1">IFERROR(__xludf.DUMMYFUNCTION("""COMPUTED_VALUE"""),700)</f>
        <v>700</v>
      </c>
      <c r="BU8" s="19">
        <f ca="1">IFERROR(__xludf.DUMMYFUNCTION("""COMPUTED_VALUE"""),700)</f>
        <v>700</v>
      </c>
      <c r="BV8" s="19">
        <f ca="1">IFERROR(__xludf.DUMMYFUNCTION("""COMPUTED_VALUE"""),700)</f>
        <v>700</v>
      </c>
      <c r="BW8" s="19">
        <f ca="1">IFERROR(__xludf.DUMMYFUNCTION("""COMPUTED_VALUE"""),700)</f>
        <v>700</v>
      </c>
      <c r="BX8" s="19">
        <f ca="1">IFERROR(__xludf.DUMMYFUNCTION("""COMPUTED_VALUE"""),700)</f>
        <v>700</v>
      </c>
      <c r="BY8" s="19">
        <f ca="1">IFERROR(__xludf.DUMMYFUNCTION("""COMPUTED_VALUE"""),700)</f>
        <v>700</v>
      </c>
      <c r="BZ8" s="19">
        <f ca="1">IFERROR(__xludf.DUMMYFUNCTION("""COMPUTED_VALUE"""),700)</f>
        <v>700</v>
      </c>
      <c r="CA8" s="19"/>
      <c r="CB8" s="19">
        <f ca="1">IFERROR(__xludf.DUMMYFUNCTION("""COMPUTED_VALUE"""),700)</f>
        <v>700</v>
      </c>
      <c r="CC8" s="19">
        <f ca="1">IFERROR(__xludf.DUMMYFUNCTION("""COMPUTED_VALUE"""),700)</f>
        <v>700</v>
      </c>
      <c r="CD8" s="19">
        <f ca="1">IFERROR(__xludf.DUMMYFUNCTION("""COMPUTED_VALUE"""),700)</f>
        <v>700</v>
      </c>
      <c r="CE8" s="19">
        <f ca="1">IFERROR(__xludf.DUMMYFUNCTION("""COMPUTED_VALUE"""),700)</f>
        <v>700</v>
      </c>
      <c r="CF8" s="19">
        <f ca="1">IFERROR(__xludf.DUMMYFUNCTION("""COMPUTED_VALUE"""),700)</f>
        <v>700</v>
      </c>
      <c r="CG8" s="19">
        <f ca="1">IFERROR(__xludf.DUMMYFUNCTION("""COMPUTED_VALUE"""),700)</f>
        <v>700</v>
      </c>
      <c r="CH8" s="19">
        <f ca="1">IFERROR(__xludf.DUMMYFUNCTION("""COMPUTED_VALUE"""),700)</f>
        <v>700</v>
      </c>
      <c r="CI8" s="19">
        <f ca="1">IFERROR(__xludf.DUMMYFUNCTION("""COMPUTED_VALUE"""),700)</f>
        <v>700</v>
      </c>
      <c r="CJ8" s="19">
        <f ca="1">IFERROR(__xludf.DUMMYFUNCTION("""COMPUTED_VALUE"""),700)</f>
        <v>700</v>
      </c>
      <c r="CK8" s="19">
        <f ca="1">IFERROR(__xludf.DUMMYFUNCTION("""COMPUTED_VALUE"""),700)</f>
        <v>700</v>
      </c>
      <c r="CL8" s="19">
        <f ca="1">IFERROR(__xludf.DUMMYFUNCTION("""COMPUTED_VALUE"""),700)</f>
        <v>700</v>
      </c>
      <c r="CM8" s="19">
        <f ca="1">IFERROR(__xludf.DUMMYFUNCTION("""COMPUTED_VALUE"""),700)</f>
        <v>700</v>
      </c>
      <c r="CN8" s="19">
        <f ca="1">IFERROR(__xludf.DUMMYFUNCTION("""COMPUTED_VALUE"""),700)</f>
        <v>700</v>
      </c>
      <c r="CO8" s="19"/>
      <c r="CP8" s="19">
        <f ca="1">IFERROR(__xludf.DUMMYFUNCTION("""COMPUTED_VALUE"""),700)</f>
        <v>700</v>
      </c>
      <c r="CQ8" s="19">
        <f ca="1">IFERROR(__xludf.DUMMYFUNCTION("""COMPUTED_VALUE"""),700)</f>
        <v>700</v>
      </c>
      <c r="CR8" s="19">
        <f ca="1">IFERROR(__xludf.DUMMYFUNCTION("""COMPUTED_VALUE"""),700)</f>
        <v>700</v>
      </c>
      <c r="CS8" s="19">
        <f ca="1">IFERROR(__xludf.DUMMYFUNCTION("""COMPUTED_VALUE"""),700)</f>
        <v>700</v>
      </c>
      <c r="CT8" s="19"/>
      <c r="CU8" s="19">
        <f ca="1">IFERROR(__xludf.DUMMYFUNCTION("""COMPUTED_VALUE"""),700)</f>
        <v>700</v>
      </c>
      <c r="CV8" s="19"/>
      <c r="CW8" s="19"/>
      <c r="CX8" s="19">
        <f ca="1">IFERROR(__xludf.DUMMYFUNCTION("""COMPUTED_VALUE"""),270)</f>
        <v>270</v>
      </c>
      <c r="CY8" s="19">
        <f ca="1">IFERROR(__xludf.DUMMYFUNCTION("""COMPUTED_VALUE"""),270)</f>
        <v>270</v>
      </c>
      <c r="CZ8" s="19">
        <f ca="1">IFERROR(__xludf.DUMMYFUNCTION("""COMPUTED_VALUE"""),270)</f>
        <v>270</v>
      </c>
      <c r="DA8" s="19">
        <f ca="1">IFERROR(__xludf.DUMMYFUNCTION("""COMPUTED_VALUE"""),270)</f>
        <v>270</v>
      </c>
      <c r="DB8" s="19">
        <f ca="1">IFERROR(__xludf.DUMMYFUNCTION("""COMPUTED_VALUE"""),270)</f>
        <v>270</v>
      </c>
      <c r="DC8" s="19">
        <f ca="1">IFERROR(__xludf.DUMMYFUNCTION("""COMPUTED_VALUE"""),270)</f>
        <v>270</v>
      </c>
      <c r="DD8" s="19">
        <f ca="1">IFERROR(__xludf.DUMMYFUNCTION("""COMPUTED_VALUE"""),270)</f>
        <v>270</v>
      </c>
      <c r="DE8" s="19">
        <f ca="1">IFERROR(__xludf.DUMMYFUNCTION("""COMPUTED_VALUE"""),270)</f>
        <v>270</v>
      </c>
      <c r="DF8" s="19">
        <f ca="1">IFERROR(__xludf.DUMMYFUNCTION("""COMPUTED_VALUE"""),270)</f>
        <v>270</v>
      </c>
      <c r="DG8" s="19">
        <f ca="1">IFERROR(__xludf.DUMMYFUNCTION("""COMPUTED_VALUE"""),270)</f>
        <v>270</v>
      </c>
      <c r="DH8" s="19">
        <f ca="1">IFERROR(__xludf.DUMMYFUNCTION("""COMPUTED_VALUE"""),270)</f>
        <v>270</v>
      </c>
      <c r="DI8" s="19"/>
      <c r="DJ8" s="19">
        <f ca="1">IFERROR(__xludf.DUMMYFUNCTION("""COMPUTED_VALUE"""),375)</f>
        <v>375</v>
      </c>
      <c r="DK8" s="19"/>
      <c r="DL8" s="19"/>
      <c r="DM8" s="19">
        <f ca="1">IFERROR(__xludf.DUMMYFUNCTION("""COMPUTED_VALUE"""),405)</f>
        <v>405</v>
      </c>
      <c r="DN8" s="19">
        <f ca="1">IFERROR(__xludf.DUMMYFUNCTION("""COMPUTED_VALUE"""),405)</f>
        <v>405</v>
      </c>
      <c r="DO8" s="19">
        <f ca="1">IFERROR(__xludf.DUMMYFUNCTION("""COMPUTED_VALUE"""),405)</f>
        <v>405</v>
      </c>
      <c r="DP8" s="19">
        <f ca="1">IFERROR(__xludf.DUMMYFUNCTION("""COMPUTED_VALUE"""),405)</f>
        <v>405</v>
      </c>
      <c r="DQ8" s="19">
        <f ca="1">IFERROR(__xludf.DUMMYFUNCTION("""COMPUTED_VALUE"""),405)</f>
        <v>405</v>
      </c>
      <c r="DR8" s="19">
        <f ca="1">IFERROR(__xludf.DUMMYFUNCTION("""COMPUTED_VALUE"""),405)</f>
        <v>405</v>
      </c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>
        <f ca="1">IFERROR(__xludf.DUMMYFUNCTION("""COMPUTED_VALUE"""),135)</f>
        <v>135</v>
      </c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</row>
    <row r="9" spans="1:162" s="9" customFormat="1" x14ac:dyDescent="0.25">
      <c r="A9" s="17" t="str">
        <f ca="1">IFERROR(__xludf.DUMMYFUNCTION("""COMPUTED_VALUE"""),"Green Imaging - Alabama Birmingham Express")</f>
        <v>Green Imaging - Alabama Birmingham Express</v>
      </c>
      <c r="B9" s="18">
        <f ca="1">IFERROR(__xludf.DUMMYFUNCTION("""COMPUTED_VALUE"""),35242)</f>
        <v>35242</v>
      </c>
      <c r="C9" s="19"/>
      <c r="D9" s="19">
        <f ca="1">IFERROR(__xludf.DUMMYFUNCTION("""COMPUTED_VALUE"""),535)</f>
        <v>535</v>
      </c>
      <c r="E9" s="19">
        <f ca="1">IFERROR(__xludf.DUMMYFUNCTION("""COMPUTED_VALUE"""),535)</f>
        <v>535</v>
      </c>
      <c r="F9" s="19">
        <f ca="1">IFERROR(__xludf.DUMMYFUNCTION("""COMPUTED_VALUE"""),535)</f>
        <v>535</v>
      </c>
      <c r="G9" s="19">
        <f ca="1">IFERROR(__xludf.DUMMYFUNCTION("""COMPUTED_VALUE"""),535)</f>
        <v>535</v>
      </c>
      <c r="H9" s="19">
        <f ca="1">IFERROR(__xludf.DUMMYFUNCTION("""COMPUTED_VALUE"""),535)</f>
        <v>535</v>
      </c>
      <c r="I9" s="19">
        <f ca="1">IFERROR(__xludf.DUMMYFUNCTION("""COMPUTED_VALUE"""),535)</f>
        <v>535</v>
      </c>
      <c r="J9" s="19">
        <f ca="1">IFERROR(__xludf.DUMMYFUNCTION("""COMPUTED_VALUE"""),535)</f>
        <v>535</v>
      </c>
      <c r="K9" s="19">
        <f ca="1">IFERROR(__xludf.DUMMYFUNCTION("""COMPUTED_VALUE"""),535)</f>
        <v>535</v>
      </c>
      <c r="L9" s="19">
        <f ca="1">IFERROR(__xludf.DUMMYFUNCTION("""COMPUTED_VALUE"""),535)</f>
        <v>535</v>
      </c>
      <c r="M9" s="19">
        <f ca="1">IFERROR(__xludf.DUMMYFUNCTION("""COMPUTED_VALUE"""),535)</f>
        <v>535</v>
      </c>
      <c r="N9" s="19">
        <f ca="1">IFERROR(__xludf.DUMMYFUNCTION("""COMPUTED_VALUE"""),535)</f>
        <v>535</v>
      </c>
      <c r="O9" s="19">
        <f ca="1">IFERROR(__xludf.DUMMYFUNCTION("""COMPUTED_VALUE"""),535)</f>
        <v>535</v>
      </c>
      <c r="P9" s="19">
        <f ca="1">IFERROR(__xludf.DUMMYFUNCTION("""COMPUTED_VALUE"""),535)</f>
        <v>535</v>
      </c>
      <c r="Q9" s="19"/>
      <c r="R9" s="19">
        <f ca="1">IFERROR(__xludf.DUMMYFUNCTION("""COMPUTED_VALUE"""),700)</f>
        <v>700</v>
      </c>
      <c r="S9" s="19">
        <f ca="1">IFERROR(__xludf.DUMMYFUNCTION("""COMPUTED_VALUE"""),700)</f>
        <v>700</v>
      </c>
      <c r="T9" s="19">
        <f ca="1">IFERROR(__xludf.DUMMYFUNCTION("""COMPUTED_VALUE"""),700)</f>
        <v>700</v>
      </c>
      <c r="U9" s="19">
        <f ca="1">IFERROR(__xludf.DUMMYFUNCTION("""COMPUTED_VALUE"""),700)</f>
        <v>700</v>
      </c>
      <c r="V9" s="19">
        <f ca="1">IFERROR(__xludf.DUMMYFUNCTION("""COMPUTED_VALUE"""),700)</f>
        <v>700</v>
      </c>
      <c r="W9" s="19">
        <f ca="1">IFERROR(__xludf.DUMMYFUNCTION("""COMPUTED_VALUE"""),700)</f>
        <v>700</v>
      </c>
      <c r="X9" s="19">
        <f ca="1">IFERROR(__xludf.DUMMYFUNCTION("""COMPUTED_VALUE"""),700)</f>
        <v>700</v>
      </c>
      <c r="Y9" s="19">
        <f ca="1">IFERROR(__xludf.DUMMYFUNCTION("""COMPUTED_VALUE"""),700)</f>
        <v>700</v>
      </c>
      <c r="Z9" s="19">
        <f ca="1">IFERROR(__xludf.DUMMYFUNCTION("""COMPUTED_VALUE"""),700)</f>
        <v>700</v>
      </c>
      <c r="AA9" s="19">
        <f ca="1">IFERROR(__xludf.DUMMYFUNCTION("""COMPUTED_VALUE"""),700)</f>
        <v>700</v>
      </c>
      <c r="AB9" s="19">
        <f ca="1">IFERROR(__xludf.DUMMYFUNCTION("""COMPUTED_VALUE"""),700)</f>
        <v>700</v>
      </c>
      <c r="AC9" s="19">
        <f ca="1">IFERROR(__xludf.DUMMYFUNCTION("""COMPUTED_VALUE"""),700)</f>
        <v>700</v>
      </c>
      <c r="AD9" s="19"/>
      <c r="AE9" s="19"/>
      <c r="AF9" s="19"/>
      <c r="AG9" s="19"/>
      <c r="AH9" s="19"/>
      <c r="AI9" s="19"/>
      <c r="AJ9" s="19">
        <f ca="1">IFERROR(__xludf.DUMMYFUNCTION("""COMPUTED_VALUE"""),535)</f>
        <v>535</v>
      </c>
      <c r="AK9" s="19">
        <f ca="1">IFERROR(__xludf.DUMMYFUNCTION("""COMPUTED_VALUE"""),535)</f>
        <v>535</v>
      </c>
      <c r="AL9" s="19">
        <f ca="1">IFERROR(__xludf.DUMMYFUNCTION("""COMPUTED_VALUE"""),700)</f>
        <v>700</v>
      </c>
      <c r="AM9" s="19">
        <f ca="1">IFERROR(__xludf.DUMMYFUNCTION("""COMPUTED_VALUE"""),700)</f>
        <v>700</v>
      </c>
      <c r="AN9" s="19">
        <f ca="1">IFERROR(__xludf.DUMMYFUNCTION("""COMPUTED_VALUE"""),700)</f>
        <v>700</v>
      </c>
      <c r="AO9" s="19">
        <f ca="1">IFERROR(__xludf.DUMMYFUNCTION("""COMPUTED_VALUE"""),700)</f>
        <v>700</v>
      </c>
      <c r="AP9" s="19">
        <f ca="1">IFERROR(__xludf.DUMMYFUNCTION("""COMPUTED_VALUE"""),700)</f>
        <v>700</v>
      </c>
      <c r="AQ9" s="19">
        <f ca="1">IFERROR(__xludf.DUMMYFUNCTION("""COMPUTED_VALUE"""),700)</f>
        <v>700</v>
      </c>
      <c r="AR9" s="19">
        <f ca="1">IFERROR(__xludf.DUMMYFUNCTION("""COMPUTED_VALUE"""),700)</f>
        <v>700</v>
      </c>
      <c r="AS9" s="19">
        <f ca="1">IFERROR(__xludf.DUMMYFUNCTION("""COMPUTED_VALUE"""),700)</f>
        <v>700</v>
      </c>
      <c r="AT9" s="19">
        <f ca="1">IFERROR(__xludf.DUMMYFUNCTION("""COMPUTED_VALUE"""),700)</f>
        <v>700</v>
      </c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</row>
    <row r="10" spans="1:162" s="9" customFormat="1" x14ac:dyDescent="0.25">
      <c r="A10" s="17" t="str">
        <f ca="1">IFERROR(__xludf.DUMMYFUNCTION("""COMPUTED_VALUE"""),"Green Imaging - Alabama Birmingham Grandview")</f>
        <v>Green Imaging - Alabama Birmingham Grandview</v>
      </c>
      <c r="B10" s="18">
        <f ca="1">IFERROR(__xludf.DUMMYFUNCTION("""COMPUTED_VALUE"""),35243)</f>
        <v>35243</v>
      </c>
      <c r="C10" s="19"/>
      <c r="D10" s="19">
        <f ca="1">IFERROR(__xludf.DUMMYFUNCTION("""COMPUTED_VALUE"""),865)</f>
        <v>865</v>
      </c>
      <c r="E10" s="19">
        <f ca="1">IFERROR(__xludf.DUMMYFUNCTION("""COMPUTED_VALUE"""),865)</f>
        <v>865</v>
      </c>
      <c r="F10" s="19">
        <f ca="1">IFERROR(__xludf.DUMMYFUNCTION("""COMPUTED_VALUE"""),865)</f>
        <v>865</v>
      </c>
      <c r="G10" s="19">
        <f ca="1">IFERROR(__xludf.DUMMYFUNCTION("""COMPUTED_VALUE"""),865)</f>
        <v>865</v>
      </c>
      <c r="H10" s="19">
        <f ca="1">IFERROR(__xludf.DUMMYFUNCTION("""COMPUTED_VALUE"""),865)</f>
        <v>865</v>
      </c>
      <c r="I10" s="19">
        <f ca="1">IFERROR(__xludf.DUMMYFUNCTION("""COMPUTED_VALUE"""),865)</f>
        <v>865</v>
      </c>
      <c r="J10" s="19">
        <f ca="1">IFERROR(__xludf.DUMMYFUNCTION("""COMPUTED_VALUE"""),865)</f>
        <v>865</v>
      </c>
      <c r="K10" s="19">
        <f ca="1">IFERROR(__xludf.DUMMYFUNCTION("""COMPUTED_VALUE"""),865)</f>
        <v>865</v>
      </c>
      <c r="L10" s="19">
        <f ca="1">IFERROR(__xludf.DUMMYFUNCTION("""COMPUTED_VALUE"""),865)</f>
        <v>865</v>
      </c>
      <c r="M10" s="19">
        <f ca="1">IFERROR(__xludf.DUMMYFUNCTION("""COMPUTED_VALUE"""),865)</f>
        <v>865</v>
      </c>
      <c r="N10" s="19">
        <f ca="1">IFERROR(__xludf.DUMMYFUNCTION("""COMPUTED_VALUE"""),865)</f>
        <v>865</v>
      </c>
      <c r="O10" s="19">
        <f ca="1">IFERROR(__xludf.DUMMYFUNCTION("""COMPUTED_VALUE"""),865)</f>
        <v>865</v>
      </c>
      <c r="P10" s="19">
        <f ca="1">IFERROR(__xludf.DUMMYFUNCTION("""COMPUTED_VALUE"""),865)</f>
        <v>865</v>
      </c>
      <c r="Q10" s="19"/>
      <c r="R10" s="19">
        <f ca="1">IFERROR(__xludf.DUMMYFUNCTION("""COMPUTED_VALUE"""),1295)</f>
        <v>1295</v>
      </c>
      <c r="S10" s="19">
        <f ca="1">IFERROR(__xludf.DUMMYFUNCTION("""COMPUTED_VALUE"""),1295)</f>
        <v>1295</v>
      </c>
      <c r="T10" s="19">
        <f ca="1">IFERROR(__xludf.DUMMYFUNCTION("""COMPUTED_VALUE"""),1295)</f>
        <v>1295</v>
      </c>
      <c r="U10" s="19">
        <f ca="1">IFERROR(__xludf.DUMMYFUNCTION("""COMPUTED_VALUE"""),1295)</f>
        <v>1295</v>
      </c>
      <c r="V10" s="19">
        <f ca="1">IFERROR(__xludf.DUMMYFUNCTION("""COMPUTED_VALUE"""),1295)</f>
        <v>1295</v>
      </c>
      <c r="W10" s="19">
        <f ca="1">IFERROR(__xludf.DUMMYFUNCTION("""COMPUTED_VALUE"""),1295)</f>
        <v>1295</v>
      </c>
      <c r="X10" s="19">
        <f ca="1">IFERROR(__xludf.DUMMYFUNCTION("""COMPUTED_VALUE"""),1295)</f>
        <v>1295</v>
      </c>
      <c r="Y10" s="19">
        <f ca="1">IFERROR(__xludf.DUMMYFUNCTION("""COMPUTED_VALUE"""),1295)</f>
        <v>1295</v>
      </c>
      <c r="Z10" s="19">
        <f ca="1">IFERROR(__xludf.DUMMYFUNCTION("""COMPUTED_VALUE"""),1295)</f>
        <v>1295</v>
      </c>
      <c r="AA10" s="19">
        <f ca="1">IFERROR(__xludf.DUMMYFUNCTION("""COMPUTED_VALUE"""),1295)</f>
        <v>1295</v>
      </c>
      <c r="AB10" s="19">
        <f ca="1">IFERROR(__xludf.DUMMYFUNCTION("""COMPUTED_VALUE"""),1295)</f>
        <v>1295</v>
      </c>
      <c r="AC10" s="19">
        <f ca="1">IFERROR(__xludf.DUMMYFUNCTION("""COMPUTED_VALUE"""),1295)</f>
        <v>1295</v>
      </c>
      <c r="AD10" s="19"/>
      <c r="AE10" s="19">
        <f ca="1">IFERROR(__xludf.DUMMYFUNCTION("""COMPUTED_VALUE"""),885)</f>
        <v>885</v>
      </c>
      <c r="AF10" s="19">
        <f ca="1">IFERROR(__xludf.DUMMYFUNCTION("""COMPUTED_VALUE"""),885)</f>
        <v>885</v>
      </c>
      <c r="AG10" s="19">
        <f ca="1">IFERROR(__xludf.DUMMYFUNCTION("""COMPUTED_VALUE"""),885)</f>
        <v>885</v>
      </c>
      <c r="AH10" s="19">
        <f ca="1">IFERROR(__xludf.DUMMYFUNCTION("""COMPUTED_VALUE"""),885)</f>
        <v>885</v>
      </c>
      <c r="AI10" s="19"/>
      <c r="AJ10" s="19">
        <f ca="1">IFERROR(__xludf.DUMMYFUNCTION("""COMPUTED_VALUE"""),835)</f>
        <v>835</v>
      </c>
      <c r="AK10" s="19">
        <f ca="1">IFERROR(__xludf.DUMMYFUNCTION("""COMPUTED_VALUE"""),835)</f>
        <v>835</v>
      </c>
      <c r="AL10" s="19">
        <f ca="1">IFERROR(__xludf.DUMMYFUNCTION("""COMPUTED_VALUE"""),1240)</f>
        <v>1240</v>
      </c>
      <c r="AM10" s="19">
        <f ca="1">IFERROR(__xludf.DUMMYFUNCTION("""COMPUTED_VALUE"""),1240)</f>
        <v>1240</v>
      </c>
      <c r="AN10" s="19">
        <f ca="1">IFERROR(__xludf.DUMMYFUNCTION("""COMPUTED_VALUE"""),1240)</f>
        <v>1240</v>
      </c>
      <c r="AO10" s="19">
        <f ca="1">IFERROR(__xludf.DUMMYFUNCTION("""COMPUTED_VALUE"""),1240)</f>
        <v>1240</v>
      </c>
      <c r="AP10" s="19">
        <f ca="1">IFERROR(__xludf.DUMMYFUNCTION("""COMPUTED_VALUE"""),1240)</f>
        <v>1240</v>
      </c>
      <c r="AQ10" s="19">
        <f ca="1">IFERROR(__xludf.DUMMYFUNCTION("""COMPUTED_VALUE"""),1240)</f>
        <v>1240</v>
      </c>
      <c r="AR10" s="19">
        <f ca="1">IFERROR(__xludf.DUMMYFUNCTION("""COMPUTED_VALUE"""),1240)</f>
        <v>1240</v>
      </c>
      <c r="AS10" s="19">
        <f ca="1">IFERROR(__xludf.DUMMYFUNCTION("""COMPUTED_VALUE"""),1240)</f>
        <v>1240</v>
      </c>
      <c r="AT10" s="19">
        <f ca="1">IFERROR(__xludf.DUMMYFUNCTION("""COMPUTED_VALUE"""),1240)</f>
        <v>1240</v>
      </c>
      <c r="AU10" s="19"/>
      <c r="AV10" s="19">
        <f ca="1">IFERROR(__xludf.DUMMYFUNCTION("""COMPUTED_VALUE"""),2295)</f>
        <v>2295</v>
      </c>
      <c r="AW10" s="19">
        <f ca="1">IFERROR(__xludf.DUMMYFUNCTION("""COMPUTED_VALUE"""),2295)</f>
        <v>2295</v>
      </c>
      <c r="AX10" s="19">
        <f ca="1">IFERROR(__xludf.DUMMYFUNCTION("""COMPUTED_VALUE"""),2295)</f>
        <v>2295</v>
      </c>
      <c r="AY10" s="19"/>
      <c r="AZ10" s="19">
        <f ca="1">IFERROR(__xludf.DUMMYFUNCTION("""COMPUTED_VALUE"""),600)</f>
        <v>600</v>
      </c>
      <c r="BA10" s="19">
        <f ca="1">IFERROR(__xludf.DUMMYFUNCTION("""COMPUTED_VALUE"""),600)</f>
        <v>600</v>
      </c>
      <c r="BB10" s="19">
        <f ca="1">IFERROR(__xludf.DUMMYFUNCTION("""COMPUTED_VALUE"""),600)</f>
        <v>600</v>
      </c>
      <c r="BC10" s="19">
        <f ca="1">IFERROR(__xludf.DUMMYFUNCTION("""COMPUTED_VALUE"""),600)</f>
        <v>600</v>
      </c>
      <c r="BD10" s="19">
        <f ca="1">IFERROR(__xludf.DUMMYFUNCTION("""COMPUTED_VALUE"""),600)</f>
        <v>600</v>
      </c>
      <c r="BE10" s="19">
        <f ca="1">IFERROR(__xludf.DUMMYFUNCTION("""COMPUTED_VALUE"""),600)</f>
        <v>600</v>
      </c>
      <c r="BF10" s="19">
        <f ca="1">IFERROR(__xludf.DUMMYFUNCTION("""COMPUTED_VALUE"""),600)</f>
        <v>600</v>
      </c>
      <c r="BG10" s="19">
        <f ca="1">IFERROR(__xludf.DUMMYFUNCTION("""COMPUTED_VALUE"""),600)</f>
        <v>600</v>
      </c>
      <c r="BH10" s="19">
        <f ca="1">IFERROR(__xludf.DUMMYFUNCTION("""COMPUTED_VALUE"""),600)</f>
        <v>600</v>
      </c>
      <c r="BI10" s="19">
        <f ca="1">IFERROR(__xludf.DUMMYFUNCTION("""COMPUTED_VALUE"""),600)</f>
        <v>600</v>
      </c>
      <c r="BJ10" s="19">
        <f ca="1">IFERROR(__xludf.DUMMYFUNCTION("""COMPUTED_VALUE"""),600)</f>
        <v>600</v>
      </c>
      <c r="BK10" s="19">
        <f ca="1">IFERROR(__xludf.DUMMYFUNCTION("""COMPUTED_VALUE"""),600)</f>
        <v>600</v>
      </c>
      <c r="BL10" s="19">
        <f ca="1">IFERROR(__xludf.DUMMYFUNCTION("""COMPUTED_VALUE"""),880)</f>
        <v>880</v>
      </c>
      <c r="BM10" s="19"/>
      <c r="BN10" s="19">
        <f ca="1">IFERROR(__xludf.DUMMYFUNCTION("""COMPUTED_VALUE"""),860)</f>
        <v>860</v>
      </c>
      <c r="BO10" s="19">
        <f ca="1">IFERROR(__xludf.DUMMYFUNCTION("""COMPUTED_VALUE"""),860)</f>
        <v>860</v>
      </c>
      <c r="BP10" s="19">
        <f ca="1">IFERROR(__xludf.DUMMYFUNCTION("""COMPUTED_VALUE"""),860)</f>
        <v>860</v>
      </c>
      <c r="BQ10" s="19">
        <f ca="1">IFERROR(__xludf.DUMMYFUNCTION("""COMPUTED_VALUE"""),860)</f>
        <v>860</v>
      </c>
      <c r="BR10" s="19">
        <f ca="1">IFERROR(__xludf.DUMMYFUNCTION("""COMPUTED_VALUE"""),860)</f>
        <v>860</v>
      </c>
      <c r="BS10" s="19">
        <f ca="1">IFERROR(__xludf.DUMMYFUNCTION("""COMPUTED_VALUE"""),860)</f>
        <v>860</v>
      </c>
      <c r="BT10" s="19">
        <f ca="1">IFERROR(__xludf.DUMMYFUNCTION("""COMPUTED_VALUE"""),860)</f>
        <v>860</v>
      </c>
      <c r="BU10" s="19">
        <f ca="1">IFERROR(__xludf.DUMMYFUNCTION("""COMPUTED_VALUE"""),860)</f>
        <v>860</v>
      </c>
      <c r="BV10" s="19">
        <f ca="1">IFERROR(__xludf.DUMMYFUNCTION("""COMPUTED_VALUE"""),860)</f>
        <v>860</v>
      </c>
      <c r="BW10" s="19">
        <f ca="1">IFERROR(__xludf.DUMMYFUNCTION("""COMPUTED_VALUE"""),860)</f>
        <v>860</v>
      </c>
      <c r="BX10" s="19">
        <f ca="1">IFERROR(__xludf.DUMMYFUNCTION("""COMPUTED_VALUE"""),860)</f>
        <v>860</v>
      </c>
      <c r="BY10" s="19">
        <f ca="1">IFERROR(__xludf.DUMMYFUNCTION("""COMPUTED_VALUE"""),860)</f>
        <v>860</v>
      </c>
      <c r="BZ10" s="19">
        <f ca="1">IFERROR(__xludf.DUMMYFUNCTION("""COMPUTED_VALUE"""),945)</f>
        <v>945</v>
      </c>
      <c r="CA10" s="19"/>
      <c r="CB10" s="19">
        <f ca="1">IFERROR(__xludf.DUMMYFUNCTION("""COMPUTED_VALUE"""),865)</f>
        <v>865</v>
      </c>
      <c r="CC10" s="19">
        <f ca="1">IFERROR(__xludf.DUMMYFUNCTION("""COMPUTED_VALUE"""),865)</f>
        <v>865</v>
      </c>
      <c r="CD10" s="19">
        <f ca="1">IFERROR(__xludf.DUMMYFUNCTION("""COMPUTED_VALUE"""),865)</f>
        <v>865</v>
      </c>
      <c r="CE10" s="19">
        <f ca="1">IFERROR(__xludf.DUMMYFUNCTION("""COMPUTED_VALUE"""),865)</f>
        <v>865</v>
      </c>
      <c r="CF10" s="19">
        <f ca="1">IFERROR(__xludf.DUMMYFUNCTION("""COMPUTED_VALUE"""),865)</f>
        <v>865</v>
      </c>
      <c r="CG10" s="19">
        <f ca="1">IFERROR(__xludf.DUMMYFUNCTION("""COMPUTED_VALUE"""),865)</f>
        <v>865</v>
      </c>
      <c r="CH10" s="19">
        <f ca="1">IFERROR(__xludf.DUMMYFUNCTION("""COMPUTED_VALUE"""),865)</f>
        <v>865</v>
      </c>
      <c r="CI10" s="19">
        <f ca="1">IFERROR(__xludf.DUMMYFUNCTION("""COMPUTED_VALUE"""),865)</f>
        <v>865</v>
      </c>
      <c r="CJ10" s="19">
        <f ca="1">IFERROR(__xludf.DUMMYFUNCTION("""COMPUTED_VALUE"""),865)</f>
        <v>865</v>
      </c>
      <c r="CK10" s="19">
        <f ca="1">IFERROR(__xludf.DUMMYFUNCTION("""COMPUTED_VALUE"""),865)</f>
        <v>865</v>
      </c>
      <c r="CL10" s="19">
        <f ca="1">IFERROR(__xludf.DUMMYFUNCTION("""COMPUTED_VALUE"""),865)</f>
        <v>865</v>
      </c>
      <c r="CM10" s="19">
        <f ca="1">IFERROR(__xludf.DUMMYFUNCTION("""COMPUTED_VALUE"""),865)</f>
        <v>865</v>
      </c>
      <c r="CN10" s="19">
        <f ca="1">IFERROR(__xludf.DUMMYFUNCTION("""COMPUTED_VALUE"""),965)</f>
        <v>965</v>
      </c>
      <c r="CO10" s="19"/>
      <c r="CP10" s="19">
        <f ca="1">IFERROR(__xludf.DUMMYFUNCTION("""COMPUTED_VALUE"""),915)</f>
        <v>915</v>
      </c>
      <c r="CQ10" s="19">
        <f ca="1">IFERROR(__xludf.DUMMYFUNCTION("""COMPUTED_VALUE"""),915)</f>
        <v>915</v>
      </c>
      <c r="CR10" s="19">
        <f ca="1">IFERROR(__xludf.DUMMYFUNCTION("""COMPUTED_VALUE"""),915)</f>
        <v>915</v>
      </c>
      <c r="CS10" s="19">
        <f ca="1">IFERROR(__xludf.DUMMYFUNCTION("""COMPUTED_VALUE"""),915)</f>
        <v>915</v>
      </c>
      <c r="CT10" s="19"/>
      <c r="CU10" s="19">
        <f ca="1">IFERROR(__xludf.DUMMYFUNCTION("""COMPUTED_VALUE"""),915)</f>
        <v>915</v>
      </c>
      <c r="CV10" s="19">
        <f ca="1">IFERROR(__xludf.DUMMYFUNCTION("""COMPUTED_VALUE"""),285)</f>
        <v>285</v>
      </c>
      <c r="CW10" s="19"/>
      <c r="CX10" s="19">
        <f ca="1">IFERROR(__xludf.DUMMYFUNCTION("""COMPUTED_VALUE"""),430)</f>
        <v>430</v>
      </c>
      <c r="CY10" s="19">
        <f ca="1">IFERROR(__xludf.DUMMYFUNCTION("""COMPUTED_VALUE"""),430)</f>
        <v>430</v>
      </c>
      <c r="CZ10" s="19">
        <f ca="1">IFERROR(__xludf.DUMMYFUNCTION("""COMPUTED_VALUE"""),430)</f>
        <v>430</v>
      </c>
      <c r="DA10" s="19">
        <f ca="1">IFERROR(__xludf.DUMMYFUNCTION("""COMPUTED_VALUE"""),430)</f>
        <v>430</v>
      </c>
      <c r="DB10" s="19">
        <f ca="1">IFERROR(__xludf.DUMMYFUNCTION("""COMPUTED_VALUE"""),430)</f>
        <v>430</v>
      </c>
      <c r="DC10" s="19">
        <f ca="1">IFERROR(__xludf.DUMMYFUNCTION("""COMPUTED_VALUE"""),430)</f>
        <v>430</v>
      </c>
      <c r="DD10" s="19">
        <f ca="1">IFERROR(__xludf.DUMMYFUNCTION("""COMPUTED_VALUE"""),470)</f>
        <v>470</v>
      </c>
      <c r="DE10" s="19">
        <f ca="1">IFERROR(__xludf.DUMMYFUNCTION("""COMPUTED_VALUE"""),430)</f>
        <v>430</v>
      </c>
      <c r="DF10" s="19">
        <f ca="1">IFERROR(__xludf.DUMMYFUNCTION("""COMPUTED_VALUE"""),430)</f>
        <v>430</v>
      </c>
      <c r="DG10" s="19">
        <f ca="1">IFERROR(__xludf.DUMMYFUNCTION("""COMPUTED_VALUE"""),430)</f>
        <v>430</v>
      </c>
      <c r="DH10" s="19">
        <f ca="1">IFERROR(__xludf.DUMMYFUNCTION("""COMPUTED_VALUE"""),430)</f>
        <v>430</v>
      </c>
      <c r="DI10" s="19">
        <f ca="1">IFERROR(__xludf.DUMMYFUNCTION("""COMPUTED_VALUE"""),675)</f>
        <v>675</v>
      </c>
      <c r="DJ10" s="19">
        <f ca="1">IFERROR(__xludf.DUMMYFUNCTION("""COMPUTED_VALUE"""),390)</f>
        <v>390</v>
      </c>
      <c r="DK10" s="19">
        <f ca="1">IFERROR(__xludf.DUMMYFUNCTION("""COMPUTED_VALUE"""),505)</f>
        <v>505</v>
      </c>
      <c r="DL10" s="19"/>
      <c r="DM10" s="19"/>
      <c r="DN10" s="19"/>
      <c r="DO10" s="19"/>
      <c r="DP10" s="19"/>
      <c r="DQ10" s="19"/>
      <c r="DR10" s="19"/>
      <c r="DS10" s="19"/>
      <c r="DT10" s="19">
        <f ca="1">IFERROR(__xludf.DUMMYFUNCTION("""COMPUTED_VALUE"""),470)</f>
        <v>470</v>
      </c>
      <c r="DU10" s="19">
        <f ca="1">IFERROR(__xludf.DUMMYFUNCTION("""COMPUTED_VALUE"""),470)</f>
        <v>470</v>
      </c>
      <c r="DV10" s="19">
        <f ca="1">IFERROR(__xludf.DUMMYFUNCTION("""COMPUTED_VALUE"""),470)</f>
        <v>470</v>
      </c>
      <c r="DW10" s="19">
        <f ca="1">IFERROR(__xludf.DUMMYFUNCTION("""COMPUTED_VALUE"""),470)</f>
        <v>470</v>
      </c>
      <c r="DX10" s="19"/>
      <c r="DY10" s="19"/>
      <c r="DZ10" s="19"/>
      <c r="EA10" s="19"/>
      <c r="EB10" s="19">
        <f ca="1">IFERROR(__xludf.DUMMYFUNCTION("""COMPUTED_VALUE"""),345)</f>
        <v>345</v>
      </c>
      <c r="EC10" s="19"/>
      <c r="ED10" s="19"/>
      <c r="EE10" s="19">
        <f ca="1">IFERROR(__xludf.DUMMYFUNCTION("""COMPUTED_VALUE"""),490)</f>
        <v>490</v>
      </c>
      <c r="EF10" s="19">
        <f ca="1">IFERROR(__xludf.DUMMYFUNCTION("""COMPUTED_VALUE"""),480)</f>
        <v>480</v>
      </c>
      <c r="EG10" s="19">
        <f ca="1">IFERROR(__xludf.DUMMYFUNCTION("""COMPUTED_VALUE"""),555)</f>
        <v>555</v>
      </c>
      <c r="EH10" s="19">
        <f ca="1">IFERROR(__xludf.DUMMYFUNCTION("""COMPUTED_VALUE"""),190)</f>
        <v>190</v>
      </c>
      <c r="EI10" s="19">
        <f ca="1">IFERROR(__xludf.DUMMYFUNCTION("""COMPUTED_VALUE"""),325)</f>
        <v>325</v>
      </c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>
        <f ca="1">IFERROR(__xludf.DUMMYFUNCTION("""COMPUTED_VALUE"""),1420)</f>
        <v>1420</v>
      </c>
      <c r="EV10" s="19"/>
      <c r="EW10" s="19"/>
      <c r="EX10" s="19"/>
      <c r="EY10" s="19"/>
      <c r="EZ10" s="19"/>
      <c r="FA10" s="19"/>
      <c r="FB10" s="19"/>
      <c r="FC10" s="19">
        <f ca="1">IFERROR(__xludf.DUMMYFUNCTION("""COMPUTED_VALUE"""),1805)</f>
        <v>1805</v>
      </c>
      <c r="FD10" s="19"/>
      <c r="FE10" s="19">
        <f ca="1">IFERROR(__xludf.DUMMYFUNCTION("""COMPUTED_VALUE"""),720)</f>
        <v>720</v>
      </c>
      <c r="FF1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XF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UHCS - Kashaf</dc:creator>
  <cp:lastModifiedBy>UHCS - Kashaf</cp:lastModifiedBy>
  <dcterms:created xsi:type="dcterms:W3CDTF">2023-03-18T11:16:50Z</dcterms:created>
  <dcterms:modified xsi:type="dcterms:W3CDTF">2023-03-18T11:17:54Z</dcterms:modified>
</cp:coreProperties>
</file>