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znee.HQ\Desktop\te\"/>
    </mc:Choice>
  </mc:AlternateContent>
  <xr:revisionPtr revIDLastSave="0" documentId="8_{6174D903-1749-42AA-9143-A3863C01ACED}" xr6:coauthVersionLast="36" xr6:coauthVersionMax="36" xr10:uidLastSave="{00000000-0000-0000-0000-000000000000}"/>
  <bookViews>
    <workbookView xWindow="0" yWindow="0" windowWidth="20490" windowHeight="6930" tabRatio="792" xr2:uid="{00000000-000D-0000-FFFF-FFFF00000000}"/>
  </bookViews>
  <sheets>
    <sheet name="RINGKASAN" sheetId="23" r:id="rId1"/>
    <sheet name="MFG" sheetId="18" r:id="rId2"/>
    <sheet name="SVS" sheetId="19" r:id="rId3"/>
    <sheet name="E&amp;E" sheetId="9" r:id="rId4"/>
    <sheet name="AWAM (P)" sheetId="20" r:id="rId5"/>
    <sheet name="AWAM (N)" sheetId="21" r:id="rId6"/>
    <sheet name="QE.5S" sheetId="22" r:id="rId7"/>
    <sheet name="PPV MITI" sheetId="2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3" i="21" l="1"/>
  <c r="L63" i="21"/>
  <c r="N21" i="24" l="1"/>
  <c r="G23" i="23" s="1"/>
  <c r="N20" i="24"/>
  <c r="F23" i="23" s="1"/>
  <c r="N19" i="24"/>
  <c r="E23" i="23" s="1"/>
  <c r="N18" i="24"/>
  <c r="D23" i="23" s="1"/>
  <c r="N17" i="24"/>
  <c r="M17" i="24"/>
  <c r="Q12" i="23" s="1"/>
  <c r="L17" i="24"/>
  <c r="O12" i="23" s="1"/>
  <c r="K17" i="24"/>
  <c r="N12" i="23" s="1"/>
  <c r="J17" i="24"/>
  <c r="M12" i="23" s="1"/>
  <c r="I17" i="24"/>
  <c r="L12" i="23" s="1"/>
  <c r="H17" i="24"/>
  <c r="K12" i="23" s="1"/>
  <c r="G17" i="24"/>
  <c r="J12" i="23" s="1"/>
  <c r="F17" i="24"/>
  <c r="F12" i="23" s="1"/>
  <c r="E17" i="24"/>
  <c r="E12" i="23" s="1"/>
  <c r="D17" i="24"/>
  <c r="D12" i="23" s="1"/>
  <c r="P14" i="24"/>
  <c r="O14" i="24"/>
  <c r="Q14" i="24" s="1"/>
  <c r="R14" i="24" s="1"/>
  <c r="P13" i="24"/>
  <c r="O13" i="24"/>
  <c r="P12" i="24"/>
  <c r="O12" i="24"/>
  <c r="P11" i="24"/>
  <c r="O11" i="24"/>
  <c r="Q11" i="24" s="1"/>
  <c r="R11" i="24" s="1"/>
  <c r="P10" i="24"/>
  <c r="O10" i="24"/>
  <c r="P9" i="24"/>
  <c r="O9" i="24"/>
  <c r="P8" i="24"/>
  <c r="O8" i="24"/>
  <c r="P7" i="24"/>
  <c r="O7" i="24"/>
  <c r="Q7" i="24" s="1"/>
  <c r="R7" i="24" s="1"/>
  <c r="P6" i="24"/>
  <c r="O6" i="24"/>
  <c r="P5" i="24"/>
  <c r="O5" i="24"/>
  <c r="P4" i="24"/>
  <c r="O4" i="24"/>
  <c r="Q8" i="24" l="1"/>
  <c r="R8" i="24" s="1"/>
  <c r="Q12" i="24"/>
  <c r="R12" i="24" s="1"/>
  <c r="Q10" i="24"/>
  <c r="R10" i="24" s="1"/>
  <c r="Q4" i="24"/>
  <c r="N22" i="24"/>
  <c r="Q6" i="24"/>
  <c r="R6" i="24" s="1"/>
  <c r="D18" i="24"/>
  <c r="O17" i="24"/>
  <c r="S12" i="23" s="1"/>
  <c r="Q9" i="24"/>
  <c r="R9" i="24" s="1"/>
  <c r="Q13" i="24"/>
  <c r="R13" i="24" s="1"/>
  <c r="Q5" i="24"/>
  <c r="R5" i="24" s="1"/>
  <c r="P17" i="24"/>
  <c r="O41" i="9"/>
  <c r="R17" i="24" l="1"/>
  <c r="Q17" i="24"/>
  <c r="P41" i="21"/>
  <c r="O41" i="21"/>
  <c r="Q41" i="21" l="1"/>
  <c r="R41" i="21" s="1"/>
  <c r="O50" i="18"/>
  <c r="P50" i="18"/>
  <c r="O51" i="18"/>
  <c r="P51" i="18"/>
  <c r="O52" i="18"/>
  <c r="Q52" i="18" s="1"/>
  <c r="P52" i="18"/>
  <c r="O53" i="18"/>
  <c r="Q53" i="18" s="1"/>
  <c r="P53" i="18"/>
  <c r="O54" i="18"/>
  <c r="P54" i="18"/>
  <c r="O49" i="18"/>
  <c r="Q51" i="18" l="1"/>
  <c r="Q54" i="18"/>
  <c r="Q50" i="18"/>
  <c r="M32" i="19"/>
  <c r="M40" i="18"/>
  <c r="P44" i="18"/>
  <c r="O44" i="18"/>
  <c r="P36" i="20"/>
  <c r="O36" i="20"/>
  <c r="P73" i="19"/>
  <c r="O73" i="19"/>
  <c r="P75" i="18"/>
  <c r="O75" i="18"/>
  <c r="P24" i="20"/>
  <c r="O24" i="20"/>
  <c r="Q24" i="20" s="1"/>
  <c r="R24" i="20" s="1"/>
  <c r="P27" i="20"/>
  <c r="O27" i="20"/>
  <c r="P26" i="20"/>
  <c r="O26" i="20"/>
  <c r="Q44" i="18" l="1"/>
  <c r="Q36" i="20"/>
  <c r="Q75" i="18"/>
  <c r="Q27" i="20"/>
  <c r="R27" i="20" s="1"/>
  <c r="Q73" i="19"/>
  <c r="Q26" i="20"/>
  <c r="R26" i="20" s="1"/>
  <c r="N27" i="22"/>
  <c r="G22" i="23" s="1"/>
  <c r="N26" i="22"/>
  <c r="F22" i="23" s="1"/>
  <c r="N25" i="22"/>
  <c r="E22" i="23" s="1"/>
  <c r="N24" i="22"/>
  <c r="D22" i="23" s="1"/>
  <c r="N67" i="21"/>
  <c r="G21" i="23" s="1"/>
  <c r="N66" i="21"/>
  <c r="F21" i="23" s="1"/>
  <c r="N65" i="21"/>
  <c r="E21" i="23" s="1"/>
  <c r="N64" i="21"/>
  <c r="D21" i="23" s="1"/>
  <c r="N78" i="20"/>
  <c r="G20" i="23" s="1"/>
  <c r="N77" i="20"/>
  <c r="F20" i="23" s="1"/>
  <c r="N76" i="20"/>
  <c r="E20" i="23" s="1"/>
  <c r="N75" i="20"/>
  <c r="D20" i="23" s="1"/>
  <c r="N51" i="9"/>
  <c r="G19" i="23" s="1"/>
  <c r="N50" i="9"/>
  <c r="F19" i="23" s="1"/>
  <c r="N49" i="9"/>
  <c r="E19" i="23" s="1"/>
  <c r="N48" i="9"/>
  <c r="D19" i="23" s="1"/>
  <c r="N80" i="19"/>
  <c r="G18" i="23" s="1"/>
  <c r="N79" i="19"/>
  <c r="F18" i="23" s="1"/>
  <c r="N78" i="19"/>
  <c r="E18" i="23" s="1"/>
  <c r="N77" i="19"/>
  <c r="N84" i="18"/>
  <c r="G17" i="23" s="1"/>
  <c r="N83" i="18"/>
  <c r="F17" i="23" s="1"/>
  <c r="N82" i="18"/>
  <c r="E17" i="23" s="1"/>
  <c r="N81" i="18"/>
  <c r="G24" i="23" l="1"/>
  <c r="F24" i="23"/>
  <c r="E24" i="23"/>
  <c r="N85" i="18"/>
  <c r="D17" i="23"/>
  <c r="N81" i="19"/>
  <c r="D18" i="23"/>
  <c r="N28" i="22"/>
  <c r="N68" i="21"/>
  <c r="N79" i="20"/>
  <c r="N52" i="9"/>
  <c r="P27" i="19"/>
  <c r="O27" i="19"/>
  <c r="P26" i="19"/>
  <c r="O26" i="19"/>
  <c r="P25" i="19"/>
  <c r="O25" i="19"/>
  <c r="D24" i="23" l="1"/>
  <c r="D25" i="23"/>
  <c r="Q27" i="19"/>
  <c r="Q26" i="19"/>
  <c r="Q25" i="19"/>
  <c r="P62" i="21"/>
  <c r="O62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2" i="21"/>
  <c r="P43" i="21"/>
  <c r="P44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2" i="21"/>
  <c r="O43" i="21"/>
  <c r="P71" i="20"/>
  <c r="P73" i="20"/>
  <c r="O71" i="20"/>
  <c r="O73" i="20"/>
  <c r="P75" i="19"/>
  <c r="O75" i="19"/>
  <c r="P62" i="19"/>
  <c r="P63" i="19"/>
  <c r="P64" i="19"/>
  <c r="P65" i="19"/>
  <c r="P66" i="19"/>
  <c r="P67" i="19"/>
  <c r="P68" i="19"/>
  <c r="P69" i="19"/>
  <c r="O62" i="19"/>
  <c r="O63" i="19"/>
  <c r="O64" i="19"/>
  <c r="O65" i="19"/>
  <c r="Q65" i="19" s="1"/>
  <c r="O66" i="19"/>
  <c r="O67" i="19"/>
  <c r="O68" i="19"/>
  <c r="O69" i="19"/>
  <c r="Q69" i="19" s="1"/>
  <c r="P46" i="9"/>
  <c r="O46" i="9"/>
  <c r="P30" i="9"/>
  <c r="P31" i="9"/>
  <c r="P32" i="9"/>
  <c r="P33" i="9"/>
  <c r="P34" i="9"/>
  <c r="P35" i="9"/>
  <c r="P36" i="9"/>
  <c r="O30" i="9"/>
  <c r="O31" i="9"/>
  <c r="O32" i="9"/>
  <c r="O33" i="9"/>
  <c r="O34" i="9"/>
  <c r="O35" i="9"/>
  <c r="Q35" i="9" s="1"/>
  <c r="R35" i="9" s="1"/>
  <c r="O36" i="9"/>
  <c r="Q43" i="21" l="1"/>
  <c r="Q34" i="21"/>
  <c r="Q62" i="21"/>
  <c r="Q32" i="9"/>
  <c r="Q62" i="19"/>
  <c r="Q36" i="21"/>
  <c r="Q36" i="9"/>
  <c r="R36" i="9" s="1"/>
  <c r="Q63" i="19"/>
  <c r="Q67" i="19"/>
  <c r="Q68" i="19"/>
  <c r="Q71" i="20"/>
  <c r="Q38" i="21"/>
  <c r="Q30" i="21"/>
  <c r="Q35" i="21"/>
  <c r="R35" i="21" s="1"/>
  <c r="Q32" i="21"/>
  <c r="R32" i="21" s="1"/>
  <c r="Q30" i="9"/>
  <c r="Q46" i="9"/>
  <c r="Q34" i="9"/>
  <c r="R34" i="9" s="1"/>
  <c r="Q75" i="19"/>
  <c r="Q73" i="20"/>
  <c r="Q33" i="21"/>
  <c r="R33" i="21" s="1"/>
  <c r="Q66" i="19"/>
  <c r="Q33" i="9"/>
  <c r="Q31" i="9"/>
  <c r="Q42" i="21"/>
  <c r="R43" i="21" s="1"/>
  <c r="Q40" i="21"/>
  <c r="Q64" i="19"/>
  <c r="Q39" i="21"/>
  <c r="Q31" i="21"/>
  <c r="Q29" i="21"/>
  <c r="Q37" i="21"/>
  <c r="P71" i="18"/>
  <c r="P72" i="18"/>
  <c r="P73" i="18"/>
  <c r="O71" i="18"/>
  <c r="O72" i="18"/>
  <c r="O73" i="18"/>
  <c r="R33" i="9" l="1"/>
  <c r="R40" i="21"/>
  <c r="R38" i="21"/>
  <c r="R31" i="21"/>
  <c r="Q72" i="18"/>
  <c r="Q71" i="18"/>
  <c r="Q73" i="18"/>
  <c r="R73" i="18" s="1"/>
  <c r="E80" i="18"/>
  <c r="F80" i="18"/>
  <c r="G80" i="18"/>
  <c r="H80" i="18"/>
  <c r="I80" i="18"/>
  <c r="J80" i="18"/>
  <c r="L80" i="18"/>
  <c r="D80" i="18"/>
  <c r="P79" i="18"/>
  <c r="O79" i="18"/>
  <c r="D81" i="18" l="1"/>
  <c r="Q79" i="18"/>
  <c r="O15" i="19" l="1"/>
  <c r="P15" i="19"/>
  <c r="Q15" i="19" l="1"/>
  <c r="K63" i="21" l="1"/>
  <c r="J63" i="21"/>
  <c r="P18" i="21" l="1"/>
  <c r="O18" i="21"/>
  <c r="Q18" i="21" l="1"/>
  <c r="P78" i="18" l="1"/>
  <c r="O78" i="18"/>
  <c r="K80" i="18" l="1"/>
  <c r="Q78" i="18"/>
  <c r="O16" i="21" l="1"/>
  <c r="P16" i="21"/>
  <c r="O17" i="21"/>
  <c r="P17" i="21"/>
  <c r="O19" i="21"/>
  <c r="P19" i="21"/>
  <c r="O20" i="21"/>
  <c r="O21" i="21"/>
  <c r="P21" i="21"/>
  <c r="O22" i="21"/>
  <c r="P22" i="21"/>
  <c r="O23" i="21"/>
  <c r="P23" i="21"/>
  <c r="O24" i="21"/>
  <c r="P24" i="21"/>
  <c r="O25" i="21"/>
  <c r="P25" i="21"/>
  <c r="O26" i="21"/>
  <c r="P26" i="21"/>
  <c r="O27" i="21"/>
  <c r="P27" i="21"/>
  <c r="O28" i="21"/>
  <c r="P28" i="21"/>
  <c r="O44" i="21"/>
  <c r="Q44" i="21" s="1"/>
  <c r="O45" i="21"/>
  <c r="P45" i="21"/>
  <c r="O46" i="21"/>
  <c r="P46" i="21"/>
  <c r="O47" i="21"/>
  <c r="P47" i="21"/>
  <c r="O48" i="21"/>
  <c r="P48" i="21"/>
  <c r="O49" i="21"/>
  <c r="P49" i="21"/>
  <c r="O50" i="21"/>
  <c r="P50" i="21"/>
  <c r="O51" i="21"/>
  <c r="P51" i="21"/>
  <c r="O52" i="21"/>
  <c r="P52" i="21"/>
  <c r="O53" i="21"/>
  <c r="P53" i="21"/>
  <c r="O54" i="21"/>
  <c r="P54" i="21"/>
  <c r="O55" i="21"/>
  <c r="P55" i="21"/>
  <c r="O56" i="21"/>
  <c r="P56" i="21"/>
  <c r="O57" i="21"/>
  <c r="P57" i="21"/>
  <c r="O58" i="21"/>
  <c r="P58" i="21"/>
  <c r="O59" i="21"/>
  <c r="P59" i="21"/>
  <c r="O61" i="21"/>
  <c r="P61" i="21"/>
  <c r="N63" i="21"/>
  <c r="P7" i="18" l="1"/>
  <c r="O7" i="18"/>
  <c r="Q7" i="18" l="1"/>
  <c r="P20" i="21"/>
  <c r="Q61" i="21"/>
  <c r="M80" i="18" l="1"/>
  <c r="E23" i="22" l="1"/>
  <c r="E11" i="23" s="1"/>
  <c r="F23" i="22"/>
  <c r="E63" i="21"/>
  <c r="F63" i="21"/>
  <c r="F10" i="23" s="1"/>
  <c r="E74" i="20"/>
  <c r="E9" i="23" s="1"/>
  <c r="F74" i="20"/>
  <c r="F9" i="23" s="1"/>
  <c r="E47" i="9"/>
  <c r="E8" i="23" s="1"/>
  <c r="F47" i="9"/>
  <c r="E76" i="19"/>
  <c r="E7" i="23" s="1"/>
  <c r="F76" i="19"/>
  <c r="F7" i="23" s="1"/>
  <c r="E6" i="23"/>
  <c r="F6" i="23"/>
  <c r="E10" i="23" l="1"/>
  <c r="F11" i="23"/>
  <c r="F8" i="23"/>
  <c r="F13" i="23" l="1"/>
  <c r="C13" i="23"/>
  <c r="N23" i="22"/>
  <c r="M23" i="22"/>
  <c r="L23" i="22"/>
  <c r="O11" i="23" s="1"/>
  <c r="K23" i="22"/>
  <c r="N11" i="23" s="1"/>
  <c r="J23" i="22"/>
  <c r="M11" i="23" s="1"/>
  <c r="I23" i="22"/>
  <c r="L11" i="23" s="1"/>
  <c r="H23" i="22"/>
  <c r="K11" i="23" s="1"/>
  <c r="G23" i="22"/>
  <c r="J11" i="23" s="1"/>
  <c r="D23" i="22"/>
  <c r="D24" i="22" s="1"/>
  <c r="P20" i="22"/>
  <c r="O20" i="22"/>
  <c r="P19" i="22"/>
  <c r="O19" i="22"/>
  <c r="P18" i="22"/>
  <c r="O18" i="22"/>
  <c r="P17" i="22"/>
  <c r="O17" i="22"/>
  <c r="P16" i="22"/>
  <c r="O16" i="22"/>
  <c r="P15" i="22"/>
  <c r="O15" i="22"/>
  <c r="P14" i="22"/>
  <c r="O14" i="22"/>
  <c r="P13" i="22"/>
  <c r="O13" i="22"/>
  <c r="P12" i="22"/>
  <c r="O12" i="22"/>
  <c r="P11" i="22"/>
  <c r="O11" i="22"/>
  <c r="P10" i="22"/>
  <c r="O10" i="22"/>
  <c r="P9" i="22"/>
  <c r="O9" i="22"/>
  <c r="P8" i="22"/>
  <c r="O8" i="22"/>
  <c r="P7" i="22"/>
  <c r="O7" i="22"/>
  <c r="P6" i="22"/>
  <c r="O6" i="22"/>
  <c r="P5" i="22"/>
  <c r="O5" i="22"/>
  <c r="P4" i="22"/>
  <c r="O4" i="22"/>
  <c r="P6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7" i="18"/>
  <c r="P43" i="18"/>
  <c r="P35" i="18"/>
  <c r="P36" i="18"/>
  <c r="P38" i="18"/>
  <c r="P39" i="18"/>
  <c r="P40" i="18"/>
  <c r="P41" i="18"/>
  <c r="P42" i="18"/>
  <c r="P45" i="18"/>
  <c r="P46" i="18"/>
  <c r="P47" i="18"/>
  <c r="P48" i="18"/>
  <c r="P49" i="18"/>
  <c r="Q49" i="18" s="1"/>
  <c r="R54" i="18" s="1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4" i="18"/>
  <c r="P76" i="18"/>
  <c r="O6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7" i="18"/>
  <c r="O43" i="18"/>
  <c r="O35" i="18"/>
  <c r="O36" i="18"/>
  <c r="O38" i="18"/>
  <c r="O39" i="18"/>
  <c r="O40" i="18"/>
  <c r="O41" i="18"/>
  <c r="O42" i="18"/>
  <c r="O45" i="18"/>
  <c r="O46" i="18"/>
  <c r="O47" i="18"/>
  <c r="O48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4" i="18"/>
  <c r="O76" i="18"/>
  <c r="P6" i="19"/>
  <c r="P7" i="19"/>
  <c r="P8" i="19"/>
  <c r="P9" i="19"/>
  <c r="P10" i="19"/>
  <c r="P11" i="19"/>
  <c r="P12" i="19"/>
  <c r="P13" i="19"/>
  <c r="P14" i="19"/>
  <c r="P16" i="19"/>
  <c r="P17" i="19"/>
  <c r="P18" i="19"/>
  <c r="P19" i="19"/>
  <c r="P20" i="19"/>
  <c r="P21" i="19"/>
  <c r="P22" i="19"/>
  <c r="P23" i="19"/>
  <c r="P24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70" i="19"/>
  <c r="P71" i="19"/>
  <c r="P72" i="19"/>
  <c r="O6" i="19"/>
  <c r="O7" i="19"/>
  <c r="O8" i="19"/>
  <c r="O9" i="19"/>
  <c r="O10" i="19"/>
  <c r="O11" i="19"/>
  <c r="O12" i="19"/>
  <c r="O13" i="19"/>
  <c r="O14" i="19"/>
  <c r="O16" i="19"/>
  <c r="O17" i="19"/>
  <c r="O18" i="19"/>
  <c r="O19" i="19"/>
  <c r="O20" i="19"/>
  <c r="O21" i="19"/>
  <c r="O22" i="19"/>
  <c r="O23" i="19"/>
  <c r="O24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70" i="19"/>
  <c r="O71" i="19"/>
  <c r="O72" i="19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5" i="20"/>
  <c r="P28" i="20"/>
  <c r="P29" i="20"/>
  <c r="P30" i="20"/>
  <c r="P31" i="20"/>
  <c r="P32" i="20"/>
  <c r="P33" i="20"/>
  <c r="P34" i="20"/>
  <c r="P35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5" i="20"/>
  <c r="O28" i="20"/>
  <c r="O29" i="20"/>
  <c r="O30" i="20"/>
  <c r="O31" i="20"/>
  <c r="O32" i="20"/>
  <c r="O33" i="20"/>
  <c r="O34" i="20"/>
  <c r="O35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Q17" i="21"/>
  <c r="Q22" i="21"/>
  <c r="R22" i="21" s="1"/>
  <c r="Q24" i="21"/>
  <c r="R24" i="21" s="1"/>
  <c r="Q25" i="21"/>
  <c r="Q26" i="21"/>
  <c r="P13" i="21"/>
  <c r="P14" i="21"/>
  <c r="P15" i="21"/>
  <c r="Q21" i="21"/>
  <c r="R21" i="21" s="1"/>
  <c r="O13" i="21"/>
  <c r="O14" i="21"/>
  <c r="O15" i="21"/>
  <c r="Q16" i="21"/>
  <c r="Q20" i="21"/>
  <c r="R20" i="21" s="1"/>
  <c r="Q10" i="23"/>
  <c r="O10" i="23"/>
  <c r="N10" i="23"/>
  <c r="M10" i="23"/>
  <c r="I63" i="21"/>
  <c r="L10" i="23" s="1"/>
  <c r="H63" i="21"/>
  <c r="K10" i="23" s="1"/>
  <c r="G63" i="21"/>
  <c r="J10" i="23" s="1"/>
  <c r="D63" i="21"/>
  <c r="D64" i="21" s="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P4" i="21"/>
  <c r="O4" i="21"/>
  <c r="N74" i="20"/>
  <c r="M74" i="20"/>
  <c r="Q9" i="23" s="1"/>
  <c r="L74" i="20"/>
  <c r="O9" i="23" s="1"/>
  <c r="K74" i="20"/>
  <c r="N9" i="23" s="1"/>
  <c r="J74" i="20"/>
  <c r="M9" i="23" s="1"/>
  <c r="I74" i="20"/>
  <c r="L9" i="23" s="1"/>
  <c r="H74" i="20"/>
  <c r="K9" i="23" s="1"/>
  <c r="G74" i="20"/>
  <c r="J9" i="23" s="1"/>
  <c r="D74" i="20"/>
  <c r="D75" i="20" s="1"/>
  <c r="P5" i="20"/>
  <c r="O5" i="20"/>
  <c r="P4" i="20"/>
  <c r="O4" i="20"/>
  <c r="N76" i="19"/>
  <c r="M76" i="19"/>
  <c r="Q7" i="23" s="1"/>
  <c r="L76" i="19"/>
  <c r="O7" i="23" s="1"/>
  <c r="K76" i="19"/>
  <c r="N7" i="23" s="1"/>
  <c r="J76" i="19"/>
  <c r="M7" i="23" s="1"/>
  <c r="I76" i="19"/>
  <c r="L7" i="23" s="1"/>
  <c r="H76" i="19"/>
  <c r="K7" i="23" s="1"/>
  <c r="G76" i="19"/>
  <c r="J7" i="23" s="1"/>
  <c r="D76" i="19"/>
  <c r="P5" i="19"/>
  <c r="O5" i="19"/>
  <c r="P4" i="19"/>
  <c r="O4" i="19"/>
  <c r="Q6" i="23"/>
  <c r="O6" i="23"/>
  <c r="N6" i="23"/>
  <c r="M6" i="23"/>
  <c r="L6" i="23"/>
  <c r="K6" i="23"/>
  <c r="J6" i="23"/>
  <c r="P5" i="18"/>
  <c r="O5" i="18"/>
  <c r="P4" i="18"/>
  <c r="O4" i="18"/>
  <c r="G47" i="9"/>
  <c r="J8" i="23" s="1"/>
  <c r="H47" i="9"/>
  <c r="K8" i="23" s="1"/>
  <c r="I47" i="9"/>
  <c r="L8" i="23" s="1"/>
  <c r="J47" i="9"/>
  <c r="M8" i="23" s="1"/>
  <c r="K47" i="9"/>
  <c r="N8" i="23" s="1"/>
  <c r="L47" i="9"/>
  <c r="O8" i="23" s="1"/>
  <c r="M47" i="9"/>
  <c r="Q8" i="23" s="1"/>
  <c r="N47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7" i="9"/>
  <c r="P38" i="9"/>
  <c r="P39" i="9"/>
  <c r="P40" i="9"/>
  <c r="P41" i="9"/>
  <c r="P42" i="9"/>
  <c r="P43" i="9"/>
  <c r="P4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7" i="9"/>
  <c r="O38" i="9"/>
  <c r="O39" i="9"/>
  <c r="O40" i="9"/>
  <c r="O42" i="9"/>
  <c r="O43" i="9"/>
  <c r="O44" i="9"/>
  <c r="O63" i="21" l="1"/>
  <c r="P63" i="21"/>
  <c r="R17" i="21"/>
  <c r="D7" i="23"/>
  <c r="G7" i="23" s="1"/>
  <c r="H7" i="23" s="1"/>
  <c r="D77" i="19"/>
  <c r="Q70" i="19"/>
  <c r="R70" i="19" s="1"/>
  <c r="O80" i="18"/>
  <c r="S6" i="23" s="1"/>
  <c r="P80" i="18"/>
  <c r="T6" i="23" s="1"/>
  <c r="Q13" i="21"/>
  <c r="R13" i="21" s="1"/>
  <c r="Q16" i="20"/>
  <c r="R16" i="20" s="1"/>
  <c r="Q49" i="20"/>
  <c r="R49" i="20" s="1"/>
  <c r="Q22" i="19"/>
  <c r="Q26" i="9"/>
  <c r="Q10" i="9"/>
  <c r="Q32" i="19"/>
  <c r="Q40" i="19"/>
  <c r="Q8" i="19"/>
  <c r="Q28" i="19"/>
  <c r="Q34" i="18"/>
  <c r="Q28" i="20"/>
  <c r="R28" i="20" s="1"/>
  <c r="Q68" i="18"/>
  <c r="Q59" i="18"/>
  <c r="Q30" i="18"/>
  <c r="Q20" i="18"/>
  <c r="Q16" i="18"/>
  <c r="Q17" i="20"/>
  <c r="R17" i="20" s="1"/>
  <c r="Q7" i="20"/>
  <c r="Q56" i="18"/>
  <c r="Q56" i="20"/>
  <c r="Q65" i="20"/>
  <c r="Q26" i="18"/>
  <c r="Q25" i="18"/>
  <c r="Q44" i="19"/>
  <c r="Q14" i="21"/>
  <c r="Q18" i="20"/>
  <c r="R18" i="20" s="1"/>
  <c r="Q63" i="20"/>
  <c r="R63" i="20" s="1"/>
  <c r="Q39" i="20"/>
  <c r="Q59" i="20"/>
  <c r="Q19" i="20"/>
  <c r="R19" i="20" s="1"/>
  <c r="Q64" i="20"/>
  <c r="R64" i="20" s="1"/>
  <c r="Q43" i="20"/>
  <c r="Q22" i="18"/>
  <c r="Q34" i="20"/>
  <c r="Q25" i="20"/>
  <c r="R25" i="20" s="1"/>
  <c r="Q23" i="20"/>
  <c r="R23" i="20" s="1"/>
  <c r="Q12" i="19"/>
  <c r="Q15" i="20"/>
  <c r="R15" i="20" s="1"/>
  <c r="Q36" i="19"/>
  <c r="Q60" i="20"/>
  <c r="Q15" i="21"/>
  <c r="Q44" i="20"/>
  <c r="T10" i="23"/>
  <c r="S10" i="23"/>
  <c r="Q7" i="19"/>
  <c r="R7" i="19" s="1"/>
  <c r="Q67" i="20"/>
  <c r="R67" i="20" s="1"/>
  <c r="Q16" i="9"/>
  <c r="Q40" i="9"/>
  <c r="R40" i="9" s="1"/>
  <c r="Q21" i="9"/>
  <c r="R21" i="9" s="1"/>
  <c r="Q35" i="18"/>
  <c r="Q21" i="18"/>
  <c r="Q45" i="18"/>
  <c r="Q32" i="18"/>
  <c r="Q12" i="18"/>
  <c r="Q11" i="18"/>
  <c r="Q58" i="18"/>
  <c r="Q22" i="20"/>
  <c r="R22" i="20" s="1"/>
  <c r="Q21" i="20"/>
  <c r="R21" i="20" s="1"/>
  <c r="Q70" i="20"/>
  <c r="Q41" i="20"/>
  <c r="Q40" i="20"/>
  <c r="Q64" i="18"/>
  <c r="Q66" i="18"/>
  <c r="Q62" i="18"/>
  <c r="Q45" i="20"/>
  <c r="Q47" i="20"/>
  <c r="Q31" i="18"/>
  <c r="Q28" i="21"/>
  <c r="R28" i="21" s="1"/>
  <c r="Q27" i="18"/>
  <c r="Q16" i="19"/>
  <c r="R16" i="19" s="1"/>
  <c r="Q18" i="18"/>
  <c r="R18" i="18" s="1"/>
  <c r="Q17" i="18"/>
  <c r="R17" i="18" s="1"/>
  <c r="Q6" i="9"/>
  <c r="Q32" i="20"/>
  <c r="R32" i="20" s="1"/>
  <c r="Q67" i="18"/>
  <c r="Q51" i="20"/>
  <c r="R51" i="20" s="1"/>
  <c r="Q52" i="20"/>
  <c r="Q17" i="19"/>
  <c r="Q60" i="18"/>
  <c r="Q44" i="9"/>
  <c r="Q41" i="9"/>
  <c r="Q53" i="20"/>
  <c r="Q55" i="20"/>
  <c r="Q54" i="20"/>
  <c r="D11" i="23"/>
  <c r="G11" i="23" s="1"/>
  <c r="H11" i="23" s="1"/>
  <c r="D10" i="23"/>
  <c r="G10" i="23" s="1"/>
  <c r="H10" i="23" s="1"/>
  <c r="D9" i="23"/>
  <c r="G9" i="23" s="1"/>
  <c r="D6" i="23"/>
  <c r="G6" i="23" s="1"/>
  <c r="H6" i="23" s="1"/>
  <c r="G12" i="23"/>
  <c r="H12" i="23" s="1"/>
  <c r="Q27" i="21"/>
  <c r="R27" i="21" s="1"/>
  <c r="Q23" i="21"/>
  <c r="R23" i="21" s="1"/>
  <c r="Q19" i="21"/>
  <c r="R19" i="21" s="1"/>
  <c r="Q37" i="20"/>
  <c r="Q48" i="20"/>
  <c r="Q35" i="20"/>
  <c r="Q6" i="20"/>
  <c r="Q30" i="20"/>
  <c r="Q66" i="20"/>
  <c r="Q42" i="20"/>
  <c r="Q33" i="20"/>
  <c r="Q8" i="20"/>
  <c r="Q68" i="20"/>
  <c r="Q61" i="20"/>
  <c r="Q69" i="20"/>
  <c r="Q62" i="20"/>
  <c r="Q58" i="20"/>
  <c r="Q46" i="20"/>
  <c r="R46" i="20" s="1"/>
  <c r="Q38" i="20"/>
  <c r="Q29" i="20"/>
  <c r="R29" i="20" s="1"/>
  <c r="Q57" i="20"/>
  <c r="Q20" i="20"/>
  <c r="R20" i="20" s="1"/>
  <c r="Q22" i="9"/>
  <c r="Q24" i="9"/>
  <c r="Q20" i="9"/>
  <c r="Q43" i="9"/>
  <c r="Q37" i="9"/>
  <c r="Q39" i="9"/>
  <c r="Q42" i="9"/>
  <c r="Q38" i="9"/>
  <c r="Q37" i="18"/>
  <c r="Q40" i="18"/>
  <c r="Q33" i="18"/>
  <c r="Q28" i="18"/>
  <c r="R28" i="18" s="1"/>
  <c r="Q61" i="18"/>
  <c r="Q46" i="18"/>
  <c r="Q23" i="18"/>
  <c r="Q15" i="18"/>
  <c r="Q69" i="18"/>
  <c r="Q6" i="18"/>
  <c r="Q76" i="18"/>
  <c r="Q65" i="18"/>
  <c r="Q57" i="18"/>
  <c r="Q48" i="18"/>
  <c r="R48" i="18" s="1"/>
  <c r="Q42" i="18"/>
  <c r="Q38" i="18"/>
  <c r="Q29" i="18"/>
  <c r="Q24" i="18"/>
  <c r="Q39" i="18"/>
  <c r="Q19" i="18"/>
  <c r="R19" i="18" s="1"/>
  <c r="Q13" i="18"/>
  <c r="Q74" i="18"/>
  <c r="Q47" i="18"/>
  <c r="Q41" i="18"/>
  <c r="Q36" i="18"/>
  <c r="Q56" i="19"/>
  <c r="Q52" i="19"/>
  <c r="Q31" i="19"/>
  <c r="Q60" i="19"/>
  <c r="Q71" i="19"/>
  <c r="Q48" i="19"/>
  <c r="Q72" i="19"/>
  <c r="Q57" i="19"/>
  <c r="Q45" i="19"/>
  <c r="Q41" i="19"/>
  <c r="Q37" i="19"/>
  <c r="Q33" i="19"/>
  <c r="Q29" i="19"/>
  <c r="Q23" i="19"/>
  <c r="R23" i="19" s="1"/>
  <c r="Q18" i="19"/>
  <c r="Q13" i="19"/>
  <c r="R13" i="19" s="1"/>
  <c r="Q50" i="20"/>
  <c r="R50" i="20" s="1"/>
  <c r="Q29" i="9"/>
  <c r="Q28" i="9"/>
  <c r="Q49" i="19"/>
  <c r="Q53" i="19"/>
  <c r="Q70" i="18"/>
  <c r="Q27" i="9"/>
  <c r="Q63" i="18"/>
  <c r="Q55" i="18"/>
  <c r="Q25" i="9"/>
  <c r="Q23" i="9"/>
  <c r="Q43" i="18"/>
  <c r="Q18" i="9"/>
  <c r="Q17" i="9"/>
  <c r="Q15" i="9"/>
  <c r="Q19" i="9"/>
  <c r="Q14" i="20"/>
  <c r="R14" i="20" s="1"/>
  <c r="Q13" i="20"/>
  <c r="R13" i="20" s="1"/>
  <c r="Q12" i="20"/>
  <c r="Q10" i="20"/>
  <c r="R10" i="20" s="1"/>
  <c r="Q11" i="20"/>
  <c r="Q9" i="20"/>
  <c r="R9" i="20" s="1"/>
  <c r="Q11" i="9"/>
  <c r="Q12" i="9"/>
  <c r="Q13" i="9"/>
  <c r="Q14" i="9"/>
  <c r="Q8" i="9"/>
  <c r="Q9" i="9"/>
  <c r="R9" i="9" s="1"/>
  <c r="Q7" i="9"/>
  <c r="Q31" i="20"/>
  <c r="Q14" i="18"/>
  <c r="R16" i="18" s="1"/>
  <c r="Q10" i="18"/>
  <c r="Q9" i="18"/>
  <c r="R9" i="18" s="1"/>
  <c r="Q8" i="18"/>
  <c r="R8" i="18" s="1"/>
  <c r="Q11" i="23"/>
  <c r="Q13" i="23" s="1"/>
  <c r="O23" i="22"/>
  <c r="S11" i="23" s="1"/>
  <c r="Q58" i="19"/>
  <c r="R58" i="19" s="1"/>
  <c r="Q54" i="19"/>
  <c r="R55" i="19" s="1"/>
  <c r="Q50" i="19"/>
  <c r="Q46" i="19"/>
  <c r="Q42" i="19"/>
  <c r="Q38" i="19"/>
  <c r="Q34" i="19"/>
  <c r="Q30" i="19"/>
  <c r="Q24" i="19"/>
  <c r="R27" i="19" s="1"/>
  <c r="Q20" i="19"/>
  <c r="Q14" i="19"/>
  <c r="R15" i="19" s="1"/>
  <c r="Q10" i="19"/>
  <c r="Q6" i="19"/>
  <c r="Q55" i="19"/>
  <c r="Q47" i="19"/>
  <c r="Q39" i="19"/>
  <c r="Q21" i="19"/>
  <c r="Q59" i="19"/>
  <c r="Q51" i="19"/>
  <c r="Q43" i="19"/>
  <c r="Q35" i="19"/>
  <c r="Q11" i="19"/>
  <c r="Q9" i="19"/>
  <c r="Q61" i="19"/>
  <c r="R61" i="19" s="1"/>
  <c r="Q19" i="19"/>
  <c r="K13" i="23"/>
  <c r="M13" i="23"/>
  <c r="O13" i="23"/>
  <c r="J13" i="23"/>
  <c r="N13" i="23"/>
  <c r="L13" i="23"/>
  <c r="T12" i="23"/>
  <c r="P23" i="22"/>
  <c r="T11" i="23" s="1"/>
  <c r="Q5" i="22"/>
  <c r="R5" i="22" s="1"/>
  <c r="Q9" i="22"/>
  <c r="R9" i="22" s="1"/>
  <c r="Q13" i="22"/>
  <c r="R13" i="22" s="1"/>
  <c r="Q17" i="22"/>
  <c r="Q4" i="22"/>
  <c r="Q8" i="22"/>
  <c r="R8" i="22" s="1"/>
  <c r="Q12" i="22"/>
  <c r="R12" i="22" s="1"/>
  <c r="Q16" i="22"/>
  <c r="Q20" i="22"/>
  <c r="R20" i="22" s="1"/>
  <c r="Q6" i="22"/>
  <c r="R6" i="22" s="1"/>
  <c r="Q7" i="22"/>
  <c r="R7" i="22" s="1"/>
  <c r="Q10" i="22"/>
  <c r="R10" i="22" s="1"/>
  <c r="Q11" i="22"/>
  <c r="R11" i="22" s="1"/>
  <c r="Q14" i="22"/>
  <c r="R14" i="22" s="1"/>
  <c r="Q15" i="22"/>
  <c r="R15" i="22" s="1"/>
  <c r="Q18" i="22"/>
  <c r="Q19" i="22"/>
  <c r="R19" i="22" s="1"/>
  <c r="P74" i="20"/>
  <c r="T9" i="23" s="1"/>
  <c r="Q5" i="21"/>
  <c r="Q6" i="21"/>
  <c r="Q7" i="21"/>
  <c r="Q8" i="21"/>
  <c r="Q9" i="21"/>
  <c r="R9" i="21" s="1"/>
  <c r="Q10" i="21"/>
  <c r="R10" i="21" s="1"/>
  <c r="Q11" i="21"/>
  <c r="R11" i="21" s="1"/>
  <c r="Q12" i="21"/>
  <c r="R12" i="21" s="1"/>
  <c r="Q45" i="21"/>
  <c r="Q46" i="21"/>
  <c r="Q47" i="21"/>
  <c r="Q48" i="21"/>
  <c r="Q49" i="21"/>
  <c r="Q50" i="21"/>
  <c r="Q51" i="21"/>
  <c r="R51" i="21" s="1"/>
  <c r="Q52" i="21"/>
  <c r="Q53" i="21"/>
  <c r="Q54" i="21"/>
  <c r="R54" i="21" s="1"/>
  <c r="Q55" i="21"/>
  <c r="Q56" i="21"/>
  <c r="Q57" i="21"/>
  <c r="Q58" i="21"/>
  <c r="Q59" i="21"/>
  <c r="R59" i="21" s="1"/>
  <c r="O74" i="20"/>
  <c r="S9" i="23" s="1"/>
  <c r="Q5" i="20"/>
  <c r="R5" i="20" s="1"/>
  <c r="P76" i="19"/>
  <c r="T7" i="23" s="1"/>
  <c r="Q4" i="19"/>
  <c r="Q5" i="19"/>
  <c r="O76" i="19"/>
  <c r="S7" i="23" s="1"/>
  <c r="Q5" i="18"/>
  <c r="R12" i="19" l="1"/>
  <c r="R39" i="9"/>
  <c r="R23" i="9"/>
  <c r="R45" i="20"/>
  <c r="R58" i="20"/>
  <c r="R56" i="20"/>
  <c r="R42" i="20"/>
  <c r="R53" i="21"/>
  <c r="R53" i="19"/>
  <c r="R30" i="18"/>
  <c r="R48" i="20"/>
  <c r="R53" i="20"/>
  <c r="R31" i="20"/>
  <c r="R12" i="20"/>
  <c r="R22" i="19"/>
  <c r="R50" i="21"/>
  <c r="R73" i="19"/>
  <c r="R18" i="19"/>
  <c r="R13" i="18"/>
  <c r="R33" i="19"/>
  <c r="R58" i="21"/>
  <c r="R35" i="20"/>
  <c r="R62" i="20"/>
  <c r="R66" i="20"/>
  <c r="R65" i="18"/>
  <c r="R47" i="18"/>
  <c r="R30" i="9"/>
  <c r="R8" i="21"/>
  <c r="R58" i="18"/>
  <c r="R57" i="19"/>
  <c r="R6" i="18"/>
  <c r="R44" i="18"/>
  <c r="R18" i="22"/>
  <c r="R23" i="22" s="1"/>
  <c r="R71" i="20"/>
  <c r="R8" i="20"/>
  <c r="R44" i="9"/>
  <c r="R27" i="18"/>
  <c r="R15" i="21"/>
  <c r="R30" i="19"/>
  <c r="R68" i="18"/>
  <c r="R21" i="18"/>
  <c r="R43" i="19"/>
  <c r="R17" i="9"/>
  <c r="R48" i="21"/>
  <c r="R72" i="18"/>
  <c r="R47" i="19"/>
  <c r="R11" i="18"/>
  <c r="R76" i="18"/>
  <c r="M16" i="23"/>
  <c r="R34" i="18"/>
  <c r="R60" i="19"/>
  <c r="R6" i="19"/>
  <c r="R27" i="9"/>
  <c r="R8" i="9"/>
  <c r="R56" i="21"/>
  <c r="R36" i="18"/>
  <c r="M17" i="23"/>
  <c r="R20" i="9"/>
  <c r="M18" i="23"/>
  <c r="R10" i="19"/>
  <c r="R13" i="9"/>
  <c r="U12" i="23"/>
  <c r="H9" i="23"/>
  <c r="U9" i="23"/>
  <c r="U10" i="23"/>
  <c r="U11" i="23"/>
  <c r="U7" i="23"/>
  <c r="U6" i="23"/>
  <c r="E13" i="23"/>
  <c r="M14" i="23"/>
  <c r="J14" i="23"/>
  <c r="Q23" i="22"/>
  <c r="Q4" i="21"/>
  <c r="Q63" i="21" s="1"/>
  <c r="Q4" i="20"/>
  <c r="Q74" i="20" s="1"/>
  <c r="Q76" i="19"/>
  <c r="Q4" i="18"/>
  <c r="Q80" i="18" s="1"/>
  <c r="Q5" i="9"/>
  <c r="R6" i="9" s="1"/>
  <c r="P47" i="9"/>
  <c r="T8" i="23" s="1"/>
  <c r="T13" i="23" s="1"/>
  <c r="D47" i="9"/>
  <c r="R74" i="20" l="1"/>
  <c r="R63" i="21"/>
  <c r="R80" i="18"/>
  <c r="R76" i="19"/>
  <c r="M19" i="23"/>
  <c r="R47" i="9"/>
  <c r="D8" i="23"/>
  <c r="G8" i="23" s="1"/>
  <c r="G13" i="23" s="1"/>
  <c r="D48" i="9"/>
  <c r="O47" i="9"/>
  <c r="S8" i="23" s="1"/>
  <c r="D13" i="23" l="1"/>
  <c r="H13" i="23" s="1"/>
  <c r="H8" i="23"/>
  <c r="Q47" i="9"/>
  <c r="S13" i="23"/>
  <c r="U8" i="23"/>
  <c r="U13" i="23" s="1"/>
  <c r="D14" i="23" l="1"/>
</calcChain>
</file>

<file path=xl/sharedStrings.xml><?xml version="1.0" encoding="utf-8"?>
<sst xmlns="http://schemas.openxmlformats.org/spreadsheetml/2006/main" count="1186" uniqueCount="526">
  <si>
    <t>KEJORA</t>
  </si>
  <si>
    <t>Jumlah Yuran 
Keseluruhan</t>
  </si>
  <si>
    <t>PESERTA (KUMPULAN)</t>
  </si>
  <si>
    <t>Hari 1</t>
  </si>
  <si>
    <t>Hari 2</t>
  </si>
  <si>
    <t>Hari 3</t>
  </si>
  <si>
    <t>%</t>
  </si>
  <si>
    <t>Bil.</t>
  </si>
  <si>
    <t>Nama Organisasi</t>
  </si>
  <si>
    <t>Peserta</t>
  </si>
  <si>
    <t>Pemerhati</t>
  </si>
  <si>
    <t>Sektor</t>
  </si>
  <si>
    <t xml:space="preserve">JUMLAH </t>
  </si>
  <si>
    <t>Nama Kumpulan</t>
  </si>
  <si>
    <t>Jumlah</t>
  </si>
  <si>
    <t>Bil. Kump</t>
  </si>
  <si>
    <t>Dinner Pax</t>
  </si>
  <si>
    <t>Yuran (RM550/ pax/day)</t>
  </si>
  <si>
    <t>Yuran Malam Anugerah (RM200/ pax)</t>
  </si>
  <si>
    <t>RENAISSANCE</t>
  </si>
  <si>
    <t>MOMENTO</t>
  </si>
  <si>
    <t>SUPERSONIC</t>
  </si>
  <si>
    <t>FINESSE</t>
  </si>
  <si>
    <t>MN/ BR/ PKS/ K</t>
  </si>
  <si>
    <t>HONG LEONG YAMAHA MOTOR SDN. BHD.</t>
  </si>
  <si>
    <t>INOKOM CORPORATION SDN BHD</t>
  </si>
  <si>
    <t>PERUSAHAAN OTOMOBIL NASIONAL SDN. BHD. (PROTON)</t>
  </si>
  <si>
    <t>PETRONAS CHEMICALS LDPE SDN. BHD.</t>
  </si>
  <si>
    <t>PETRONAS GAS BERHAD</t>
  </si>
  <si>
    <t>PROTON TANJUNG MALIM SDN BHD</t>
  </si>
  <si>
    <t>SPYDER</t>
  </si>
  <si>
    <t>MY INSPIRA</t>
  </si>
  <si>
    <t>DQ</t>
  </si>
  <si>
    <t>CHIMAERA</t>
  </si>
  <si>
    <t>EFFECT</t>
  </si>
  <si>
    <t>MOLECULES</t>
  </si>
  <si>
    <t>ARROW</t>
  </si>
  <si>
    <t>HOSPITAL TAMPIN</t>
  </si>
  <si>
    <t>INSTITUT PENYELIDIKAN DAN KEMAJUAN PERTANIAN MALAYSIA (MARDI)</t>
  </si>
  <si>
    <t>KEMENTERIAN PERTAHANAN MALAYSIA (MINDEF)</t>
  </si>
  <si>
    <t>LEMBAGA TABUNG HAJI NEGERI KELANTAN</t>
  </si>
  <si>
    <t>PERBADANAN PUTRAJAYA</t>
  </si>
  <si>
    <t>PERTUBUHAN KESELAMATAN SOSIAL (PERKESO)</t>
  </si>
  <si>
    <t>POLITEKNIK SEBERANG PERAI</t>
  </si>
  <si>
    <t>UNIVERSITI MALAYSIA TERENGGANU (UMT)</t>
  </si>
  <si>
    <t>UNIVERSITI TEKNIKAL MALAYSIA MELAKA (UTeM)</t>
  </si>
  <si>
    <t>UNIVERSITI TEKNOLOGI MARA (UiTM) CAWANGAN KELANTAN</t>
  </si>
  <si>
    <t>UNIVERSITI TEKNOLOGI MARA (UiTM) PULAU PINANG</t>
  </si>
  <si>
    <t>PERMATA</t>
  </si>
  <si>
    <t>PROTECH</t>
  </si>
  <si>
    <t>TECTONA</t>
  </si>
  <si>
    <t>MEDIXIN</t>
  </si>
  <si>
    <t>DEWAN BANDARAYA KUCHING UTARA (DBKU)</t>
  </si>
  <si>
    <t>MAJLIS PERBANDARAN AMPANG JAYA (MPAJ)</t>
  </si>
  <si>
    <t>PEJABAT SETIAUSAHA KERAJAAN NEGERI SELANGOR</t>
  </si>
  <si>
    <t>HIKMAH</t>
  </si>
  <si>
    <t>CATALYZER</t>
  </si>
  <si>
    <t>Sektor / Kategori</t>
  </si>
  <si>
    <t>PESERTA (KUMPULAN) / PEMERHATI</t>
  </si>
  <si>
    <t>MAJLIS DAERAH SABAK BERNAM (MDSB)</t>
  </si>
  <si>
    <t>Jum.</t>
  </si>
  <si>
    <t>Bil. Pax Malam Anugerah</t>
  </si>
  <si>
    <t>RINGKASAN APIC 2018</t>
  </si>
  <si>
    <t>PETRONAS CHEMICALS MTBE SDN. BHD</t>
  </si>
  <si>
    <t>MALAYSIAN REFINING COMPANY SDN. BHD.</t>
  </si>
  <si>
    <t>PETRONAS CHEMICALS METHANOL SDN. BHD.</t>
  </si>
  <si>
    <t>PETRONAS CHEMICALS MTBE SDN. BHD.</t>
  </si>
  <si>
    <t>PETRONAS DAGANGAN BERHAD</t>
  </si>
  <si>
    <t>MOTOSIKAL DAN ENJIN NASIONAL SDN. BHD. (MODENAS)</t>
  </si>
  <si>
    <t>VALE MALAYSIA MINERALS</t>
  </si>
  <si>
    <t>PETRONAS PENAPISAN (TERENGGANU) SDN. BHD.</t>
  </si>
  <si>
    <t>PETRONAS CHEMICALS DERIVATIVES SDN. BHD.</t>
  </si>
  <si>
    <t>PURECIRCLE SDN. BHD.</t>
  </si>
  <si>
    <t>PERODUA SALES SDN. BHD.</t>
  </si>
  <si>
    <t>HICOM TECK SEE PERKILANGAN (M) SDN. BHD.</t>
  </si>
  <si>
    <t>NIPPON WIPER BLADE</t>
  </si>
  <si>
    <t>KULIM (MALAYSIA) SDN. BHD.</t>
  </si>
  <si>
    <t>HICOM AUTOMOTIVE MANUFACTURERS MALAYSIA SDN BHD</t>
  </si>
  <si>
    <t>PETRONAS CHEMICALS AMMONIA SDN BHD</t>
  </si>
  <si>
    <t>UDA HOLDINGS BERHAD</t>
  </si>
  <si>
    <t>IOI ACIDCHEM SDN BHD</t>
  </si>
  <si>
    <t>MALAYSIAN NPK FERTILIZER SDN BHD</t>
  </si>
  <si>
    <t>CTRM AEROCOMPOSITES SDN. BHD.</t>
  </si>
  <si>
    <t>CIBA VISION JOHOR SDN. BHD.</t>
  </si>
  <si>
    <t>INSTRUMENTS TECHNOLOGY JOHOR SDN. BHD.</t>
  </si>
  <si>
    <t>BE.LIVE</t>
  </si>
  <si>
    <t>HSEF</t>
  </si>
  <si>
    <t xml:space="preserve">GAS BUSTER </t>
  </si>
  <si>
    <t>THE OPTIMUS</t>
  </si>
  <si>
    <t>THE M.A.D. TEAM</t>
  </si>
  <si>
    <t>CLASH OF LPG</t>
  </si>
  <si>
    <t>Q-TEAM</t>
  </si>
  <si>
    <t>GILA GOLD</t>
  </si>
  <si>
    <t>BORD</t>
  </si>
  <si>
    <t>LABYRINTH</t>
  </si>
  <si>
    <t>D'GEAR</t>
  </si>
  <si>
    <t>ERAT SEPAKAT</t>
  </si>
  <si>
    <t>DISTRIBUTION KING</t>
  </si>
  <si>
    <t>BLUE FLAME</t>
  </si>
  <si>
    <t>SWETA</t>
  </si>
  <si>
    <t>MOTIF</t>
  </si>
  <si>
    <t>TITANIUM</t>
  </si>
  <si>
    <t>I'CARE</t>
  </si>
  <si>
    <t>RAPTOR 2</t>
  </si>
  <si>
    <t>T-REX8</t>
  </si>
  <si>
    <t>GPRS</t>
  </si>
  <si>
    <t>LC-EA TEAM</t>
  </si>
  <si>
    <t>MY-INNOTECH</t>
  </si>
  <si>
    <t>THE BATTERY</t>
  </si>
  <si>
    <t>THE ENGINEERS</t>
  </si>
  <si>
    <t>GB5</t>
  </si>
  <si>
    <t>DSS PRO</t>
  </si>
  <si>
    <t>PI</t>
  </si>
  <si>
    <t>D'SOLUTION</t>
  </si>
  <si>
    <t>TEAM ABC</t>
  </si>
  <si>
    <t>PRO TECH</t>
  </si>
  <si>
    <t>FORCES</t>
  </si>
  <si>
    <t>REVOLUSI</t>
  </si>
  <si>
    <t>BILAH</t>
  </si>
  <si>
    <t>eyeNsee</t>
  </si>
  <si>
    <t>GESET</t>
  </si>
  <si>
    <t>AFFINITY</t>
  </si>
  <si>
    <t>HA PRO</t>
  </si>
  <si>
    <t>TECHLAB</t>
  </si>
  <si>
    <t>TSD TEAM</t>
  </si>
  <si>
    <t>REFINERY OF THE FUTURE (ROTF)</t>
  </si>
  <si>
    <t>RYUGA</t>
  </si>
  <si>
    <t>ANARAIZA</t>
  </si>
  <si>
    <t>METEOR</t>
  </si>
  <si>
    <t>THE SHIELD</t>
  </si>
  <si>
    <t>CHILLAX</t>
  </si>
  <si>
    <t>BERSATU</t>
  </si>
  <si>
    <t>THE INVERTER TEAM</t>
  </si>
  <si>
    <t>QME</t>
  </si>
  <si>
    <t>INNOTECH</t>
  </si>
  <si>
    <t>INNERSAVE</t>
  </si>
  <si>
    <t>PAINT INSCRIPTION</t>
  </si>
  <si>
    <t>MY LULUS</t>
  </si>
  <si>
    <t>THE MACHINIST</t>
  </si>
  <si>
    <t>ROTATUNED</t>
  </si>
  <si>
    <t>GOLDEN PHOENIX</t>
  </si>
  <si>
    <t>THE CAPTIVATORS</t>
  </si>
  <si>
    <t>DECLOGGANT</t>
  </si>
  <si>
    <t>ALCOA</t>
  </si>
  <si>
    <t>KPJ IPOH SPECIALIST HOSPITAL</t>
  </si>
  <si>
    <t>RAPID RAIL SDN. BHD.</t>
  </si>
  <si>
    <t>MALAYSIA AIRPORTS HOLDINGS BERHAD (MAHB)</t>
  </si>
  <si>
    <t>PUSPAKOM SDN. BHD.</t>
  </si>
  <si>
    <t>POS AVIATION SDN. BHD.</t>
  </si>
  <si>
    <t>PROTON EDAR SDN. BHD.</t>
  </si>
  <si>
    <t>SPIRIT AEROSYSTEMS SDN. BHD.</t>
  </si>
  <si>
    <t>TELEKOM MALAYSIA BERHAD</t>
  </si>
  <si>
    <t>BRAHIM'S SATS FOOD SERVICES SDN. BHD.</t>
  </si>
  <si>
    <t>POS MALAYSIA BERHAD</t>
  </si>
  <si>
    <t>AMPANG PUTERI SPECIALIST HOSPITAL SDN. BHD.</t>
  </si>
  <si>
    <t>LEMBAGA TABUNG HAJI NEGERI TERENGGANU</t>
  </si>
  <si>
    <t>PUSPAKOM SDN BHD</t>
  </si>
  <si>
    <t>ALAM FLORA SDN BHD</t>
  </si>
  <si>
    <t>UDA  HOLDINGS BERHAD</t>
  </si>
  <si>
    <t>POS AVIATION SDN BHD</t>
  </si>
  <si>
    <t>PROJEK LEBUHRAYA USAHASAMA BERHAD (PLUS)</t>
  </si>
  <si>
    <t>TAIPING MEDICAL CENTRE</t>
  </si>
  <si>
    <t>KPJ SELANGOR SPECIALIST HOSPITAL</t>
  </si>
  <si>
    <t>SIME DARBY PLANTATION BERHAD</t>
  </si>
  <si>
    <t>PUSPAKOM SDN. BHD. CAWANGAN SANDAKAN</t>
  </si>
  <si>
    <t>JOHOR LAND BERHAD</t>
  </si>
  <si>
    <t>PUSPAKOM SDN. BHD. CAWANGAN SARAWAK</t>
  </si>
  <si>
    <t>BINTULU PORT HOLDINGS BERHAD</t>
  </si>
  <si>
    <t>TELEKOM MALAYSIA BERHAD NMO SABAH</t>
  </si>
  <si>
    <t>SENAI DESARU EXPRESSWAY BERHAD</t>
  </si>
  <si>
    <t>KPJ PUTERI SPECIALIST HOSPITAL</t>
  </si>
  <si>
    <t>QUEEN BEES</t>
  </si>
  <si>
    <t>AGL EXECUTOR 2</t>
  </si>
  <si>
    <t>TEAM ROLL 'N' STOCK</t>
  </si>
  <si>
    <t>B-FIT</t>
  </si>
  <si>
    <t>MOONSTAR</t>
  </si>
  <si>
    <t>COMBINATION</t>
  </si>
  <si>
    <t>PROTAR</t>
  </si>
  <si>
    <t>THE BLEX</t>
  </si>
  <si>
    <t>ULTIMATE 5</t>
  </si>
  <si>
    <t>SIGMA</t>
  </si>
  <si>
    <t>HANDS</t>
  </si>
  <si>
    <t>MEJORA</t>
  </si>
  <si>
    <t>LANG MERAH</t>
  </si>
  <si>
    <t>GLAZING</t>
  </si>
  <si>
    <t>Q</t>
  </si>
  <si>
    <t>CHIKARA</t>
  </si>
  <si>
    <t>UNITE TEAM</t>
  </si>
  <si>
    <t>SMART-TECHNO</t>
  </si>
  <si>
    <t>AGL EXECUTOR 1</t>
  </si>
  <si>
    <t>SKY SHOPPE CREW</t>
  </si>
  <si>
    <t>RODA</t>
  </si>
  <si>
    <t>ACTION TARGET II</t>
  </si>
  <si>
    <t>BTM</t>
  </si>
  <si>
    <t>P3iT</t>
  </si>
  <si>
    <t>ROYALE NATURE</t>
  </si>
  <si>
    <t>TRANSFORMASI TERENGGANU LENING</t>
  </si>
  <si>
    <t>SYNERGY</t>
  </si>
  <si>
    <t>ADVANCE THINKER</t>
  </si>
  <si>
    <t>STRIVE</t>
  </si>
  <si>
    <t>LINE CLEAR</t>
  </si>
  <si>
    <t>B’CAPELLA</t>
  </si>
  <si>
    <t>THE WEIRDOS</t>
  </si>
  <si>
    <t>PANJI</t>
  </si>
  <si>
    <t>AMARYLLIS</t>
  </si>
  <si>
    <t>THE TURTLE RANGERS</t>
  </si>
  <si>
    <t>ADRENALIN</t>
  </si>
  <si>
    <t>MEKAR</t>
  </si>
  <si>
    <t>RHIMAU SELATAN</t>
  </si>
  <si>
    <t>PRESTIGE 5</t>
  </si>
  <si>
    <t>VALOR</t>
  </si>
  <si>
    <t>RESOLUTION</t>
  </si>
  <si>
    <t>EVOLUSI ONE</t>
  </si>
  <si>
    <t>NURSE EVO</t>
  </si>
  <si>
    <t>MAGNIFICIENT 5</t>
  </si>
  <si>
    <t>Q PORTFOLIO</t>
  </si>
  <si>
    <t>QUAKE 2</t>
  </si>
  <si>
    <t>BORNEO MUD MADNESS</t>
  </si>
  <si>
    <t>OPTIMUS Q</t>
  </si>
  <si>
    <t>WARMKAZE</t>
  </si>
  <si>
    <t>TELUPID PASS-PASS</t>
  </si>
  <si>
    <t>KIREI</t>
  </si>
  <si>
    <t>TELSCAN</t>
  </si>
  <si>
    <t>GUTSY</t>
  </si>
  <si>
    <t>PIXEL</t>
  </si>
  <si>
    <t>SEA HORSE</t>
  </si>
  <si>
    <t>PROKARISMA JUNIORR</t>
  </si>
  <si>
    <t>PERMATA SELATAN</t>
  </si>
  <si>
    <t>QALOZ</t>
  </si>
  <si>
    <t>FANTASTIC 4</t>
  </si>
  <si>
    <t>SMART</t>
  </si>
  <si>
    <t>DITTA</t>
  </si>
  <si>
    <t>ORIGINAL CREATION</t>
  </si>
  <si>
    <t>SOUTHERN TIGER</t>
  </si>
  <si>
    <t>CNZ JOHOR TIMUR</t>
  </si>
  <si>
    <t>SALUTICA ALLIED SOLUTIONS SDN. BHD.</t>
  </si>
  <si>
    <t>DENSO (M) SDN. BHD.</t>
  </si>
  <si>
    <t>SHAMAWAR ELEKTRIKA (M) SDN. BHD.</t>
  </si>
  <si>
    <t>AMKOR TECHNOLOGY MALAYSIA SDN. BHD.</t>
  </si>
  <si>
    <t xml:space="preserve">BI TECHNOLOGIES CORPORATION SDN BHD </t>
  </si>
  <si>
    <t>SANMINA-SCI SYSTEMS (M) SDN BHD</t>
  </si>
  <si>
    <t>FINISAR MALAYSIA SDN BHD</t>
  </si>
  <si>
    <t>ROBERT BOSCH (M) SDN BHD</t>
  </si>
  <si>
    <t>PANASONIC INDUSTRIAL DEVICES MALAYSIA SDN. BHD.</t>
  </si>
  <si>
    <t>STMICROELECTRONICS SDN. BHD.</t>
  </si>
  <si>
    <t>INFINEON TECHNOLOGIES MALAYSIA SDN. BHD.</t>
  </si>
  <si>
    <t>FUJITSU COMPONENTS MALAYSIA SDN. BHD.</t>
  </si>
  <si>
    <t>PANASONIC SYSTEM NETWORKS MALAYSIA SDN. BHD.</t>
  </si>
  <si>
    <t>PANASONIC AVC NETWORKS JOHOR MALAYSIA SDN. BHD.</t>
  </si>
  <si>
    <t>PIONEER TECHNOLOGY MALAYSIA SDN. BHD.</t>
  </si>
  <si>
    <t>PANASONIC APPLIANCES AIR-CONDITIONING MALAYSIA SDN BHD</t>
  </si>
  <si>
    <t>SUPERB GUARD</t>
  </si>
  <si>
    <t>SUPREME PHENOLS</t>
  </si>
  <si>
    <t>SPHERE 1.0</t>
  </si>
  <si>
    <t>ONE LOGISTIC</t>
  </si>
  <si>
    <t>CHALLENGER</t>
  </si>
  <si>
    <t>TORNADO</t>
  </si>
  <si>
    <t>MY TEAM</t>
  </si>
  <si>
    <t>Q-CSI</t>
  </si>
  <si>
    <t>MAX-Q</t>
  </si>
  <si>
    <t>REPAIR BUSTER</t>
  </si>
  <si>
    <t>MAT GAVER REBORN</t>
  </si>
  <si>
    <t>THE B.BOT</t>
  </si>
  <si>
    <t>MUSE</t>
  </si>
  <si>
    <t>ALPHA</t>
  </si>
  <si>
    <t>APX RANGERS</t>
  </si>
  <si>
    <t xml:space="preserve">TRANS - 7 </t>
  </si>
  <si>
    <t>SUKSES MELALUI TEAMWORK</t>
  </si>
  <si>
    <t>JAWS</t>
  </si>
  <si>
    <t>DRC GLADIATORS</t>
  </si>
  <si>
    <t>PLD FIRST VISION</t>
  </si>
  <si>
    <t>DESIRE</t>
  </si>
  <si>
    <t>EXCELLENCE</t>
  </si>
  <si>
    <t>SENS GEN II</t>
  </si>
  <si>
    <t>BANZAI</t>
  </si>
  <si>
    <t>THE TRILL</t>
  </si>
  <si>
    <t>MEGA FORCE</t>
  </si>
  <si>
    <t>IDEOLOGY</t>
  </si>
  <si>
    <t>KEISHA</t>
  </si>
  <si>
    <t>H.A.I TEAM</t>
  </si>
  <si>
    <t>FAST2U</t>
  </si>
  <si>
    <t>MCD WING</t>
  </si>
  <si>
    <t>HOSPITAL UNIVERSITI SAINS MALAYSIA (HUSM)</t>
  </si>
  <si>
    <t>UNIVERSITI KEBANGSAAN MALAYSIA (UKM)</t>
  </si>
  <si>
    <t>UNIVERSITI MALAYSIA KELANTAN (UMK)</t>
  </si>
  <si>
    <t>PUSAT PERUBATAN UKM, HOSPITAL CANSELOR TUANKU MUHRIZ</t>
  </si>
  <si>
    <t>PUSAT PERUBATAN UNIVERSITI MALAYA (PPUM)</t>
  </si>
  <si>
    <t>UNIVERSITI PUTRA MALAYSIA (UPM)</t>
  </si>
  <si>
    <t>INSTITUT LATIHAN PERINDUSTRIAN (ILP) PEDAS</t>
  </si>
  <si>
    <t xml:space="preserve">PEJABAT KESIHATAN DAERAH KOTA BHARU </t>
  </si>
  <si>
    <t>MAJLIS PERBANDARAN KUANTAN</t>
  </si>
  <si>
    <t>JABATAN KEMAJUAN MASYARAKAT (KEMAS)</t>
  </si>
  <si>
    <t>PERPUSTAKAAN TUN SERI LANANG, UKM</t>
  </si>
  <si>
    <t>PUSAT KESIHATAN UITM SHAH ALAM</t>
  </si>
  <si>
    <t>JABATAN PENJARA MALAYSIA PENJARA TAWAU</t>
  </si>
  <si>
    <t>JABATAN BENDAHARI UNIVERSITI MALAYSIA SABAH</t>
  </si>
  <si>
    <t>INSTITUT PENYELIDIKAN MARIN BORNEO UNIVERSITI MALAYSIA SABAH</t>
  </si>
  <si>
    <t>SK PEKAN DUA RANAU</t>
  </si>
  <si>
    <t>JABATAN PENGANGKUTAN JALAN NEGERI SABAH CAWANGAN KUDAT</t>
  </si>
  <si>
    <t>PEJABAT PENDIDIKAN DAERAH PADAWAN</t>
  </si>
  <si>
    <t>AKADEMI BOMBA DAN PENYELAMAT MALAYSIA WILAYAH SARAWAK</t>
  </si>
  <si>
    <t>JABATAN PENGANGKUTAN JALAN NEGERI SABAH CAWANGAN SANDAKAN</t>
  </si>
  <si>
    <t>JABATAN IMIGRESEN MALAYSIA NEGERI JOHOR</t>
  </si>
  <si>
    <t>PERPUSTAKAAN TUN ABDUL RAZAK UiTM SHAH ALAM</t>
  </si>
  <si>
    <t>UNIVERSITI TUN HUSSEIN ONN MALAYSIA</t>
  </si>
  <si>
    <t>LEMBAGA TABUNG HAJI NEGERI JOHOR</t>
  </si>
  <si>
    <t>BEYOND REHAB</t>
  </si>
  <si>
    <t>GO GREEN</t>
  </si>
  <si>
    <t>GO-SAVE</t>
  </si>
  <si>
    <t>AS INNOVATION</t>
  </si>
  <si>
    <t>CHARGE V3</t>
  </si>
  <si>
    <t>ADHOC</t>
  </si>
  <si>
    <t>KIK MISSION</t>
  </si>
  <si>
    <t>WAGHIH</t>
  </si>
  <si>
    <t>BENUACIPTA</t>
  </si>
  <si>
    <t>METAMORPHOSIS</t>
  </si>
  <si>
    <t>MEDISTORM</t>
  </si>
  <si>
    <t>TRANSPARENT</t>
  </si>
  <si>
    <t>SMART UAV</t>
  </si>
  <si>
    <t>I-MEX UPM</t>
  </si>
  <si>
    <t>TECHITEZ</t>
  </si>
  <si>
    <t>IDEA</t>
  </si>
  <si>
    <t>EXABYTES</t>
  </si>
  <si>
    <t>LEEN KOMPOS</t>
  </si>
  <si>
    <t>EAGLE 3</t>
  </si>
  <si>
    <t>IM-VATIVE</t>
  </si>
  <si>
    <t>I4LEARN</t>
  </si>
  <si>
    <t>UK'S GLOBAL</t>
  </si>
  <si>
    <t>VELOCITY</t>
  </si>
  <si>
    <t>SHINE CREATIVE DIGITAL (SCD)</t>
  </si>
  <si>
    <t>BLAZE</t>
  </si>
  <si>
    <t>CEREBROHUB</t>
  </si>
  <si>
    <t>QTARA</t>
  </si>
  <si>
    <t>KIK SAVE</t>
  </si>
  <si>
    <t>FASTRAIT</t>
  </si>
  <si>
    <t xml:space="preserve">ELECTRON </t>
  </si>
  <si>
    <t>ENERGY</t>
  </si>
  <si>
    <t>KRISTAL</t>
  </si>
  <si>
    <t>INTELOPE</t>
  </si>
  <si>
    <t>THE +VE</t>
  </si>
  <si>
    <t>KIK WARISAN</t>
  </si>
  <si>
    <t>AL-ZABIHAH</t>
  </si>
  <si>
    <t>EVOQUE</t>
  </si>
  <si>
    <t xml:space="preserve">TERRAPENG </t>
  </si>
  <si>
    <t>OPTIMIS</t>
  </si>
  <si>
    <t>PARADIGMA</t>
  </si>
  <si>
    <t>KRUSTASI</t>
  </si>
  <si>
    <t>TONINIPOT</t>
  </si>
  <si>
    <t>GREEN RANGERS</t>
  </si>
  <si>
    <t>TRINGGUS</t>
  </si>
  <si>
    <t>3K ZUNO</t>
  </si>
  <si>
    <t>ACADEMIA</t>
  </si>
  <si>
    <t>KIKERS</t>
  </si>
  <si>
    <t>I-CLIQUE</t>
  </si>
  <si>
    <t>MOSFET</t>
  </si>
  <si>
    <t>MUTIARA</t>
  </si>
  <si>
    <t>MAHKOTA</t>
  </si>
  <si>
    <t>UNIVERSITI TUN HUSSEIN ONN MALAYSIA, PUSAT KESIHATAN UNIVERSITI</t>
  </si>
  <si>
    <t>UNIVERSITI TEKNOLOGI MARA (UiTM) CAWANGAN SARAWAK</t>
  </si>
  <si>
    <t>MAJLIS AGAMA ISLAM NEGERI SEMBILAN (MAINS)</t>
  </si>
  <si>
    <t>MAJLIS PERBANDARAN KAJANG</t>
  </si>
  <si>
    <t>MAJLIS PERBANDARAN KLANG</t>
  </si>
  <si>
    <t>MAJLIS PERBANDARAN SUBANG JAYA (MPSJ)</t>
  </si>
  <si>
    <t>LEMBAGA KEMAJUAN TERENGGANU TENGAH (KETENGAH)</t>
  </si>
  <si>
    <t>JABATAN KEHAKIMAN SYARIAH SELANGOR (JAKESS)</t>
  </si>
  <si>
    <t>LEMBAGA ZAKAT SELANGOR</t>
  </si>
  <si>
    <t>MAJLIS PERBANDARAN DUNGUN</t>
  </si>
  <si>
    <t>MAJLIS PERBANDARAN PASIR GUDANG</t>
  </si>
  <si>
    <t>JABATAN KEHAKIMAN SYARIAH NEGERI TERENGGANU</t>
  </si>
  <si>
    <t>LEMBAGA PERUMAHAN DAN HARTANAH SELANGOR</t>
  </si>
  <si>
    <t>MAJLIS PERBANDARAN SUNGAI PETANI</t>
  </si>
  <si>
    <t>JABATAN KEHAKIMAN SYARIAH NEGERI KEDAH</t>
  </si>
  <si>
    <t>MAJLIS PERBANDARAN BENTONG</t>
  </si>
  <si>
    <t>MAJLIS PERBANDARAN KULIM KEDAH</t>
  </si>
  <si>
    <t>JABATAN PERBENDAHARAAN NEGERI SARAWAK (IBU PEJABAT)</t>
  </si>
  <si>
    <t>JABATAN TANAH DAN SURVEI SARAWAK BAHAGIAN BETONG</t>
  </si>
  <si>
    <t>JABATAN TANAH DAN SURVEI SARAWAK BAHAGIAN KUCHING</t>
  </si>
  <si>
    <t>JABATAN KEHAKIMAN SYARIAH NEGERI PULAU PINANG</t>
  </si>
  <si>
    <t>PERBADANAN KEMAJUAN PERUSAHAAN KAYU SARAWAK (PUSAKA)</t>
  </si>
  <si>
    <t>PERPUSTAKAAN NEGERI SABAH CAWANGAN PAPAR</t>
  </si>
  <si>
    <t>MAJLIS PERBANDARAN SELAYANG</t>
  </si>
  <si>
    <t>MAJLIS PERBANDARAN PORT DICKSON</t>
  </si>
  <si>
    <t>MAJLIS DAERAH TANGKAK</t>
  </si>
  <si>
    <t>TRANSFORM</t>
  </si>
  <si>
    <t>DOUBLE IMPACT</t>
  </si>
  <si>
    <t>KHP REVOLUSI</t>
  </si>
  <si>
    <t>GISSPEED</t>
  </si>
  <si>
    <t>PADPARADSCHA</t>
  </si>
  <si>
    <t>D'PLANNERS</t>
  </si>
  <si>
    <t>SPECTRA</t>
  </si>
  <si>
    <t>D-BLAST</t>
  </si>
  <si>
    <t>TULIP</t>
  </si>
  <si>
    <t>QR3</t>
  </si>
  <si>
    <t>BEYOND BOUNDARIES</t>
  </si>
  <si>
    <t>MUMTAZ</t>
  </si>
  <si>
    <t>I-THINK</t>
  </si>
  <si>
    <t>TOP STAGE</t>
  </si>
  <si>
    <t>AN-NAJWAN</t>
  </si>
  <si>
    <t>MAGNIFICENT</t>
  </si>
  <si>
    <t>SHORI</t>
  </si>
  <si>
    <t>INSIGHT INSPIRED</t>
  </si>
  <si>
    <t>Ynot@MDSB</t>
  </si>
  <si>
    <t>TANGGAM</t>
  </si>
  <si>
    <t>HYDRANGEA</t>
  </si>
  <si>
    <t>COMRADE</t>
  </si>
  <si>
    <t>#ILOVEMYJOB</t>
  </si>
  <si>
    <t>ZERO X</t>
  </si>
  <si>
    <t>J-FORCE</t>
  </si>
  <si>
    <t>DO IT 3</t>
  </si>
  <si>
    <t>SMART WAVE</t>
  </si>
  <si>
    <t>MCRC</t>
  </si>
  <si>
    <t>AXIS PARADOX</t>
  </si>
  <si>
    <t>SASSOKU-TECH</t>
  </si>
  <si>
    <t>ASTOUND</t>
  </si>
  <si>
    <t>ENF13</t>
  </si>
  <si>
    <t>D'COUNT 10</t>
  </si>
  <si>
    <t>AVASI</t>
  </si>
  <si>
    <t>INFOWAVE</t>
  </si>
  <si>
    <t>IMTENG</t>
  </si>
  <si>
    <t xml:space="preserve">BANGUNAN </t>
  </si>
  <si>
    <t>EMCO</t>
  </si>
  <si>
    <t>SAPPHIRE</t>
  </si>
  <si>
    <t>PERDANA</t>
  </si>
  <si>
    <t>LEGENDARY</t>
  </si>
  <si>
    <t>TANGAN MEKANIK</t>
  </si>
  <si>
    <t>EX7</t>
  </si>
  <si>
    <t>ELITE</t>
  </si>
  <si>
    <t>THOIFAH 2.0</t>
  </si>
  <si>
    <t>CROC WARRIOR</t>
  </si>
  <si>
    <t>THE APPRENTICE</t>
  </si>
  <si>
    <t>FANTASTIC 2</t>
  </si>
  <si>
    <t>TURBO SE</t>
  </si>
  <si>
    <t>VALUABLE</t>
  </si>
  <si>
    <t>LEMBAGA KEMAJUAN JOHOR TENGGARA (KEJORA)</t>
  </si>
  <si>
    <t>MAJLIS BANDARAYA JOHOR BAHRU (MBJB)</t>
  </si>
  <si>
    <t>MAJLIS BANDARAYA SHAH ALAM (MBSA)</t>
  </si>
  <si>
    <t>MAJLIS DAERAH HULU SELANGOR (MDHS)</t>
  </si>
  <si>
    <t>PUSTAKA NEGERI SARAWAK</t>
  </si>
  <si>
    <t>LEX LEGIS (QE/5S)</t>
  </si>
  <si>
    <t>RECO (QE/5S)</t>
  </si>
  <si>
    <t>FIVE'O (QE/5S)</t>
  </si>
  <si>
    <t>LIBVIRTUAL (QE/5S)</t>
  </si>
  <si>
    <t>AKADEMI BOMBA DAN  PENYELAMAT MALAYSIA WILAYAH TIMUR</t>
  </si>
  <si>
    <t>IKM LUMUT</t>
  </si>
  <si>
    <t>INSTITUT LATIHAN PERINDUSTRIAN JITRA</t>
  </si>
  <si>
    <t>BERLIAN (QE/5S)</t>
  </si>
  <si>
    <t>IKMAL</t>
  </si>
  <si>
    <t>QVENGERS</t>
  </si>
  <si>
    <t>KPJ DAMANSARA SPECIALIST HOSPITAL</t>
  </si>
  <si>
    <t>HEART (QE/5S)</t>
  </si>
  <si>
    <t>SIENNA (QE/5S)</t>
  </si>
  <si>
    <t>PENVIRO</t>
  </si>
  <si>
    <t>KULIM (MALAYSIA) BERHAD</t>
  </si>
  <si>
    <t>THE UNIVERSE (QE/5S)</t>
  </si>
  <si>
    <t>DIAMOND (QE/5S)</t>
  </si>
  <si>
    <t>LEAN LOGISTICS</t>
  </si>
  <si>
    <t>Jumlah Hasil (RM)</t>
  </si>
  <si>
    <t>Yuran Konvensyen (RM)</t>
  </si>
  <si>
    <t>Yuran Malam Anugerah (RM)</t>
  </si>
  <si>
    <t>1. Sektor Perkilangan (MFG)</t>
  </si>
  <si>
    <t>2. Sektor Perkhidmatan (SVS)</t>
  </si>
  <si>
    <t>3. Sektor Elektrikal &amp; Elektronik (E&amp;E)</t>
  </si>
  <si>
    <t>4. Sektor Awam (Persekutuan)</t>
  </si>
  <si>
    <t>5. Sektor Awam (Negeri)</t>
  </si>
  <si>
    <t>6. Kategori QE/5S</t>
  </si>
  <si>
    <t>Bil. Kumpulan</t>
  </si>
  <si>
    <t>Kump. Layak</t>
  </si>
  <si>
    <t>BR</t>
  </si>
  <si>
    <t>K</t>
  </si>
  <si>
    <t>THE RHODIUM</t>
  </si>
  <si>
    <t>PETRONAS CHEMICALS GLYCOLS SDN BHD</t>
  </si>
  <si>
    <t>PETRONAS CHEMICALS OLEFINS SDN. BHD.</t>
  </si>
  <si>
    <t>MFG</t>
  </si>
  <si>
    <t>SVS</t>
  </si>
  <si>
    <t>E&amp;E</t>
  </si>
  <si>
    <t>PKS</t>
  </si>
  <si>
    <t>MN</t>
  </si>
  <si>
    <t xml:space="preserve">PKS </t>
  </si>
  <si>
    <t>Awam (P)</t>
  </si>
  <si>
    <t>Awam (N)</t>
  </si>
  <si>
    <t>QE/5S</t>
  </si>
  <si>
    <t>JUMLAH</t>
  </si>
  <si>
    <t>Bil. Pax Hari 1</t>
  </si>
  <si>
    <t>Bil. Pax Hari 2</t>
  </si>
  <si>
    <t>Bil. Pax Hari 3</t>
  </si>
  <si>
    <t>PANASONIC MANUFACTURING MALAYSIA BERHAD</t>
  </si>
  <si>
    <t>MN / BR / PKS / K</t>
  </si>
  <si>
    <t>JABATAN BOMBA DAN PENYELAMAT MALAYSIA NEGERI PULAU PINANG</t>
  </si>
  <si>
    <t>JABATAN BOMBA DAN PENYELAMAT MALAYSIA NEGERI SEMBILAN</t>
  </si>
  <si>
    <t>PEMBANGUNAN SUMBER MANUSIA BERHAD (PSMB)</t>
  </si>
  <si>
    <t>LEMBAGA LEBUHRAYA MALAYSIA (LLM)</t>
  </si>
  <si>
    <t>Q TEAM</t>
  </si>
  <si>
    <t>THE INVENTOR</t>
  </si>
  <si>
    <t>KOMPASS</t>
  </si>
  <si>
    <t>EAGLE</t>
  </si>
  <si>
    <t>SOLUTIONS</t>
  </si>
  <si>
    <t>PIP BEYOND 2017</t>
  </si>
  <si>
    <t>I SYNC</t>
  </si>
  <si>
    <t>MAKE IT EASY (M.I.E)</t>
  </si>
  <si>
    <t>RESQ</t>
  </si>
  <si>
    <t>SKYACTIV</t>
  </si>
  <si>
    <t>ACQ-FANTASTIC</t>
  </si>
  <si>
    <t>NFORCE TEAM</t>
  </si>
  <si>
    <t>S-GO</t>
  </si>
  <si>
    <t>LOGISTIC TAG TEAM</t>
  </si>
  <si>
    <t>THE 'X' TEAM</t>
  </si>
  <si>
    <t>HANDA</t>
  </si>
  <si>
    <t>BHS FLEXY</t>
  </si>
  <si>
    <t>FAST RESPOND TEAM</t>
  </si>
  <si>
    <t>FANTA'LECTUAL TEAM</t>
  </si>
  <si>
    <t>ONE QFP TEAM</t>
  </si>
  <si>
    <t>UNITE WARRIORS TEAM</t>
  </si>
  <si>
    <t>COMPAQ GOLD TEAM</t>
  </si>
  <si>
    <t>EYES MOBILE APPLICATION</t>
  </si>
  <si>
    <t>MLP DROP FIBER</t>
  </si>
  <si>
    <t>SARAWAK ECONOMIC DEVELOPMENT CORPORATION</t>
  </si>
  <si>
    <t>7. Creanova Lean (PPV MITI)</t>
  </si>
  <si>
    <t>PPV MITI</t>
  </si>
  <si>
    <t>CHEMOMETRIC</t>
  </si>
  <si>
    <t>THUNDERBOLT (QE/5S)</t>
  </si>
  <si>
    <t>WESTERN DIGITAL</t>
  </si>
  <si>
    <t xml:space="preserve">AGENT </t>
  </si>
  <si>
    <t>PEJABAT SETIAUSAHA KERAJAAN NEGERI SELANGOR - UNIT PENGURUSAN BENCANA</t>
  </si>
  <si>
    <t>THE DYNAMITE</t>
  </si>
  <si>
    <t>NORTHPORT (MALAYSIA)BHD</t>
  </si>
  <si>
    <t>JABATAN KASTAM DIRAJA MALAYSIA, PUTRAJAYA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</si>
</sst>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25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49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64" fontId="7" fillId="0" borderId="16" xfId="1" applyFont="1" applyFill="1" applyBorder="1" applyAlignment="1">
      <alignment vertical="center"/>
    </xf>
    <xf numFmtId="164" fontId="7" fillId="0" borderId="7" xfId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164" fontId="7" fillId="0" borderId="17" xfId="1" applyFont="1" applyFill="1" applyBorder="1" applyAlignment="1">
      <alignment vertical="center"/>
    </xf>
    <xf numFmtId="164" fontId="7" fillId="0" borderId="12" xfId="1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164" fontId="7" fillId="4" borderId="17" xfId="1" applyFont="1" applyFill="1" applyBorder="1" applyAlignment="1">
      <alignment vertical="center"/>
    </xf>
    <xf numFmtId="164" fontId="7" fillId="4" borderId="12" xfId="1" applyFont="1" applyFill="1" applyBorder="1" applyAlignment="1">
      <alignment vertical="center"/>
    </xf>
    <xf numFmtId="0" fontId="7" fillId="0" borderId="7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4" fontId="6" fillId="0" borderId="26" xfId="0" applyNumberFormat="1" applyFont="1" applyBorder="1" applyAlignment="1">
      <alignment horizontal="right" vertical="center"/>
    </xf>
    <xf numFmtId="0" fontId="6" fillId="0" borderId="3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4" fontId="6" fillId="0" borderId="25" xfId="0" applyNumberFormat="1" applyFont="1" applyBorder="1" applyAlignment="1">
      <alignment horizontal="right" vertical="center"/>
    </xf>
    <xf numFmtId="4" fontId="6" fillId="0" borderId="38" xfId="0" applyNumberFormat="1" applyFont="1" applyBorder="1" applyAlignment="1">
      <alignment horizontal="right" vertical="center"/>
    </xf>
    <xf numFmtId="0" fontId="6" fillId="0" borderId="34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12" borderId="30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4" fontId="3" fillId="10" borderId="30" xfId="0" applyNumberFormat="1" applyFont="1" applyFill="1" applyBorder="1" applyAlignment="1">
      <alignment horizontal="right" vertical="center"/>
    </xf>
    <xf numFmtId="4" fontId="3" fillId="10" borderId="26" xfId="0" applyNumberFormat="1" applyFont="1" applyFill="1" applyBorder="1" applyAlignment="1">
      <alignment horizontal="right" vertical="center"/>
    </xf>
    <xf numFmtId="0" fontId="0" fillId="13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4" fontId="0" fillId="13" borderId="14" xfId="0" applyNumberFormat="1" applyFill="1" applyBorder="1" applyAlignment="1">
      <alignment horizontal="right" vertical="center"/>
    </xf>
    <xf numFmtId="4" fontId="0" fillId="13" borderId="17" xfId="0" applyNumberFormat="1" applyFill="1" applyBorder="1" applyAlignment="1">
      <alignment horizontal="right" vertical="center"/>
    </xf>
    <xf numFmtId="9" fontId="0" fillId="11" borderId="36" xfId="0" applyNumberFormat="1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4" fontId="0" fillId="11" borderId="15" xfId="0" applyNumberFormat="1" applyFill="1" applyBorder="1" applyAlignment="1">
      <alignment horizontal="right" vertical="center"/>
    </xf>
    <xf numFmtId="4" fontId="0" fillId="11" borderId="16" xfId="0" applyNumberFormat="1" applyFill="1" applyBorder="1" applyAlignment="1">
      <alignment horizontal="right" vertical="center"/>
    </xf>
    <xf numFmtId="0" fontId="0" fillId="11" borderId="1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4" fontId="0" fillId="11" borderId="14" xfId="0" applyNumberFormat="1" applyFill="1" applyBorder="1" applyAlignment="1">
      <alignment horizontal="right" vertical="center"/>
    </xf>
    <xf numFmtId="4" fontId="0" fillId="11" borderId="17" xfId="0" applyNumberForma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3" fontId="3" fillId="10" borderId="2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3" fontId="3" fillId="10" borderId="20" xfId="0" applyNumberFormat="1" applyFont="1" applyFill="1" applyBorder="1" applyAlignment="1">
      <alignment horizontal="center" vertical="center"/>
    </xf>
    <xf numFmtId="3" fontId="3" fillId="10" borderId="19" xfId="0" applyNumberFormat="1" applyFont="1" applyFill="1" applyBorder="1" applyAlignment="1">
      <alignment horizontal="center" vertical="center"/>
    </xf>
    <xf numFmtId="3" fontId="3" fillId="10" borderId="21" xfId="0" applyNumberFormat="1" applyFont="1" applyFill="1" applyBorder="1" applyAlignment="1">
      <alignment horizontal="center" vertical="center"/>
    </xf>
    <xf numFmtId="3" fontId="0" fillId="0" borderId="0" xfId="0" applyNumberFormat="1" applyFill="1" applyAlignment="1">
      <alignment vertical="center"/>
    </xf>
    <xf numFmtId="3" fontId="3" fillId="10" borderId="33" xfId="0" applyNumberFormat="1" applyFont="1" applyFill="1" applyBorder="1" applyAlignment="1">
      <alignment horizontal="center" vertical="center"/>
    </xf>
    <xf numFmtId="3" fontId="3" fillId="10" borderId="32" xfId="0" applyNumberFormat="1" applyFont="1" applyFill="1" applyBorder="1" applyAlignment="1">
      <alignment horizontal="center" vertical="center"/>
    </xf>
    <xf numFmtId="3" fontId="3" fillId="10" borderId="3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36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9" fontId="0" fillId="13" borderId="36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12" borderId="50" xfId="0" applyFont="1" applyFill="1" applyBorder="1" applyAlignment="1">
      <alignment horizontal="center" vertical="center" wrapText="1"/>
    </xf>
    <xf numFmtId="0" fontId="3" fillId="12" borderId="51" xfId="0" applyFont="1" applyFill="1" applyBorder="1" applyAlignment="1">
      <alignment horizontal="center" vertical="center" wrapText="1"/>
    </xf>
    <xf numFmtId="0" fontId="3" fillId="12" borderId="52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4" fontId="0" fillId="13" borderId="16" xfId="0" applyNumberFormat="1" applyFill="1" applyBorder="1" applyAlignment="1">
      <alignment horizontal="right" vertical="center"/>
    </xf>
    <xf numFmtId="0" fontId="0" fillId="11" borderId="16" xfId="0" applyFill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16" xfId="1" applyFont="1" applyFill="1" applyBorder="1" applyAlignment="1">
      <alignment vertical="center"/>
    </xf>
    <xf numFmtId="164" fontId="1" fillId="0" borderId="7" xfId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8" fillId="0" borderId="17" xfId="0" applyFon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1" fillId="11" borderId="14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164" fontId="1" fillId="4" borderId="17" xfId="1" applyFont="1" applyFill="1" applyBorder="1" applyAlignment="1">
      <alignment vertical="center"/>
    </xf>
    <xf numFmtId="164" fontId="1" fillId="4" borderId="12" xfId="1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4" borderId="17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3" fillId="0" borderId="3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3" borderId="57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 wrapText="1"/>
    </xf>
    <xf numFmtId="0" fontId="3" fillId="5" borderId="53" xfId="0" applyFont="1" applyFill="1" applyBorder="1" applyAlignment="1">
      <alignment horizontal="center" vertical="center" wrapText="1"/>
    </xf>
    <xf numFmtId="0" fontId="3" fillId="5" borderId="55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 wrapText="1"/>
    </xf>
    <xf numFmtId="164" fontId="1" fillId="0" borderId="12" xfId="1" applyFont="1" applyFill="1" applyBorder="1" applyAlignment="1">
      <alignment vertical="center"/>
    </xf>
    <xf numFmtId="164" fontId="3" fillId="0" borderId="12" xfId="1" applyFont="1" applyFill="1" applyBorder="1" applyAlignment="1">
      <alignment vertical="center"/>
    </xf>
    <xf numFmtId="164" fontId="1" fillId="0" borderId="36" xfId="1" applyFont="1" applyFill="1" applyBorder="1" applyAlignment="1">
      <alignment vertical="center"/>
    </xf>
    <xf numFmtId="164" fontId="1" fillId="0" borderId="62" xfId="1" applyFont="1" applyFill="1" applyBorder="1" applyAlignment="1">
      <alignment vertical="center"/>
    </xf>
    <xf numFmtId="164" fontId="3" fillId="0" borderId="62" xfId="1" applyFont="1" applyFill="1" applyBorder="1" applyAlignment="1">
      <alignment vertical="center"/>
    </xf>
    <xf numFmtId="164" fontId="1" fillId="4" borderId="62" xfId="1" applyFont="1" applyFill="1" applyBorder="1" applyAlignment="1">
      <alignment vertical="center"/>
    </xf>
    <xf numFmtId="164" fontId="1" fillId="0" borderId="17" xfId="1" applyFont="1" applyFill="1" applyBorder="1" applyAlignment="1">
      <alignment vertical="center"/>
    </xf>
    <xf numFmtId="164" fontId="3" fillId="0" borderId="17" xfId="1" applyFont="1" applyFill="1" applyBorder="1" applyAlignment="1">
      <alignment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8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" fontId="3" fillId="0" borderId="25" xfId="0" applyNumberFormat="1" applyFont="1" applyBorder="1" applyAlignment="1">
      <alignment horizontal="center" vertical="center"/>
    </xf>
    <xf numFmtId="4" fontId="3" fillId="0" borderId="26" xfId="0" applyNumberFormat="1" applyFont="1" applyBorder="1" applyAlignment="1">
      <alignment horizontal="center" vertical="center"/>
    </xf>
    <xf numFmtId="4" fontId="3" fillId="0" borderId="38" xfId="0" applyNumberFormat="1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center" vertical="center" wrapText="1"/>
    </xf>
    <xf numFmtId="0" fontId="6" fillId="5" borderId="54" xfId="0" applyFont="1" applyFill="1" applyBorder="1" applyAlignment="1">
      <alignment horizontal="center" vertical="center" wrapText="1"/>
    </xf>
    <xf numFmtId="0" fontId="6" fillId="0" borderId="59" xfId="0" applyFont="1" applyBorder="1" applyAlignment="1">
      <alignment horizontal="left" vertical="center"/>
    </xf>
    <xf numFmtId="0" fontId="6" fillId="3" borderId="57" xfId="0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 wrapText="1"/>
    </xf>
    <xf numFmtId="0" fontId="6" fillId="2" borderId="55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 wrapText="1"/>
    </xf>
    <xf numFmtId="0" fontId="6" fillId="5" borderId="55" xfId="0" applyFont="1" applyFill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4" fontId="6" fillId="0" borderId="59" xfId="0" applyNumberFormat="1" applyFont="1" applyBorder="1" applyAlignment="1">
      <alignment horizontal="right" vertical="center"/>
    </xf>
    <xf numFmtId="164" fontId="7" fillId="0" borderId="36" xfId="1" applyFont="1" applyFill="1" applyBorder="1" applyAlignment="1">
      <alignment vertical="center"/>
    </xf>
    <xf numFmtId="4" fontId="6" fillId="0" borderId="37" xfId="0" applyNumberFormat="1" applyFont="1" applyBorder="1" applyAlignment="1">
      <alignment horizontal="right" vertical="center"/>
    </xf>
    <xf numFmtId="4" fontId="6" fillId="0" borderId="35" xfId="0" applyNumberFormat="1" applyFont="1" applyBorder="1" applyAlignment="1">
      <alignment horizontal="right" vertical="center"/>
    </xf>
    <xf numFmtId="0" fontId="6" fillId="0" borderId="25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64" fontId="5" fillId="0" borderId="12" xfId="1" applyFont="1" applyFill="1" applyBorder="1" applyAlignment="1">
      <alignment vertical="center"/>
    </xf>
    <xf numFmtId="164" fontId="8" fillId="0" borderId="12" xfId="1" applyFont="1" applyFill="1" applyBorder="1" applyAlignment="1">
      <alignment vertical="center"/>
    </xf>
    <xf numFmtId="164" fontId="7" fillId="0" borderId="62" xfId="1" applyFont="1" applyFill="1" applyBorder="1" applyAlignment="1">
      <alignment vertical="center"/>
    </xf>
    <xf numFmtId="164" fontId="5" fillId="0" borderId="62" xfId="1" applyFont="1" applyFill="1" applyBorder="1" applyAlignment="1">
      <alignment vertical="center"/>
    </xf>
    <xf numFmtId="164" fontId="8" fillId="0" borderId="62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8" fillId="0" borderId="17" xfId="1" applyFont="1" applyFill="1" applyBorder="1" applyAlignment="1">
      <alignment vertical="center"/>
    </xf>
    <xf numFmtId="0" fontId="1" fillId="14" borderId="13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vertical="center"/>
    </xf>
    <xf numFmtId="0" fontId="4" fillId="14" borderId="17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4" fontId="3" fillId="0" borderId="25" xfId="0" applyNumberFormat="1" applyFont="1" applyBorder="1" applyAlignment="1">
      <alignment horizontal="right" vertical="center"/>
    </xf>
    <xf numFmtId="4" fontId="3" fillId="0" borderId="26" xfId="0" applyNumberFormat="1" applyFont="1" applyBorder="1" applyAlignment="1">
      <alignment horizontal="right" vertical="center"/>
    </xf>
    <xf numFmtId="4" fontId="3" fillId="0" borderId="38" xfId="0" applyNumberFormat="1" applyFont="1" applyBorder="1" applyAlignment="1">
      <alignment horizontal="right" vertical="center"/>
    </xf>
    <xf numFmtId="0" fontId="7" fillId="4" borderId="17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4" fontId="7" fillId="4" borderId="62" xfId="1" applyFont="1" applyFill="1" applyBorder="1" applyAlignment="1">
      <alignment vertical="center"/>
    </xf>
    <xf numFmtId="0" fontId="1" fillId="13" borderId="14" xfId="0" applyFont="1" applyFill="1" applyBorder="1" applyAlignment="1">
      <alignment vertical="center"/>
    </xf>
    <xf numFmtId="3" fontId="3" fillId="10" borderId="43" xfId="0" applyNumberFormat="1" applyFont="1" applyFill="1" applyBorder="1" applyAlignment="1">
      <alignment horizontal="center" vertical="center"/>
    </xf>
    <xf numFmtId="3" fontId="3" fillId="10" borderId="27" xfId="0" applyNumberFormat="1" applyFont="1" applyFill="1" applyBorder="1" applyAlignment="1">
      <alignment horizontal="center" vertical="center"/>
    </xf>
    <xf numFmtId="9" fontId="3" fillId="10" borderId="64" xfId="0" applyNumberFormat="1" applyFont="1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11" borderId="64" xfId="0" applyFill="1" applyBorder="1" applyAlignment="1">
      <alignment horizontal="center" vertical="center"/>
    </xf>
    <xf numFmtId="9" fontId="0" fillId="11" borderId="64" xfId="0" applyNumberForma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 wrapText="1"/>
    </xf>
    <xf numFmtId="164" fontId="3" fillId="0" borderId="7" xfId="1" applyFont="1" applyFill="1" applyBorder="1" applyAlignment="1">
      <alignment vertical="center"/>
    </xf>
    <xf numFmtId="164" fontId="3" fillId="0" borderId="16" xfId="1" applyFont="1" applyFill="1" applyBorder="1" applyAlignment="1">
      <alignment vertical="center"/>
    </xf>
    <xf numFmtId="164" fontId="3" fillId="0" borderId="36" xfId="1" applyFont="1" applyFill="1" applyBorder="1" applyAlignment="1">
      <alignment vertical="center"/>
    </xf>
    <xf numFmtId="164" fontId="3" fillId="4" borderId="12" xfId="1" applyFont="1" applyFill="1" applyBorder="1" applyAlignment="1">
      <alignment vertical="center"/>
    </xf>
    <xf numFmtId="164" fontId="3" fillId="4" borderId="17" xfId="1" applyFont="1" applyFill="1" applyBorder="1" applyAlignment="1">
      <alignment vertical="center"/>
    </xf>
    <xf numFmtId="164" fontId="3" fillId="4" borderId="62" xfId="1" applyFont="1" applyFill="1" applyBorder="1" applyAlignment="1">
      <alignment vertical="center"/>
    </xf>
    <xf numFmtId="164" fontId="3" fillId="0" borderId="4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164" fontId="3" fillId="0" borderId="63" xfId="1" applyFont="1" applyFill="1" applyBorder="1" applyAlignment="1">
      <alignment vertical="center"/>
    </xf>
    <xf numFmtId="164" fontId="6" fillId="0" borderId="7" xfId="1" applyFont="1" applyFill="1" applyBorder="1" applyAlignment="1">
      <alignment vertical="center"/>
    </xf>
    <xf numFmtId="164" fontId="6" fillId="0" borderId="16" xfId="1" applyFont="1" applyFill="1" applyBorder="1" applyAlignment="1">
      <alignment vertical="center"/>
    </xf>
    <xf numFmtId="164" fontId="6" fillId="0" borderId="36" xfId="1" applyFont="1" applyFill="1" applyBorder="1" applyAlignment="1">
      <alignment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3" fillId="14" borderId="62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10" borderId="2" xfId="0" applyFont="1" applyFill="1" applyBorder="1" applyAlignment="1">
      <alignment horizontal="center" vertical="center"/>
    </xf>
    <xf numFmtId="3" fontId="3" fillId="12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9" fontId="3" fillId="12" borderId="2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right" vertical="center"/>
    </xf>
    <xf numFmtId="0" fontId="1" fillId="11" borderId="2" xfId="0" applyFont="1" applyFill="1" applyBorder="1" applyAlignment="1">
      <alignment horizontal="center" vertical="center"/>
    </xf>
    <xf numFmtId="3" fontId="1" fillId="11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right" vertical="center"/>
    </xf>
    <xf numFmtId="0" fontId="3" fillId="13" borderId="2" xfId="0" applyFont="1" applyFill="1" applyBorder="1" applyAlignment="1">
      <alignment horizontal="right" vertical="center"/>
    </xf>
    <xf numFmtId="0" fontId="1" fillId="13" borderId="2" xfId="0" applyFont="1" applyFill="1" applyBorder="1" applyAlignment="1">
      <alignment horizontal="center" vertical="center"/>
    </xf>
    <xf numFmtId="3" fontId="1" fillId="13" borderId="2" xfId="0" applyNumberFormat="1" applyFont="1" applyFill="1" applyBorder="1" applyAlignment="1">
      <alignment horizontal="center" vertical="center"/>
    </xf>
    <xf numFmtId="0" fontId="3" fillId="15" borderId="26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4" fillId="16" borderId="17" xfId="0" applyFont="1" applyFill="1" applyBorder="1" applyAlignment="1">
      <alignment vertical="center"/>
    </xf>
    <xf numFmtId="0" fontId="4" fillId="16" borderId="12" xfId="0" applyFont="1" applyFill="1" applyBorder="1" applyAlignment="1">
      <alignment horizontal="center" vertical="center"/>
    </xf>
    <xf numFmtId="0" fontId="1" fillId="16" borderId="13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24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7" fillId="16" borderId="17" xfId="0" applyFont="1" applyFill="1" applyBorder="1" applyAlignment="1">
      <alignment horizontal="center" vertical="center"/>
    </xf>
    <xf numFmtId="164" fontId="7" fillId="16" borderId="12" xfId="1" applyFont="1" applyFill="1" applyBorder="1" applyAlignment="1">
      <alignment vertical="center"/>
    </xf>
    <xf numFmtId="164" fontId="7" fillId="16" borderId="17" xfId="1" applyFont="1" applyFill="1" applyBorder="1" applyAlignment="1">
      <alignment vertical="center"/>
    </xf>
    <xf numFmtId="164" fontId="7" fillId="16" borderId="62" xfId="1" applyFont="1" applyFill="1" applyBorder="1" applyAlignment="1">
      <alignment vertical="center"/>
    </xf>
    <xf numFmtId="164" fontId="5" fillId="16" borderId="12" xfId="1" applyFont="1" applyFill="1" applyBorder="1" applyAlignment="1">
      <alignment vertical="center"/>
    </xf>
    <xf numFmtId="164" fontId="5" fillId="16" borderId="17" xfId="1" applyFont="1" applyFill="1" applyBorder="1" applyAlignment="1">
      <alignment vertical="center"/>
    </xf>
    <xf numFmtId="164" fontId="5" fillId="16" borderId="62" xfId="1" applyFont="1" applyFill="1" applyBorder="1" applyAlignment="1">
      <alignment vertical="center"/>
    </xf>
    <xf numFmtId="0" fontId="1" fillId="16" borderId="17" xfId="0" applyFont="1" applyFill="1" applyBorder="1" applyAlignment="1">
      <alignment vertical="center"/>
    </xf>
    <xf numFmtId="0" fontId="1" fillId="16" borderId="12" xfId="0" applyFont="1" applyFill="1" applyBorder="1" applyAlignment="1">
      <alignment horizontal="center" vertical="center" wrapText="1"/>
    </xf>
    <xf numFmtId="0" fontId="1" fillId="16" borderId="17" xfId="0" applyFont="1" applyFill="1" applyBorder="1" applyAlignment="1">
      <alignment vertical="center" wrapText="1"/>
    </xf>
    <xf numFmtId="4" fontId="5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4" fontId="3" fillId="0" borderId="0" xfId="0" applyNumberFormat="1" applyFont="1" applyFill="1" applyAlignment="1">
      <alignment vertical="center"/>
    </xf>
    <xf numFmtId="164" fontId="3" fillId="16" borderId="17" xfId="1" applyFont="1" applyFill="1" applyBorder="1" applyAlignment="1">
      <alignment vertical="center"/>
    </xf>
    <xf numFmtId="164" fontId="3" fillId="16" borderId="62" xfId="1" applyFont="1" applyFill="1" applyBorder="1" applyAlignment="1">
      <alignment vertical="center"/>
    </xf>
    <xf numFmtId="164" fontId="1" fillId="16" borderId="17" xfId="1" applyFont="1" applyFill="1" applyBorder="1" applyAlignment="1">
      <alignment vertical="center"/>
    </xf>
    <xf numFmtId="164" fontId="1" fillId="16" borderId="62" xfId="1" applyFont="1" applyFill="1" applyBorder="1" applyAlignment="1">
      <alignment vertical="center"/>
    </xf>
    <xf numFmtId="4" fontId="1" fillId="0" borderId="0" xfId="0" applyNumberFormat="1" applyFont="1" applyFill="1" applyAlignment="1">
      <alignment vertical="center"/>
    </xf>
    <xf numFmtId="0" fontId="1" fillId="16" borderId="14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 vertical="center"/>
    </xf>
    <xf numFmtId="164" fontId="1" fillId="16" borderId="12" xfId="1" applyFont="1" applyFill="1" applyBorder="1" applyAlignment="1">
      <alignment vertical="center"/>
    </xf>
    <xf numFmtId="164" fontId="3" fillId="16" borderId="12" xfId="1" applyFont="1" applyFill="1" applyBorder="1" applyAlignment="1">
      <alignment vertical="center"/>
    </xf>
    <xf numFmtId="0" fontId="1" fillId="4" borderId="62" xfId="0" applyFont="1" applyFill="1" applyBorder="1" applyAlignment="1">
      <alignment horizontal="center" vertical="center"/>
    </xf>
    <xf numFmtId="164" fontId="1" fillId="0" borderId="4" xfId="1" applyFont="1" applyFill="1" applyBorder="1" applyAlignment="1">
      <alignment vertical="center"/>
    </xf>
    <xf numFmtId="164" fontId="1" fillId="0" borderId="18" xfId="1" applyFont="1" applyFill="1" applyBorder="1" applyAlignment="1">
      <alignment vertical="center"/>
    </xf>
    <xf numFmtId="164" fontId="1" fillId="0" borderId="63" xfId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4" fontId="4" fillId="0" borderId="0" xfId="0" applyNumberFormat="1" applyFont="1" applyFill="1" applyAlignment="1">
      <alignment vertical="center"/>
    </xf>
    <xf numFmtId="4" fontId="9" fillId="0" borderId="0" xfId="0" applyNumberFormat="1" applyFont="1" applyFill="1" applyAlignment="1">
      <alignment vertical="center"/>
    </xf>
    <xf numFmtId="4" fontId="1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7" fillId="16" borderId="13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16" borderId="24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2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3" fontId="3" fillId="11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3" fontId="3" fillId="13" borderId="2" xfId="0" applyNumberFormat="1" applyFont="1" applyFill="1" applyBorder="1" applyAlignment="1">
      <alignment horizontal="center" vertical="center"/>
    </xf>
    <xf numFmtId="3" fontId="3" fillId="11" borderId="2" xfId="0" applyNumberFormat="1" applyFont="1" applyFill="1" applyBorder="1" applyAlignment="1">
      <alignment horizontal="right" vertical="center"/>
    </xf>
    <xf numFmtId="3" fontId="3" fillId="10" borderId="2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3" fillId="10" borderId="10" xfId="0" applyFont="1" applyFill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16" borderId="14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vertical="center"/>
    </xf>
    <xf numFmtId="0" fontId="8" fillId="16" borderId="12" xfId="0" applyFont="1" applyFill="1" applyBorder="1" applyAlignment="1">
      <alignment horizontal="center" vertical="center"/>
    </xf>
    <xf numFmtId="0" fontId="8" fillId="16" borderId="13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164" fontId="8" fillId="16" borderId="12" xfId="1" applyFont="1" applyFill="1" applyBorder="1" applyAlignment="1">
      <alignment vertical="center"/>
    </xf>
    <xf numFmtId="164" fontId="8" fillId="16" borderId="17" xfId="1" applyFont="1" applyFill="1" applyBorder="1" applyAlignment="1">
      <alignment vertical="center"/>
    </xf>
    <xf numFmtId="164" fontId="8" fillId="16" borderId="62" xfId="1" applyFont="1" applyFill="1" applyBorder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8" fillId="0" borderId="17" xfId="0" applyFont="1" applyFill="1" applyBorder="1" applyAlignment="1">
      <alignment vertical="center" wrapText="1"/>
    </xf>
    <xf numFmtId="0" fontId="1" fillId="11" borderId="4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16" borderId="12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top"/>
    </xf>
    <xf numFmtId="0" fontId="3" fillId="12" borderId="33" xfId="0" applyFont="1" applyFill="1" applyBorder="1" applyAlignment="1">
      <alignment horizontal="center" vertical="center"/>
    </xf>
    <xf numFmtId="0" fontId="3" fillId="12" borderId="32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center" vertical="center"/>
    </xf>
    <xf numFmtId="3" fontId="3" fillId="0" borderId="30" xfId="0" applyNumberFormat="1" applyFont="1" applyFill="1" applyBorder="1" applyAlignment="1">
      <alignment horizontal="center" vertical="center"/>
    </xf>
    <xf numFmtId="3" fontId="3" fillId="0" borderId="25" xfId="0" applyNumberFormat="1" applyFont="1" applyFill="1" applyBorder="1" applyAlignment="1">
      <alignment horizontal="center" vertical="center"/>
    </xf>
    <xf numFmtId="3" fontId="3" fillId="0" borderId="38" xfId="0" applyNumberFormat="1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 wrapText="1"/>
    </xf>
    <xf numFmtId="0" fontId="3" fillId="12" borderId="35" xfId="0" applyFont="1" applyFill="1" applyBorder="1" applyAlignment="1">
      <alignment horizontal="center" vertical="center" wrapText="1"/>
    </xf>
    <xf numFmtId="0" fontId="3" fillId="12" borderId="44" xfId="0" applyFont="1" applyFill="1" applyBorder="1" applyAlignment="1">
      <alignment horizontal="center" vertical="center" wrapText="1"/>
    </xf>
    <xf numFmtId="0" fontId="3" fillId="12" borderId="45" xfId="0" applyFont="1" applyFill="1" applyBorder="1" applyAlignment="1">
      <alignment horizontal="center" vertical="center" wrapText="1"/>
    </xf>
    <xf numFmtId="0" fontId="3" fillId="12" borderId="50" xfId="0" applyFont="1" applyFill="1" applyBorder="1" applyAlignment="1">
      <alignment horizontal="center" vertical="center"/>
    </xf>
    <xf numFmtId="0" fontId="3" fillId="12" borderId="51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 wrapText="1"/>
    </xf>
    <xf numFmtId="0" fontId="3" fillId="12" borderId="37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 wrapText="1"/>
    </xf>
    <xf numFmtId="0" fontId="3" fillId="6" borderId="59" xfId="0" applyFont="1" applyFill="1" applyBorder="1" applyAlignment="1">
      <alignment horizontal="center" vertical="center" wrapText="1"/>
    </xf>
    <xf numFmtId="164" fontId="3" fillId="8" borderId="58" xfId="1" applyFont="1" applyFill="1" applyBorder="1" applyAlignment="1">
      <alignment horizontal="center" vertical="center" wrapText="1"/>
    </xf>
    <xf numFmtId="164" fontId="3" fillId="8" borderId="59" xfId="1" applyFont="1" applyFill="1" applyBorder="1" applyAlignment="1">
      <alignment horizontal="center" vertical="center" wrapText="1"/>
    </xf>
    <xf numFmtId="164" fontId="3" fillId="8" borderId="40" xfId="1" applyFont="1" applyFill="1" applyBorder="1" applyAlignment="1">
      <alignment horizontal="center" vertical="center" wrapText="1"/>
    </xf>
    <xf numFmtId="164" fontId="3" fillId="8" borderId="35" xfId="1" applyFont="1" applyFill="1" applyBorder="1" applyAlignment="1">
      <alignment horizontal="center" vertical="center" wrapText="1"/>
    </xf>
    <xf numFmtId="0" fontId="3" fillId="9" borderId="39" xfId="0" applyFont="1" applyFill="1" applyBorder="1" applyAlignment="1">
      <alignment horizontal="center" vertical="center" wrapText="1"/>
    </xf>
    <xf numFmtId="0" fontId="3" fillId="9" borderId="37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6" fillId="6" borderId="58" xfId="0" applyFont="1" applyFill="1" applyBorder="1" applyAlignment="1">
      <alignment horizontal="center" vertical="center" wrapText="1"/>
    </xf>
    <xf numFmtId="0" fontId="6" fillId="6" borderId="59" xfId="0" applyFont="1" applyFill="1" applyBorder="1" applyAlignment="1">
      <alignment horizontal="center" vertical="center" wrapText="1"/>
    </xf>
    <xf numFmtId="164" fontId="6" fillId="8" borderId="58" xfId="1" applyFont="1" applyFill="1" applyBorder="1" applyAlignment="1">
      <alignment horizontal="center" vertical="center" wrapText="1"/>
    </xf>
    <xf numFmtId="164" fontId="6" fillId="8" borderId="59" xfId="1" applyFont="1" applyFill="1" applyBorder="1" applyAlignment="1">
      <alignment horizontal="center" vertical="center" wrapText="1"/>
    </xf>
    <xf numFmtId="164" fontId="6" fillId="8" borderId="40" xfId="1" applyFont="1" applyFill="1" applyBorder="1" applyAlignment="1">
      <alignment horizontal="center" vertical="center" wrapText="1"/>
    </xf>
    <xf numFmtId="164" fontId="6" fillId="8" borderId="35" xfId="1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6" fillId="5" borderId="4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 wrapText="1"/>
    </xf>
    <xf numFmtId="0" fontId="6" fillId="2" borderId="48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2095500</xdr:colOff>
      <xdr:row>1</xdr:row>
      <xdr:rowOff>93388</xdr:rowOff>
    </xdr:from>
    <xdr:to>
      <xdr:col>2</xdr:col>
      <xdr:colOff>466725</xdr:colOff>
      <xdr:row>2</xdr:row>
      <xdr:rowOff>9184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0" y="150538"/>
          <a:ext cx="1085850" cy="420621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990600</xdr:colOff>
      <xdr:row>0</xdr:row>
      <xdr:rowOff>31708</xdr:rowOff>
    </xdr:from>
    <xdr:to>
      <xdr:col>1</xdr:col>
      <xdr:colOff>2009775</xdr:colOff>
      <xdr:row>3</xdr:row>
      <xdr:rowOff>57530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5EAF4A-7D24-4A97-8729-2793B119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31708"/>
          <a:ext cx="1019175" cy="644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1"/>
  <sheetViews>
    <sheetView tabSelected="1" zoomScaleNormal="100" workbookViewId="0">
      <selection activeCell="M29" sqref="M29"/>
    </sheetView>
  </sheetViews>
  <sheetFormatPr defaultRowHeight="12.75" x14ac:dyDescent="0.2"/>
  <cols>
    <col min="1" max="1" width="0.85546875" style="1" customWidth="1"/>
    <col min="2" max="2" width="40.7109375" style="1" customWidth="1"/>
    <col min="3" max="3" width="10.7109375" style="1" customWidth="1"/>
    <col min="4" max="4" width="5.7109375" style="1" customWidth="1"/>
    <col min="5" max="6" width="5.7109375" style="82" customWidth="1"/>
    <col min="7" max="7" width="5.7109375" style="105" customWidth="1"/>
    <col min="8" max="8" width="6.7109375" style="1" customWidth="1"/>
    <col min="9" max="9" width="0.85546875" style="73" customWidth="1"/>
    <col min="10" max="15" width="5.7109375" style="1" customWidth="1"/>
    <col min="16" max="16" width="0.85546875" style="73" customWidth="1"/>
    <col min="17" max="17" width="10.7109375" style="1" customWidth="1"/>
    <col min="18" max="18" width="0.85546875" style="73" customWidth="1"/>
    <col min="19" max="20" width="12.7109375" style="1" customWidth="1"/>
    <col min="21" max="21" width="13.7109375" style="110" customWidth="1"/>
    <col min="22" max="16384" width="9.140625" style="1"/>
  </cols>
  <sheetData>
    <row r="1" spans="2:21" ht="5.0999999999999996" customHeight="1" x14ac:dyDescent="0.2"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</row>
    <row r="2" spans="2:21" ht="39.950000000000003" customHeight="1" x14ac:dyDescent="0.2">
      <c r="B2" s="425" t="s">
        <v>62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</row>
    <row r="3" spans="2:21" ht="5.0999999999999996" customHeight="1" thickBot="1" x14ac:dyDescent="0.25"/>
    <row r="4" spans="2:21" ht="20.100000000000001" customHeight="1" thickBot="1" x14ac:dyDescent="0.25">
      <c r="D4" s="436" t="s">
        <v>465</v>
      </c>
      <c r="E4" s="437"/>
      <c r="F4" s="438"/>
      <c r="G4" s="77"/>
      <c r="J4" s="426" t="s">
        <v>9</v>
      </c>
      <c r="K4" s="427"/>
      <c r="L4" s="428"/>
      <c r="M4" s="426" t="s">
        <v>10</v>
      </c>
      <c r="N4" s="427"/>
      <c r="O4" s="428"/>
      <c r="Q4" s="432" t="s">
        <v>61</v>
      </c>
      <c r="S4" s="434" t="s">
        <v>457</v>
      </c>
      <c r="T4" s="432" t="s">
        <v>458</v>
      </c>
      <c r="U4" s="442" t="s">
        <v>456</v>
      </c>
    </row>
    <row r="5" spans="2:21" ht="30" customHeight="1" thickBot="1" x14ac:dyDescent="0.25">
      <c r="B5" s="51" t="s">
        <v>57</v>
      </c>
      <c r="C5" s="294" t="s">
        <v>466</v>
      </c>
      <c r="D5" s="111" t="s">
        <v>3</v>
      </c>
      <c r="E5" s="112" t="s">
        <v>4</v>
      </c>
      <c r="F5" s="113" t="s">
        <v>5</v>
      </c>
      <c r="G5" s="108" t="s">
        <v>60</v>
      </c>
      <c r="H5" s="52" t="s">
        <v>6</v>
      </c>
      <c r="J5" s="114" t="s">
        <v>3</v>
      </c>
      <c r="K5" s="115" t="s">
        <v>4</v>
      </c>
      <c r="L5" s="116" t="s">
        <v>5</v>
      </c>
      <c r="M5" s="114" t="s">
        <v>3</v>
      </c>
      <c r="N5" s="115" t="s">
        <v>4</v>
      </c>
      <c r="O5" s="116" t="s">
        <v>5</v>
      </c>
      <c r="Q5" s="433"/>
      <c r="S5" s="435"/>
      <c r="T5" s="433"/>
      <c r="U5" s="443"/>
    </row>
    <row r="6" spans="2:21" ht="20.100000000000001" customHeight="1" x14ac:dyDescent="0.2">
      <c r="B6" s="183" t="s">
        <v>459</v>
      </c>
      <c r="C6" s="92">
        <v>72</v>
      </c>
      <c r="D6" s="95">
        <f>MFG!D80</f>
        <v>9</v>
      </c>
      <c r="E6" s="96">
        <f>MFG!E80</f>
        <v>34</v>
      </c>
      <c r="F6" s="97">
        <f>MFG!F80</f>
        <v>28</v>
      </c>
      <c r="G6" s="106">
        <f>SUM(D6:F6)</f>
        <v>71</v>
      </c>
      <c r="H6" s="61">
        <f>G6/C6</f>
        <v>0.98611111111111116</v>
      </c>
      <c r="J6" s="62">
        <f>MFG!G80</f>
        <v>63</v>
      </c>
      <c r="K6" s="63">
        <f>MFG!H80</f>
        <v>232</v>
      </c>
      <c r="L6" s="64">
        <f>MFG!I80</f>
        <v>194</v>
      </c>
      <c r="M6" s="62">
        <f>MFG!J80</f>
        <v>19</v>
      </c>
      <c r="N6" s="63">
        <f>MFG!K80</f>
        <v>37</v>
      </c>
      <c r="O6" s="64">
        <f>MFG!L80</f>
        <v>40</v>
      </c>
      <c r="Q6" s="118">
        <f>MFG!M80</f>
        <v>502</v>
      </c>
      <c r="S6" s="66">
        <f>MFG!O80</f>
        <v>321750</v>
      </c>
      <c r="T6" s="67">
        <f>MFG!P80</f>
        <v>100400</v>
      </c>
      <c r="U6" s="67">
        <f>SUM(S6:T6)</f>
        <v>422150</v>
      </c>
    </row>
    <row r="7" spans="2:21" ht="20.100000000000001" customHeight="1" x14ac:dyDescent="0.2">
      <c r="B7" s="284" t="s">
        <v>460</v>
      </c>
      <c r="C7" s="93">
        <v>69</v>
      </c>
      <c r="D7" s="56">
        <f>SVS!D76</f>
        <v>16</v>
      </c>
      <c r="E7" s="57">
        <f>SVS!E76</f>
        <v>37</v>
      </c>
      <c r="F7" s="58">
        <f>SVS!F76</f>
        <v>15</v>
      </c>
      <c r="G7" s="107">
        <f t="shared" ref="G7:G12" si="0">SUM(D7:F7)</f>
        <v>68</v>
      </c>
      <c r="H7" s="109">
        <f t="shared" ref="H7:H12" si="1">G7/C7</f>
        <v>0.98550724637681164</v>
      </c>
      <c r="J7" s="56">
        <f>SVS!G76</f>
        <v>84</v>
      </c>
      <c r="K7" s="57">
        <f>SVS!H76</f>
        <v>217</v>
      </c>
      <c r="L7" s="58">
        <f>SVS!I76</f>
        <v>105</v>
      </c>
      <c r="M7" s="56">
        <f>SVS!J76</f>
        <v>13</v>
      </c>
      <c r="N7" s="57">
        <f>SVS!K76</f>
        <v>25</v>
      </c>
      <c r="O7" s="58">
        <f>SVS!L76</f>
        <v>25</v>
      </c>
      <c r="Q7" s="55">
        <f>SVS!M76</f>
        <v>433</v>
      </c>
      <c r="S7" s="59">
        <f>SVS!O76</f>
        <v>257950</v>
      </c>
      <c r="T7" s="60">
        <f>SVS!P76</f>
        <v>86600</v>
      </c>
      <c r="U7" s="117">
        <f t="shared" ref="U7:U12" si="2">SUM(S7:T7)</f>
        <v>344550</v>
      </c>
    </row>
    <row r="8" spans="2:21" ht="20.100000000000001" customHeight="1" x14ac:dyDescent="0.2">
      <c r="B8" s="139" t="s">
        <v>461</v>
      </c>
      <c r="C8" s="94">
        <v>40</v>
      </c>
      <c r="D8" s="68">
        <f>'E&amp;E'!D47</f>
        <v>5</v>
      </c>
      <c r="E8" s="69">
        <f>'E&amp;E'!E47</f>
        <v>18</v>
      </c>
      <c r="F8" s="70">
        <f>'E&amp;E'!F47</f>
        <v>12</v>
      </c>
      <c r="G8" s="106">
        <f t="shared" si="0"/>
        <v>35</v>
      </c>
      <c r="H8" s="61">
        <f t="shared" si="1"/>
        <v>0.875</v>
      </c>
      <c r="J8" s="68">
        <f>'E&amp;E'!G47</f>
        <v>45</v>
      </c>
      <c r="K8" s="69">
        <f>'E&amp;E'!H47</f>
        <v>123</v>
      </c>
      <c r="L8" s="70">
        <f>'E&amp;E'!I47</f>
        <v>134</v>
      </c>
      <c r="M8" s="68">
        <f>'E&amp;E'!J47</f>
        <v>5</v>
      </c>
      <c r="N8" s="69">
        <f>'E&amp;E'!K47</f>
        <v>17</v>
      </c>
      <c r="O8" s="70">
        <f>'E&amp;E'!L47</f>
        <v>21</v>
      </c>
      <c r="Q8" s="65">
        <f>'E&amp;E'!M47</f>
        <v>233</v>
      </c>
      <c r="S8" s="71">
        <f>'E&amp;E'!O47</f>
        <v>189750</v>
      </c>
      <c r="T8" s="72">
        <f>'E&amp;E'!P47</f>
        <v>46600</v>
      </c>
      <c r="U8" s="67">
        <f t="shared" si="2"/>
        <v>236350</v>
      </c>
    </row>
    <row r="9" spans="2:21" ht="20.100000000000001" customHeight="1" x14ac:dyDescent="0.2">
      <c r="B9" s="284" t="s">
        <v>462</v>
      </c>
      <c r="C9" s="93">
        <v>67</v>
      </c>
      <c r="D9" s="56">
        <f>'AWAM (P)'!D74</f>
        <v>22</v>
      </c>
      <c r="E9" s="57">
        <f>'AWAM (P)'!E74</f>
        <v>18</v>
      </c>
      <c r="F9" s="58">
        <f>'AWAM (P)'!F74</f>
        <v>17</v>
      </c>
      <c r="G9" s="107">
        <f t="shared" si="0"/>
        <v>57</v>
      </c>
      <c r="H9" s="109">
        <f t="shared" si="1"/>
        <v>0.85074626865671643</v>
      </c>
      <c r="J9" s="56">
        <f>'AWAM (P)'!G74</f>
        <v>149</v>
      </c>
      <c r="K9" s="57">
        <f>'AWAM (P)'!H74</f>
        <v>128</v>
      </c>
      <c r="L9" s="58">
        <f>'AWAM (P)'!I74</f>
        <v>116</v>
      </c>
      <c r="M9" s="56">
        <f>'AWAM (P)'!J74</f>
        <v>12</v>
      </c>
      <c r="N9" s="57">
        <f>'AWAM (P)'!K74</f>
        <v>18</v>
      </c>
      <c r="O9" s="58">
        <f>'AWAM (P)'!L74</f>
        <v>13</v>
      </c>
      <c r="Q9" s="55">
        <f>'AWAM (P)'!M74</f>
        <v>403</v>
      </c>
      <c r="S9" s="59">
        <f>'AWAM (P)'!O74</f>
        <v>239800</v>
      </c>
      <c r="T9" s="60">
        <f>'AWAM (P)'!P74</f>
        <v>80600</v>
      </c>
      <c r="U9" s="117">
        <f t="shared" si="2"/>
        <v>320400</v>
      </c>
    </row>
    <row r="10" spans="2:21" ht="20.100000000000001" customHeight="1" x14ac:dyDescent="0.2">
      <c r="B10" s="139" t="s">
        <v>463</v>
      </c>
      <c r="C10" s="94">
        <v>55</v>
      </c>
      <c r="D10" s="68">
        <f>'AWAM (N)'!D63</f>
        <v>9</v>
      </c>
      <c r="E10" s="69">
        <f>'AWAM (N)'!E63</f>
        <v>25</v>
      </c>
      <c r="F10" s="70">
        <f>'AWAM (N)'!F63</f>
        <v>15</v>
      </c>
      <c r="G10" s="106">
        <f t="shared" si="0"/>
        <v>49</v>
      </c>
      <c r="H10" s="61">
        <f t="shared" si="1"/>
        <v>0.89090909090909087</v>
      </c>
      <c r="J10" s="68">
        <f>'AWAM (N)'!G63</f>
        <v>69</v>
      </c>
      <c r="K10" s="69">
        <f>'AWAM (N)'!H63</f>
        <v>168</v>
      </c>
      <c r="L10" s="70">
        <f>'AWAM (N)'!I63</f>
        <v>108</v>
      </c>
      <c r="M10" s="68">
        <f>'AWAM (N)'!J63</f>
        <v>19</v>
      </c>
      <c r="N10" s="69">
        <f>'AWAM (N)'!K63</f>
        <v>26</v>
      </c>
      <c r="O10" s="70">
        <f>'AWAM (N)'!L63</f>
        <v>10</v>
      </c>
      <c r="Q10" s="65">
        <f>'AWAM (N)'!M63</f>
        <v>364</v>
      </c>
      <c r="S10" s="71">
        <f>'AWAM (N)'!O63</f>
        <v>220000</v>
      </c>
      <c r="T10" s="72">
        <f>'AWAM (N)'!P63</f>
        <v>72800</v>
      </c>
      <c r="U10" s="67">
        <f t="shared" si="2"/>
        <v>292800</v>
      </c>
    </row>
    <row r="11" spans="2:21" ht="20.100000000000001" customHeight="1" x14ac:dyDescent="0.2">
      <c r="B11" s="284" t="s">
        <v>464</v>
      </c>
      <c r="C11" s="93">
        <v>16</v>
      </c>
      <c r="D11" s="56">
        <f>QE.5S!D23</f>
        <v>3</v>
      </c>
      <c r="E11" s="57">
        <f>QE.5S!E23</f>
        <v>7</v>
      </c>
      <c r="F11" s="58">
        <f>QE.5S!F23</f>
        <v>4</v>
      </c>
      <c r="G11" s="107">
        <f t="shared" si="0"/>
        <v>14</v>
      </c>
      <c r="H11" s="109">
        <f t="shared" si="1"/>
        <v>0.875</v>
      </c>
      <c r="J11" s="56">
        <f>QE.5S!G23</f>
        <v>11</v>
      </c>
      <c r="K11" s="57">
        <f>QE.5S!H23</f>
        <v>42</v>
      </c>
      <c r="L11" s="58">
        <f>QE.5S!I23</f>
        <v>21</v>
      </c>
      <c r="M11" s="56">
        <f>QE.5S!J23</f>
        <v>0</v>
      </c>
      <c r="N11" s="57">
        <f>QE.5S!K23</f>
        <v>0</v>
      </c>
      <c r="O11" s="58">
        <f>QE.5S!L23</f>
        <v>2</v>
      </c>
      <c r="Q11" s="55">
        <f>QE.5S!M23</f>
        <v>69</v>
      </c>
      <c r="S11" s="59">
        <f>QE.5S!O23</f>
        <v>41800</v>
      </c>
      <c r="T11" s="60">
        <f>QE.5S!P23</f>
        <v>13800</v>
      </c>
      <c r="U11" s="117">
        <f t="shared" si="2"/>
        <v>55600</v>
      </c>
    </row>
    <row r="12" spans="2:21" ht="20.100000000000001" customHeight="1" thickBot="1" x14ac:dyDescent="0.25">
      <c r="B12" s="414" t="s">
        <v>516</v>
      </c>
      <c r="C12" s="288">
        <v>10</v>
      </c>
      <c r="D12" s="289">
        <f>'PPV MITI'!D17</f>
        <v>10</v>
      </c>
      <c r="E12" s="290">
        <f>'PPV MITI'!E17</f>
        <v>0</v>
      </c>
      <c r="F12" s="291">
        <f>'PPV MITI'!F17</f>
        <v>0</v>
      </c>
      <c r="G12" s="292">
        <f t="shared" si="0"/>
        <v>10</v>
      </c>
      <c r="H12" s="293">
        <f t="shared" si="1"/>
        <v>1</v>
      </c>
      <c r="J12" s="68">
        <f>'PPV MITI'!G17</f>
        <v>100</v>
      </c>
      <c r="K12" s="69">
        <f>'PPV MITI'!H17</f>
        <v>0</v>
      </c>
      <c r="L12" s="70">
        <f>'PPV MITI'!I17</f>
        <v>0</v>
      </c>
      <c r="M12" s="68">
        <f>'PPV MITI'!J17</f>
        <v>0</v>
      </c>
      <c r="N12" s="69">
        <f>'PPV MITI'!K17</f>
        <v>0</v>
      </c>
      <c r="O12" s="70">
        <f>'PPV MITI'!L17</f>
        <v>0</v>
      </c>
      <c r="Q12" s="65">
        <f>'PPV MITI'!M17</f>
        <v>0</v>
      </c>
      <c r="S12" s="71">
        <f>'PPV MITI'!O17</f>
        <v>55000</v>
      </c>
      <c r="T12" s="72" t="str">
        <f>'PPV MITI'!N13</f>
        <v>PKS</v>
      </c>
      <c r="U12" s="67">
        <f t="shared" si="2"/>
        <v>55000</v>
      </c>
    </row>
    <row r="13" spans="2:21" ht="20.100000000000001" customHeight="1" thickBot="1" x14ac:dyDescent="0.25">
      <c r="B13" s="50" t="s">
        <v>14</v>
      </c>
      <c r="C13" s="285">
        <f>SUM(C6:C12)</f>
        <v>329</v>
      </c>
      <c r="D13" s="98">
        <f>SUM(D6:D12)</f>
        <v>74</v>
      </c>
      <c r="E13" s="99">
        <f>SUM(E6:E12)</f>
        <v>139</v>
      </c>
      <c r="F13" s="100">
        <f>SUM(F6:F12)</f>
        <v>91</v>
      </c>
      <c r="G13" s="286">
        <f>SUM(G6:G12)</f>
        <v>304</v>
      </c>
      <c r="H13" s="287">
        <f>(D13+E13+F13)/C13</f>
        <v>0.92401215805471126</v>
      </c>
      <c r="I13" s="101"/>
      <c r="J13" s="102">
        <f t="shared" ref="J13:O13" si="3">SUM(J6:J12)</f>
        <v>521</v>
      </c>
      <c r="K13" s="103">
        <f t="shared" si="3"/>
        <v>910</v>
      </c>
      <c r="L13" s="104">
        <f t="shared" si="3"/>
        <v>678</v>
      </c>
      <c r="M13" s="102">
        <f t="shared" si="3"/>
        <v>68</v>
      </c>
      <c r="N13" s="103">
        <f t="shared" si="3"/>
        <v>123</v>
      </c>
      <c r="O13" s="104">
        <f t="shared" si="3"/>
        <v>111</v>
      </c>
      <c r="P13" s="101"/>
      <c r="Q13" s="74">
        <f>SUM(Q6:Q12)</f>
        <v>2004</v>
      </c>
      <c r="S13" s="53">
        <f>SUM(S6:S12)</f>
        <v>1326050</v>
      </c>
      <c r="T13" s="54">
        <f>SUM(T6:T12)</f>
        <v>400800</v>
      </c>
      <c r="U13" s="54">
        <f>SUM(U6:U12)</f>
        <v>1726850</v>
      </c>
    </row>
    <row r="14" spans="2:21" s="73" customFormat="1" ht="20.100000000000001" customHeight="1" thickBot="1" x14ac:dyDescent="0.25">
      <c r="B14" s="76"/>
      <c r="C14" s="77"/>
      <c r="D14" s="439">
        <f>SUM(D13:F13)</f>
        <v>304</v>
      </c>
      <c r="E14" s="440"/>
      <c r="F14" s="441"/>
      <c r="G14" s="78"/>
      <c r="H14" s="78"/>
      <c r="J14" s="429">
        <f>SUM(J13:L13)</f>
        <v>2109</v>
      </c>
      <c r="K14" s="430"/>
      <c r="L14" s="431"/>
      <c r="M14" s="430">
        <f>SUM(M13:O13)</f>
        <v>302</v>
      </c>
      <c r="N14" s="430"/>
      <c r="O14" s="431"/>
      <c r="Q14" s="79"/>
      <c r="S14" s="80"/>
      <c r="T14" s="80"/>
      <c r="U14" s="80"/>
    </row>
    <row r="15" spans="2:21" ht="17.100000000000001" customHeight="1" x14ac:dyDescent="0.2">
      <c r="B15" s="146"/>
      <c r="C15" s="144"/>
      <c r="D15" s="144"/>
      <c r="E15" s="147"/>
      <c r="F15" s="144"/>
      <c r="G15" s="145"/>
      <c r="K15" s="50"/>
      <c r="L15" s="50"/>
      <c r="M15" s="133"/>
      <c r="Q15" s="133"/>
      <c r="T15" s="80"/>
      <c r="U15" s="80"/>
    </row>
    <row r="16" spans="2:21" ht="17.100000000000001" customHeight="1" x14ac:dyDescent="0.2">
      <c r="B16" s="146"/>
      <c r="C16" s="150"/>
      <c r="D16" s="317" t="s">
        <v>476</v>
      </c>
      <c r="E16" s="318" t="s">
        <v>467</v>
      </c>
      <c r="F16" s="319" t="s">
        <v>477</v>
      </c>
      <c r="G16" s="318" t="s">
        <v>468</v>
      </c>
      <c r="H16" s="152"/>
      <c r="J16" s="389"/>
      <c r="K16" s="320"/>
      <c r="L16" s="320" t="s">
        <v>482</v>
      </c>
      <c r="M16" s="390">
        <f>J13+M13</f>
        <v>589</v>
      </c>
      <c r="S16" s="138"/>
      <c r="T16" s="80"/>
      <c r="U16" s="80"/>
    </row>
    <row r="17" spans="2:21" ht="17.100000000000001" customHeight="1" x14ac:dyDescent="0.2">
      <c r="B17" s="146"/>
      <c r="C17" s="320" t="s">
        <v>472</v>
      </c>
      <c r="D17" s="321">
        <f>MFG!N81</f>
        <v>40</v>
      </c>
      <c r="E17" s="322">
        <f>MFG!N82</f>
        <v>31</v>
      </c>
      <c r="F17" s="321">
        <f>MFG!N83</f>
        <v>0</v>
      </c>
      <c r="G17" s="321">
        <f>MFG!N84</f>
        <v>0</v>
      </c>
      <c r="J17" s="391"/>
      <c r="K17" s="324"/>
      <c r="L17" s="324" t="s">
        <v>483</v>
      </c>
      <c r="M17" s="392">
        <f>K13+N13</f>
        <v>1033</v>
      </c>
      <c r="P17" s="148"/>
      <c r="Q17" s="149"/>
      <c r="R17" s="423"/>
      <c r="S17" s="423"/>
      <c r="T17" s="80"/>
      <c r="U17" s="80"/>
    </row>
    <row r="18" spans="2:21" ht="17.100000000000001" customHeight="1" x14ac:dyDescent="0.2">
      <c r="B18" s="146"/>
      <c r="C18" s="324" t="s">
        <v>473</v>
      </c>
      <c r="D18" s="325">
        <f>SVS!N77</f>
        <v>6</v>
      </c>
      <c r="E18" s="326">
        <f>SVS!N78</f>
        <v>62</v>
      </c>
      <c r="F18" s="325">
        <f>SVS!N79</f>
        <v>0</v>
      </c>
      <c r="G18" s="325">
        <f>SVS!N80</f>
        <v>0</v>
      </c>
      <c r="J18" s="389"/>
      <c r="K18" s="320"/>
      <c r="L18" s="393" t="s">
        <v>484</v>
      </c>
      <c r="M18" s="390">
        <f>L13+O13</f>
        <v>789</v>
      </c>
      <c r="P18" s="148"/>
      <c r="Q18" s="149"/>
      <c r="R18" s="423"/>
      <c r="S18" s="423"/>
    </row>
    <row r="19" spans="2:21" ht="17.100000000000001" customHeight="1" x14ac:dyDescent="0.2">
      <c r="B19" s="146"/>
      <c r="C19" s="320" t="s">
        <v>474</v>
      </c>
      <c r="D19" s="321">
        <f>'E&amp;E'!N48</f>
        <v>33</v>
      </c>
      <c r="E19" s="322">
        <f>'E&amp;E'!N49</f>
        <v>1</v>
      </c>
      <c r="F19" s="321">
        <f>'E&amp;E'!N50</f>
        <v>1</v>
      </c>
      <c r="G19" s="321">
        <f>'E&amp;E'!N51</f>
        <v>0</v>
      </c>
      <c r="J19" s="395"/>
      <c r="K19" s="396"/>
      <c r="L19" s="397" t="s">
        <v>14</v>
      </c>
      <c r="M19" s="394">
        <f>SUM(M16:M18)</f>
        <v>2411</v>
      </c>
      <c r="U19" s="37"/>
    </row>
    <row r="20" spans="2:21" ht="17.100000000000001" customHeight="1" x14ac:dyDescent="0.2">
      <c r="C20" s="324" t="s">
        <v>478</v>
      </c>
      <c r="D20" s="325">
        <f>'AWAM (P)'!N75</f>
        <v>0</v>
      </c>
      <c r="E20" s="326">
        <f>'AWAM (P)'!N76</f>
        <v>0</v>
      </c>
      <c r="F20" s="325">
        <f>'AWAM (P)'!N77</f>
        <v>0</v>
      </c>
      <c r="G20" s="325">
        <f>'AWAM (P)'!N78</f>
        <v>57</v>
      </c>
    </row>
    <row r="21" spans="2:21" ht="17.100000000000001" customHeight="1" x14ac:dyDescent="0.2">
      <c r="C21" s="320" t="s">
        <v>479</v>
      </c>
      <c r="D21" s="321">
        <f>'AWAM (N)'!N64</f>
        <v>0</v>
      </c>
      <c r="E21" s="321">
        <f>'AWAM (N)'!N65</f>
        <v>0</v>
      </c>
      <c r="F21" s="321">
        <f>'AWAM (N)'!N66</f>
        <v>0</v>
      </c>
      <c r="G21" s="321">
        <f>'AWAM (N)'!N67</f>
        <v>49</v>
      </c>
    </row>
    <row r="22" spans="2:21" ht="17.100000000000001" customHeight="1" x14ac:dyDescent="0.2">
      <c r="C22" s="324" t="s">
        <v>480</v>
      </c>
      <c r="D22" s="325">
        <f>QE.5S!N24</f>
        <v>4</v>
      </c>
      <c r="E22" s="325">
        <f>QE.5S!N25</f>
        <v>5</v>
      </c>
      <c r="F22" s="325">
        <f>QE.5S!N26</f>
        <v>0</v>
      </c>
      <c r="G22" s="325">
        <f>QE.5S!N27</f>
        <v>5</v>
      </c>
    </row>
    <row r="23" spans="2:21" s="415" customFormat="1" ht="17.100000000000001" customHeight="1" x14ac:dyDescent="0.2">
      <c r="C23" s="320" t="s">
        <v>517</v>
      </c>
      <c r="D23" s="321">
        <f>'PPV MITI'!N18</f>
        <v>0</v>
      </c>
      <c r="E23" s="321">
        <f>'PPV MITI'!N19</f>
        <v>0</v>
      </c>
      <c r="F23" s="321">
        <f>'PPV MITI'!N20</f>
        <v>10</v>
      </c>
      <c r="G23" s="321">
        <f>'PPV MITI'!N21</f>
        <v>0</v>
      </c>
      <c r="I23" s="73"/>
      <c r="P23" s="73"/>
      <c r="R23" s="73"/>
    </row>
    <row r="24" spans="2:21" ht="17.100000000000001" customHeight="1" x14ac:dyDescent="0.2">
      <c r="C24" s="323" t="s">
        <v>481</v>
      </c>
      <c r="D24" s="316">
        <f>SUM(D17:D23)</f>
        <v>83</v>
      </c>
      <c r="E24" s="316">
        <f t="shared" ref="E24:G24" si="4">SUM(E17:E23)</f>
        <v>99</v>
      </c>
      <c r="F24" s="316">
        <f t="shared" si="4"/>
        <v>11</v>
      </c>
      <c r="G24" s="316">
        <f t="shared" si="4"/>
        <v>111</v>
      </c>
    </row>
    <row r="25" spans="2:21" ht="17.100000000000001" customHeight="1" x14ac:dyDescent="0.2">
      <c r="C25" s="315"/>
      <c r="D25" s="422">
        <f>SUM(D24:G24)</f>
        <v>304</v>
      </c>
      <c r="E25" s="422"/>
      <c r="F25" s="422"/>
      <c r="G25" s="422"/>
    </row>
    <row r="31" spans="2:21" x14ac:dyDescent="0.2">
      <c r="B31" s="37"/>
    </row>
  </sheetData>
  <mergeCells count="15">
    <mergeCell ref="D25:G25"/>
    <mergeCell ref="R17:S17"/>
    <mergeCell ref="R18:S18"/>
    <mergeCell ref="B1:U1"/>
    <mergeCell ref="B2:U2"/>
    <mergeCell ref="J4:L4"/>
    <mergeCell ref="M4:O4"/>
    <mergeCell ref="J14:L14"/>
    <mergeCell ref="M14:O14"/>
    <mergeCell ref="Q4:Q5"/>
    <mergeCell ref="T4:T5"/>
    <mergeCell ref="S4:S5"/>
    <mergeCell ref="D4:F4"/>
    <mergeCell ref="D14:F14"/>
    <mergeCell ref="U4:U5"/>
  </mergeCells>
  <pageMargins left="0.2" right="0.2" top="0.75" bottom="0.75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zoomScale="90" zoomScaleNormal="90" workbookViewId="0">
      <pane ySplit="4" topLeftCell="A8" activePane="bottomLeft" state="frozen"/>
      <selection pane="bottomLeft" activeCell="N27" sqref="N27"/>
    </sheetView>
  </sheetViews>
  <sheetFormatPr defaultRowHeight="12.75" x14ac:dyDescent="0.2"/>
  <cols>
    <col min="1" max="1" width="3.85546875" style="150" customWidth="1"/>
    <col min="2" max="2" width="55.7109375" style="150" customWidth="1"/>
    <col min="3" max="3" width="35.7109375" style="151" customWidth="1"/>
    <col min="4" max="12" width="5.7109375" style="150" customWidth="1"/>
    <col min="13" max="13" width="6.7109375" style="150" customWidth="1"/>
    <col min="14" max="14" width="8.7109375" style="150" customWidth="1"/>
    <col min="15" max="16" width="10.7109375" style="37" customWidth="1"/>
    <col min="17" max="17" width="12.7109375" style="37" customWidth="1"/>
    <col min="18" max="18" width="10.7109375" style="131" customWidth="1"/>
    <col min="19" max="21" width="8.7109375" style="131" customWidth="1"/>
    <col min="22" max="23" width="9.140625" style="131"/>
    <col min="24" max="16384" width="9.140625" style="152"/>
  </cols>
  <sheetData>
    <row r="1" spans="1:23" ht="15" customHeight="1" thickBot="1" x14ac:dyDescent="0.25"/>
    <row r="2" spans="1:23" s="37" customFormat="1" ht="15" customHeight="1" x14ac:dyDescent="0.2">
      <c r="A2" s="456" t="s">
        <v>7</v>
      </c>
      <c r="B2" s="458" t="s">
        <v>8</v>
      </c>
      <c r="C2" s="460" t="s">
        <v>13</v>
      </c>
      <c r="D2" s="465" t="s">
        <v>15</v>
      </c>
      <c r="E2" s="466"/>
      <c r="F2" s="467"/>
      <c r="G2" s="462" t="s">
        <v>9</v>
      </c>
      <c r="H2" s="463"/>
      <c r="I2" s="464"/>
      <c r="J2" s="453" t="s">
        <v>10</v>
      </c>
      <c r="K2" s="454"/>
      <c r="L2" s="455"/>
      <c r="M2" s="445" t="s">
        <v>16</v>
      </c>
      <c r="N2" s="207" t="s">
        <v>11</v>
      </c>
      <c r="O2" s="447" t="s">
        <v>17</v>
      </c>
      <c r="P2" s="449" t="s">
        <v>18</v>
      </c>
      <c r="Q2" s="451" t="s">
        <v>1</v>
      </c>
      <c r="R2" s="36"/>
      <c r="S2" s="36"/>
      <c r="T2" s="36"/>
      <c r="U2" s="36"/>
      <c r="V2" s="36"/>
      <c r="W2" s="36"/>
    </row>
    <row r="3" spans="1:23" s="37" customFormat="1" ht="54.95" customHeight="1" thickBot="1" x14ac:dyDescent="0.25">
      <c r="A3" s="457"/>
      <c r="B3" s="459"/>
      <c r="C3" s="461"/>
      <c r="D3" s="200" t="s">
        <v>3</v>
      </c>
      <c r="E3" s="184" t="s">
        <v>4</v>
      </c>
      <c r="F3" s="201" t="s">
        <v>5</v>
      </c>
      <c r="G3" s="199" t="s">
        <v>3</v>
      </c>
      <c r="H3" s="185" t="s">
        <v>4</v>
      </c>
      <c r="I3" s="204" t="s">
        <v>5</v>
      </c>
      <c r="J3" s="205" t="s">
        <v>3</v>
      </c>
      <c r="K3" s="186" t="s">
        <v>4</v>
      </c>
      <c r="L3" s="206" t="s">
        <v>5</v>
      </c>
      <c r="M3" s="446"/>
      <c r="N3" s="208" t="s">
        <v>23</v>
      </c>
      <c r="O3" s="448"/>
      <c r="P3" s="450"/>
      <c r="Q3" s="452"/>
      <c r="R3" s="36"/>
      <c r="S3" s="36"/>
      <c r="T3" s="36"/>
      <c r="U3" s="36"/>
      <c r="V3" s="36"/>
      <c r="W3" s="36"/>
    </row>
    <row r="4" spans="1:23" s="131" customFormat="1" ht="18" customHeight="1" x14ac:dyDescent="0.2">
      <c r="A4" s="134"/>
      <c r="B4" s="189" t="s">
        <v>2</v>
      </c>
      <c r="C4" s="176"/>
      <c r="D4" s="177"/>
      <c r="E4" s="124"/>
      <c r="F4" s="125"/>
      <c r="G4" s="123"/>
      <c r="H4" s="124"/>
      <c r="I4" s="126"/>
      <c r="J4" s="177"/>
      <c r="K4" s="124"/>
      <c r="L4" s="125"/>
      <c r="M4" s="128"/>
      <c r="N4" s="127"/>
      <c r="O4" s="295">
        <f t="shared" ref="O4:O48" si="0">SUM(G4:L4)*550</f>
        <v>0</v>
      </c>
      <c r="P4" s="296">
        <f t="shared" ref="P4:P35" si="1">SUM(M4)*200</f>
        <v>0</v>
      </c>
      <c r="Q4" s="297">
        <f t="shared" ref="Q4" si="2">SUM(O4:P4)</f>
        <v>0</v>
      </c>
    </row>
    <row r="5" spans="1:23" s="131" customFormat="1" ht="20.100000000000001" customHeight="1" x14ac:dyDescent="0.2">
      <c r="A5" s="356">
        <v>1</v>
      </c>
      <c r="B5" s="330" t="s">
        <v>83</v>
      </c>
      <c r="C5" s="337" t="s">
        <v>496</v>
      </c>
      <c r="D5" s="332"/>
      <c r="E5" s="333"/>
      <c r="F5" s="334">
        <v>1</v>
      </c>
      <c r="G5" s="335"/>
      <c r="H5" s="333"/>
      <c r="I5" s="336">
        <v>6</v>
      </c>
      <c r="J5" s="332"/>
      <c r="K5" s="333"/>
      <c r="L5" s="334"/>
      <c r="M5" s="337">
        <v>6</v>
      </c>
      <c r="N5" s="357" t="s">
        <v>476</v>
      </c>
      <c r="O5" s="359">
        <f t="shared" si="0"/>
        <v>3300</v>
      </c>
      <c r="P5" s="351">
        <f t="shared" si="1"/>
        <v>1200</v>
      </c>
      <c r="Q5" s="352">
        <f t="shared" ref="Q5:Q36" si="3">SUM(O5:P5)</f>
        <v>4500</v>
      </c>
      <c r="R5" s="355"/>
    </row>
    <row r="6" spans="1:23" s="131" customFormat="1" ht="20.100000000000001" customHeight="1" x14ac:dyDescent="0.2">
      <c r="A6" s="356">
        <v>2</v>
      </c>
      <c r="B6" s="330" t="s">
        <v>83</v>
      </c>
      <c r="C6" s="331" t="s">
        <v>143</v>
      </c>
      <c r="D6" s="332"/>
      <c r="E6" s="333"/>
      <c r="F6" s="334">
        <v>1</v>
      </c>
      <c r="G6" s="335"/>
      <c r="H6" s="333"/>
      <c r="I6" s="336">
        <v>6</v>
      </c>
      <c r="J6" s="332"/>
      <c r="K6" s="333"/>
      <c r="L6" s="334">
        <v>1</v>
      </c>
      <c r="M6" s="337">
        <v>9</v>
      </c>
      <c r="N6" s="357" t="s">
        <v>476</v>
      </c>
      <c r="O6" s="359">
        <f t="shared" si="0"/>
        <v>3850</v>
      </c>
      <c r="P6" s="351">
        <f t="shared" si="1"/>
        <v>1800</v>
      </c>
      <c r="Q6" s="352">
        <f t="shared" si="3"/>
        <v>5650</v>
      </c>
      <c r="R6" s="355">
        <f>SUM(Q5:Q6)</f>
        <v>10150</v>
      </c>
    </row>
    <row r="7" spans="1:23" s="131" customFormat="1" ht="20.100000000000001" customHeight="1" x14ac:dyDescent="0.2">
      <c r="A7" s="181">
        <v>3</v>
      </c>
      <c r="B7" s="190" t="s">
        <v>82</v>
      </c>
      <c r="C7" s="195" t="s">
        <v>138</v>
      </c>
      <c r="D7" s="120"/>
      <c r="E7" s="121"/>
      <c r="F7" s="122">
        <v>1</v>
      </c>
      <c r="G7" s="140"/>
      <c r="H7" s="121"/>
      <c r="I7" s="141">
        <v>4</v>
      </c>
      <c r="J7" s="120"/>
      <c r="K7" s="121"/>
      <c r="L7" s="122"/>
      <c r="M7" s="143">
        <v>4</v>
      </c>
      <c r="N7" s="142" t="s">
        <v>467</v>
      </c>
      <c r="O7" s="210">
        <f t="shared" si="0"/>
        <v>2200</v>
      </c>
      <c r="P7" s="216">
        <f t="shared" si="1"/>
        <v>800</v>
      </c>
      <c r="Q7" s="213">
        <f t="shared" si="3"/>
        <v>3000</v>
      </c>
      <c r="R7" s="355"/>
    </row>
    <row r="8" spans="1:23" s="131" customFormat="1" ht="20.100000000000001" customHeight="1" x14ac:dyDescent="0.2">
      <c r="A8" s="181">
        <v>4</v>
      </c>
      <c r="B8" s="190" t="s">
        <v>82</v>
      </c>
      <c r="C8" s="195" t="s">
        <v>141</v>
      </c>
      <c r="D8" s="120"/>
      <c r="E8" s="121"/>
      <c r="F8" s="122">
        <v>1</v>
      </c>
      <c r="G8" s="140"/>
      <c r="H8" s="121"/>
      <c r="I8" s="141">
        <v>5</v>
      </c>
      <c r="J8" s="120"/>
      <c r="K8" s="121"/>
      <c r="L8" s="122"/>
      <c r="M8" s="143">
        <v>10</v>
      </c>
      <c r="N8" s="142" t="s">
        <v>467</v>
      </c>
      <c r="O8" s="210">
        <f t="shared" si="0"/>
        <v>2750</v>
      </c>
      <c r="P8" s="216">
        <f t="shared" si="1"/>
        <v>2000</v>
      </c>
      <c r="Q8" s="213">
        <f t="shared" si="3"/>
        <v>4750</v>
      </c>
      <c r="R8" s="355">
        <f>SUM(Q7:Q8)</f>
        <v>7750</v>
      </c>
    </row>
    <row r="9" spans="1:23" s="131" customFormat="1" ht="20.100000000000001" customHeight="1" x14ac:dyDescent="0.2">
      <c r="A9" s="356">
        <v>5</v>
      </c>
      <c r="B9" s="330" t="s">
        <v>77</v>
      </c>
      <c r="C9" s="331" t="s">
        <v>122</v>
      </c>
      <c r="D9" s="332"/>
      <c r="E9" s="333"/>
      <c r="F9" s="334">
        <v>1</v>
      </c>
      <c r="G9" s="335"/>
      <c r="H9" s="333"/>
      <c r="I9" s="336">
        <v>7</v>
      </c>
      <c r="J9" s="332"/>
      <c r="K9" s="333"/>
      <c r="L9" s="334"/>
      <c r="M9" s="337">
        <v>7</v>
      </c>
      <c r="N9" s="357" t="s">
        <v>467</v>
      </c>
      <c r="O9" s="359">
        <f t="shared" si="0"/>
        <v>3850</v>
      </c>
      <c r="P9" s="351">
        <f t="shared" si="1"/>
        <v>1400</v>
      </c>
      <c r="Q9" s="352">
        <f t="shared" si="3"/>
        <v>5250</v>
      </c>
      <c r="R9" s="355">
        <f>Q9</f>
        <v>5250</v>
      </c>
    </row>
    <row r="10" spans="1:23" s="131" customFormat="1" ht="20.100000000000001" customHeight="1" x14ac:dyDescent="0.2">
      <c r="A10" s="181">
        <v>6</v>
      </c>
      <c r="B10" s="190" t="s">
        <v>74</v>
      </c>
      <c r="C10" s="195" t="s">
        <v>110</v>
      </c>
      <c r="D10" s="120"/>
      <c r="E10" s="121">
        <v>1</v>
      </c>
      <c r="F10" s="122"/>
      <c r="G10" s="140"/>
      <c r="H10" s="121">
        <v>3</v>
      </c>
      <c r="I10" s="141"/>
      <c r="J10" s="120"/>
      <c r="K10" s="121"/>
      <c r="L10" s="122"/>
      <c r="M10" s="143">
        <v>3</v>
      </c>
      <c r="N10" s="142" t="s">
        <v>467</v>
      </c>
      <c r="O10" s="210">
        <f t="shared" si="0"/>
        <v>1650</v>
      </c>
      <c r="P10" s="216">
        <f t="shared" si="1"/>
        <v>600</v>
      </c>
      <c r="Q10" s="213">
        <f t="shared" si="3"/>
        <v>2250</v>
      </c>
      <c r="R10" s="355"/>
    </row>
    <row r="11" spans="1:23" s="131" customFormat="1" ht="20.100000000000001" customHeight="1" x14ac:dyDescent="0.2">
      <c r="A11" s="181">
        <v>7</v>
      </c>
      <c r="B11" s="190" t="s">
        <v>74</v>
      </c>
      <c r="C11" s="195" t="s">
        <v>114</v>
      </c>
      <c r="D11" s="120"/>
      <c r="E11" s="121">
        <v>1</v>
      </c>
      <c r="F11" s="122"/>
      <c r="G11" s="140"/>
      <c r="H11" s="121">
        <v>3</v>
      </c>
      <c r="I11" s="141"/>
      <c r="J11" s="120"/>
      <c r="K11" s="121">
        <v>2</v>
      </c>
      <c r="L11" s="122"/>
      <c r="M11" s="143">
        <v>5</v>
      </c>
      <c r="N11" s="142" t="s">
        <v>467</v>
      </c>
      <c r="O11" s="210">
        <f t="shared" si="0"/>
        <v>2750</v>
      </c>
      <c r="P11" s="216">
        <f t="shared" si="1"/>
        <v>1000</v>
      </c>
      <c r="Q11" s="213">
        <f t="shared" si="3"/>
        <v>3750</v>
      </c>
      <c r="R11" s="355">
        <f>SUM(Q10:Q11)</f>
        <v>6000</v>
      </c>
    </row>
    <row r="12" spans="1:23" s="131" customFormat="1" ht="20.100000000000001" customHeight="1" x14ac:dyDescent="0.2">
      <c r="A12" s="356">
        <v>8</v>
      </c>
      <c r="B12" s="330" t="s">
        <v>24</v>
      </c>
      <c r="C12" s="331" t="s">
        <v>97</v>
      </c>
      <c r="D12" s="332"/>
      <c r="E12" s="333">
        <v>1</v>
      </c>
      <c r="F12" s="334"/>
      <c r="G12" s="335"/>
      <c r="H12" s="333">
        <v>7</v>
      </c>
      <c r="I12" s="336"/>
      <c r="J12" s="332"/>
      <c r="K12" s="333"/>
      <c r="L12" s="334"/>
      <c r="M12" s="337">
        <v>7</v>
      </c>
      <c r="N12" s="357" t="s">
        <v>476</v>
      </c>
      <c r="O12" s="359">
        <f t="shared" si="0"/>
        <v>3850</v>
      </c>
      <c r="P12" s="351">
        <f t="shared" si="1"/>
        <v>1400</v>
      </c>
      <c r="Q12" s="352">
        <f t="shared" si="3"/>
        <v>5250</v>
      </c>
      <c r="R12" s="355"/>
    </row>
    <row r="13" spans="1:23" s="131" customFormat="1" ht="20.100000000000001" customHeight="1" x14ac:dyDescent="0.2">
      <c r="A13" s="356">
        <v>9</v>
      </c>
      <c r="B13" s="330" t="s">
        <v>24</v>
      </c>
      <c r="C13" s="331" t="s">
        <v>103</v>
      </c>
      <c r="D13" s="332"/>
      <c r="E13" s="333">
        <v>1</v>
      </c>
      <c r="F13" s="334"/>
      <c r="G13" s="335"/>
      <c r="H13" s="333">
        <v>7</v>
      </c>
      <c r="I13" s="336"/>
      <c r="J13" s="332"/>
      <c r="K13" s="333">
        <v>5</v>
      </c>
      <c r="L13" s="334"/>
      <c r="M13" s="337">
        <v>12</v>
      </c>
      <c r="N13" s="357" t="s">
        <v>476</v>
      </c>
      <c r="O13" s="359">
        <f t="shared" si="0"/>
        <v>6600</v>
      </c>
      <c r="P13" s="351">
        <f t="shared" si="1"/>
        <v>2400</v>
      </c>
      <c r="Q13" s="352">
        <f t="shared" si="3"/>
        <v>9000</v>
      </c>
      <c r="R13" s="355">
        <f>SUM(Q12:Q13)</f>
        <v>14250</v>
      </c>
    </row>
    <row r="14" spans="1:23" s="131" customFormat="1" ht="20.100000000000001" customHeight="1" x14ac:dyDescent="0.2">
      <c r="A14" s="181">
        <v>10</v>
      </c>
      <c r="B14" s="191" t="s">
        <v>25</v>
      </c>
      <c r="C14" s="196" t="s">
        <v>126</v>
      </c>
      <c r="D14" s="120"/>
      <c r="E14" s="121">
        <v>1</v>
      </c>
      <c r="F14" s="122"/>
      <c r="G14" s="140"/>
      <c r="H14" s="121">
        <v>4</v>
      </c>
      <c r="I14" s="141"/>
      <c r="J14" s="120"/>
      <c r="K14" s="121"/>
      <c r="L14" s="122"/>
      <c r="M14" s="143">
        <v>4</v>
      </c>
      <c r="N14" s="142" t="s">
        <v>467</v>
      </c>
      <c r="O14" s="210">
        <f t="shared" si="0"/>
        <v>2200</v>
      </c>
      <c r="P14" s="216">
        <f t="shared" si="1"/>
        <v>800</v>
      </c>
      <c r="Q14" s="213">
        <f t="shared" si="3"/>
        <v>3000</v>
      </c>
      <c r="R14" s="355"/>
    </row>
    <row r="15" spans="1:23" s="131" customFormat="1" ht="20.100000000000001" customHeight="1" x14ac:dyDescent="0.2">
      <c r="A15" s="181">
        <v>11</v>
      </c>
      <c r="B15" s="191" t="s">
        <v>25</v>
      </c>
      <c r="C15" s="143" t="s">
        <v>500</v>
      </c>
      <c r="D15" s="120"/>
      <c r="E15" s="121"/>
      <c r="F15" s="122">
        <v>1</v>
      </c>
      <c r="G15" s="140"/>
      <c r="H15" s="121"/>
      <c r="I15" s="141">
        <v>4</v>
      </c>
      <c r="J15" s="120"/>
      <c r="K15" s="121"/>
      <c r="L15" s="122"/>
      <c r="M15" s="143">
        <v>4</v>
      </c>
      <c r="N15" s="142" t="s">
        <v>467</v>
      </c>
      <c r="O15" s="210">
        <f t="shared" si="0"/>
        <v>2200</v>
      </c>
      <c r="P15" s="216">
        <f t="shared" si="1"/>
        <v>800</v>
      </c>
      <c r="Q15" s="213">
        <f t="shared" si="3"/>
        <v>3000</v>
      </c>
      <c r="R15" s="355"/>
    </row>
    <row r="16" spans="1:23" s="131" customFormat="1" ht="20.100000000000001" customHeight="1" x14ac:dyDescent="0.2">
      <c r="A16" s="181">
        <v>12</v>
      </c>
      <c r="B16" s="191" t="s">
        <v>25</v>
      </c>
      <c r="C16" s="143" t="s">
        <v>136</v>
      </c>
      <c r="D16" s="120"/>
      <c r="E16" s="121"/>
      <c r="F16" s="122">
        <v>1</v>
      </c>
      <c r="G16" s="140"/>
      <c r="H16" s="121"/>
      <c r="I16" s="141">
        <v>4</v>
      </c>
      <c r="J16" s="120"/>
      <c r="K16" s="121"/>
      <c r="L16" s="122"/>
      <c r="M16" s="143">
        <v>4</v>
      </c>
      <c r="N16" s="142" t="s">
        <v>467</v>
      </c>
      <c r="O16" s="210">
        <f t="shared" si="0"/>
        <v>2200</v>
      </c>
      <c r="P16" s="216">
        <f t="shared" si="1"/>
        <v>800</v>
      </c>
      <c r="Q16" s="213">
        <f t="shared" si="3"/>
        <v>3000</v>
      </c>
      <c r="R16" s="355">
        <f>SUM(Q14:Q16)</f>
        <v>9000</v>
      </c>
    </row>
    <row r="17" spans="1:18" s="131" customFormat="1" ht="20.100000000000001" customHeight="1" x14ac:dyDescent="0.2">
      <c r="A17" s="356">
        <v>13</v>
      </c>
      <c r="B17" s="330" t="s">
        <v>84</v>
      </c>
      <c r="C17" s="331" t="s">
        <v>140</v>
      </c>
      <c r="D17" s="332"/>
      <c r="E17" s="333">
        <v>1</v>
      </c>
      <c r="F17" s="334"/>
      <c r="G17" s="335"/>
      <c r="H17" s="333">
        <v>3</v>
      </c>
      <c r="I17" s="336"/>
      <c r="J17" s="332"/>
      <c r="K17" s="333"/>
      <c r="L17" s="334"/>
      <c r="M17" s="337"/>
      <c r="N17" s="357" t="s">
        <v>476</v>
      </c>
      <c r="O17" s="359">
        <f t="shared" si="0"/>
        <v>1650</v>
      </c>
      <c r="P17" s="351">
        <f t="shared" si="1"/>
        <v>0</v>
      </c>
      <c r="Q17" s="352">
        <f t="shared" si="3"/>
        <v>1650</v>
      </c>
      <c r="R17" s="355">
        <f>Q17</f>
        <v>1650</v>
      </c>
    </row>
    <row r="18" spans="1:18" s="131" customFormat="1" ht="20.100000000000001" customHeight="1" x14ac:dyDescent="0.2">
      <c r="A18" s="181">
        <v>14</v>
      </c>
      <c r="B18" s="191" t="s">
        <v>80</v>
      </c>
      <c r="C18" s="143" t="s">
        <v>130</v>
      </c>
      <c r="D18" s="120"/>
      <c r="E18" s="121"/>
      <c r="F18" s="122">
        <v>1</v>
      </c>
      <c r="G18" s="140"/>
      <c r="H18" s="121"/>
      <c r="I18" s="141">
        <v>5</v>
      </c>
      <c r="J18" s="120"/>
      <c r="K18" s="121"/>
      <c r="L18" s="122"/>
      <c r="M18" s="143">
        <v>5</v>
      </c>
      <c r="N18" s="142" t="s">
        <v>467</v>
      </c>
      <c r="O18" s="210">
        <f t="shared" si="0"/>
        <v>2750</v>
      </c>
      <c r="P18" s="216">
        <f t="shared" si="1"/>
        <v>1000</v>
      </c>
      <c r="Q18" s="213">
        <f t="shared" si="3"/>
        <v>3750</v>
      </c>
      <c r="R18" s="355">
        <f>Q18</f>
        <v>3750</v>
      </c>
    </row>
    <row r="19" spans="1:18" s="131" customFormat="1" ht="20.100000000000001" customHeight="1" x14ac:dyDescent="0.2">
      <c r="A19" s="356">
        <v>15</v>
      </c>
      <c r="B19" s="330" t="s">
        <v>76</v>
      </c>
      <c r="C19" s="331" t="s">
        <v>116</v>
      </c>
      <c r="D19" s="332"/>
      <c r="E19" s="333"/>
      <c r="F19" s="334">
        <v>1</v>
      </c>
      <c r="G19" s="335"/>
      <c r="H19" s="333"/>
      <c r="I19" s="336">
        <v>6</v>
      </c>
      <c r="J19" s="332"/>
      <c r="K19" s="333"/>
      <c r="L19" s="334">
        <v>2</v>
      </c>
      <c r="M19" s="337">
        <v>8</v>
      </c>
      <c r="N19" s="357" t="s">
        <v>467</v>
      </c>
      <c r="O19" s="359">
        <f t="shared" si="0"/>
        <v>4400</v>
      </c>
      <c r="P19" s="351">
        <f t="shared" si="1"/>
        <v>1600</v>
      </c>
      <c r="Q19" s="352">
        <f t="shared" si="3"/>
        <v>6000</v>
      </c>
      <c r="R19" s="355">
        <f>Q19</f>
        <v>6000</v>
      </c>
    </row>
    <row r="20" spans="1:18" s="131" customFormat="1" ht="20.100000000000001" customHeight="1" x14ac:dyDescent="0.2">
      <c r="A20" s="181">
        <v>16</v>
      </c>
      <c r="B20" s="191" t="s">
        <v>81</v>
      </c>
      <c r="C20" s="143" t="s">
        <v>132</v>
      </c>
      <c r="D20" s="120"/>
      <c r="E20" s="121"/>
      <c r="F20" s="122">
        <v>1</v>
      </c>
      <c r="G20" s="140"/>
      <c r="H20" s="121"/>
      <c r="I20" s="141">
        <v>3</v>
      </c>
      <c r="J20" s="120"/>
      <c r="K20" s="121"/>
      <c r="L20" s="122">
        <v>1</v>
      </c>
      <c r="M20" s="143">
        <v>4</v>
      </c>
      <c r="N20" s="142" t="s">
        <v>467</v>
      </c>
      <c r="O20" s="210">
        <f t="shared" si="0"/>
        <v>2200</v>
      </c>
      <c r="P20" s="216">
        <f t="shared" si="1"/>
        <v>800</v>
      </c>
      <c r="Q20" s="213">
        <f t="shared" si="3"/>
        <v>3000</v>
      </c>
      <c r="R20" s="355"/>
    </row>
    <row r="21" spans="1:18" s="131" customFormat="1" ht="20.100000000000001" customHeight="1" x14ac:dyDescent="0.2">
      <c r="A21" s="181">
        <v>17</v>
      </c>
      <c r="B21" s="191" t="s">
        <v>81</v>
      </c>
      <c r="C21" s="143" t="s">
        <v>134</v>
      </c>
      <c r="D21" s="120"/>
      <c r="E21" s="121"/>
      <c r="F21" s="122">
        <v>1</v>
      </c>
      <c r="G21" s="140"/>
      <c r="H21" s="121"/>
      <c r="I21" s="141">
        <v>4</v>
      </c>
      <c r="J21" s="120"/>
      <c r="K21" s="121"/>
      <c r="L21" s="122"/>
      <c r="M21" s="143">
        <v>4</v>
      </c>
      <c r="N21" s="142" t="s">
        <v>467</v>
      </c>
      <c r="O21" s="210">
        <f t="shared" si="0"/>
        <v>2200</v>
      </c>
      <c r="P21" s="216">
        <f t="shared" si="1"/>
        <v>800</v>
      </c>
      <c r="Q21" s="213">
        <f t="shared" si="3"/>
        <v>3000</v>
      </c>
      <c r="R21" s="355">
        <f>SUM(Q20:Q21)</f>
        <v>6000</v>
      </c>
    </row>
    <row r="22" spans="1:18" s="131" customFormat="1" ht="20.100000000000001" customHeight="1" x14ac:dyDescent="0.2">
      <c r="A22" s="356">
        <v>18</v>
      </c>
      <c r="B22" s="330" t="s">
        <v>64</v>
      </c>
      <c r="C22" s="337" t="s">
        <v>125</v>
      </c>
      <c r="D22" s="332"/>
      <c r="E22" s="333"/>
      <c r="F22" s="334">
        <v>1</v>
      </c>
      <c r="G22" s="335"/>
      <c r="H22" s="333">
        <v>3</v>
      </c>
      <c r="I22" s="336">
        <v>3</v>
      </c>
      <c r="J22" s="332"/>
      <c r="K22" s="333"/>
      <c r="L22" s="334"/>
      <c r="M22" s="337">
        <v>3</v>
      </c>
      <c r="N22" s="357" t="s">
        <v>467</v>
      </c>
      <c r="O22" s="359">
        <f t="shared" si="0"/>
        <v>3300</v>
      </c>
      <c r="P22" s="351">
        <f t="shared" si="1"/>
        <v>600</v>
      </c>
      <c r="Q22" s="352">
        <f t="shared" si="3"/>
        <v>3900</v>
      </c>
      <c r="R22" s="355"/>
    </row>
    <row r="23" spans="1:18" s="131" customFormat="1" ht="20.100000000000001" customHeight="1" x14ac:dyDescent="0.2">
      <c r="A23" s="356">
        <v>19</v>
      </c>
      <c r="B23" s="330" t="s">
        <v>64</v>
      </c>
      <c r="C23" s="346" t="s">
        <v>135</v>
      </c>
      <c r="D23" s="332"/>
      <c r="E23" s="333">
        <v>1</v>
      </c>
      <c r="F23" s="334"/>
      <c r="G23" s="335"/>
      <c r="H23" s="333">
        <v>5</v>
      </c>
      <c r="I23" s="336">
        <v>5</v>
      </c>
      <c r="J23" s="332"/>
      <c r="K23" s="333"/>
      <c r="L23" s="334"/>
      <c r="M23" s="337">
        <v>5</v>
      </c>
      <c r="N23" s="357" t="s">
        <v>467</v>
      </c>
      <c r="O23" s="359">
        <f t="shared" si="0"/>
        <v>5500</v>
      </c>
      <c r="P23" s="351">
        <f t="shared" si="1"/>
        <v>1000</v>
      </c>
      <c r="Q23" s="352">
        <f t="shared" si="3"/>
        <v>6500</v>
      </c>
      <c r="R23" s="355"/>
    </row>
    <row r="24" spans="1:18" s="131" customFormat="1" ht="20.100000000000001" customHeight="1" x14ac:dyDescent="0.2">
      <c r="A24" s="356">
        <v>20</v>
      </c>
      <c r="B24" s="330" t="s">
        <v>64</v>
      </c>
      <c r="C24" s="331" t="s">
        <v>518</v>
      </c>
      <c r="D24" s="332"/>
      <c r="E24" s="333"/>
      <c r="F24" s="334">
        <v>1</v>
      </c>
      <c r="G24" s="335"/>
      <c r="H24" s="333">
        <v>5</v>
      </c>
      <c r="I24" s="336">
        <v>5</v>
      </c>
      <c r="J24" s="332"/>
      <c r="K24" s="333"/>
      <c r="L24" s="334"/>
      <c r="M24" s="337">
        <v>5</v>
      </c>
      <c r="N24" s="357" t="s">
        <v>467</v>
      </c>
      <c r="O24" s="359">
        <f t="shared" si="0"/>
        <v>5500</v>
      </c>
      <c r="P24" s="351">
        <f t="shared" si="1"/>
        <v>1000</v>
      </c>
      <c r="Q24" s="352">
        <f t="shared" si="3"/>
        <v>6500</v>
      </c>
      <c r="R24" s="355"/>
    </row>
    <row r="25" spans="1:18" s="131" customFormat="1" ht="20.100000000000001" customHeight="1" x14ac:dyDescent="0.2">
      <c r="A25" s="356">
        <v>21</v>
      </c>
      <c r="B25" s="330" t="s">
        <v>64</v>
      </c>
      <c r="C25" s="331" t="s">
        <v>104</v>
      </c>
      <c r="D25" s="332"/>
      <c r="E25" s="333">
        <v>1</v>
      </c>
      <c r="F25" s="334"/>
      <c r="G25" s="335"/>
      <c r="H25" s="333">
        <v>7</v>
      </c>
      <c r="I25" s="336">
        <v>7</v>
      </c>
      <c r="J25" s="332"/>
      <c r="K25" s="333"/>
      <c r="L25" s="334"/>
      <c r="M25" s="337">
        <v>7</v>
      </c>
      <c r="N25" s="357" t="s">
        <v>467</v>
      </c>
      <c r="O25" s="359">
        <f t="shared" si="0"/>
        <v>7700</v>
      </c>
      <c r="P25" s="351">
        <f t="shared" si="1"/>
        <v>1400</v>
      </c>
      <c r="Q25" s="352">
        <f t="shared" si="3"/>
        <v>9100</v>
      </c>
      <c r="R25" s="355"/>
    </row>
    <row r="26" spans="1:18" s="131" customFormat="1" ht="20.100000000000001" customHeight="1" x14ac:dyDescent="0.2">
      <c r="A26" s="356">
        <v>22</v>
      </c>
      <c r="B26" s="330" t="s">
        <v>64</v>
      </c>
      <c r="C26" s="331" t="s">
        <v>86</v>
      </c>
      <c r="D26" s="332"/>
      <c r="E26" s="333">
        <v>1</v>
      </c>
      <c r="F26" s="334"/>
      <c r="G26" s="335"/>
      <c r="H26" s="333">
        <v>6</v>
      </c>
      <c r="I26" s="336">
        <v>6</v>
      </c>
      <c r="J26" s="332"/>
      <c r="K26" s="333"/>
      <c r="L26" s="334"/>
      <c r="M26" s="337">
        <v>6</v>
      </c>
      <c r="N26" s="357" t="s">
        <v>467</v>
      </c>
      <c r="O26" s="359">
        <f t="shared" si="0"/>
        <v>6600</v>
      </c>
      <c r="P26" s="351">
        <f t="shared" si="1"/>
        <v>1200</v>
      </c>
      <c r="Q26" s="352">
        <f t="shared" si="3"/>
        <v>7800</v>
      </c>
      <c r="R26" s="355"/>
    </row>
    <row r="27" spans="1:18" s="131" customFormat="1" ht="20.100000000000001" customHeight="1" x14ac:dyDescent="0.2">
      <c r="A27" s="356">
        <v>23</v>
      </c>
      <c r="B27" s="330" t="s">
        <v>64</v>
      </c>
      <c r="C27" s="331" t="s">
        <v>89</v>
      </c>
      <c r="D27" s="332"/>
      <c r="E27" s="333"/>
      <c r="F27" s="334">
        <v>1</v>
      </c>
      <c r="G27" s="335"/>
      <c r="H27" s="333">
        <v>4</v>
      </c>
      <c r="I27" s="336">
        <v>4</v>
      </c>
      <c r="J27" s="332"/>
      <c r="K27" s="333">
        <v>5</v>
      </c>
      <c r="L27" s="334">
        <v>6</v>
      </c>
      <c r="M27" s="337">
        <v>12</v>
      </c>
      <c r="N27" s="357" t="s">
        <v>467</v>
      </c>
      <c r="O27" s="359">
        <f t="shared" si="0"/>
        <v>10450</v>
      </c>
      <c r="P27" s="351">
        <f t="shared" si="1"/>
        <v>2400</v>
      </c>
      <c r="Q27" s="352">
        <f t="shared" si="3"/>
        <v>12850</v>
      </c>
      <c r="R27" s="355">
        <f>SUM(Q22:Q27)</f>
        <v>46650</v>
      </c>
    </row>
    <row r="28" spans="1:18" s="131" customFormat="1" ht="20.100000000000001" customHeight="1" x14ac:dyDescent="0.2">
      <c r="A28" s="181">
        <v>24</v>
      </c>
      <c r="B28" s="190" t="s">
        <v>68</v>
      </c>
      <c r="C28" s="195" t="s">
        <v>30</v>
      </c>
      <c r="D28" s="120"/>
      <c r="E28" s="121"/>
      <c r="F28" s="122">
        <v>1</v>
      </c>
      <c r="G28" s="140"/>
      <c r="H28" s="121"/>
      <c r="I28" s="141">
        <v>6</v>
      </c>
      <c r="J28" s="120"/>
      <c r="K28" s="121"/>
      <c r="L28" s="122"/>
      <c r="M28" s="143">
        <v>8</v>
      </c>
      <c r="N28" s="142" t="s">
        <v>467</v>
      </c>
      <c r="O28" s="210">
        <f t="shared" si="0"/>
        <v>3300</v>
      </c>
      <c r="P28" s="216">
        <f t="shared" si="1"/>
        <v>1600</v>
      </c>
      <c r="Q28" s="213">
        <f t="shared" si="3"/>
        <v>4900</v>
      </c>
      <c r="R28" s="355">
        <f>Q28</f>
        <v>4900</v>
      </c>
    </row>
    <row r="29" spans="1:18" s="131" customFormat="1" ht="20.100000000000001" customHeight="1" x14ac:dyDescent="0.2">
      <c r="A29" s="356">
        <v>25</v>
      </c>
      <c r="B29" s="330" t="s">
        <v>75</v>
      </c>
      <c r="C29" s="331" t="s">
        <v>112</v>
      </c>
      <c r="D29" s="332">
        <v>1</v>
      </c>
      <c r="E29" s="333"/>
      <c r="F29" s="334"/>
      <c r="G29" s="335">
        <v>5</v>
      </c>
      <c r="H29" s="333"/>
      <c r="I29" s="336"/>
      <c r="J29" s="332"/>
      <c r="K29" s="333"/>
      <c r="L29" s="334"/>
      <c r="M29" s="337">
        <v>5</v>
      </c>
      <c r="N29" s="357" t="s">
        <v>476</v>
      </c>
      <c r="O29" s="359">
        <f t="shared" si="0"/>
        <v>2750</v>
      </c>
      <c r="P29" s="351">
        <f t="shared" si="1"/>
        <v>1000</v>
      </c>
      <c r="Q29" s="352">
        <f t="shared" si="3"/>
        <v>3750</v>
      </c>
      <c r="R29" s="355"/>
    </row>
    <row r="30" spans="1:18" s="131" customFormat="1" ht="20.100000000000001" customHeight="1" x14ac:dyDescent="0.2">
      <c r="A30" s="356">
        <v>26</v>
      </c>
      <c r="B30" s="330" t="s">
        <v>75</v>
      </c>
      <c r="C30" s="331" t="s">
        <v>113</v>
      </c>
      <c r="D30" s="332">
        <v>1</v>
      </c>
      <c r="E30" s="333"/>
      <c r="F30" s="334"/>
      <c r="G30" s="335">
        <v>4</v>
      </c>
      <c r="H30" s="333"/>
      <c r="I30" s="336"/>
      <c r="J30" s="332">
        <v>3</v>
      </c>
      <c r="K30" s="333"/>
      <c r="L30" s="334"/>
      <c r="M30" s="337">
        <v>7</v>
      </c>
      <c r="N30" s="357" t="s">
        <v>476</v>
      </c>
      <c r="O30" s="359">
        <f t="shared" si="0"/>
        <v>3850</v>
      </c>
      <c r="P30" s="351">
        <f t="shared" si="1"/>
        <v>1400</v>
      </c>
      <c r="Q30" s="352">
        <f t="shared" si="3"/>
        <v>5250</v>
      </c>
      <c r="R30" s="355">
        <f>SUM(Q29:Q30)</f>
        <v>9000</v>
      </c>
    </row>
    <row r="31" spans="1:18" s="131" customFormat="1" ht="20.100000000000001" customHeight="1" x14ac:dyDescent="0.2">
      <c r="A31" s="181">
        <v>27</v>
      </c>
      <c r="B31" s="190" t="s">
        <v>26</v>
      </c>
      <c r="C31" s="269" t="s">
        <v>32</v>
      </c>
      <c r="D31" s="120">
        <v>1</v>
      </c>
      <c r="E31" s="121"/>
      <c r="F31" s="122"/>
      <c r="G31" s="140">
        <v>5</v>
      </c>
      <c r="H31" s="121"/>
      <c r="I31" s="141"/>
      <c r="J31" s="120"/>
      <c r="K31" s="121"/>
      <c r="L31" s="122"/>
      <c r="M31" s="143">
        <v>10</v>
      </c>
      <c r="N31" s="142" t="s">
        <v>467</v>
      </c>
      <c r="O31" s="210">
        <f t="shared" si="0"/>
        <v>2750</v>
      </c>
      <c r="P31" s="216">
        <f t="shared" si="1"/>
        <v>2000</v>
      </c>
      <c r="Q31" s="213">
        <f t="shared" si="3"/>
        <v>4750</v>
      </c>
      <c r="R31" s="355"/>
    </row>
    <row r="32" spans="1:18" s="36" customFormat="1" ht="20.100000000000001" customHeight="1" x14ac:dyDescent="0.2">
      <c r="A32" s="181">
        <v>28</v>
      </c>
      <c r="B32" s="190" t="s">
        <v>26</v>
      </c>
      <c r="C32" s="195" t="s">
        <v>137</v>
      </c>
      <c r="D32" s="120">
        <v>1</v>
      </c>
      <c r="E32" s="121"/>
      <c r="F32" s="157"/>
      <c r="G32" s="140">
        <v>5</v>
      </c>
      <c r="H32" s="121"/>
      <c r="I32" s="141"/>
      <c r="J32" s="120"/>
      <c r="K32" s="121"/>
      <c r="L32" s="122"/>
      <c r="M32" s="143">
        <v>10</v>
      </c>
      <c r="N32" s="142" t="s">
        <v>467</v>
      </c>
      <c r="O32" s="210">
        <f t="shared" si="0"/>
        <v>2750</v>
      </c>
      <c r="P32" s="216">
        <f t="shared" si="1"/>
        <v>2000</v>
      </c>
      <c r="Q32" s="213">
        <f t="shared" si="3"/>
        <v>4750</v>
      </c>
      <c r="R32" s="350"/>
    </row>
    <row r="33" spans="1:18" s="131" customFormat="1" ht="20.100000000000001" customHeight="1" x14ac:dyDescent="0.2">
      <c r="A33" s="181">
        <v>29</v>
      </c>
      <c r="B33" s="190" t="s">
        <v>26</v>
      </c>
      <c r="C33" s="195" t="s">
        <v>91</v>
      </c>
      <c r="D33" s="120"/>
      <c r="E33" s="121">
        <v>1</v>
      </c>
      <c r="F33" s="122"/>
      <c r="G33" s="140"/>
      <c r="H33" s="121">
        <v>5</v>
      </c>
      <c r="I33" s="141"/>
      <c r="J33" s="120"/>
      <c r="K33" s="121"/>
      <c r="L33" s="122"/>
      <c r="M33" s="143">
        <v>10</v>
      </c>
      <c r="N33" s="142" t="s">
        <v>467</v>
      </c>
      <c r="O33" s="210">
        <f t="shared" si="0"/>
        <v>2750</v>
      </c>
      <c r="P33" s="216">
        <f t="shared" si="1"/>
        <v>2000</v>
      </c>
      <c r="Q33" s="213">
        <f t="shared" si="3"/>
        <v>4750</v>
      </c>
      <c r="R33" s="355"/>
    </row>
    <row r="34" spans="1:18" s="131" customFormat="1" ht="20.100000000000001" customHeight="1" x14ac:dyDescent="0.2">
      <c r="A34" s="181">
        <v>30</v>
      </c>
      <c r="B34" s="190" t="s">
        <v>26</v>
      </c>
      <c r="C34" s="269" t="s">
        <v>31</v>
      </c>
      <c r="D34" s="120"/>
      <c r="E34" s="121">
        <v>1</v>
      </c>
      <c r="F34" s="122"/>
      <c r="G34" s="140"/>
      <c r="H34" s="121">
        <v>5</v>
      </c>
      <c r="I34" s="141"/>
      <c r="J34" s="120"/>
      <c r="K34" s="121"/>
      <c r="L34" s="122"/>
      <c r="M34" s="143">
        <v>10</v>
      </c>
      <c r="N34" s="142" t="s">
        <v>467</v>
      </c>
      <c r="O34" s="210">
        <f t="shared" si="0"/>
        <v>2750</v>
      </c>
      <c r="P34" s="216">
        <f t="shared" si="1"/>
        <v>2000</v>
      </c>
      <c r="Q34" s="213">
        <f t="shared" si="3"/>
        <v>4750</v>
      </c>
      <c r="R34" s="355">
        <f>SUM(Q31:Q34)</f>
        <v>19000</v>
      </c>
    </row>
    <row r="35" spans="1:18" s="36" customFormat="1" ht="20.100000000000001" customHeight="1" x14ac:dyDescent="0.2">
      <c r="A35" s="356">
        <v>31</v>
      </c>
      <c r="B35" s="330" t="s">
        <v>78</v>
      </c>
      <c r="C35" s="331" t="s">
        <v>123</v>
      </c>
      <c r="D35" s="332"/>
      <c r="E35" s="333"/>
      <c r="F35" s="334">
        <v>1</v>
      </c>
      <c r="G35" s="335"/>
      <c r="H35" s="333"/>
      <c r="I35" s="336">
        <v>4</v>
      </c>
      <c r="J35" s="332"/>
      <c r="K35" s="333"/>
      <c r="L35" s="334">
        <v>3</v>
      </c>
      <c r="M35" s="337">
        <v>7</v>
      </c>
      <c r="N35" s="357" t="s">
        <v>476</v>
      </c>
      <c r="O35" s="359">
        <f t="shared" si="0"/>
        <v>3850</v>
      </c>
      <c r="P35" s="351">
        <f t="shared" si="1"/>
        <v>1400</v>
      </c>
      <c r="Q35" s="352">
        <f t="shared" si="3"/>
        <v>5250</v>
      </c>
      <c r="R35" s="350"/>
    </row>
    <row r="36" spans="1:18" s="131" customFormat="1" ht="20.100000000000001" customHeight="1" x14ac:dyDescent="0.2">
      <c r="A36" s="356">
        <v>32</v>
      </c>
      <c r="B36" s="330" t="s">
        <v>78</v>
      </c>
      <c r="C36" s="331" t="s">
        <v>124</v>
      </c>
      <c r="D36" s="332"/>
      <c r="E36" s="333"/>
      <c r="F36" s="334">
        <v>1</v>
      </c>
      <c r="G36" s="335"/>
      <c r="H36" s="333"/>
      <c r="I36" s="336">
        <v>5</v>
      </c>
      <c r="J36" s="332"/>
      <c r="K36" s="333"/>
      <c r="L36" s="334"/>
      <c r="M36" s="337">
        <v>5</v>
      </c>
      <c r="N36" s="357" t="s">
        <v>476</v>
      </c>
      <c r="O36" s="359">
        <f t="shared" si="0"/>
        <v>2750</v>
      </c>
      <c r="P36" s="351">
        <f t="shared" ref="P36:P67" si="4">SUM(M36)*200</f>
        <v>1000</v>
      </c>
      <c r="Q36" s="352">
        <f t="shared" si="3"/>
        <v>3750</v>
      </c>
      <c r="R36" s="355">
        <f>SUM(Q35:Q36)</f>
        <v>9000</v>
      </c>
    </row>
    <row r="37" spans="1:18" s="131" customFormat="1" ht="20.100000000000001" customHeight="1" x14ac:dyDescent="0.2">
      <c r="A37" s="181">
        <v>33</v>
      </c>
      <c r="B37" s="190" t="s">
        <v>71</v>
      </c>
      <c r="C37" s="143" t="s">
        <v>127</v>
      </c>
      <c r="D37" s="156"/>
      <c r="E37" s="121">
        <v>1</v>
      </c>
      <c r="F37" s="122"/>
      <c r="G37" s="140"/>
      <c r="H37" s="121">
        <v>6</v>
      </c>
      <c r="I37" s="141"/>
      <c r="J37" s="120"/>
      <c r="K37" s="121"/>
      <c r="L37" s="122"/>
      <c r="M37" s="143">
        <v>6</v>
      </c>
      <c r="N37" s="142" t="s">
        <v>467</v>
      </c>
      <c r="O37" s="210">
        <f t="shared" si="0"/>
        <v>3300</v>
      </c>
      <c r="P37" s="216">
        <f t="shared" si="4"/>
        <v>1200</v>
      </c>
      <c r="Q37" s="213">
        <f t="shared" ref="Q37:Q68" si="5">SUM(O37:P37)</f>
        <v>4500</v>
      </c>
      <c r="R37" s="355"/>
    </row>
    <row r="38" spans="1:18" s="131" customFormat="1" ht="20.100000000000001" customHeight="1" x14ac:dyDescent="0.2">
      <c r="A38" s="181">
        <v>34</v>
      </c>
      <c r="B38" s="190" t="s">
        <v>71</v>
      </c>
      <c r="C38" s="195" t="s">
        <v>119</v>
      </c>
      <c r="D38" s="120"/>
      <c r="E38" s="121">
        <v>1</v>
      </c>
      <c r="F38" s="122"/>
      <c r="G38" s="140"/>
      <c r="H38" s="121">
        <v>6</v>
      </c>
      <c r="I38" s="141"/>
      <c r="J38" s="120"/>
      <c r="K38" s="121"/>
      <c r="L38" s="122"/>
      <c r="M38" s="143">
        <v>6</v>
      </c>
      <c r="N38" s="142" t="s">
        <v>467</v>
      </c>
      <c r="O38" s="210">
        <f t="shared" si="0"/>
        <v>3300</v>
      </c>
      <c r="P38" s="216">
        <f t="shared" si="4"/>
        <v>1200</v>
      </c>
      <c r="Q38" s="213">
        <f t="shared" si="5"/>
        <v>4500</v>
      </c>
      <c r="R38" s="355"/>
    </row>
    <row r="39" spans="1:18" s="131" customFormat="1" ht="20.100000000000001" customHeight="1" x14ac:dyDescent="0.2">
      <c r="A39" s="181">
        <v>35</v>
      </c>
      <c r="B39" s="190" t="s">
        <v>71</v>
      </c>
      <c r="C39" s="195" t="s">
        <v>94</v>
      </c>
      <c r="D39" s="120"/>
      <c r="E39" s="121">
        <v>1</v>
      </c>
      <c r="F39" s="122"/>
      <c r="G39" s="140"/>
      <c r="H39" s="121">
        <v>7</v>
      </c>
      <c r="I39" s="141"/>
      <c r="J39" s="120"/>
      <c r="K39" s="121"/>
      <c r="L39" s="122"/>
      <c r="M39" s="143">
        <v>7</v>
      </c>
      <c r="N39" s="142" t="s">
        <v>467</v>
      </c>
      <c r="O39" s="210">
        <f t="shared" si="0"/>
        <v>3850</v>
      </c>
      <c r="P39" s="216">
        <f t="shared" si="4"/>
        <v>1400</v>
      </c>
      <c r="Q39" s="213">
        <f t="shared" si="5"/>
        <v>5250</v>
      </c>
      <c r="R39" s="355"/>
    </row>
    <row r="40" spans="1:18" s="131" customFormat="1" ht="20.100000000000001" customHeight="1" x14ac:dyDescent="0.2">
      <c r="A40" s="181">
        <v>36</v>
      </c>
      <c r="B40" s="190" t="s">
        <v>71</v>
      </c>
      <c r="C40" s="314" t="s">
        <v>469</v>
      </c>
      <c r="D40" s="120">
        <v>1</v>
      </c>
      <c r="E40" s="121"/>
      <c r="F40" s="122"/>
      <c r="G40" s="140">
        <v>6</v>
      </c>
      <c r="H40" s="121"/>
      <c r="I40" s="141"/>
      <c r="J40" s="120">
        <v>1</v>
      </c>
      <c r="K40" s="121"/>
      <c r="L40" s="122">
        <v>8</v>
      </c>
      <c r="M40" s="143">
        <f>2+8</f>
        <v>10</v>
      </c>
      <c r="N40" s="142" t="s">
        <v>467</v>
      </c>
      <c r="O40" s="210">
        <f t="shared" si="0"/>
        <v>8250</v>
      </c>
      <c r="P40" s="216">
        <f t="shared" si="4"/>
        <v>2000</v>
      </c>
      <c r="Q40" s="213">
        <f t="shared" si="5"/>
        <v>10250</v>
      </c>
      <c r="R40" s="355"/>
    </row>
    <row r="41" spans="1:18" s="131" customFormat="1" ht="20.100000000000001" customHeight="1" x14ac:dyDescent="0.2">
      <c r="A41" s="181">
        <v>37</v>
      </c>
      <c r="B41" s="190" t="s">
        <v>71</v>
      </c>
      <c r="C41" s="195" t="s">
        <v>139</v>
      </c>
      <c r="D41" s="120"/>
      <c r="E41" s="121"/>
      <c r="F41" s="122">
        <v>1</v>
      </c>
      <c r="G41" s="140"/>
      <c r="H41" s="121"/>
      <c r="I41" s="141">
        <v>6</v>
      </c>
      <c r="J41" s="120"/>
      <c r="K41" s="121"/>
      <c r="L41" s="122"/>
      <c r="M41" s="143">
        <v>6</v>
      </c>
      <c r="N41" s="142" t="s">
        <v>467</v>
      </c>
      <c r="O41" s="210">
        <f t="shared" si="0"/>
        <v>3300</v>
      </c>
      <c r="P41" s="216">
        <f t="shared" si="4"/>
        <v>1200</v>
      </c>
      <c r="Q41" s="213">
        <f t="shared" si="5"/>
        <v>4500</v>
      </c>
      <c r="R41" s="355"/>
    </row>
    <row r="42" spans="1:18" s="131" customFormat="1" ht="20.100000000000001" customHeight="1" x14ac:dyDescent="0.2">
      <c r="A42" s="181">
        <v>38</v>
      </c>
      <c r="B42" s="190" t="s">
        <v>71</v>
      </c>
      <c r="C42" s="195" t="s">
        <v>56</v>
      </c>
      <c r="D42" s="120"/>
      <c r="E42" s="121"/>
      <c r="F42" s="122">
        <v>1</v>
      </c>
      <c r="G42" s="140"/>
      <c r="H42" s="121"/>
      <c r="I42" s="141">
        <v>6</v>
      </c>
      <c r="J42" s="120"/>
      <c r="K42" s="121"/>
      <c r="L42" s="122"/>
      <c r="M42" s="143">
        <v>6</v>
      </c>
      <c r="N42" s="142" t="s">
        <v>467</v>
      </c>
      <c r="O42" s="210">
        <f t="shared" si="0"/>
        <v>3300</v>
      </c>
      <c r="P42" s="216">
        <f t="shared" si="4"/>
        <v>1200</v>
      </c>
      <c r="Q42" s="213">
        <f t="shared" si="5"/>
        <v>4500</v>
      </c>
      <c r="R42" s="355"/>
    </row>
    <row r="43" spans="1:18" s="131" customFormat="1" ht="20.100000000000001" customHeight="1" x14ac:dyDescent="0.2">
      <c r="A43" s="181">
        <v>39</v>
      </c>
      <c r="B43" s="191" t="s">
        <v>470</v>
      </c>
      <c r="C43" s="143" t="s">
        <v>128</v>
      </c>
      <c r="D43" s="120"/>
      <c r="E43" s="121"/>
      <c r="F43" s="122">
        <v>1</v>
      </c>
      <c r="G43" s="140"/>
      <c r="H43" s="121"/>
      <c r="I43" s="141">
        <v>7</v>
      </c>
      <c r="J43" s="120"/>
      <c r="K43" s="121"/>
      <c r="L43" s="122"/>
      <c r="M43" s="143">
        <v>7</v>
      </c>
      <c r="N43" s="142" t="s">
        <v>467</v>
      </c>
      <c r="O43" s="210">
        <f t="shared" si="0"/>
        <v>3850</v>
      </c>
      <c r="P43" s="216">
        <f t="shared" si="4"/>
        <v>1400</v>
      </c>
      <c r="Q43" s="213">
        <f t="shared" si="5"/>
        <v>5250</v>
      </c>
      <c r="R43" s="355"/>
    </row>
    <row r="44" spans="1:18" s="131" customFormat="1" ht="20.100000000000001" customHeight="1" x14ac:dyDescent="0.2">
      <c r="A44" s="181">
        <v>40</v>
      </c>
      <c r="B44" s="313" t="s">
        <v>471</v>
      </c>
      <c r="C44" s="195" t="s">
        <v>142</v>
      </c>
      <c r="D44" s="120"/>
      <c r="E44" s="121"/>
      <c r="F44" s="122">
        <v>1</v>
      </c>
      <c r="G44" s="140"/>
      <c r="H44" s="121"/>
      <c r="I44" s="141">
        <v>6</v>
      </c>
      <c r="J44" s="120"/>
      <c r="K44" s="121"/>
      <c r="L44" s="122"/>
      <c r="M44" s="143">
        <v>6</v>
      </c>
      <c r="N44" s="142" t="s">
        <v>467</v>
      </c>
      <c r="O44" s="210">
        <f t="shared" ref="O44" si="6">SUM(G44:L44)*550</f>
        <v>3300</v>
      </c>
      <c r="P44" s="216">
        <f t="shared" ref="P44" si="7">SUM(M44)*200</f>
        <v>1200</v>
      </c>
      <c r="Q44" s="213">
        <f t="shared" ref="Q44" si="8">SUM(O44:P44)</f>
        <v>4500</v>
      </c>
      <c r="R44" s="355">
        <f>SUM(Q37:Q44)</f>
        <v>43250</v>
      </c>
    </row>
    <row r="45" spans="1:18" s="131" customFormat="1" ht="20.100000000000001" customHeight="1" x14ac:dyDescent="0.2">
      <c r="A45" s="356">
        <v>41</v>
      </c>
      <c r="B45" s="330" t="s">
        <v>27</v>
      </c>
      <c r="C45" s="331" t="s">
        <v>505</v>
      </c>
      <c r="D45" s="332">
        <v>1</v>
      </c>
      <c r="E45" s="333"/>
      <c r="F45" s="334"/>
      <c r="G45" s="335">
        <v>5</v>
      </c>
      <c r="H45" s="333">
        <v>5</v>
      </c>
      <c r="I45" s="336">
        <v>5</v>
      </c>
      <c r="J45" s="332"/>
      <c r="K45" s="333"/>
      <c r="L45" s="334"/>
      <c r="M45" s="337">
        <v>5</v>
      </c>
      <c r="N45" s="357" t="s">
        <v>476</v>
      </c>
      <c r="O45" s="359">
        <f t="shared" si="0"/>
        <v>8250</v>
      </c>
      <c r="P45" s="351">
        <f t="shared" si="4"/>
        <v>1000</v>
      </c>
      <c r="Q45" s="352">
        <f t="shared" si="5"/>
        <v>9250</v>
      </c>
      <c r="R45" s="355"/>
    </row>
    <row r="46" spans="1:18" s="36" customFormat="1" ht="20.100000000000001" customHeight="1" x14ac:dyDescent="0.2">
      <c r="A46" s="356">
        <v>42</v>
      </c>
      <c r="B46" s="330" t="s">
        <v>27</v>
      </c>
      <c r="C46" s="331" t="s">
        <v>504</v>
      </c>
      <c r="D46" s="332">
        <v>1</v>
      </c>
      <c r="E46" s="333"/>
      <c r="F46" s="334"/>
      <c r="G46" s="335">
        <v>4</v>
      </c>
      <c r="H46" s="333">
        <v>4</v>
      </c>
      <c r="I46" s="336">
        <v>4</v>
      </c>
      <c r="J46" s="332"/>
      <c r="K46" s="333"/>
      <c r="L46" s="334"/>
      <c r="M46" s="337">
        <v>4</v>
      </c>
      <c r="N46" s="357" t="s">
        <v>476</v>
      </c>
      <c r="O46" s="358">
        <f t="shared" si="0"/>
        <v>6600</v>
      </c>
      <c r="P46" s="351">
        <f t="shared" si="4"/>
        <v>800</v>
      </c>
      <c r="Q46" s="352">
        <f t="shared" si="5"/>
        <v>7400</v>
      </c>
      <c r="R46" s="350"/>
    </row>
    <row r="47" spans="1:18" s="36" customFormat="1" ht="20.100000000000001" customHeight="1" x14ac:dyDescent="0.2">
      <c r="A47" s="356">
        <v>43</v>
      </c>
      <c r="B47" s="330" t="s">
        <v>27</v>
      </c>
      <c r="C47" s="331" t="s">
        <v>111</v>
      </c>
      <c r="D47" s="332">
        <v>1</v>
      </c>
      <c r="E47" s="333"/>
      <c r="F47" s="334"/>
      <c r="G47" s="335">
        <v>4</v>
      </c>
      <c r="H47" s="333">
        <v>4</v>
      </c>
      <c r="I47" s="336">
        <v>4</v>
      </c>
      <c r="J47" s="332">
        <v>8</v>
      </c>
      <c r="K47" s="333">
        <v>8</v>
      </c>
      <c r="L47" s="334">
        <v>8</v>
      </c>
      <c r="M47" s="337">
        <v>12</v>
      </c>
      <c r="N47" s="357" t="s">
        <v>476</v>
      </c>
      <c r="O47" s="359">
        <f t="shared" si="0"/>
        <v>19800</v>
      </c>
      <c r="P47" s="351">
        <f t="shared" si="4"/>
        <v>2400</v>
      </c>
      <c r="Q47" s="352">
        <f t="shared" si="5"/>
        <v>22200</v>
      </c>
      <c r="R47" s="350">
        <f>SUM(Q45:Q47)</f>
        <v>38850</v>
      </c>
    </row>
    <row r="48" spans="1:18" s="131" customFormat="1" ht="20.100000000000001" customHeight="1" x14ac:dyDescent="0.2">
      <c r="A48" s="181">
        <v>44</v>
      </c>
      <c r="B48" s="190" t="s">
        <v>65</v>
      </c>
      <c r="C48" s="195" t="s">
        <v>87</v>
      </c>
      <c r="D48" s="120"/>
      <c r="E48" s="121">
        <v>1</v>
      </c>
      <c r="F48" s="122"/>
      <c r="G48" s="140"/>
      <c r="H48" s="121">
        <v>5</v>
      </c>
      <c r="I48" s="141"/>
      <c r="J48" s="120"/>
      <c r="K48" s="121">
        <v>2</v>
      </c>
      <c r="L48" s="122"/>
      <c r="M48" s="143">
        <v>7</v>
      </c>
      <c r="N48" s="142" t="s">
        <v>476</v>
      </c>
      <c r="O48" s="210">
        <f t="shared" si="0"/>
        <v>3850</v>
      </c>
      <c r="P48" s="216">
        <f t="shared" si="4"/>
        <v>1400</v>
      </c>
      <c r="Q48" s="213">
        <f t="shared" si="5"/>
        <v>5250</v>
      </c>
      <c r="R48" s="355">
        <f>Q48</f>
        <v>5250</v>
      </c>
    </row>
    <row r="49" spans="1:18" s="131" customFormat="1" ht="20.100000000000001" customHeight="1" x14ac:dyDescent="0.2">
      <c r="A49" s="356">
        <v>45</v>
      </c>
      <c r="B49" s="330" t="s">
        <v>63</v>
      </c>
      <c r="C49" s="331" t="s">
        <v>85</v>
      </c>
      <c r="D49" s="332"/>
      <c r="E49" s="333">
        <v>1</v>
      </c>
      <c r="F49" s="334"/>
      <c r="G49" s="335"/>
      <c r="H49" s="333">
        <v>8</v>
      </c>
      <c r="I49" s="336"/>
      <c r="J49" s="332"/>
      <c r="K49" s="333"/>
      <c r="L49" s="334"/>
      <c r="M49" s="337">
        <v>8</v>
      </c>
      <c r="N49" s="357" t="s">
        <v>476</v>
      </c>
      <c r="O49" s="359">
        <f>SUM(G49:L49)*550</f>
        <v>4400</v>
      </c>
      <c r="P49" s="351">
        <f t="shared" si="4"/>
        <v>1600</v>
      </c>
      <c r="Q49" s="352">
        <f t="shared" si="5"/>
        <v>6000</v>
      </c>
      <c r="R49" s="355"/>
    </row>
    <row r="50" spans="1:18" s="131" customFormat="1" ht="20.100000000000001" customHeight="1" x14ac:dyDescent="0.2">
      <c r="A50" s="356">
        <v>46</v>
      </c>
      <c r="B50" s="330" t="s">
        <v>66</v>
      </c>
      <c r="C50" s="331" t="s">
        <v>88</v>
      </c>
      <c r="D50" s="332"/>
      <c r="E50" s="333"/>
      <c r="F50" s="334">
        <v>1</v>
      </c>
      <c r="G50" s="335"/>
      <c r="H50" s="333"/>
      <c r="I50" s="336">
        <v>7</v>
      </c>
      <c r="J50" s="332"/>
      <c r="K50" s="333"/>
      <c r="L50" s="334"/>
      <c r="M50" s="337">
        <v>7</v>
      </c>
      <c r="N50" s="357" t="s">
        <v>476</v>
      </c>
      <c r="O50" s="359">
        <f t="shared" ref="O50:O54" si="9">SUM(G50:L50)*550</f>
        <v>3850</v>
      </c>
      <c r="P50" s="351">
        <f t="shared" ref="P50:P54" si="10">SUM(M50)*200</f>
        <v>1400</v>
      </c>
      <c r="Q50" s="352">
        <f t="shared" ref="Q50:Q54" si="11">SUM(O50:P50)</f>
        <v>5250</v>
      </c>
      <c r="R50" s="355"/>
    </row>
    <row r="51" spans="1:18" s="131" customFormat="1" ht="20.100000000000001" customHeight="1" x14ac:dyDescent="0.2">
      <c r="A51" s="356">
        <v>47</v>
      </c>
      <c r="B51" s="330" t="s">
        <v>66</v>
      </c>
      <c r="C51" s="331" t="s">
        <v>33</v>
      </c>
      <c r="D51" s="332"/>
      <c r="E51" s="333">
        <v>1</v>
      </c>
      <c r="F51" s="334"/>
      <c r="G51" s="335"/>
      <c r="H51" s="333">
        <v>4</v>
      </c>
      <c r="I51" s="336"/>
      <c r="J51" s="332"/>
      <c r="K51" s="333"/>
      <c r="L51" s="334"/>
      <c r="M51" s="337">
        <v>4</v>
      </c>
      <c r="N51" s="357" t="s">
        <v>476</v>
      </c>
      <c r="O51" s="359">
        <f t="shared" si="9"/>
        <v>2200</v>
      </c>
      <c r="P51" s="351">
        <f t="shared" si="10"/>
        <v>800</v>
      </c>
      <c r="Q51" s="352">
        <f t="shared" si="11"/>
        <v>3000</v>
      </c>
      <c r="R51" s="355"/>
    </row>
    <row r="52" spans="1:18" s="131" customFormat="1" ht="20.100000000000001" customHeight="1" x14ac:dyDescent="0.2">
      <c r="A52" s="356">
        <v>48</v>
      </c>
      <c r="B52" s="330" t="s">
        <v>66</v>
      </c>
      <c r="C52" s="331" t="s">
        <v>105</v>
      </c>
      <c r="D52" s="332"/>
      <c r="E52" s="333"/>
      <c r="F52" s="334">
        <v>1</v>
      </c>
      <c r="G52" s="335"/>
      <c r="H52" s="333"/>
      <c r="I52" s="336">
        <v>6</v>
      </c>
      <c r="J52" s="332"/>
      <c r="K52" s="333"/>
      <c r="L52" s="334"/>
      <c r="M52" s="337">
        <v>6</v>
      </c>
      <c r="N52" s="357" t="s">
        <v>476</v>
      </c>
      <c r="O52" s="359">
        <f t="shared" si="9"/>
        <v>3300</v>
      </c>
      <c r="P52" s="351">
        <f t="shared" si="10"/>
        <v>1200</v>
      </c>
      <c r="Q52" s="352">
        <f t="shared" si="11"/>
        <v>4500</v>
      </c>
      <c r="R52" s="355"/>
    </row>
    <row r="53" spans="1:18" s="131" customFormat="1" ht="20.100000000000001" customHeight="1" x14ac:dyDescent="0.2">
      <c r="A53" s="356">
        <v>49</v>
      </c>
      <c r="B53" s="330" t="s">
        <v>66</v>
      </c>
      <c r="C53" s="331" t="s">
        <v>107</v>
      </c>
      <c r="D53" s="332"/>
      <c r="E53" s="333"/>
      <c r="F53" s="334">
        <v>1</v>
      </c>
      <c r="G53" s="335"/>
      <c r="H53" s="333"/>
      <c r="I53" s="336">
        <v>6</v>
      </c>
      <c r="J53" s="332"/>
      <c r="K53" s="333"/>
      <c r="L53" s="334"/>
      <c r="M53" s="337">
        <v>6</v>
      </c>
      <c r="N53" s="357" t="s">
        <v>476</v>
      </c>
      <c r="O53" s="359">
        <f t="shared" si="9"/>
        <v>3300</v>
      </c>
      <c r="P53" s="351">
        <f t="shared" si="10"/>
        <v>1200</v>
      </c>
      <c r="Q53" s="352">
        <f t="shared" si="11"/>
        <v>4500</v>
      </c>
      <c r="R53" s="355"/>
    </row>
    <row r="54" spans="1:18" s="131" customFormat="1" ht="20.100000000000001" customHeight="1" x14ac:dyDescent="0.2">
      <c r="A54" s="356">
        <v>50</v>
      </c>
      <c r="B54" s="330" t="s">
        <v>66</v>
      </c>
      <c r="C54" s="331" t="s">
        <v>109</v>
      </c>
      <c r="D54" s="332"/>
      <c r="E54" s="333">
        <v>1</v>
      </c>
      <c r="F54" s="334"/>
      <c r="G54" s="335"/>
      <c r="H54" s="333">
        <v>4</v>
      </c>
      <c r="I54" s="336"/>
      <c r="J54" s="332">
        <v>2</v>
      </c>
      <c r="K54" s="333">
        <v>2</v>
      </c>
      <c r="L54" s="334"/>
      <c r="M54" s="337">
        <v>8</v>
      </c>
      <c r="N54" s="357" t="s">
        <v>476</v>
      </c>
      <c r="O54" s="359">
        <f t="shared" si="9"/>
        <v>4400</v>
      </c>
      <c r="P54" s="351">
        <f t="shared" si="10"/>
        <v>1600</v>
      </c>
      <c r="Q54" s="352">
        <f t="shared" si="11"/>
        <v>6000</v>
      </c>
      <c r="R54" s="355">
        <f>SUM(Q49:Q54)</f>
        <v>29250</v>
      </c>
    </row>
    <row r="55" spans="1:18" s="131" customFormat="1" ht="20.100000000000001" customHeight="1" x14ac:dyDescent="0.2">
      <c r="A55" s="181">
        <v>51</v>
      </c>
      <c r="B55" s="190" t="s">
        <v>67</v>
      </c>
      <c r="C55" s="195" t="s">
        <v>90</v>
      </c>
      <c r="D55" s="120"/>
      <c r="E55" s="121">
        <v>1</v>
      </c>
      <c r="F55" s="122"/>
      <c r="G55" s="140"/>
      <c r="H55" s="121">
        <v>7</v>
      </c>
      <c r="I55" s="141"/>
      <c r="J55" s="120"/>
      <c r="K55" s="121"/>
      <c r="L55" s="122"/>
      <c r="M55" s="143">
        <v>7</v>
      </c>
      <c r="N55" s="142" t="s">
        <v>476</v>
      </c>
      <c r="O55" s="210">
        <f t="shared" ref="O55:O76" si="12">SUM(G55:L55)*550</f>
        <v>3850</v>
      </c>
      <c r="P55" s="216">
        <f t="shared" si="4"/>
        <v>1400</v>
      </c>
      <c r="Q55" s="213">
        <f t="shared" si="5"/>
        <v>5250</v>
      </c>
      <c r="R55" s="355"/>
    </row>
    <row r="56" spans="1:18" s="131" customFormat="1" ht="20.100000000000001" customHeight="1" x14ac:dyDescent="0.2">
      <c r="A56" s="181">
        <v>52</v>
      </c>
      <c r="B56" s="190" t="s">
        <v>67</v>
      </c>
      <c r="C56" s="195" t="s">
        <v>93</v>
      </c>
      <c r="D56" s="120"/>
      <c r="E56" s="121">
        <v>1</v>
      </c>
      <c r="F56" s="122"/>
      <c r="G56" s="140"/>
      <c r="H56" s="121">
        <v>7</v>
      </c>
      <c r="I56" s="141"/>
      <c r="J56" s="120"/>
      <c r="K56" s="121"/>
      <c r="L56" s="122"/>
      <c r="M56" s="143">
        <v>7</v>
      </c>
      <c r="N56" s="142" t="s">
        <v>476</v>
      </c>
      <c r="O56" s="210">
        <f t="shared" si="12"/>
        <v>3850</v>
      </c>
      <c r="P56" s="216">
        <f t="shared" si="4"/>
        <v>1400</v>
      </c>
      <c r="Q56" s="213">
        <f t="shared" si="5"/>
        <v>5250</v>
      </c>
      <c r="R56" s="355"/>
    </row>
    <row r="57" spans="1:18" s="131" customFormat="1" ht="20.100000000000001" customHeight="1" x14ac:dyDescent="0.2">
      <c r="A57" s="181">
        <v>53</v>
      </c>
      <c r="B57" s="190" t="s">
        <v>67</v>
      </c>
      <c r="C57" s="195" t="s">
        <v>96</v>
      </c>
      <c r="D57" s="120"/>
      <c r="E57" s="121">
        <v>1</v>
      </c>
      <c r="F57" s="122"/>
      <c r="G57" s="140"/>
      <c r="H57" s="121">
        <v>7</v>
      </c>
      <c r="I57" s="141"/>
      <c r="J57" s="120"/>
      <c r="K57" s="121"/>
      <c r="L57" s="122"/>
      <c r="M57" s="143">
        <v>7</v>
      </c>
      <c r="N57" s="142" t="s">
        <v>476</v>
      </c>
      <c r="O57" s="210">
        <f t="shared" si="12"/>
        <v>3850</v>
      </c>
      <c r="P57" s="216">
        <f t="shared" si="4"/>
        <v>1400</v>
      </c>
      <c r="Q57" s="213">
        <f t="shared" si="5"/>
        <v>5250</v>
      </c>
      <c r="R57" s="355"/>
    </row>
    <row r="58" spans="1:18" s="131" customFormat="1" ht="20.100000000000001" customHeight="1" x14ac:dyDescent="0.2">
      <c r="A58" s="181">
        <v>54</v>
      </c>
      <c r="B58" s="190" t="s">
        <v>67</v>
      </c>
      <c r="C58" s="195" t="s">
        <v>98</v>
      </c>
      <c r="D58" s="120"/>
      <c r="E58" s="121">
        <v>1</v>
      </c>
      <c r="F58" s="122"/>
      <c r="G58" s="140"/>
      <c r="H58" s="121">
        <v>7</v>
      </c>
      <c r="I58" s="141"/>
      <c r="J58" s="120"/>
      <c r="K58" s="121"/>
      <c r="L58" s="122"/>
      <c r="M58" s="143">
        <v>9</v>
      </c>
      <c r="N58" s="142" t="s">
        <v>476</v>
      </c>
      <c r="O58" s="210">
        <f t="shared" si="12"/>
        <v>3850</v>
      </c>
      <c r="P58" s="216">
        <f t="shared" si="4"/>
        <v>1800</v>
      </c>
      <c r="Q58" s="213">
        <f t="shared" si="5"/>
        <v>5650</v>
      </c>
      <c r="R58" s="355">
        <f>SUM(Q55:Q58)</f>
        <v>21400</v>
      </c>
    </row>
    <row r="59" spans="1:18" s="131" customFormat="1" ht="20.100000000000001" customHeight="1" x14ac:dyDescent="0.2">
      <c r="A59" s="356">
        <v>55</v>
      </c>
      <c r="B59" s="330" t="s">
        <v>28</v>
      </c>
      <c r="C59" s="331" t="s">
        <v>117</v>
      </c>
      <c r="D59" s="332"/>
      <c r="E59" s="333">
        <v>1</v>
      </c>
      <c r="F59" s="334"/>
      <c r="G59" s="335"/>
      <c r="H59" s="333">
        <v>7</v>
      </c>
      <c r="I59" s="336"/>
      <c r="J59" s="332"/>
      <c r="K59" s="333"/>
      <c r="L59" s="334"/>
      <c r="M59" s="337">
        <v>7</v>
      </c>
      <c r="N59" s="357" t="s">
        <v>476</v>
      </c>
      <c r="O59" s="359">
        <f t="shared" si="12"/>
        <v>3850</v>
      </c>
      <c r="P59" s="351">
        <f t="shared" si="4"/>
        <v>1400</v>
      </c>
      <c r="Q59" s="352">
        <f t="shared" si="5"/>
        <v>5250</v>
      </c>
      <c r="R59" s="355"/>
    </row>
    <row r="60" spans="1:18" s="131" customFormat="1" ht="20.100000000000001" customHeight="1" x14ac:dyDescent="0.2">
      <c r="A60" s="356">
        <v>56</v>
      </c>
      <c r="B60" s="330" t="s">
        <v>28</v>
      </c>
      <c r="C60" s="331" t="s">
        <v>35</v>
      </c>
      <c r="D60" s="332"/>
      <c r="E60" s="333">
        <v>1</v>
      </c>
      <c r="F60" s="334"/>
      <c r="G60" s="335"/>
      <c r="H60" s="333">
        <v>7</v>
      </c>
      <c r="I60" s="336"/>
      <c r="J60" s="332"/>
      <c r="K60" s="333"/>
      <c r="L60" s="334"/>
      <c r="M60" s="337">
        <v>7</v>
      </c>
      <c r="N60" s="357" t="s">
        <v>476</v>
      </c>
      <c r="O60" s="359">
        <f t="shared" si="12"/>
        <v>3850</v>
      </c>
      <c r="P60" s="351">
        <f t="shared" si="4"/>
        <v>1400</v>
      </c>
      <c r="Q60" s="352">
        <f t="shared" si="5"/>
        <v>5250</v>
      </c>
      <c r="R60" s="355"/>
    </row>
    <row r="61" spans="1:18" s="131" customFormat="1" ht="20.100000000000001" customHeight="1" x14ac:dyDescent="0.2">
      <c r="A61" s="356">
        <v>57</v>
      </c>
      <c r="B61" s="330" t="s">
        <v>28</v>
      </c>
      <c r="C61" s="331" t="s">
        <v>118</v>
      </c>
      <c r="D61" s="332"/>
      <c r="E61" s="333">
        <v>1</v>
      </c>
      <c r="F61" s="334"/>
      <c r="G61" s="335"/>
      <c r="H61" s="333">
        <v>6</v>
      </c>
      <c r="I61" s="336"/>
      <c r="J61" s="332"/>
      <c r="K61" s="333"/>
      <c r="L61" s="334"/>
      <c r="M61" s="337">
        <v>6</v>
      </c>
      <c r="N61" s="357" t="s">
        <v>476</v>
      </c>
      <c r="O61" s="359">
        <f t="shared" si="12"/>
        <v>3300</v>
      </c>
      <c r="P61" s="351">
        <f t="shared" si="4"/>
        <v>1200</v>
      </c>
      <c r="Q61" s="352">
        <f t="shared" si="5"/>
        <v>4500</v>
      </c>
      <c r="R61" s="355"/>
    </row>
    <row r="62" spans="1:18" s="131" customFormat="1" ht="20.100000000000001" customHeight="1" x14ac:dyDescent="0.2">
      <c r="A62" s="356">
        <v>58</v>
      </c>
      <c r="B62" s="330" t="s">
        <v>28</v>
      </c>
      <c r="C62" s="331" t="s">
        <v>120</v>
      </c>
      <c r="D62" s="332"/>
      <c r="E62" s="333">
        <v>1</v>
      </c>
      <c r="F62" s="334"/>
      <c r="G62" s="335"/>
      <c r="H62" s="333">
        <v>7</v>
      </c>
      <c r="I62" s="336"/>
      <c r="J62" s="332"/>
      <c r="K62" s="333"/>
      <c r="L62" s="334"/>
      <c r="M62" s="337">
        <v>7</v>
      </c>
      <c r="N62" s="357" t="s">
        <v>476</v>
      </c>
      <c r="O62" s="359">
        <f t="shared" si="12"/>
        <v>3850</v>
      </c>
      <c r="P62" s="351">
        <f t="shared" si="4"/>
        <v>1400</v>
      </c>
      <c r="Q62" s="352">
        <f t="shared" si="5"/>
        <v>5250</v>
      </c>
      <c r="R62" s="355"/>
    </row>
    <row r="63" spans="1:18" s="131" customFormat="1" ht="20.100000000000001" customHeight="1" x14ac:dyDescent="0.2">
      <c r="A63" s="356">
        <v>59</v>
      </c>
      <c r="B63" s="330" t="s">
        <v>28</v>
      </c>
      <c r="C63" s="331" t="s">
        <v>36</v>
      </c>
      <c r="D63" s="332"/>
      <c r="E63" s="333">
        <v>1</v>
      </c>
      <c r="F63" s="334"/>
      <c r="G63" s="335"/>
      <c r="H63" s="333">
        <v>6</v>
      </c>
      <c r="I63" s="336"/>
      <c r="J63" s="332"/>
      <c r="K63" s="333">
        <v>3</v>
      </c>
      <c r="L63" s="334"/>
      <c r="M63" s="337">
        <v>17</v>
      </c>
      <c r="N63" s="357" t="s">
        <v>476</v>
      </c>
      <c r="O63" s="359">
        <f t="shared" si="12"/>
        <v>4950</v>
      </c>
      <c r="P63" s="351">
        <f t="shared" si="4"/>
        <v>3400</v>
      </c>
      <c r="Q63" s="352">
        <f t="shared" si="5"/>
        <v>8350</v>
      </c>
      <c r="R63" s="355"/>
    </row>
    <row r="64" spans="1:18" s="131" customFormat="1" ht="20.100000000000001" customHeight="1" x14ac:dyDescent="0.2">
      <c r="A64" s="356">
        <v>60</v>
      </c>
      <c r="B64" s="330" t="s">
        <v>28</v>
      </c>
      <c r="C64" s="331" t="s">
        <v>34</v>
      </c>
      <c r="D64" s="332"/>
      <c r="E64" s="333">
        <v>1</v>
      </c>
      <c r="F64" s="334"/>
      <c r="G64" s="335"/>
      <c r="H64" s="333">
        <v>8</v>
      </c>
      <c r="I64" s="336"/>
      <c r="J64" s="332"/>
      <c r="K64" s="333"/>
      <c r="L64" s="334"/>
      <c r="M64" s="337">
        <v>8</v>
      </c>
      <c r="N64" s="357" t="s">
        <v>476</v>
      </c>
      <c r="O64" s="359">
        <f t="shared" si="12"/>
        <v>4400</v>
      </c>
      <c r="P64" s="351">
        <f t="shared" si="4"/>
        <v>1600</v>
      </c>
      <c r="Q64" s="352">
        <f t="shared" si="5"/>
        <v>6000</v>
      </c>
      <c r="R64" s="355"/>
    </row>
    <row r="65" spans="1:23" s="131" customFormat="1" ht="20.100000000000001" customHeight="1" x14ac:dyDescent="0.2">
      <c r="A65" s="356">
        <v>61</v>
      </c>
      <c r="B65" s="330" t="s">
        <v>28</v>
      </c>
      <c r="C65" s="331" t="s">
        <v>121</v>
      </c>
      <c r="D65" s="332"/>
      <c r="E65" s="333">
        <v>1</v>
      </c>
      <c r="F65" s="334"/>
      <c r="G65" s="335"/>
      <c r="H65" s="333">
        <v>6</v>
      </c>
      <c r="I65" s="336"/>
      <c r="J65" s="332"/>
      <c r="K65" s="333"/>
      <c r="L65" s="334"/>
      <c r="M65" s="337">
        <v>6</v>
      </c>
      <c r="N65" s="357" t="s">
        <v>476</v>
      </c>
      <c r="O65" s="359">
        <f t="shared" si="12"/>
        <v>3300</v>
      </c>
      <c r="P65" s="351">
        <f t="shared" si="4"/>
        <v>1200</v>
      </c>
      <c r="Q65" s="352">
        <f t="shared" si="5"/>
        <v>4500</v>
      </c>
      <c r="R65" s="355">
        <f>SUM(Q59:Q65)</f>
        <v>39100</v>
      </c>
    </row>
    <row r="66" spans="1:23" s="131" customFormat="1" ht="20.100000000000001" customHeight="1" x14ac:dyDescent="0.2">
      <c r="A66" s="181">
        <v>62</v>
      </c>
      <c r="B66" s="190" t="s">
        <v>70</v>
      </c>
      <c r="C66" s="195" t="s">
        <v>49</v>
      </c>
      <c r="D66" s="120"/>
      <c r="E66" s="121"/>
      <c r="F66" s="122">
        <v>1</v>
      </c>
      <c r="G66" s="140"/>
      <c r="H66" s="121"/>
      <c r="I66" s="141">
        <v>6</v>
      </c>
      <c r="J66" s="120"/>
      <c r="K66" s="121"/>
      <c r="L66" s="122"/>
      <c r="M66" s="143">
        <v>6</v>
      </c>
      <c r="N66" s="142" t="s">
        <v>476</v>
      </c>
      <c r="O66" s="210">
        <f t="shared" si="12"/>
        <v>3300</v>
      </c>
      <c r="P66" s="216">
        <f t="shared" si="4"/>
        <v>1200</v>
      </c>
      <c r="Q66" s="213">
        <f t="shared" si="5"/>
        <v>4500</v>
      </c>
      <c r="R66" s="355"/>
    </row>
    <row r="67" spans="1:23" s="131" customFormat="1" ht="20.100000000000001" customHeight="1" x14ac:dyDescent="0.2">
      <c r="A67" s="181">
        <v>63</v>
      </c>
      <c r="B67" s="190" t="s">
        <v>70</v>
      </c>
      <c r="C67" s="195" t="s">
        <v>95</v>
      </c>
      <c r="D67" s="120"/>
      <c r="E67" s="121"/>
      <c r="F67" s="122">
        <v>1</v>
      </c>
      <c r="G67" s="140"/>
      <c r="H67" s="121"/>
      <c r="I67" s="141">
        <v>6</v>
      </c>
      <c r="J67" s="120"/>
      <c r="K67" s="121"/>
      <c r="L67" s="122"/>
      <c r="M67" s="143">
        <v>6</v>
      </c>
      <c r="N67" s="142" t="s">
        <v>476</v>
      </c>
      <c r="O67" s="210">
        <f t="shared" si="12"/>
        <v>3300</v>
      </c>
      <c r="P67" s="216">
        <f t="shared" si="4"/>
        <v>1200</v>
      </c>
      <c r="Q67" s="213">
        <f t="shared" si="5"/>
        <v>4500</v>
      </c>
      <c r="R67" s="355"/>
    </row>
    <row r="68" spans="1:23" s="131" customFormat="1" ht="20.100000000000001" customHeight="1" x14ac:dyDescent="0.2">
      <c r="A68" s="181">
        <v>64</v>
      </c>
      <c r="B68" s="190" t="s">
        <v>70</v>
      </c>
      <c r="C68" s="195" t="s">
        <v>102</v>
      </c>
      <c r="D68" s="120"/>
      <c r="E68" s="121"/>
      <c r="F68" s="122">
        <v>1</v>
      </c>
      <c r="G68" s="140"/>
      <c r="H68" s="121"/>
      <c r="I68" s="141">
        <v>6</v>
      </c>
      <c r="J68" s="120"/>
      <c r="K68" s="121"/>
      <c r="L68" s="122"/>
      <c r="M68" s="143">
        <v>14</v>
      </c>
      <c r="N68" s="142" t="s">
        <v>476</v>
      </c>
      <c r="O68" s="210">
        <f t="shared" si="12"/>
        <v>3300</v>
      </c>
      <c r="P68" s="216">
        <f t="shared" ref="P68:P76" si="13">SUM(M68)*200</f>
        <v>2800</v>
      </c>
      <c r="Q68" s="213">
        <f t="shared" si="5"/>
        <v>6100</v>
      </c>
      <c r="R68" s="355">
        <f>SUM(Q66:Q68)</f>
        <v>15100</v>
      </c>
    </row>
    <row r="69" spans="1:23" s="131" customFormat="1" ht="20.100000000000001" customHeight="1" x14ac:dyDescent="0.2">
      <c r="A69" s="356">
        <v>65</v>
      </c>
      <c r="B69" s="345" t="s">
        <v>29</v>
      </c>
      <c r="C69" s="337" t="s">
        <v>495</v>
      </c>
      <c r="D69" s="332"/>
      <c r="E69" s="333">
        <v>1</v>
      </c>
      <c r="F69" s="334"/>
      <c r="G69" s="335"/>
      <c r="H69" s="333">
        <v>5</v>
      </c>
      <c r="I69" s="336"/>
      <c r="J69" s="332"/>
      <c r="K69" s="333"/>
      <c r="L69" s="334"/>
      <c r="M69" s="337">
        <v>9</v>
      </c>
      <c r="N69" s="357" t="s">
        <v>476</v>
      </c>
      <c r="O69" s="359">
        <f t="shared" si="12"/>
        <v>2750</v>
      </c>
      <c r="P69" s="351">
        <f t="shared" si="13"/>
        <v>1800</v>
      </c>
      <c r="Q69" s="352">
        <f t="shared" ref="Q69:Q76" si="14">SUM(O69:P69)</f>
        <v>4550</v>
      </c>
      <c r="R69" s="355"/>
    </row>
    <row r="70" spans="1:23" s="131" customFormat="1" ht="20.100000000000001" customHeight="1" x14ac:dyDescent="0.2">
      <c r="A70" s="356">
        <v>66</v>
      </c>
      <c r="B70" s="345" t="s">
        <v>29</v>
      </c>
      <c r="C70" s="331" t="s">
        <v>100</v>
      </c>
      <c r="D70" s="332">
        <v>1</v>
      </c>
      <c r="E70" s="333"/>
      <c r="F70" s="334"/>
      <c r="G70" s="335">
        <v>5</v>
      </c>
      <c r="H70" s="333"/>
      <c r="I70" s="336"/>
      <c r="J70" s="332"/>
      <c r="K70" s="333"/>
      <c r="L70" s="334"/>
      <c r="M70" s="337">
        <v>8</v>
      </c>
      <c r="N70" s="357" t="s">
        <v>476</v>
      </c>
      <c r="O70" s="359">
        <f t="shared" si="12"/>
        <v>2750</v>
      </c>
      <c r="P70" s="351">
        <f t="shared" si="13"/>
        <v>1600</v>
      </c>
      <c r="Q70" s="352">
        <f t="shared" si="14"/>
        <v>4350</v>
      </c>
      <c r="R70" s="355"/>
    </row>
    <row r="71" spans="1:23" s="131" customFormat="1" ht="20.100000000000001" customHeight="1" x14ac:dyDescent="0.2">
      <c r="A71" s="356">
        <v>67</v>
      </c>
      <c r="B71" s="345" t="s">
        <v>29</v>
      </c>
      <c r="C71" s="337" t="s">
        <v>131</v>
      </c>
      <c r="D71" s="332"/>
      <c r="E71" s="333">
        <v>1</v>
      </c>
      <c r="F71" s="334"/>
      <c r="G71" s="335"/>
      <c r="H71" s="333">
        <v>5</v>
      </c>
      <c r="I71" s="336"/>
      <c r="J71" s="332"/>
      <c r="K71" s="333"/>
      <c r="L71" s="334"/>
      <c r="M71" s="337">
        <v>5</v>
      </c>
      <c r="N71" s="357" t="s">
        <v>476</v>
      </c>
      <c r="O71" s="359">
        <f t="shared" si="12"/>
        <v>2750</v>
      </c>
      <c r="P71" s="351">
        <f t="shared" si="13"/>
        <v>1000</v>
      </c>
      <c r="Q71" s="352">
        <f t="shared" si="14"/>
        <v>3750</v>
      </c>
      <c r="R71" s="355"/>
    </row>
    <row r="72" spans="1:23" s="131" customFormat="1" ht="20.100000000000001" customHeight="1" x14ac:dyDescent="0.2">
      <c r="A72" s="356">
        <v>68</v>
      </c>
      <c r="B72" s="347" t="s">
        <v>29</v>
      </c>
      <c r="C72" s="346" t="s">
        <v>133</v>
      </c>
      <c r="D72" s="332"/>
      <c r="E72" s="333">
        <v>1</v>
      </c>
      <c r="F72" s="334"/>
      <c r="G72" s="335"/>
      <c r="H72" s="333">
        <v>7</v>
      </c>
      <c r="I72" s="336"/>
      <c r="J72" s="332"/>
      <c r="K72" s="333"/>
      <c r="L72" s="334"/>
      <c r="M72" s="337">
        <v>8</v>
      </c>
      <c r="N72" s="357" t="s">
        <v>476</v>
      </c>
      <c r="O72" s="359">
        <f t="shared" si="12"/>
        <v>3850</v>
      </c>
      <c r="P72" s="351">
        <f t="shared" si="13"/>
        <v>1600</v>
      </c>
      <c r="Q72" s="352">
        <f t="shared" si="14"/>
        <v>5450</v>
      </c>
      <c r="R72" s="355">
        <f>SUM(Q69:Q72)</f>
        <v>18100</v>
      </c>
    </row>
    <row r="73" spans="1:23" s="36" customFormat="1" ht="20.100000000000001" customHeight="1" x14ac:dyDescent="0.2">
      <c r="A73" s="366">
        <v>69</v>
      </c>
      <c r="B73" s="398" t="s">
        <v>72</v>
      </c>
      <c r="C73" s="399" t="s">
        <v>99</v>
      </c>
      <c r="D73" s="368"/>
      <c r="E73" s="369"/>
      <c r="F73" s="370"/>
      <c r="G73" s="371"/>
      <c r="H73" s="369"/>
      <c r="I73" s="372"/>
      <c r="J73" s="368"/>
      <c r="K73" s="369"/>
      <c r="L73" s="370"/>
      <c r="M73" s="365"/>
      <c r="N73" s="137"/>
      <c r="O73" s="258">
        <f t="shared" si="12"/>
        <v>0</v>
      </c>
      <c r="P73" s="263">
        <f t="shared" si="13"/>
        <v>0</v>
      </c>
      <c r="Q73" s="261">
        <f t="shared" si="14"/>
        <v>0</v>
      </c>
      <c r="R73" s="355">
        <f>Q73</f>
        <v>0</v>
      </c>
    </row>
    <row r="74" spans="1:23" s="131" customFormat="1" ht="20.100000000000001" customHeight="1" x14ac:dyDescent="0.2">
      <c r="A74" s="356">
        <v>70</v>
      </c>
      <c r="B74" s="330" t="s">
        <v>69</v>
      </c>
      <c r="C74" s="331" t="s">
        <v>92</v>
      </c>
      <c r="D74" s="332"/>
      <c r="E74" s="333"/>
      <c r="F74" s="334">
        <v>1</v>
      </c>
      <c r="G74" s="335">
        <v>6</v>
      </c>
      <c r="H74" s="333">
        <v>6</v>
      </c>
      <c r="I74" s="336">
        <v>6</v>
      </c>
      <c r="J74" s="332">
        <v>5</v>
      </c>
      <c r="K74" s="333">
        <v>10</v>
      </c>
      <c r="L74" s="334">
        <v>11</v>
      </c>
      <c r="M74" s="337">
        <v>17</v>
      </c>
      <c r="N74" s="357" t="s">
        <v>476</v>
      </c>
      <c r="O74" s="359">
        <f t="shared" si="12"/>
        <v>24200</v>
      </c>
      <c r="P74" s="351">
        <f t="shared" si="13"/>
        <v>3400</v>
      </c>
      <c r="Q74" s="352">
        <f t="shared" si="14"/>
        <v>27600</v>
      </c>
      <c r="R74" s="355"/>
    </row>
    <row r="75" spans="1:23" s="16" customFormat="1" ht="20.100000000000001" customHeight="1" x14ac:dyDescent="0.2">
      <c r="A75" s="356">
        <v>71</v>
      </c>
      <c r="B75" s="330" t="s">
        <v>69</v>
      </c>
      <c r="C75" s="331" t="s">
        <v>178</v>
      </c>
      <c r="D75" s="332"/>
      <c r="E75" s="333">
        <v>1</v>
      </c>
      <c r="F75" s="334"/>
      <c r="G75" s="335">
        <v>8</v>
      </c>
      <c r="H75" s="333">
        <v>8</v>
      </c>
      <c r="I75" s="336">
        <v>8</v>
      </c>
      <c r="J75" s="332"/>
      <c r="K75" s="333"/>
      <c r="L75" s="334"/>
      <c r="M75" s="337">
        <v>8</v>
      </c>
      <c r="N75" s="357" t="s">
        <v>476</v>
      </c>
      <c r="O75" s="359">
        <f t="shared" si="12"/>
        <v>13200</v>
      </c>
      <c r="P75" s="351">
        <f t="shared" ref="P75" si="15">SUM(M75)*200</f>
        <v>1600</v>
      </c>
      <c r="Q75" s="352">
        <f t="shared" si="14"/>
        <v>14800</v>
      </c>
      <c r="R75" s="349"/>
    </row>
    <row r="76" spans="1:23" s="131" customFormat="1" ht="20.100000000000001" customHeight="1" x14ac:dyDescent="0.2">
      <c r="A76" s="356">
        <v>72</v>
      </c>
      <c r="B76" s="330" t="s">
        <v>69</v>
      </c>
      <c r="C76" s="331" t="s">
        <v>108</v>
      </c>
      <c r="D76" s="332"/>
      <c r="E76" s="333">
        <v>1</v>
      </c>
      <c r="F76" s="334"/>
      <c r="G76" s="335">
        <v>6</v>
      </c>
      <c r="H76" s="333">
        <v>6</v>
      </c>
      <c r="I76" s="336">
        <v>6</v>
      </c>
      <c r="J76" s="332"/>
      <c r="K76" s="333"/>
      <c r="L76" s="334"/>
      <c r="M76" s="337">
        <v>6</v>
      </c>
      <c r="N76" s="357" t="s">
        <v>476</v>
      </c>
      <c r="O76" s="359">
        <f t="shared" si="12"/>
        <v>9900</v>
      </c>
      <c r="P76" s="351">
        <f t="shared" si="13"/>
        <v>1200</v>
      </c>
      <c r="Q76" s="352">
        <f t="shared" si="14"/>
        <v>11100</v>
      </c>
      <c r="R76" s="355">
        <f>SUM(Q74:Q76)</f>
        <v>53500</v>
      </c>
    </row>
    <row r="77" spans="1:23" ht="5.0999999999999996" customHeight="1" x14ac:dyDescent="0.2">
      <c r="A77" s="187"/>
      <c r="B77" s="192"/>
      <c r="C77" s="197"/>
      <c r="D77" s="159"/>
      <c r="E77" s="154"/>
      <c r="F77" s="160"/>
      <c r="G77" s="161"/>
      <c r="H77" s="154"/>
      <c r="I77" s="162"/>
      <c r="J77" s="159"/>
      <c r="K77" s="154"/>
      <c r="L77" s="160"/>
      <c r="M77" s="175"/>
      <c r="N77" s="163"/>
      <c r="O77" s="298"/>
      <c r="P77" s="299"/>
      <c r="Q77" s="300"/>
      <c r="R77" s="375"/>
      <c r="S77" s="152"/>
      <c r="T77" s="152"/>
      <c r="U77" s="152"/>
      <c r="V77" s="152"/>
      <c r="W77" s="152"/>
    </row>
    <row r="78" spans="1:23" s="81" customFormat="1" ht="18" customHeight="1" x14ac:dyDescent="0.2">
      <c r="A78" s="366">
        <v>1</v>
      </c>
      <c r="B78" s="417" t="s">
        <v>520</v>
      </c>
      <c r="C78" s="418"/>
      <c r="D78" s="419"/>
      <c r="E78" s="420"/>
      <c r="F78" s="421"/>
      <c r="G78" s="371"/>
      <c r="H78" s="369"/>
      <c r="I78" s="372"/>
      <c r="J78" s="368"/>
      <c r="K78" s="369"/>
      <c r="L78" s="370"/>
      <c r="M78" s="365"/>
      <c r="N78" s="137"/>
      <c r="O78" s="258">
        <f t="shared" ref="O78:O79" si="16">SUM(G78:L78)*550</f>
        <v>0</v>
      </c>
      <c r="P78" s="263">
        <f t="shared" ref="P78:P79" si="17">SUM(M78)*200</f>
        <v>0</v>
      </c>
      <c r="Q78" s="261">
        <f>SUM(O78:P78)</f>
        <v>0</v>
      </c>
      <c r="R78" s="412"/>
    </row>
    <row r="79" spans="1:23" s="131" customFormat="1" ht="18" customHeight="1" thickBot="1" x14ac:dyDescent="0.25">
      <c r="A79" s="217">
        <v>2</v>
      </c>
      <c r="B79" s="218"/>
      <c r="C79" s="219"/>
      <c r="D79" s="164"/>
      <c r="E79" s="165"/>
      <c r="F79" s="166"/>
      <c r="G79" s="167"/>
      <c r="H79" s="168"/>
      <c r="I79" s="170"/>
      <c r="J79" s="220"/>
      <c r="K79" s="168"/>
      <c r="L79" s="169"/>
      <c r="M79" s="182"/>
      <c r="N79" s="171"/>
      <c r="O79" s="301">
        <f t="shared" si="16"/>
        <v>0</v>
      </c>
      <c r="P79" s="302">
        <f t="shared" si="17"/>
        <v>0</v>
      </c>
      <c r="Q79" s="303">
        <f>SUM(O79:P79)</f>
        <v>0</v>
      </c>
      <c r="R79" s="355"/>
    </row>
    <row r="80" spans="1:23" s="37" customFormat="1" ht="18" customHeight="1" thickBot="1" x14ac:dyDescent="0.25">
      <c r="A80" s="34"/>
      <c r="B80" s="35"/>
      <c r="C80" s="221" t="s">
        <v>12</v>
      </c>
      <c r="D80" s="222">
        <f t="shared" ref="D80:M80" si="18">SUM(D4:D79)</f>
        <v>9</v>
      </c>
      <c r="E80" s="223">
        <f t="shared" si="18"/>
        <v>34</v>
      </c>
      <c r="F80" s="224">
        <f t="shared" si="18"/>
        <v>28</v>
      </c>
      <c r="G80" s="225">
        <f t="shared" si="18"/>
        <v>63</v>
      </c>
      <c r="H80" s="223">
        <f t="shared" si="18"/>
        <v>232</v>
      </c>
      <c r="I80" s="226">
        <f t="shared" si="18"/>
        <v>194</v>
      </c>
      <c r="J80" s="222">
        <f t="shared" si="18"/>
        <v>19</v>
      </c>
      <c r="K80" s="223">
        <f t="shared" si="18"/>
        <v>37</v>
      </c>
      <c r="L80" s="224">
        <f t="shared" si="18"/>
        <v>40</v>
      </c>
      <c r="M80" s="227">
        <f t="shared" si="18"/>
        <v>502</v>
      </c>
      <c r="N80" s="327"/>
      <c r="O80" s="228">
        <f>SUM(O4:O79)</f>
        <v>321750</v>
      </c>
      <c r="P80" s="229">
        <f>SUM(P4:P79)</f>
        <v>100400</v>
      </c>
      <c r="Q80" s="230">
        <f>SUM(Q4:Q79)</f>
        <v>422150</v>
      </c>
      <c r="R80" s="350">
        <f>SUM(R5:R79)</f>
        <v>422150</v>
      </c>
      <c r="S80" s="36"/>
      <c r="T80" s="36"/>
      <c r="U80" s="36"/>
      <c r="V80" s="36"/>
      <c r="W80" s="36"/>
    </row>
    <row r="81" spans="3:14" ht="18" customHeight="1" x14ac:dyDescent="0.2">
      <c r="C81" s="146"/>
      <c r="D81" s="444">
        <f>SUM(D80:F80)</f>
        <v>71</v>
      </c>
      <c r="E81" s="444"/>
      <c r="F81" s="444"/>
      <c r="M81" s="150" t="s">
        <v>476</v>
      </c>
      <c r="N81" s="150">
        <f>COUNTIF(N5:N79,"MN")</f>
        <v>40</v>
      </c>
    </row>
    <row r="82" spans="3:14" ht="18" customHeight="1" x14ac:dyDescent="0.2">
      <c r="C82" s="146"/>
      <c r="M82" s="150" t="s">
        <v>467</v>
      </c>
      <c r="N82" s="150">
        <f>COUNTIF(N5:N79,"BR")</f>
        <v>31</v>
      </c>
    </row>
    <row r="83" spans="3:14" ht="18" customHeight="1" x14ac:dyDescent="0.2">
      <c r="C83" s="50"/>
      <c r="D83" s="75"/>
      <c r="E83" s="75"/>
      <c r="F83" s="75"/>
      <c r="G83" s="75"/>
      <c r="M83" s="150" t="s">
        <v>475</v>
      </c>
      <c r="N83" s="150">
        <f>COUNTIF(N5:N79,"PKS")</f>
        <v>0</v>
      </c>
    </row>
    <row r="84" spans="3:14" ht="18" customHeight="1" x14ac:dyDescent="0.2">
      <c r="M84" s="150" t="s">
        <v>468</v>
      </c>
      <c r="N84" s="150">
        <f>COUNTIF(N5:N79,"K")</f>
        <v>0</v>
      </c>
    </row>
    <row r="85" spans="3:14" ht="18" customHeight="1" x14ac:dyDescent="0.2">
      <c r="N85" s="75">
        <f>SUM(N81:N84)</f>
        <v>71</v>
      </c>
    </row>
  </sheetData>
  <sortState ref="B5:Q76">
    <sortCondition ref="B5:B76"/>
  </sortState>
  <mergeCells count="11">
    <mergeCell ref="A2:A3"/>
    <mergeCell ref="B2:B3"/>
    <mergeCell ref="C2:C3"/>
    <mergeCell ref="G2:I2"/>
    <mergeCell ref="D2:F2"/>
    <mergeCell ref="D81:F81"/>
    <mergeCell ref="M2:M3"/>
    <mergeCell ref="O2:O3"/>
    <mergeCell ref="P2:P3"/>
    <mergeCell ref="Q2:Q3"/>
    <mergeCell ref="J2:L2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4"/>
  <sheetViews>
    <sheetView zoomScale="90" zoomScaleNormal="90" workbookViewId="0">
      <pane ySplit="4" topLeftCell="A14" activePane="bottomLeft" state="frozen"/>
      <selection pane="bottomLeft" activeCell="A22" sqref="A22"/>
    </sheetView>
  </sheetViews>
  <sheetFormatPr defaultRowHeight="12.75" x14ac:dyDescent="0.2"/>
  <cols>
    <col min="1" max="1" width="3.85546875" style="2" customWidth="1"/>
    <col min="2" max="2" width="50.7109375" style="2" customWidth="1"/>
    <col min="3" max="3" width="37.7109375" style="38" customWidth="1"/>
    <col min="4" max="12" width="5.7109375" style="2" customWidth="1"/>
    <col min="13" max="13" width="6.7109375" style="2" customWidth="1"/>
    <col min="14" max="14" width="8.7109375" style="2" customWidth="1"/>
    <col min="15" max="16" width="10.7109375" style="37" customWidth="1"/>
    <col min="17" max="17" width="12.7109375" style="37" customWidth="1"/>
    <col min="18" max="18" width="10.7109375" style="4" customWidth="1"/>
    <col min="19" max="19" width="15.85546875" style="4" customWidth="1"/>
    <col min="20" max="24" width="9.140625" style="4"/>
    <col min="25" max="16384" width="9.140625" style="3"/>
  </cols>
  <sheetData>
    <row r="1" spans="1:24" ht="15" customHeight="1" thickBot="1" x14ac:dyDescent="0.25"/>
    <row r="2" spans="1:24" s="6" customFormat="1" ht="15" customHeight="1" x14ac:dyDescent="0.2">
      <c r="A2" s="479" t="s">
        <v>7</v>
      </c>
      <c r="B2" s="481" t="s">
        <v>8</v>
      </c>
      <c r="C2" s="483" t="s">
        <v>13</v>
      </c>
      <c r="D2" s="488" t="s">
        <v>15</v>
      </c>
      <c r="E2" s="489"/>
      <c r="F2" s="490"/>
      <c r="G2" s="485" t="s">
        <v>9</v>
      </c>
      <c r="H2" s="486"/>
      <c r="I2" s="487"/>
      <c r="J2" s="476" t="s">
        <v>10</v>
      </c>
      <c r="K2" s="477"/>
      <c r="L2" s="478"/>
      <c r="M2" s="468" t="s">
        <v>16</v>
      </c>
      <c r="N2" s="247" t="s">
        <v>11</v>
      </c>
      <c r="O2" s="470" t="s">
        <v>17</v>
      </c>
      <c r="P2" s="472" t="s">
        <v>18</v>
      </c>
      <c r="Q2" s="474" t="s">
        <v>1</v>
      </c>
      <c r="R2" s="5"/>
      <c r="S2" s="5"/>
      <c r="T2" s="5"/>
      <c r="U2" s="5"/>
      <c r="V2" s="5"/>
      <c r="W2" s="5"/>
      <c r="X2" s="5"/>
    </row>
    <row r="3" spans="1:24" s="6" customFormat="1" ht="54.95" customHeight="1" thickBot="1" x14ac:dyDescent="0.25">
      <c r="A3" s="480"/>
      <c r="B3" s="482"/>
      <c r="C3" s="484"/>
      <c r="D3" s="238" t="s">
        <v>3</v>
      </c>
      <c r="E3" s="232" t="s">
        <v>4</v>
      </c>
      <c r="F3" s="239" t="s">
        <v>5</v>
      </c>
      <c r="G3" s="236" t="s">
        <v>3</v>
      </c>
      <c r="H3" s="233" t="s">
        <v>4</v>
      </c>
      <c r="I3" s="242" t="s">
        <v>5</v>
      </c>
      <c r="J3" s="244" t="s">
        <v>3</v>
      </c>
      <c r="K3" s="234" t="s">
        <v>4</v>
      </c>
      <c r="L3" s="245" t="s">
        <v>5</v>
      </c>
      <c r="M3" s="469"/>
      <c r="N3" s="248" t="s">
        <v>23</v>
      </c>
      <c r="O3" s="471"/>
      <c r="P3" s="473"/>
      <c r="Q3" s="475"/>
      <c r="R3" s="5"/>
      <c r="S3" s="5"/>
      <c r="T3" s="5"/>
      <c r="U3" s="5"/>
      <c r="V3" s="5"/>
      <c r="W3" s="5"/>
      <c r="X3" s="5"/>
    </row>
    <row r="4" spans="1:24" s="16" customFormat="1" ht="18" customHeight="1" x14ac:dyDescent="0.2">
      <c r="A4" s="7"/>
      <c r="B4" s="41" t="s">
        <v>2</v>
      </c>
      <c r="C4" s="33"/>
      <c r="D4" s="91"/>
      <c r="E4" s="10"/>
      <c r="F4" s="12"/>
      <c r="G4" s="9"/>
      <c r="H4" s="10"/>
      <c r="I4" s="11"/>
      <c r="J4" s="91"/>
      <c r="K4" s="10"/>
      <c r="L4" s="12"/>
      <c r="M4" s="13"/>
      <c r="N4" s="8"/>
      <c r="O4" s="304">
        <f>SUM(G4:L4)*550</f>
        <v>0</v>
      </c>
      <c r="P4" s="305">
        <f>SUM(M4)*200</f>
        <v>0</v>
      </c>
      <c r="Q4" s="306">
        <f t="shared" ref="Q4:Q34" si="0">SUM(O4:P4)</f>
        <v>0</v>
      </c>
    </row>
    <row r="5" spans="1:24" s="136" customFormat="1" ht="20.100000000000001" customHeight="1" x14ac:dyDescent="0.2">
      <c r="A5" s="356">
        <v>1</v>
      </c>
      <c r="B5" s="330" t="s">
        <v>157</v>
      </c>
      <c r="C5" s="331" t="s">
        <v>193</v>
      </c>
      <c r="D5" s="332"/>
      <c r="E5" s="333">
        <v>1</v>
      </c>
      <c r="F5" s="334"/>
      <c r="G5" s="335"/>
      <c r="H5" s="333">
        <v>4</v>
      </c>
      <c r="I5" s="336"/>
      <c r="J5" s="332"/>
      <c r="K5" s="333"/>
      <c r="L5" s="334"/>
      <c r="M5" s="337">
        <v>4</v>
      </c>
      <c r="N5" s="357" t="s">
        <v>467</v>
      </c>
      <c r="O5" s="359">
        <f t="shared" ref="O5:O73" si="1">SUM(G5:L5)*550</f>
        <v>2200</v>
      </c>
      <c r="P5" s="351">
        <f t="shared" ref="P5:P72" si="2">SUM(M5)*200</f>
        <v>800</v>
      </c>
      <c r="Q5" s="352">
        <f t="shared" si="0"/>
        <v>3000</v>
      </c>
      <c r="R5" s="373"/>
    </row>
    <row r="6" spans="1:24" s="136" customFormat="1" ht="20.100000000000001" customHeight="1" x14ac:dyDescent="0.2">
      <c r="A6" s="356">
        <v>2</v>
      </c>
      <c r="B6" s="330" t="s">
        <v>157</v>
      </c>
      <c r="C6" s="331" t="s">
        <v>194</v>
      </c>
      <c r="D6" s="332"/>
      <c r="E6" s="333">
        <v>1</v>
      </c>
      <c r="F6" s="334"/>
      <c r="G6" s="335"/>
      <c r="H6" s="333">
        <v>4</v>
      </c>
      <c r="I6" s="336"/>
      <c r="J6" s="332"/>
      <c r="K6" s="333"/>
      <c r="L6" s="334"/>
      <c r="M6" s="337">
        <v>4</v>
      </c>
      <c r="N6" s="357" t="s">
        <v>467</v>
      </c>
      <c r="O6" s="359">
        <f t="shared" si="1"/>
        <v>2200</v>
      </c>
      <c r="P6" s="351">
        <f t="shared" si="2"/>
        <v>800</v>
      </c>
      <c r="Q6" s="352">
        <f t="shared" si="0"/>
        <v>3000</v>
      </c>
      <c r="R6" s="373">
        <f>SUM(Q5:Q6)</f>
        <v>6000</v>
      </c>
    </row>
    <row r="7" spans="1:24" s="16" customFormat="1" ht="20.100000000000001" customHeight="1" x14ac:dyDescent="0.2">
      <c r="A7" s="181">
        <v>3</v>
      </c>
      <c r="B7" s="190" t="s">
        <v>154</v>
      </c>
      <c r="C7" s="195" t="s">
        <v>187</v>
      </c>
      <c r="D7" s="120">
        <v>1</v>
      </c>
      <c r="E7" s="121"/>
      <c r="F7" s="122"/>
      <c r="G7" s="140">
        <v>5</v>
      </c>
      <c r="H7" s="121">
        <v>5</v>
      </c>
      <c r="I7" s="141">
        <v>5</v>
      </c>
      <c r="J7" s="120">
        <v>1</v>
      </c>
      <c r="K7" s="121">
        <v>1</v>
      </c>
      <c r="L7" s="122">
        <v>1</v>
      </c>
      <c r="M7" s="143"/>
      <c r="N7" s="142" t="s">
        <v>476</v>
      </c>
      <c r="O7" s="210">
        <f t="shared" si="1"/>
        <v>9900</v>
      </c>
      <c r="P7" s="216">
        <f t="shared" si="2"/>
        <v>0</v>
      </c>
      <c r="Q7" s="213">
        <f t="shared" si="0"/>
        <v>9900</v>
      </c>
      <c r="R7" s="349">
        <f>Q7</f>
        <v>9900</v>
      </c>
    </row>
    <row r="8" spans="1:24" s="16" customFormat="1" ht="20.100000000000001" customHeight="1" x14ac:dyDescent="0.2">
      <c r="A8" s="356">
        <v>4</v>
      </c>
      <c r="B8" s="330" t="s">
        <v>167</v>
      </c>
      <c r="C8" s="331" t="s">
        <v>221</v>
      </c>
      <c r="D8" s="332"/>
      <c r="E8" s="333">
        <v>1</v>
      </c>
      <c r="F8" s="334"/>
      <c r="G8" s="335"/>
      <c r="H8" s="333">
        <v>6</v>
      </c>
      <c r="I8" s="336">
        <v>6</v>
      </c>
      <c r="J8" s="332"/>
      <c r="K8" s="333"/>
      <c r="L8" s="334"/>
      <c r="M8" s="337">
        <v>6</v>
      </c>
      <c r="N8" s="357" t="s">
        <v>467</v>
      </c>
      <c r="O8" s="359">
        <f t="shared" si="1"/>
        <v>6600</v>
      </c>
      <c r="P8" s="351">
        <f t="shared" si="2"/>
        <v>1200</v>
      </c>
      <c r="Q8" s="352">
        <f t="shared" si="0"/>
        <v>7800</v>
      </c>
      <c r="R8" s="349"/>
    </row>
    <row r="9" spans="1:24" s="16" customFormat="1" ht="20.100000000000001" customHeight="1" x14ac:dyDescent="0.2">
      <c r="A9" s="356">
        <v>5</v>
      </c>
      <c r="B9" s="330" t="s">
        <v>167</v>
      </c>
      <c r="C9" s="331" t="s">
        <v>224</v>
      </c>
      <c r="D9" s="332"/>
      <c r="E9" s="333">
        <v>1</v>
      </c>
      <c r="F9" s="334"/>
      <c r="G9" s="335"/>
      <c r="H9" s="333">
        <v>3</v>
      </c>
      <c r="I9" s="336">
        <v>3</v>
      </c>
      <c r="J9" s="332"/>
      <c r="K9" s="333"/>
      <c r="L9" s="334"/>
      <c r="M9" s="337">
        <v>3</v>
      </c>
      <c r="N9" s="357" t="s">
        <v>467</v>
      </c>
      <c r="O9" s="359">
        <f t="shared" si="1"/>
        <v>3300</v>
      </c>
      <c r="P9" s="351">
        <f t="shared" si="2"/>
        <v>600</v>
      </c>
      <c r="Q9" s="352">
        <f t="shared" si="0"/>
        <v>3900</v>
      </c>
      <c r="R9" s="349"/>
    </row>
    <row r="10" spans="1:24" s="16" customFormat="1" ht="20.100000000000001" customHeight="1" x14ac:dyDescent="0.2">
      <c r="A10" s="356">
        <v>6</v>
      </c>
      <c r="B10" s="330" t="s">
        <v>167</v>
      </c>
      <c r="C10" s="331" t="s">
        <v>226</v>
      </c>
      <c r="D10" s="332"/>
      <c r="E10" s="333">
        <v>1</v>
      </c>
      <c r="F10" s="334"/>
      <c r="G10" s="335"/>
      <c r="H10" s="333">
        <v>3</v>
      </c>
      <c r="I10" s="336">
        <v>3</v>
      </c>
      <c r="J10" s="332"/>
      <c r="K10" s="333">
        <v>2</v>
      </c>
      <c r="L10" s="334">
        <v>2</v>
      </c>
      <c r="M10" s="337">
        <v>8</v>
      </c>
      <c r="N10" s="357" t="s">
        <v>467</v>
      </c>
      <c r="O10" s="359">
        <f t="shared" si="1"/>
        <v>5500</v>
      </c>
      <c r="P10" s="351">
        <f t="shared" si="2"/>
        <v>1600</v>
      </c>
      <c r="Q10" s="352">
        <f t="shared" si="0"/>
        <v>7100</v>
      </c>
      <c r="R10" s="349">
        <f>SUM(Q8:Q10)</f>
        <v>18800</v>
      </c>
      <c r="S10" s="119"/>
    </row>
    <row r="11" spans="1:24" s="16" customFormat="1" ht="20.100000000000001" customHeight="1" x14ac:dyDescent="0.2">
      <c r="A11" s="181">
        <v>7</v>
      </c>
      <c r="B11" s="190" t="s">
        <v>152</v>
      </c>
      <c r="C11" s="195" t="s">
        <v>183</v>
      </c>
      <c r="D11" s="120">
        <v>1</v>
      </c>
      <c r="E11" s="121"/>
      <c r="F11" s="122"/>
      <c r="G11" s="140">
        <v>2</v>
      </c>
      <c r="H11" s="121"/>
      <c r="I11" s="141"/>
      <c r="J11" s="120"/>
      <c r="K11" s="121"/>
      <c r="L11" s="122"/>
      <c r="M11" s="143"/>
      <c r="N11" s="142" t="s">
        <v>467</v>
      </c>
      <c r="O11" s="210">
        <f t="shared" si="1"/>
        <v>1100</v>
      </c>
      <c r="P11" s="216">
        <f t="shared" si="2"/>
        <v>0</v>
      </c>
      <c r="Q11" s="213">
        <f t="shared" si="0"/>
        <v>1100</v>
      </c>
      <c r="R11" s="349"/>
    </row>
    <row r="12" spans="1:24" s="4" customFormat="1" ht="20.100000000000001" customHeight="1" x14ac:dyDescent="0.2">
      <c r="A12" s="181">
        <v>8</v>
      </c>
      <c r="B12" s="190" t="s">
        <v>152</v>
      </c>
      <c r="C12" s="195" t="s">
        <v>190</v>
      </c>
      <c r="D12" s="120">
        <v>1</v>
      </c>
      <c r="E12" s="121"/>
      <c r="F12" s="122"/>
      <c r="G12" s="140">
        <v>2</v>
      </c>
      <c r="H12" s="121"/>
      <c r="I12" s="141"/>
      <c r="J12" s="120"/>
      <c r="K12" s="121"/>
      <c r="L12" s="122"/>
      <c r="M12" s="143"/>
      <c r="N12" s="142" t="s">
        <v>467</v>
      </c>
      <c r="O12" s="210">
        <f t="shared" si="1"/>
        <v>1100</v>
      </c>
      <c r="P12" s="216">
        <f t="shared" si="2"/>
        <v>0</v>
      </c>
      <c r="Q12" s="213">
        <f t="shared" si="0"/>
        <v>1100</v>
      </c>
      <c r="R12" s="348">
        <f>SUM(Q11:Q12)</f>
        <v>2200</v>
      </c>
    </row>
    <row r="13" spans="1:24" s="16" customFormat="1" ht="20.100000000000001" customHeight="1" x14ac:dyDescent="0.2">
      <c r="A13" s="356">
        <v>9</v>
      </c>
      <c r="B13" s="330" t="s">
        <v>165</v>
      </c>
      <c r="C13" s="331" t="s">
        <v>218</v>
      </c>
      <c r="D13" s="332"/>
      <c r="E13" s="333">
        <v>1</v>
      </c>
      <c r="F13" s="334"/>
      <c r="G13" s="335"/>
      <c r="H13" s="333">
        <v>5</v>
      </c>
      <c r="I13" s="336"/>
      <c r="J13" s="332"/>
      <c r="K13" s="333">
        <v>1</v>
      </c>
      <c r="L13" s="334"/>
      <c r="M13" s="337">
        <v>6</v>
      </c>
      <c r="N13" s="357" t="s">
        <v>467</v>
      </c>
      <c r="O13" s="359">
        <f t="shared" si="1"/>
        <v>3300</v>
      </c>
      <c r="P13" s="351">
        <f t="shared" si="2"/>
        <v>1200</v>
      </c>
      <c r="Q13" s="352">
        <f t="shared" si="0"/>
        <v>4500</v>
      </c>
      <c r="R13" s="349">
        <f>Q13</f>
        <v>4500</v>
      </c>
    </row>
    <row r="14" spans="1:24" s="16" customFormat="1" ht="20.100000000000001" customHeight="1" x14ac:dyDescent="0.2">
      <c r="A14" s="181">
        <v>10</v>
      </c>
      <c r="B14" s="190" t="s">
        <v>144</v>
      </c>
      <c r="C14" s="195" t="s">
        <v>171</v>
      </c>
      <c r="D14" s="120"/>
      <c r="E14" s="121"/>
      <c r="F14" s="122">
        <v>1</v>
      </c>
      <c r="G14" s="140"/>
      <c r="H14" s="121"/>
      <c r="I14" s="141">
        <v>3</v>
      </c>
      <c r="J14" s="120"/>
      <c r="K14" s="121"/>
      <c r="L14" s="122"/>
      <c r="M14" s="143">
        <v>3</v>
      </c>
      <c r="N14" s="142" t="s">
        <v>467</v>
      </c>
      <c r="O14" s="210">
        <f t="shared" si="1"/>
        <v>1650</v>
      </c>
      <c r="P14" s="216">
        <f t="shared" si="2"/>
        <v>600</v>
      </c>
      <c r="Q14" s="213">
        <f t="shared" si="0"/>
        <v>2250</v>
      </c>
      <c r="R14" s="349"/>
    </row>
    <row r="15" spans="1:24" s="131" customFormat="1" ht="20.100000000000001" customHeight="1" x14ac:dyDescent="0.2">
      <c r="A15" s="181">
        <v>11</v>
      </c>
      <c r="B15" s="190" t="s">
        <v>144</v>
      </c>
      <c r="C15" s="195" t="s">
        <v>179</v>
      </c>
      <c r="D15" s="120"/>
      <c r="E15" s="121">
        <v>1</v>
      </c>
      <c r="F15" s="122"/>
      <c r="G15" s="140"/>
      <c r="H15" s="121">
        <v>5</v>
      </c>
      <c r="I15" s="141"/>
      <c r="J15" s="120"/>
      <c r="K15" s="121"/>
      <c r="L15" s="122"/>
      <c r="M15" s="143">
        <v>5</v>
      </c>
      <c r="N15" s="142" t="s">
        <v>467</v>
      </c>
      <c r="O15" s="210">
        <f t="shared" si="1"/>
        <v>2750</v>
      </c>
      <c r="P15" s="216">
        <f t="shared" ref="P15" si="3">SUM(M15)*200</f>
        <v>1000</v>
      </c>
      <c r="Q15" s="213">
        <f t="shared" si="0"/>
        <v>3750</v>
      </c>
      <c r="R15" s="355">
        <f>SUM(Q14:Q15)</f>
        <v>6000</v>
      </c>
    </row>
    <row r="16" spans="1:24" s="131" customFormat="1" ht="20.100000000000001" customHeight="1" x14ac:dyDescent="0.2">
      <c r="A16" s="356">
        <v>12</v>
      </c>
      <c r="B16" s="330" t="s">
        <v>170</v>
      </c>
      <c r="C16" s="331" t="s">
        <v>229</v>
      </c>
      <c r="D16" s="332"/>
      <c r="E16" s="333"/>
      <c r="F16" s="334">
        <v>1</v>
      </c>
      <c r="G16" s="335"/>
      <c r="H16" s="333"/>
      <c r="I16" s="336">
        <v>4</v>
      </c>
      <c r="J16" s="332"/>
      <c r="K16" s="333"/>
      <c r="L16" s="334">
        <v>2</v>
      </c>
      <c r="M16" s="337">
        <v>6</v>
      </c>
      <c r="N16" s="357" t="s">
        <v>476</v>
      </c>
      <c r="O16" s="359">
        <f t="shared" si="1"/>
        <v>3300</v>
      </c>
      <c r="P16" s="351">
        <f t="shared" si="2"/>
        <v>1200</v>
      </c>
      <c r="Q16" s="352">
        <f t="shared" si="0"/>
        <v>4500</v>
      </c>
      <c r="R16" s="355">
        <f>Q16</f>
        <v>4500</v>
      </c>
    </row>
    <row r="17" spans="1:18" s="16" customFormat="1" ht="20.100000000000001" customHeight="1" x14ac:dyDescent="0.2">
      <c r="A17" s="181">
        <v>13</v>
      </c>
      <c r="B17" s="191" t="s">
        <v>162</v>
      </c>
      <c r="C17" s="143" t="s">
        <v>206</v>
      </c>
      <c r="D17" s="120"/>
      <c r="E17" s="121">
        <v>1</v>
      </c>
      <c r="F17" s="122"/>
      <c r="G17" s="140"/>
      <c r="H17" s="121">
        <v>5</v>
      </c>
      <c r="I17" s="141"/>
      <c r="J17" s="120"/>
      <c r="K17" s="121"/>
      <c r="L17" s="122"/>
      <c r="M17" s="143">
        <v>5</v>
      </c>
      <c r="N17" s="142" t="s">
        <v>467</v>
      </c>
      <c r="O17" s="210">
        <f t="shared" si="1"/>
        <v>2750</v>
      </c>
      <c r="P17" s="216">
        <f t="shared" si="2"/>
        <v>1000</v>
      </c>
      <c r="Q17" s="213">
        <f t="shared" si="0"/>
        <v>3750</v>
      </c>
      <c r="R17" s="349"/>
    </row>
    <row r="18" spans="1:18" s="16" customFormat="1" ht="20.100000000000001" customHeight="1" x14ac:dyDescent="0.2">
      <c r="A18" s="181">
        <v>14</v>
      </c>
      <c r="B18" s="191" t="s">
        <v>162</v>
      </c>
      <c r="C18" s="143" t="s">
        <v>213</v>
      </c>
      <c r="D18" s="120"/>
      <c r="E18" s="121">
        <v>1</v>
      </c>
      <c r="F18" s="122"/>
      <c r="G18" s="140"/>
      <c r="H18" s="121">
        <v>5</v>
      </c>
      <c r="I18" s="141"/>
      <c r="J18" s="120"/>
      <c r="K18" s="121"/>
      <c r="L18" s="122"/>
      <c r="M18" s="143">
        <v>5</v>
      </c>
      <c r="N18" s="142" t="s">
        <v>467</v>
      </c>
      <c r="O18" s="210">
        <f t="shared" si="1"/>
        <v>2750</v>
      </c>
      <c r="P18" s="216">
        <f t="shared" si="2"/>
        <v>1000</v>
      </c>
      <c r="Q18" s="213">
        <f t="shared" si="0"/>
        <v>3750</v>
      </c>
      <c r="R18" s="349">
        <f>SUM(Q17:Q18)</f>
        <v>7500</v>
      </c>
    </row>
    <row r="19" spans="1:18" s="4" customFormat="1" ht="20.100000000000001" customHeight="1" x14ac:dyDescent="0.2">
      <c r="A19" s="356">
        <v>15</v>
      </c>
      <c r="B19" s="330" t="s">
        <v>146</v>
      </c>
      <c r="C19" s="331" t="s">
        <v>172</v>
      </c>
      <c r="D19" s="332">
        <v>1</v>
      </c>
      <c r="E19" s="333"/>
      <c r="F19" s="334"/>
      <c r="G19" s="335">
        <v>5</v>
      </c>
      <c r="H19" s="333">
        <v>5</v>
      </c>
      <c r="I19" s="336">
        <v>5</v>
      </c>
      <c r="J19" s="332"/>
      <c r="K19" s="333"/>
      <c r="L19" s="334"/>
      <c r="M19" s="337">
        <v>5</v>
      </c>
      <c r="N19" s="357" t="s">
        <v>467</v>
      </c>
      <c r="O19" s="359">
        <f t="shared" si="1"/>
        <v>8250</v>
      </c>
      <c r="P19" s="351">
        <f t="shared" si="2"/>
        <v>1000</v>
      </c>
      <c r="Q19" s="352">
        <f t="shared" si="0"/>
        <v>9250</v>
      </c>
      <c r="R19" s="348"/>
    </row>
    <row r="20" spans="1:18" s="4" customFormat="1" ht="20.100000000000001" customHeight="1" x14ac:dyDescent="0.2">
      <c r="A20" s="356">
        <v>16</v>
      </c>
      <c r="B20" s="330" t="s">
        <v>146</v>
      </c>
      <c r="C20" s="331" t="s">
        <v>507</v>
      </c>
      <c r="D20" s="332">
        <v>1</v>
      </c>
      <c r="E20" s="333"/>
      <c r="F20" s="334"/>
      <c r="G20" s="335">
        <v>6</v>
      </c>
      <c r="H20" s="333">
        <v>6</v>
      </c>
      <c r="I20" s="336">
        <v>6</v>
      </c>
      <c r="J20" s="332"/>
      <c r="K20" s="333"/>
      <c r="L20" s="334"/>
      <c r="M20" s="337">
        <v>6</v>
      </c>
      <c r="N20" s="357" t="s">
        <v>467</v>
      </c>
      <c r="O20" s="359">
        <f t="shared" si="1"/>
        <v>9900</v>
      </c>
      <c r="P20" s="351">
        <f t="shared" si="2"/>
        <v>1200</v>
      </c>
      <c r="Q20" s="352">
        <f t="shared" si="0"/>
        <v>11100</v>
      </c>
      <c r="R20" s="348"/>
    </row>
    <row r="21" spans="1:18" s="16" customFormat="1" ht="20.100000000000001" customHeight="1" x14ac:dyDescent="0.2">
      <c r="A21" s="356">
        <v>17</v>
      </c>
      <c r="B21" s="330" t="s">
        <v>146</v>
      </c>
      <c r="C21" s="331" t="s">
        <v>186</v>
      </c>
      <c r="D21" s="332">
        <v>1</v>
      </c>
      <c r="E21" s="333"/>
      <c r="F21" s="334"/>
      <c r="G21" s="335">
        <v>6</v>
      </c>
      <c r="H21" s="333">
        <v>6</v>
      </c>
      <c r="I21" s="336">
        <v>6</v>
      </c>
      <c r="J21" s="332"/>
      <c r="K21" s="333"/>
      <c r="L21" s="334"/>
      <c r="M21" s="337">
        <v>6</v>
      </c>
      <c r="N21" s="357" t="s">
        <v>467</v>
      </c>
      <c r="O21" s="359">
        <f t="shared" si="1"/>
        <v>9900</v>
      </c>
      <c r="P21" s="351">
        <f t="shared" si="2"/>
        <v>1200</v>
      </c>
      <c r="Q21" s="352">
        <f t="shared" si="0"/>
        <v>11100</v>
      </c>
      <c r="R21" s="349"/>
    </row>
    <row r="22" spans="1:18" s="16" customFormat="1" ht="20.100000000000001" customHeight="1" x14ac:dyDescent="0.2">
      <c r="A22" s="356">
        <v>18</v>
      </c>
      <c r="B22" s="330" t="s">
        <v>146</v>
      </c>
      <c r="C22" s="331" t="s">
        <v>189</v>
      </c>
      <c r="D22" s="332">
        <v>1</v>
      </c>
      <c r="E22" s="333"/>
      <c r="F22" s="334"/>
      <c r="G22" s="335">
        <v>5</v>
      </c>
      <c r="H22" s="333">
        <v>5</v>
      </c>
      <c r="I22" s="336">
        <v>5</v>
      </c>
      <c r="J22" s="332">
        <v>7</v>
      </c>
      <c r="K22" s="333">
        <v>9</v>
      </c>
      <c r="L22" s="334">
        <v>11</v>
      </c>
      <c r="M22" s="337">
        <v>25</v>
      </c>
      <c r="N22" s="357" t="s">
        <v>467</v>
      </c>
      <c r="O22" s="359">
        <f t="shared" si="1"/>
        <v>23100</v>
      </c>
      <c r="P22" s="351">
        <f t="shared" si="2"/>
        <v>5000</v>
      </c>
      <c r="Q22" s="352">
        <f t="shared" si="0"/>
        <v>28100</v>
      </c>
      <c r="R22" s="349">
        <f>SUM(Q19:Q22)</f>
        <v>59550</v>
      </c>
    </row>
    <row r="23" spans="1:18" s="16" customFormat="1" ht="20.100000000000001" customHeight="1" x14ac:dyDescent="0.2">
      <c r="A23" s="181">
        <v>19</v>
      </c>
      <c r="B23" s="190" t="s">
        <v>489</v>
      </c>
      <c r="C23" s="195" t="s">
        <v>223</v>
      </c>
      <c r="D23" s="120">
        <v>1</v>
      </c>
      <c r="E23" s="121"/>
      <c r="F23" s="122"/>
      <c r="G23" s="140">
        <v>5</v>
      </c>
      <c r="H23" s="121"/>
      <c r="I23" s="141"/>
      <c r="J23" s="120"/>
      <c r="K23" s="121"/>
      <c r="L23" s="122"/>
      <c r="M23" s="143">
        <v>8</v>
      </c>
      <c r="N23" s="142" t="s">
        <v>467</v>
      </c>
      <c r="O23" s="210">
        <f t="shared" si="1"/>
        <v>2750</v>
      </c>
      <c r="P23" s="216">
        <f t="shared" si="2"/>
        <v>1600</v>
      </c>
      <c r="Q23" s="213">
        <f t="shared" si="0"/>
        <v>4350</v>
      </c>
      <c r="R23" s="349">
        <f>Q23</f>
        <v>4350</v>
      </c>
    </row>
    <row r="24" spans="1:18" s="16" customFormat="1" ht="20.100000000000001" customHeight="1" x14ac:dyDescent="0.2">
      <c r="A24" s="356">
        <v>20</v>
      </c>
      <c r="B24" s="330" t="s">
        <v>73</v>
      </c>
      <c r="C24" s="331" t="s">
        <v>182</v>
      </c>
      <c r="D24" s="332"/>
      <c r="E24" s="333">
        <v>1</v>
      </c>
      <c r="F24" s="334"/>
      <c r="G24" s="335"/>
      <c r="H24" s="333">
        <v>7</v>
      </c>
      <c r="I24" s="336"/>
      <c r="J24" s="332"/>
      <c r="K24" s="333"/>
      <c r="L24" s="334"/>
      <c r="M24" s="337">
        <v>8</v>
      </c>
      <c r="N24" s="357" t="s">
        <v>467</v>
      </c>
      <c r="O24" s="359">
        <f t="shared" si="1"/>
        <v>3850</v>
      </c>
      <c r="P24" s="351">
        <f t="shared" si="2"/>
        <v>1600</v>
      </c>
      <c r="Q24" s="352">
        <f t="shared" si="0"/>
        <v>5450</v>
      </c>
      <c r="R24" s="349"/>
    </row>
    <row r="25" spans="1:18" s="131" customFormat="1" ht="20.100000000000001" customHeight="1" x14ac:dyDescent="0.2">
      <c r="A25" s="356">
        <v>21</v>
      </c>
      <c r="B25" s="330" t="s">
        <v>73</v>
      </c>
      <c r="C25" s="331" t="s">
        <v>101</v>
      </c>
      <c r="D25" s="332"/>
      <c r="E25" s="333">
        <v>1</v>
      </c>
      <c r="F25" s="334"/>
      <c r="G25" s="335"/>
      <c r="H25" s="333">
        <v>6</v>
      </c>
      <c r="I25" s="336"/>
      <c r="J25" s="332"/>
      <c r="K25" s="333"/>
      <c r="L25" s="334"/>
      <c r="M25" s="337">
        <v>6</v>
      </c>
      <c r="N25" s="357" t="s">
        <v>467</v>
      </c>
      <c r="O25" s="359">
        <f t="shared" si="1"/>
        <v>3300</v>
      </c>
      <c r="P25" s="351">
        <f t="shared" si="2"/>
        <v>1200</v>
      </c>
      <c r="Q25" s="352">
        <f t="shared" ref="Q25:Q27" si="4">SUM(O25:P25)</f>
        <v>4500</v>
      </c>
      <c r="R25" s="355"/>
    </row>
    <row r="26" spans="1:18" s="131" customFormat="1" ht="20.100000000000001" customHeight="1" x14ac:dyDescent="0.2">
      <c r="A26" s="356">
        <v>22</v>
      </c>
      <c r="B26" s="330" t="s">
        <v>73</v>
      </c>
      <c r="C26" s="331" t="s">
        <v>106</v>
      </c>
      <c r="D26" s="332"/>
      <c r="E26" s="333">
        <v>1</v>
      </c>
      <c r="F26" s="334"/>
      <c r="G26" s="335"/>
      <c r="H26" s="333">
        <v>7</v>
      </c>
      <c r="I26" s="336"/>
      <c r="J26" s="332"/>
      <c r="K26" s="333"/>
      <c r="L26" s="334"/>
      <c r="M26" s="337">
        <v>7</v>
      </c>
      <c r="N26" s="357" t="s">
        <v>467</v>
      </c>
      <c r="O26" s="359">
        <f t="shared" si="1"/>
        <v>3850</v>
      </c>
      <c r="P26" s="351">
        <f t="shared" si="2"/>
        <v>1400</v>
      </c>
      <c r="Q26" s="352">
        <f t="shared" si="4"/>
        <v>5250</v>
      </c>
      <c r="R26" s="355"/>
    </row>
    <row r="27" spans="1:18" s="131" customFormat="1" ht="20.100000000000001" customHeight="1" x14ac:dyDescent="0.2">
      <c r="A27" s="356">
        <v>23</v>
      </c>
      <c r="B27" s="330" t="s">
        <v>73</v>
      </c>
      <c r="C27" s="331" t="s">
        <v>115</v>
      </c>
      <c r="D27" s="332"/>
      <c r="E27" s="333">
        <v>1</v>
      </c>
      <c r="F27" s="334"/>
      <c r="G27" s="335"/>
      <c r="H27" s="333">
        <v>3</v>
      </c>
      <c r="I27" s="336"/>
      <c r="J27" s="332"/>
      <c r="K27" s="333"/>
      <c r="L27" s="334"/>
      <c r="M27" s="337">
        <v>6</v>
      </c>
      <c r="N27" s="357" t="s">
        <v>467</v>
      </c>
      <c r="O27" s="359">
        <f t="shared" si="1"/>
        <v>1650</v>
      </c>
      <c r="P27" s="351">
        <f t="shared" si="2"/>
        <v>1200</v>
      </c>
      <c r="Q27" s="352">
        <f t="shared" si="4"/>
        <v>2850</v>
      </c>
      <c r="R27" s="355">
        <f>SUM(Q24:Q27)</f>
        <v>18050</v>
      </c>
    </row>
    <row r="28" spans="1:18" s="16" customFormat="1" ht="20.100000000000001" customHeight="1" x14ac:dyDescent="0.2">
      <c r="A28" s="181">
        <v>24</v>
      </c>
      <c r="B28" s="191" t="s">
        <v>159</v>
      </c>
      <c r="C28" s="143" t="s">
        <v>197</v>
      </c>
      <c r="D28" s="120"/>
      <c r="E28" s="121">
        <v>1</v>
      </c>
      <c r="F28" s="122"/>
      <c r="G28" s="140"/>
      <c r="H28" s="121">
        <v>5</v>
      </c>
      <c r="I28" s="141"/>
      <c r="J28" s="120"/>
      <c r="K28" s="121"/>
      <c r="L28" s="122"/>
      <c r="M28" s="143">
        <v>5</v>
      </c>
      <c r="N28" s="142" t="s">
        <v>467</v>
      </c>
      <c r="O28" s="210">
        <f t="shared" si="1"/>
        <v>2750</v>
      </c>
      <c r="P28" s="216">
        <f t="shared" si="2"/>
        <v>1000</v>
      </c>
      <c r="Q28" s="213">
        <f t="shared" si="0"/>
        <v>3750</v>
      </c>
      <c r="R28" s="349"/>
    </row>
    <row r="29" spans="1:18" s="16" customFormat="1" ht="20.100000000000001" customHeight="1" x14ac:dyDescent="0.2">
      <c r="A29" s="181">
        <v>25</v>
      </c>
      <c r="B29" s="191" t="s">
        <v>159</v>
      </c>
      <c r="C29" s="143" t="s">
        <v>211</v>
      </c>
      <c r="D29" s="120"/>
      <c r="E29" s="121">
        <v>1</v>
      </c>
      <c r="F29" s="122"/>
      <c r="G29" s="140"/>
      <c r="H29" s="121">
        <v>6</v>
      </c>
      <c r="I29" s="141"/>
      <c r="J29" s="120"/>
      <c r="K29" s="121"/>
      <c r="L29" s="122"/>
      <c r="M29" s="143">
        <v>6</v>
      </c>
      <c r="N29" s="142" t="s">
        <v>467</v>
      </c>
      <c r="O29" s="210">
        <f t="shared" si="1"/>
        <v>3300</v>
      </c>
      <c r="P29" s="216">
        <f t="shared" si="2"/>
        <v>1200</v>
      </c>
      <c r="Q29" s="213">
        <f t="shared" si="0"/>
        <v>4500</v>
      </c>
      <c r="R29" s="349"/>
    </row>
    <row r="30" spans="1:18" s="16" customFormat="1" ht="20.100000000000001" customHeight="1" x14ac:dyDescent="0.2">
      <c r="A30" s="181">
        <v>26</v>
      </c>
      <c r="B30" s="190" t="s">
        <v>148</v>
      </c>
      <c r="C30" s="195" t="s">
        <v>176</v>
      </c>
      <c r="D30" s="120"/>
      <c r="E30" s="121"/>
      <c r="F30" s="122">
        <v>1</v>
      </c>
      <c r="G30" s="140"/>
      <c r="H30" s="121"/>
      <c r="I30" s="141">
        <v>6</v>
      </c>
      <c r="J30" s="120"/>
      <c r="K30" s="121"/>
      <c r="L30" s="122"/>
      <c r="M30" s="143">
        <v>6</v>
      </c>
      <c r="N30" s="142" t="s">
        <v>467</v>
      </c>
      <c r="O30" s="210">
        <f t="shared" si="1"/>
        <v>3300</v>
      </c>
      <c r="P30" s="216">
        <f t="shared" si="2"/>
        <v>1200</v>
      </c>
      <c r="Q30" s="213">
        <f t="shared" si="0"/>
        <v>4500</v>
      </c>
      <c r="R30" s="349">
        <f>SUM(Q28:Q30)</f>
        <v>12750</v>
      </c>
    </row>
    <row r="31" spans="1:18" s="16" customFormat="1" ht="20.100000000000001" customHeight="1" x14ac:dyDescent="0.2">
      <c r="A31" s="356">
        <v>27</v>
      </c>
      <c r="B31" s="330" t="s">
        <v>153</v>
      </c>
      <c r="C31" s="331" t="s">
        <v>185</v>
      </c>
      <c r="D31" s="332"/>
      <c r="E31" s="333">
        <v>1</v>
      </c>
      <c r="F31" s="334"/>
      <c r="G31" s="335"/>
      <c r="H31" s="333">
        <v>6</v>
      </c>
      <c r="I31" s="336"/>
      <c r="J31" s="332"/>
      <c r="K31" s="333"/>
      <c r="L31" s="334"/>
      <c r="M31" s="337">
        <v>6</v>
      </c>
      <c r="N31" s="357" t="s">
        <v>467</v>
      </c>
      <c r="O31" s="359">
        <f t="shared" si="1"/>
        <v>3300</v>
      </c>
      <c r="P31" s="351">
        <f t="shared" si="2"/>
        <v>1200</v>
      </c>
      <c r="Q31" s="352">
        <f t="shared" si="0"/>
        <v>4500</v>
      </c>
      <c r="R31" s="349"/>
    </row>
    <row r="32" spans="1:18" s="16" customFormat="1" ht="20.100000000000001" customHeight="1" x14ac:dyDescent="0.2">
      <c r="A32" s="356">
        <v>28</v>
      </c>
      <c r="B32" s="330" t="s">
        <v>153</v>
      </c>
      <c r="C32" s="331" t="s">
        <v>220</v>
      </c>
      <c r="D32" s="332"/>
      <c r="E32" s="333">
        <v>1</v>
      </c>
      <c r="F32" s="334"/>
      <c r="G32" s="335"/>
      <c r="H32" s="333">
        <v>6</v>
      </c>
      <c r="I32" s="336"/>
      <c r="J32" s="332"/>
      <c r="K32" s="333"/>
      <c r="L32" s="334"/>
      <c r="M32" s="337">
        <f>6+2</f>
        <v>8</v>
      </c>
      <c r="N32" s="357" t="s">
        <v>467</v>
      </c>
      <c r="O32" s="359">
        <f t="shared" si="1"/>
        <v>3300</v>
      </c>
      <c r="P32" s="351">
        <f t="shared" si="2"/>
        <v>1600</v>
      </c>
      <c r="Q32" s="352">
        <f t="shared" si="0"/>
        <v>4900</v>
      </c>
      <c r="R32" s="349"/>
    </row>
    <row r="33" spans="1:18" s="16" customFormat="1" ht="20.100000000000001" customHeight="1" x14ac:dyDescent="0.2">
      <c r="A33" s="356">
        <v>29</v>
      </c>
      <c r="B33" s="330" t="s">
        <v>153</v>
      </c>
      <c r="C33" s="331" t="s">
        <v>230</v>
      </c>
      <c r="D33" s="332"/>
      <c r="E33" s="333">
        <v>1</v>
      </c>
      <c r="F33" s="334"/>
      <c r="G33" s="335"/>
      <c r="H33" s="333">
        <v>7</v>
      </c>
      <c r="I33" s="336"/>
      <c r="J33" s="332"/>
      <c r="K33" s="333"/>
      <c r="L33" s="334"/>
      <c r="M33" s="337">
        <v>7</v>
      </c>
      <c r="N33" s="357" t="s">
        <v>467</v>
      </c>
      <c r="O33" s="359">
        <f t="shared" si="1"/>
        <v>3850</v>
      </c>
      <c r="P33" s="351">
        <f t="shared" si="2"/>
        <v>1400</v>
      </c>
      <c r="Q33" s="352">
        <f t="shared" si="0"/>
        <v>5250</v>
      </c>
      <c r="R33" s="349">
        <f>SUM(Q31:Q33)</f>
        <v>14650</v>
      </c>
    </row>
    <row r="34" spans="1:18" s="16" customFormat="1" ht="20.100000000000001" customHeight="1" x14ac:dyDescent="0.2">
      <c r="A34" s="181">
        <v>30</v>
      </c>
      <c r="B34" s="191" t="s">
        <v>160</v>
      </c>
      <c r="C34" s="196" t="s">
        <v>199</v>
      </c>
      <c r="D34" s="120">
        <v>1</v>
      </c>
      <c r="E34" s="121"/>
      <c r="F34" s="122"/>
      <c r="G34" s="140">
        <v>7</v>
      </c>
      <c r="H34" s="121"/>
      <c r="I34" s="141"/>
      <c r="J34" s="120"/>
      <c r="K34" s="121"/>
      <c r="L34" s="122"/>
      <c r="M34" s="143">
        <v>7</v>
      </c>
      <c r="N34" s="142" t="s">
        <v>467</v>
      </c>
      <c r="O34" s="210">
        <f t="shared" si="1"/>
        <v>3850</v>
      </c>
      <c r="P34" s="216">
        <f t="shared" si="2"/>
        <v>1400</v>
      </c>
      <c r="Q34" s="213">
        <f t="shared" si="0"/>
        <v>5250</v>
      </c>
      <c r="R34" s="349"/>
    </row>
    <row r="35" spans="1:18" s="16" customFormat="1" ht="20.100000000000001" customHeight="1" x14ac:dyDescent="0.2">
      <c r="A35" s="181">
        <v>31</v>
      </c>
      <c r="B35" s="191" t="s">
        <v>160</v>
      </c>
      <c r="C35" s="143" t="s">
        <v>200</v>
      </c>
      <c r="D35" s="120">
        <v>1</v>
      </c>
      <c r="E35" s="121"/>
      <c r="F35" s="122"/>
      <c r="G35" s="140">
        <v>7</v>
      </c>
      <c r="H35" s="121"/>
      <c r="I35" s="141"/>
      <c r="J35" s="120"/>
      <c r="K35" s="121"/>
      <c r="L35" s="122"/>
      <c r="M35" s="143">
        <v>7</v>
      </c>
      <c r="N35" s="142" t="s">
        <v>467</v>
      </c>
      <c r="O35" s="210">
        <f t="shared" si="1"/>
        <v>3850</v>
      </c>
      <c r="P35" s="216">
        <f t="shared" si="2"/>
        <v>1400</v>
      </c>
      <c r="Q35" s="213">
        <f t="shared" ref="Q35:Q75" si="5">SUM(O35:P35)</f>
        <v>5250</v>
      </c>
      <c r="R35" s="349"/>
    </row>
    <row r="36" spans="1:18" s="16" customFormat="1" ht="20.100000000000001" customHeight="1" x14ac:dyDescent="0.2">
      <c r="A36" s="181">
        <v>32</v>
      </c>
      <c r="B36" s="191" t="s">
        <v>160</v>
      </c>
      <c r="C36" s="143" t="s">
        <v>201</v>
      </c>
      <c r="D36" s="120">
        <v>1</v>
      </c>
      <c r="E36" s="121"/>
      <c r="F36" s="122"/>
      <c r="G36" s="140">
        <v>6</v>
      </c>
      <c r="H36" s="121"/>
      <c r="I36" s="141"/>
      <c r="J36" s="120"/>
      <c r="K36" s="121"/>
      <c r="L36" s="122"/>
      <c r="M36" s="143">
        <v>6</v>
      </c>
      <c r="N36" s="142" t="s">
        <v>467</v>
      </c>
      <c r="O36" s="210">
        <f t="shared" si="1"/>
        <v>3300</v>
      </c>
      <c r="P36" s="216">
        <f t="shared" si="2"/>
        <v>1200</v>
      </c>
      <c r="Q36" s="213">
        <f t="shared" si="5"/>
        <v>4500</v>
      </c>
      <c r="R36" s="349"/>
    </row>
    <row r="37" spans="1:18" s="16" customFormat="1" ht="20.100000000000001" customHeight="1" x14ac:dyDescent="0.2">
      <c r="A37" s="181">
        <v>33</v>
      </c>
      <c r="B37" s="191" t="s">
        <v>160</v>
      </c>
      <c r="C37" s="143" t="s">
        <v>202</v>
      </c>
      <c r="D37" s="120"/>
      <c r="E37" s="121">
        <v>1</v>
      </c>
      <c r="F37" s="122"/>
      <c r="G37" s="140"/>
      <c r="H37" s="121">
        <v>7</v>
      </c>
      <c r="I37" s="141"/>
      <c r="J37" s="120"/>
      <c r="K37" s="121"/>
      <c r="L37" s="122"/>
      <c r="M37" s="143">
        <v>7</v>
      </c>
      <c r="N37" s="142" t="s">
        <v>467</v>
      </c>
      <c r="O37" s="210">
        <f t="shared" si="1"/>
        <v>3850</v>
      </c>
      <c r="P37" s="216">
        <f t="shared" si="2"/>
        <v>1400</v>
      </c>
      <c r="Q37" s="213">
        <f t="shared" si="5"/>
        <v>5250</v>
      </c>
      <c r="R37" s="349"/>
    </row>
    <row r="38" spans="1:18" s="16" customFormat="1" ht="20.100000000000001" customHeight="1" x14ac:dyDescent="0.2">
      <c r="A38" s="181">
        <v>34</v>
      </c>
      <c r="B38" s="191" t="s">
        <v>160</v>
      </c>
      <c r="C38" s="196" t="s">
        <v>203</v>
      </c>
      <c r="D38" s="120"/>
      <c r="E38" s="121">
        <v>1</v>
      </c>
      <c r="F38" s="122"/>
      <c r="G38" s="140"/>
      <c r="H38" s="121">
        <v>7</v>
      </c>
      <c r="I38" s="141"/>
      <c r="J38" s="120"/>
      <c r="K38" s="121"/>
      <c r="L38" s="122"/>
      <c r="M38" s="143">
        <v>7</v>
      </c>
      <c r="N38" s="142" t="s">
        <v>467</v>
      </c>
      <c r="O38" s="210">
        <f t="shared" si="1"/>
        <v>3850</v>
      </c>
      <c r="P38" s="216">
        <f t="shared" si="2"/>
        <v>1400</v>
      </c>
      <c r="Q38" s="213">
        <f t="shared" si="5"/>
        <v>5250</v>
      </c>
      <c r="R38" s="349"/>
    </row>
    <row r="39" spans="1:18" s="16" customFormat="1" ht="20.100000000000001" customHeight="1" x14ac:dyDescent="0.2">
      <c r="A39" s="181">
        <v>35</v>
      </c>
      <c r="B39" s="191" t="s">
        <v>160</v>
      </c>
      <c r="C39" s="196" t="s">
        <v>205</v>
      </c>
      <c r="D39" s="120"/>
      <c r="E39" s="121">
        <v>1</v>
      </c>
      <c r="F39" s="122"/>
      <c r="G39" s="140"/>
      <c r="H39" s="121">
        <v>7</v>
      </c>
      <c r="I39" s="141"/>
      <c r="J39" s="120"/>
      <c r="K39" s="121"/>
      <c r="L39" s="122"/>
      <c r="M39" s="143">
        <v>7</v>
      </c>
      <c r="N39" s="142" t="s">
        <v>467</v>
      </c>
      <c r="O39" s="210">
        <f t="shared" si="1"/>
        <v>3850</v>
      </c>
      <c r="P39" s="216">
        <f t="shared" si="2"/>
        <v>1400</v>
      </c>
      <c r="Q39" s="213">
        <f t="shared" si="5"/>
        <v>5250</v>
      </c>
      <c r="R39" s="349"/>
    </row>
    <row r="40" spans="1:18" s="16" customFormat="1" ht="20.100000000000001" customHeight="1" x14ac:dyDescent="0.2">
      <c r="A40" s="181">
        <v>36</v>
      </c>
      <c r="B40" s="191" t="s">
        <v>160</v>
      </c>
      <c r="C40" s="143" t="s">
        <v>207</v>
      </c>
      <c r="D40" s="120"/>
      <c r="E40" s="121">
        <v>1</v>
      </c>
      <c r="F40" s="122"/>
      <c r="G40" s="140"/>
      <c r="H40" s="121">
        <v>6</v>
      </c>
      <c r="I40" s="141"/>
      <c r="J40" s="120"/>
      <c r="K40" s="121"/>
      <c r="L40" s="122"/>
      <c r="M40" s="143">
        <v>6</v>
      </c>
      <c r="N40" s="142" t="s">
        <v>467</v>
      </c>
      <c r="O40" s="210">
        <f t="shared" si="1"/>
        <v>3300</v>
      </c>
      <c r="P40" s="216">
        <f t="shared" si="2"/>
        <v>1200</v>
      </c>
      <c r="Q40" s="213">
        <f t="shared" si="5"/>
        <v>4500</v>
      </c>
      <c r="R40" s="349"/>
    </row>
    <row r="41" spans="1:18" s="16" customFormat="1" ht="20.100000000000001" customHeight="1" x14ac:dyDescent="0.2">
      <c r="A41" s="181">
        <v>37</v>
      </c>
      <c r="B41" s="191" t="s">
        <v>160</v>
      </c>
      <c r="C41" s="196" t="s">
        <v>209</v>
      </c>
      <c r="D41" s="120"/>
      <c r="E41" s="121">
        <v>1</v>
      </c>
      <c r="F41" s="122"/>
      <c r="G41" s="140"/>
      <c r="H41" s="121">
        <v>7</v>
      </c>
      <c r="I41" s="141"/>
      <c r="J41" s="120"/>
      <c r="K41" s="121"/>
      <c r="L41" s="122"/>
      <c r="M41" s="143">
        <v>7</v>
      </c>
      <c r="N41" s="142" t="s">
        <v>467</v>
      </c>
      <c r="O41" s="210">
        <f t="shared" si="1"/>
        <v>3850</v>
      </c>
      <c r="P41" s="216">
        <f t="shared" si="2"/>
        <v>1400</v>
      </c>
      <c r="Q41" s="213">
        <f t="shared" si="5"/>
        <v>5250</v>
      </c>
      <c r="R41" s="349"/>
    </row>
    <row r="42" spans="1:18" s="16" customFormat="1" ht="20.100000000000001" customHeight="1" x14ac:dyDescent="0.2">
      <c r="A42" s="181">
        <v>38</v>
      </c>
      <c r="B42" s="191" t="s">
        <v>160</v>
      </c>
      <c r="C42" s="196" t="s">
        <v>210</v>
      </c>
      <c r="D42" s="120"/>
      <c r="E42" s="121">
        <v>1</v>
      </c>
      <c r="F42" s="122"/>
      <c r="G42" s="140"/>
      <c r="H42" s="121">
        <v>7</v>
      </c>
      <c r="I42" s="141"/>
      <c r="J42" s="120"/>
      <c r="K42" s="121">
        <v>3</v>
      </c>
      <c r="L42" s="122"/>
      <c r="M42" s="143">
        <v>26</v>
      </c>
      <c r="N42" s="142" t="s">
        <v>467</v>
      </c>
      <c r="O42" s="210">
        <f t="shared" si="1"/>
        <v>5500</v>
      </c>
      <c r="P42" s="216">
        <f t="shared" si="2"/>
        <v>5200</v>
      </c>
      <c r="Q42" s="213">
        <f t="shared" si="5"/>
        <v>10700</v>
      </c>
      <c r="R42" s="349"/>
    </row>
    <row r="43" spans="1:18" s="131" customFormat="1" ht="20.100000000000001" customHeight="1" x14ac:dyDescent="0.2">
      <c r="A43" s="181">
        <v>39</v>
      </c>
      <c r="B43" s="191" t="s">
        <v>160</v>
      </c>
      <c r="C43" s="196" t="s">
        <v>212</v>
      </c>
      <c r="D43" s="120">
        <v>1</v>
      </c>
      <c r="E43" s="121"/>
      <c r="F43" s="122"/>
      <c r="G43" s="140">
        <v>6</v>
      </c>
      <c r="H43" s="121"/>
      <c r="I43" s="141"/>
      <c r="J43" s="120"/>
      <c r="K43" s="121"/>
      <c r="L43" s="122"/>
      <c r="M43" s="143">
        <v>6</v>
      </c>
      <c r="N43" s="142" t="s">
        <v>467</v>
      </c>
      <c r="O43" s="210">
        <f t="shared" si="1"/>
        <v>3300</v>
      </c>
      <c r="P43" s="216">
        <f t="shared" si="2"/>
        <v>1200</v>
      </c>
      <c r="Q43" s="213">
        <f t="shared" si="5"/>
        <v>4500</v>
      </c>
      <c r="R43" s="355">
        <f>SUM(Q34:Q43)</f>
        <v>55700</v>
      </c>
    </row>
    <row r="44" spans="1:18" s="131" customFormat="1" ht="20.100000000000001" customHeight="1" x14ac:dyDescent="0.2">
      <c r="A44" s="356">
        <v>40</v>
      </c>
      <c r="B44" s="330" t="s">
        <v>149</v>
      </c>
      <c r="C44" s="337" t="s">
        <v>494</v>
      </c>
      <c r="D44" s="332"/>
      <c r="E44" s="333"/>
      <c r="F44" s="334">
        <v>1</v>
      </c>
      <c r="G44" s="335"/>
      <c r="H44" s="333"/>
      <c r="I44" s="336">
        <v>5</v>
      </c>
      <c r="J44" s="332"/>
      <c r="K44" s="333"/>
      <c r="L44" s="334"/>
      <c r="M44" s="337">
        <v>10</v>
      </c>
      <c r="N44" s="357" t="s">
        <v>467</v>
      </c>
      <c r="O44" s="359">
        <f t="shared" si="1"/>
        <v>2750</v>
      </c>
      <c r="P44" s="351">
        <f t="shared" si="2"/>
        <v>2000</v>
      </c>
      <c r="Q44" s="352">
        <f t="shared" si="5"/>
        <v>4750</v>
      </c>
      <c r="R44" s="355"/>
    </row>
    <row r="45" spans="1:18" s="16" customFormat="1" ht="20.100000000000001" customHeight="1" x14ac:dyDescent="0.2">
      <c r="A45" s="356">
        <v>41</v>
      </c>
      <c r="B45" s="330" t="s">
        <v>149</v>
      </c>
      <c r="C45" s="331" t="s">
        <v>177</v>
      </c>
      <c r="D45" s="332"/>
      <c r="E45" s="333">
        <v>1</v>
      </c>
      <c r="F45" s="334"/>
      <c r="G45" s="335"/>
      <c r="H45" s="333">
        <v>6</v>
      </c>
      <c r="I45" s="336"/>
      <c r="J45" s="332"/>
      <c r="K45" s="333"/>
      <c r="L45" s="334"/>
      <c r="M45" s="337">
        <v>8</v>
      </c>
      <c r="N45" s="357" t="s">
        <v>467</v>
      </c>
      <c r="O45" s="359">
        <f t="shared" si="1"/>
        <v>3300</v>
      </c>
      <c r="P45" s="351">
        <f t="shared" si="2"/>
        <v>1600</v>
      </c>
      <c r="Q45" s="352">
        <f t="shared" si="5"/>
        <v>4900</v>
      </c>
      <c r="R45" s="349"/>
    </row>
    <row r="46" spans="1:18" s="136" customFormat="1" ht="20.100000000000001" customHeight="1" x14ac:dyDescent="0.2">
      <c r="A46" s="356">
        <v>42</v>
      </c>
      <c r="B46" s="330" t="s">
        <v>149</v>
      </c>
      <c r="C46" s="331" t="s">
        <v>181</v>
      </c>
      <c r="D46" s="332"/>
      <c r="E46" s="333">
        <v>1</v>
      </c>
      <c r="F46" s="334"/>
      <c r="G46" s="335"/>
      <c r="H46" s="333">
        <v>7</v>
      </c>
      <c r="I46" s="336"/>
      <c r="J46" s="332"/>
      <c r="K46" s="333"/>
      <c r="L46" s="334"/>
      <c r="M46" s="337">
        <v>8</v>
      </c>
      <c r="N46" s="357" t="s">
        <v>467</v>
      </c>
      <c r="O46" s="359">
        <f t="shared" si="1"/>
        <v>3850</v>
      </c>
      <c r="P46" s="351">
        <f t="shared" si="2"/>
        <v>1600</v>
      </c>
      <c r="Q46" s="352">
        <f t="shared" si="5"/>
        <v>5450</v>
      </c>
      <c r="R46" s="373"/>
    </row>
    <row r="47" spans="1:18" s="136" customFormat="1" ht="20.100000000000001" customHeight="1" x14ac:dyDescent="0.2">
      <c r="A47" s="356">
        <v>43</v>
      </c>
      <c r="B47" s="330" t="s">
        <v>149</v>
      </c>
      <c r="C47" s="331" t="s">
        <v>228</v>
      </c>
      <c r="D47" s="332"/>
      <c r="E47" s="333"/>
      <c r="F47" s="334">
        <v>1</v>
      </c>
      <c r="G47" s="335"/>
      <c r="H47" s="333"/>
      <c r="I47" s="336">
        <v>5</v>
      </c>
      <c r="J47" s="332"/>
      <c r="K47" s="333"/>
      <c r="L47" s="334"/>
      <c r="M47" s="337">
        <v>9</v>
      </c>
      <c r="N47" s="357" t="s">
        <v>467</v>
      </c>
      <c r="O47" s="359">
        <f t="shared" si="1"/>
        <v>2750</v>
      </c>
      <c r="P47" s="351">
        <f t="shared" si="2"/>
        <v>1800</v>
      </c>
      <c r="Q47" s="352">
        <f t="shared" si="5"/>
        <v>4550</v>
      </c>
      <c r="R47" s="373">
        <f>SUM(Q44:Q47)</f>
        <v>19650</v>
      </c>
    </row>
    <row r="48" spans="1:18" s="136" customFormat="1" ht="20.100000000000001" customHeight="1" x14ac:dyDescent="0.2">
      <c r="A48" s="181">
        <v>44</v>
      </c>
      <c r="B48" s="190" t="s">
        <v>156</v>
      </c>
      <c r="C48" s="195" t="s">
        <v>192</v>
      </c>
      <c r="D48" s="120"/>
      <c r="E48" s="121">
        <v>1</v>
      </c>
      <c r="F48" s="122"/>
      <c r="G48" s="140"/>
      <c r="H48" s="121">
        <v>4</v>
      </c>
      <c r="I48" s="141"/>
      <c r="J48" s="120"/>
      <c r="K48" s="121"/>
      <c r="L48" s="122"/>
      <c r="M48" s="143">
        <v>4</v>
      </c>
      <c r="N48" s="142" t="s">
        <v>467</v>
      </c>
      <c r="O48" s="210">
        <f t="shared" si="1"/>
        <v>2200</v>
      </c>
      <c r="P48" s="216">
        <f t="shared" si="2"/>
        <v>800</v>
      </c>
      <c r="Q48" s="213">
        <f t="shared" si="5"/>
        <v>3000</v>
      </c>
      <c r="R48" s="373"/>
    </row>
    <row r="49" spans="1:18" s="136" customFormat="1" ht="20.100000000000001" customHeight="1" x14ac:dyDescent="0.2">
      <c r="A49" s="181">
        <v>45</v>
      </c>
      <c r="B49" s="135" t="s">
        <v>156</v>
      </c>
      <c r="C49" s="196" t="s">
        <v>198</v>
      </c>
      <c r="D49" s="120"/>
      <c r="E49" s="121">
        <v>1</v>
      </c>
      <c r="F49" s="122"/>
      <c r="G49" s="140"/>
      <c r="H49" s="121">
        <v>4</v>
      </c>
      <c r="I49" s="141"/>
      <c r="J49" s="120"/>
      <c r="K49" s="121"/>
      <c r="L49" s="122"/>
      <c r="M49" s="143">
        <v>4</v>
      </c>
      <c r="N49" s="142" t="s">
        <v>467</v>
      </c>
      <c r="O49" s="210">
        <f t="shared" si="1"/>
        <v>2200</v>
      </c>
      <c r="P49" s="216">
        <f t="shared" si="2"/>
        <v>800</v>
      </c>
      <c r="Q49" s="213">
        <f t="shared" si="5"/>
        <v>3000</v>
      </c>
      <c r="R49" s="373"/>
    </row>
    <row r="50" spans="1:18" s="136" customFormat="1" ht="20.100000000000001" customHeight="1" x14ac:dyDescent="0.2">
      <c r="A50" s="181">
        <v>46</v>
      </c>
      <c r="B50" s="190" t="s">
        <v>147</v>
      </c>
      <c r="C50" s="195" t="s">
        <v>175</v>
      </c>
      <c r="D50" s="120"/>
      <c r="E50" s="121">
        <v>1</v>
      </c>
      <c r="F50" s="122"/>
      <c r="G50" s="140"/>
      <c r="H50" s="121">
        <v>4</v>
      </c>
      <c r="I50" s="141"/>
      <c r="J50" s="120"/>
      <c r="K50" s="121"/>
      <c r="L50" s="122"/>
      <c r="M50" s="143">
        <v>4</v>
      </c>
      <c r="N50" s="142" t="s">
        <v>467</v>
      </c>
      <c r="O50" s="210">
        <f t="shared" si="1"/>
        <v>2200</v>
      </c>
      <c r="P50" s="216">
        <f t="shared" si="2"/>
        <v>800</v>
      </c>
      <c r="Q50" s="213">
        <f t="shared" si="5"/>
        <v>3000</v>
      </c>
      <c r="R50" s="373"/>
    </row>
    <row r="51" spans="1:18" s="136" customFormat="1" ht="20.100000000000001" customHeight="1" x14ac:dyDescent="0.2">
      <c r="A51" s="181">
        <v>47</v>
      </c>
      <c r="B51" s="190" t="s">
        <v>147</v>
      </c>
      <c r="C51" s="195" t="s">
        <v>232</v>
      </c>
      <c r="D51" s="120"/>
      <c r="E51" s="121"/>
      <c r="F51" s="122">
        <v>1</v>
      </c>
      <c r="G51" s="140"/>
      <c r="H51" s="121"/>
      <c r="I51" s="141">
        <v>4</v>
      </c>
      <c r="J51" s="120"/>
      <c r="K51" s="121"/>
      <c r="L51" s="122"/>
      <c r="M51" s="143">
        <v>4</v>
      </c>
      <c r="N51" s="142" t="s">
        <v>467</v>
      </c>
      <c r="O51" s="210">
        <f t="shared" si="1"/>
        <v>2200</v>
      </c>
      <c r="P51" s="216">
        <f t="shared" si="2"/>
        <v>800</v>
      </c>
      <c r="Q51" s="213">
        <f t="shared" si="5"/>
        <v>3000</v>
      </c>
      <c r="R51" s="373"/>
    </row>
    <row r="52" spans="1:18" s="136" customFormat="1" ht="20.100000000000001" customHeight="1" x14ac:dyDescent="0.2">
      <c r="A52" s="181">
        <v>48</v>
      </c>
      <c r="B52" s="190" t="s">
        <v>164</v>
      </c>
      <c r="C52" s="195" t="s">
        <v>217</v>
      </c>
      <c r="D52" s="120"/>
      <c r="E52" s="121"/>
      <c r="F52" s="122">
        <v>1</v>
      </c>
      <c r="G52" s="140"/>
      <c r="H52" s="121"/>
      <c r="I52" s="141">
        <v>4</v>
      </c>
      <c r="J52" s="120"/>
      <c r="K52" s="121"/>
      <c r="L52" s="122"/>
      <c r="M52" s="143">
        <v>4</v>
      </c>
      <c r="N52" s="142" t="s">
        <v>467</v>
      </c>
      <c r="O52" s="210">
        <f t="shared" si="1"/>
        <v>2200</v>
      </c>
      <c r="P52" s="216">
        <f t="shared" si="2"/>
        <v>800</v>
      </c>
      <c r="Q52" s="213">
        <f t="shared" si="5"/>
        <v>3000</v>
      </c>
      <c r="R52" s="373"/>
    </row>
    <row r="53" spans="1:18" s="136" customFormat="1" ht="20.100000000000001" customHeight="1" x14ac:dyDescent="0.2">
      <c r="A53" s="181">
        <v>49</v>
      </c>
      <c r="B53" s="190" t="s">
        <v>166</v>
      </c>
      <c r="C53" s="195" t="s">
        <v>219</v>
      </c>
      <c r="D53" s="120"/>
      <c r="E53" s="121"/>
      <c r="F53" s="122">
        <v>1</v>
      </c>
      <c r="G53" s="140"/>
      <c r="H53" s="121"/>
      <c r="I53" s="141">
        <v>4</v>
      </c>
      <c r="J53" s="120"/>
      <c r="K53" s="121"/>
      <c r="L53" s="122"/>
      <c r="M53" s="143">
        <v>16</v>
      </c>
      <c r="N53" s="142" t="s">
        <v>467</v>
      </c>
      <c r="O53" s="210">
        <f t="shared" si="1"/>
        <v>2200</v>
      </c>
      <c r="P53" s="216">
        <f t="shared" si="2"/>
        <v>3200</v>
      </c>
      <c r="Q53" s="213">
        <f t="shared" si="5"/>
        <v>5400</v>
      </c>
      <c r="R53" s="373">
        <f>SUM(Q48:Q53)</f>
        <v>20400</v>
      </c>
    </row>
    <row r="54" spans="1:18" s="136" customFormat="1" ht="20.100000000000001" customHeight="1" x14ac:dyDescent="0.2">
      <c r="A54" s="356">
        <v>50</v>
      </c>
      <c r="B54" s="330" t="s">
        <v>145</v>
      </c>
      <c r="C54" s="331" t="s">
        <v>508</v>
      </c>
      <c r="D54" s="332">
        <v>1</v>
      </c>
      <c r="E54" s="333"/>
      <c r="F54" s="334"/>
      <c r="G54" s="335">
        <v>6</v>
      </c>
      <c r="H54" s="333"/>
      <c r="I54" s="336"/>
      <c r="J54" s="332"/>
      <c r="K54" s="333"/>
      <c r="L54" s="334"/>
      <c r="M54" s="337">
        <v>6</v>
      </c>
      <c r="N54" s="357" t="s">
        <v>467</v>
      </c>
      <c r="O54" s="359">
        <f t="shared" si="1"/>
        <v>3300</v>
      </c>
      <c r="P54" s="351">
        <f t="shared" si="2"/>
        <v>1200</v>
      </c>
      <c r="Q54" s="352">
        <f t="shared" si="5"/>
        <v>4500</v>
      </c>
      <c r="R54" s="373"/>
    </row>
    <row r="55" spans="1:18" s="136" customFormat="1" ht="20.100000000000001" customHeight="1" x14ac:dyDescent="0.2">
      <c r="A55" s="356">
        <v>51</v>
      </c>
      <c r="B55" s="330" t="s">
        <v>145</v>
      </c>
      <c r="C55" s="331" t="s">
        <v>173</v>
      </c>
      <c r="D55" s="332">
        <v>1</v>
      </c>
      <c r="E55" s="333"/>
      <c r="F55" s="334"/>
      <c r="G55" s="335">
        <v>6</v>
      </c>
      <c r="H55" s="333"/>
      <c r="I55" s="336"/>
      <c r="J55" s="332"/>
      <c r="K55" s="333"/>
      <c r="L55" s="334"/>
      <c r="M55" s="337">
        <v>8</v>
      </c>
      <c r="N55" s="357" t="s">
        <v>467</v>
      </c>
      <c r="O55" s="359">
        <f t="shared" si="1"/>
        <v>3300</v>
      </c>
      <c r="P55" s="351">
        <f t="shared" si="2"/>
        <v>1600</v>
      </c>
      <c r="Q55" s="352">
        <f t="shared" si="5"/>
        <v>4900</v>
      </c>
      <c r="R55" s="373">
        <f>SUM(Q54:Q55)</f>
        <v>9400</v>
      </c>
    </row>
    <row r="56" spans="1:18" s="136" customFormat="1" ht="20.100000000000001" customHeight="1" x14ac:dyDescent="0.2">
      <c r="A56" s="181">
        <v>52</v>
      </c>
      <c r="B56" s="190" t="s">
        <v>169</v>
      </c>
      <c r="C56" s="195" t="s">
        <v>227</v>
      </c>
      <c r="D56" s="120"/>
      <c r="E56" s="121"/>
      <c r="F56" s="122">
        <v>1</v>
      </c>
      <c r="G56" s="140"/>
      <c r="H56" s="121"/>
      <c r="I56" s="141">
        <v>8</v>
      </c>
      <c r="J56" s="120"/>
      <c r="K56" s="121"/>
      <c r="L56" s="122">
        <v>3</v>
      </c>
      <c r="M56" s="143">
        <v>11</v>
      </c>
      <c r="N56" s="142" t="s">
        <v>467</v>
      </c>
      <c r="O56" s="210">
        <f t="shared" si="1"/>
        <v>6050</v>
      </c>
      <c r="P56" s="216">
        <f t="shared" si="2"/>
        <v>2200</v>
      </c>
      <c r="Q56" s="213">
        <f t="shared" si="5"/>
        <v>8250</v>
      </c>
      <c r="R56" s="373"/>
    </row>
    <row r="57" spans="1:18" s="136" customFormat="1" ht="20.100000000000001" customHeight="1" x14ac:dyDescent="0.2">
      <c r="A57" s="366">
        <v>53</v>
      </c>
      <c r="B57" s="398" t="s">
        <v>169</v>
      </c>
      <c r="C57" s="399" t="s">
        <v>231</v>
      </c>
      <c r="D57" s="368"/>
      <c r="E57" s="369"/>
      <c r="F57" s="370"/>
      <c r="G57" s="371"/>
      <c r="H57" s="369"/>
      <c r="I57" s="372"/>
      <c r="J57" s="368"/>
      <c r="K57" s="369"/>
      <c r="L57" s="370"/>
      <c r="M57" s="365"/>
      <c r="N57" s="137"/>
      <c r="O57" s="258">
        <f t="shared" si="1"/>
        <v>0</v>
      </c>
      <c r="P57" s="263">
        <f t="shared" si="2"/>
        <v>0</v>
      </c>
      <c r="Q57" s="261">
        <f t="shared" si="5"/>
        <v>0</v>
      </c>
      <c r="R57" s="373">
        <f>SUM(Q56:Q57)</f>
        <v>8250</v>
      </c>
    </row>
    <row r="58" spans="1:18" s="136" customFormat="1" ht="20.100000000000001" customHeight="1" x14ac:dyDescent="0.2">
      <c r="A58" s="356">
        <v>54</v>
      </c>
      <c r="B58" s="347" t="s">
        <v>163</v>
      </c>
      <c r="C58" s="337" t="s">
        <v>208</v>
      </c>
      <c r="D58" s="332"/>
      <c r="E58" s="333">
        <v>1</v>
      </c>
      <c r="F58" s="334"/>
      <c r="G58" s="335"/>
      <c r="H58" s="333">
        <v>2</v>
      </c>
      <c r="I58" s="336"/>
      <c r="J58" s="332"/>
      <c r="K58" s="333"/>
      <c r="L58" s="334"/>
      <c r="M58" s="337">
        <v>2</v>
      </c>
      <c r="N58" s="357" t="s">
        <v>476</v>
      </c>
      <c r="O58" s="359">
        <f t="shared" si="1"/>
        <v>1100</v>
      </c>
      <c r="P58" s="351">
        <f t="shared" si="2"/>
        <v>400</v>
      </c>
      <c r="Q58" s="352">
        <f t="shared" si="5"/>
        <v>1500</v>
      </c>
      <c r="R58" s="373">
        <f>Q58</f>
        <v>1500</v>
      </c>
    </row>
    <row r="59" spans="1:18" s="136" customFormat="1" ht="20.100000000000001" customHeight="1" x14ac:dyDescent="0.2">
      <c r="A59" s="181">
        <v>55</v>
      </c>
      <c r="B59" s="190" t="s">
        <v>150</v>
      </c>
      <c r="C59" s="195" t="s">
        <v>180</v>
      </c>
      <c r="D59" s="120"/>
      <c r="E59" s="121">
        <v>1</v>
      </c>
      <c r="F59" s="122"/>
      <c r="G59" s="140"/>
      <c r="H59" s="121">
        <v>4</v>
      </c>
      <c r="I59" s="141"/>
      <c r="J59" s="120"/>
      <c r="K59" s="121"/>
      <c r="L59" s="122"/>
      <c r="M59" s="143">
        <v>1</v>
      </c>
      <c r="N59" s="142" t="s">
        <v>476</v>
      </c>
      <c r="O59" s="210">
        <f t="shared" si="1"/>
        <v>2200</v>
      </c>
      <c r="P59" s="216">
        <f t="shared" si="2"/>
        <v>200</v>
      </c>
      <c r="Q59" s="213">
        <f t="shared" si="5"/>
        <v>2400</v>
      </c>
      <c r="R59" s="373"/>
    </row>
    <row r="60" spans="1:18" s="16" customFormat="1" ht="20.100000000000001" customHeight="1" x14ac:dyDescent="0.2">
      <c r="A60" s="181">
        <v>56</v>
      </c>
      <c r="B60" s="190" t="s">
        <v>150</v>
      </c>
      <c r="C60" s="195" t="s">
        <v>184</v>
      </c>
      <c r="D60" s="120">
        <v>1</v>
      </c>
      <c r="E60" s="121"/>
      <c r="F60" s="122"/>
      <c r="G60" s="140">
        <v>4</v>
      </c>
      <c r="H60" s="121"/>
      <c r="I60" s="141"/>
      <c r="J60" s="120"/>
      <c r="K60" s="121">
        <v>3</v>
      </c>
      <c r="L60" s="122"/>
      <c r="M60" s="143">
        <v>3</v>
      </c>
      <c r="N60" s="142" t="s">
        <v>476</v>
      </c>
      <c r="O60" s="210">
        <f t="shared" si="1"/>
        <v>3850</v>
      </c>
      <c r="P60" s="216">
        <f t="shared" si="2"/>
        <v>600</v>
      </c>
      <c r="Q60" s="213">
        <f t="shared" si="5"/>
        <v>4450</v>
      </c>
      <c r="R60" s="349">
        <f>SUM(Q59:Q60)</f>
        <v>6850</v>
      </c>
    </row>
    <row r="61" spans="1:18" s="16" customFormat="1" ht="20.100000000000001" customHeight="1" x14ac:dyDescent="0.2">
      <c r="A61" s="356">
        <v>57</v>
      </c>
      <c r="B61" s="345" t="s">
        <v>161</v>
      </c>
      <c r="C61" s="337" t="s">
        <v>204</v>
      </c>
      <c r="D61" s="332"/>
      <c r="E61" s="333">
        <v>1</v>
      </c>
      <c r="F61" s="334"/>
      <c r="G61" s="335"/>
      <c r="H61" s="333">
        <v>4</v>
      </c>
      <c r="I61" s="336"/>
      <c r="J61" s="332"/>
      <c r="K61" s="333"/>
      <c r="L61" s="334"/>
      <c r="M61" s="337">
        <v>4</v>
      </c>
      <c r="N61" s="357" t="s">
        <v>476</v>
      </c>
      <c r="O61" s="359">
        <f t="shared" si="1"/>
        <v>2200</v>
      </c>
      <c r="P61" s="351">
        <f t="shared" si="2"/>
        <v>800</v>
      </c>
      <c r="Q61" s="352">
        <f t="shared" si="5"/>
        <v>3000</v>
      </c>
      <c r="R61" s="349">
        <f>Q61</f>
        <v>3000</v>
      </c>
    </row>
    <row r="62" spans="1:18" s="16" customFormat="1" ht="20.100000000000001" customHeight="1" x14ac:dyDescent="0.2">
      <c r="A62" s="181">
        <v>58</v>
      </c>
      <c r="B62" s="190" t="s">
        <v>151</v>
      </c>
      <c r="C62" s="195" t="s">
        <v>514</v>
      </c>
      <c r="D62" s="120"/>
      <c r="E62" s="121">
        <v>1</v>
      </c>
      <c r="F62" s="122"/>
      <c r="G62" s="140"/>
      <c r="H62" s="121">
        <v>4</v>
      </c>
      <c r="I62" s="141"/>
      <c r="J62" s="120"/>
      <c r="K62" s="121"/>
      <c r="L62" s="122"/>
      <c r="M62" s="143">
        <v>9</v>
      </c>
      <c r="N62" s="142" t="s">
        <v>467</v>
      </c>
      <c r="O62" s="210">
        <f t="shared" si="1"/>
        <v>2200</v>
      </c>
      <c r="P62" s="216">
        <f t="shared" si="2"/>
        <v>1800</v>
      </c>
      <c r="Q62" s="213">
        <f t="shared" si="5"/>
        <v>4000</v>
      </c>
      <c r="R62" s="349"/>
    </row>
    <row r="63" spans="1:18" s="16" customFormat="1" ht="20.100000000000001" customHeight="1" x14ac:dyDescent="0.2">
      <c r="A63" s="181">
        <v>59</v>
      </c>
      <c r="B63" s="190" t="s">
        <v>151</v>
      </c>
      <c r="C63" s="195" t="s">
        <v>188</v>
      </c>
      <c r="D63" s="120"/>
      <c r="E63" s="121"/>
      <c r="F63" s="122">
        <v>1</v>
      </c>
      <c r="G63" s="140"/>
      <c r="H63" s="121"/>
      <c r="I63" s="141">
        <v>3</v>
      </c>
      <c r="J63" s="120"/>
      <c r="K63" s="121"/>
      <c r="L63" s="122"/>
      <c r="M63" s="143">
        <v>4</v>
      </c>
      <c r="N63" s="142" t="s">
        <v>467</v>
      </c>
      <c r="O63" s="210">
        <f t="shared" si="1"/>
        <v>1650</v>
      </c>
      <c r="P63" s="216">
        <f t="shared" si="2"/>
        <v>800</v>
      </c>
      <c r="Q63" s="213">
        <f t="shared" si="5"/>
        <v>2450</v>
      </c>
      <c r="R63" s="349"/>
    </row>
    <row r="64" spans="1:18" s="16" customFormat="1" ht="20.100000000000001" customHeight="1" x14ac:dyDescent="0.2">
      <c r="A64" s="181">
        <v>60</v>
      </c>
      <c r="B64" s="190" t="s">
        <v>151</v>
      </c>
      <c r="C64" s="195" t="s">
        <v>513</v>
      </c>
      <c r="D64" s="120"/>
      <c r="E64" s="121">
        <v>1</v>
      </c>
      <c r="F64" s="122"/>
      <c r="G64" s="140"/>
      <c r="H64" s="121">
        <v>4</v>
      </c>
      <c r="I64" s="141"/>
      <c r="J64" s="120"/>
      <c r="K64" s="121"/>
      <c r="L64" s="122"/>
      <c r="M64" s="143">
        <v>4</v>
      </c>
      <c r="N64" s="142" t="s">
        <v>467</v>
      </c>
      <c r="O64" s="210">
        <f t="shared" si="1"/>
        <v>2200</v>
      </c>
      <c r="P64" s="216">
        <f t="shared" si="2"/>
        <v>800</v>
      </c>
      <c r="Q64" s="213">
        <f t="shared" si="5"/>
        <v>3000</v>
      </c>
      <c r="R64" s="349"/>
    </row>
    <row r="65" spans="1:24" s="16" customFormat="1" ht="20.100000000000001" customHeight="1" x14ac:dyDescent="0.2">
      <c r="A65" s="181">
        <v>61</v>
      </c>
      <c r="B65" s="191" t="s">
        <v>151</v>
      </c>
      <c r="C65" s="143" t="s">
        <v>214</v>
      </c>
      <c r="D65" s="120"/>
      <c r="E65" s="121"/>
      <c r="F65" s="122">
        <v>1</v>
      </c>
      <c r="G65" s="140"/>
      <c r="H65" s="121"/>
      <c r="I65" s="141">
        <v>4</v>
      </c>
      <c r="J65" s="120"/>
      <c r="K65" s="121"/>
      <c r="L65" s="122"/>
      <c r="M65" s="143">
        <v>4</v>
      </c>
      <c r="N65" s="142" t="s">
        <v>467</v>
      </c>
      <c r="O65" s="210">
        <f t="shared" si="1"/>
        <v>2200</v>
      </c>
      <c r="P65" s="216">
        <f t="shared" si="2"/>
        <v>800</v>
      </c>
      <c r="Q65" s="213">
        <f t="shared" si="5"/>
        <v>3000</v>
      </c>
      <c r="R65" s="349"/>
    </row>
    <row r="66" spans="1:24" s="16" customFormat="1" ht="20.100000000000001" customHeight="1" x14ac:dyDescent="0.2">
      <c r="A66" s="181">
        <v>62</v>
      </c>
      <c r="B66" s="135" t="s">
        <v>151</v>
      </c>
      <c r="C66" s="196" t="s">
        <v>215</v>
      </c>
      <c r="D66" s="120"/>
      <c r="E66" s="121">
        <v>1</v>
      </c>
      <c r="F66" s="122"/>
      <c r="G66" s="140"/>
      <c r="H66" s="121">
        <v>4</v>
      </c>
      <c r="I66" s="141"/>
      <c r="J66" s="120"/>
      <c r="K66" s="121">
        <v>2</v>
      </c>
      <c r="L66" s="122">
        <v>2</v>
      </c>
      <c r="M66" s="143">
        <v>9</v>
      </c>
      <c r="N66" s="142" t="s">
        <v>467</v>
      </c>
      <c r="O66" s="210">
        <f t="shared" si="1"/>
        <v>4400</v>
      </c>
      <c r="P66" s="216">
        <f t="shared" si="2"/>
        <v>1800</v>
      </c>
      <c r="Q66" s="213">
        <f t="shared" si="5"/>
        <v>6200</v>
      </c>
      <c r="R66" s="349"/>
    </row>
    <row r="67" spans="1:24" s="136" customFormat="1" ht="20.100000000000001" customHeight="1" x14ac:dyDescent="0.2">
      <c r="A67" s="181">
        <v>63</v>
      </c>
      <c r="B67" s="190" t="s">
        <v>151</v>
      </c>
      <c r="C67" s="195" t="s">
        <v>225</v>
      </c>
      <c r="D67" s="120"/>
      <c r="E67" s="121">
        <v>1</v>
      </c>
      <c r="F67" s="122"/>
      <c r="G67" s="140"/>
      <c r="H67" s="121">
        <v>4</v>
      </c>
      <c r="I67" s="141"/>
      <c r="J67" s="120"/>
      <c r="K67" s="121"/>
      <c r="L67" s="122"/>
      <c r="M67" s="143">
        <v>5</v>
      </c>
      <c r="N67" s="142" t="s">
        <v>467</v>
      </c>
      <c r="O67" s="210">
        <f t="shared" si="1"/>
        <v>2200</v>
      </c>
      <c r="P67" s="216">
        <f t="shared" si="2"/>
        <v>1000</v>
      </c>
      <c r="Q67" s="213">
        <f t="shared" si="5"/>
        <v>3200</v>
      </c>
      <c r="R67" s="373"/>
    </row>
    <row r="68" spans="1:24" s="136" customFormat="1" ht="20.100000000000001" customHeight="1" x14ac:dyDescent="0.2">
      <c r="A68" s="181">
        <v>64</v>
      </c>
      <c r="B68" s="190" t="s">
        <v>151</v>
      </c>
      <c r="C68" s="195" t="s">
        <v>233</v>
      </c>
      <c r="D68" s="120"/>
      <c r="E68" s="121"/>
      <c r="F68" s="122">
        <v>1</v>
      </c>
      <c r="G68" s="140"/>
      <c r="H68" s="121"/>
      <c r="I68" s="141">
        <v>4</v>
      </c>
      <c r="J68" s="120"/>
      <c r="K68" s="121"/>
      <c r="L68" s="122"/>
      <c r="M68" s="143">
        <v>5</v>
      </c>
      <c r="N68" s="142" t="s">
        <v>467</v>
      </c>
      <c r="O68" s="210">
        <f t="shared" si="1"/>
        <v>2200</v>
      </c>
      <c r="P68" s="216">
        <f t="shared" si="2"/>
        <v>1000</v>
      </c>
      <c r="Q68" s="213">
        <f t="shared" si="5"/>
        <v>3200</v>
      </c>
      <c r="R68" s="373"/>
    </row>
    <row r="69" spans="1:24" s="136" customFormat="1" ht="20.100000000000001" customHeight="1" x14ac:dyDescent="0.2">
      <c r="A69" s="181">
        <v>65</v>
      </c>
      <c r="B69" s="190" t="s">
        <v>151</v>
      </c>
      <c r="C69" s="195" t="s">
        <v>234</v>
      </c>
      <c r="D69" s="120"/>
      <c r="E69" s="121"/>
      <c r="F69" s="122">
        <v>1</v>
      </c>
      <c r="G69" s="140"/>
      <c r="H69" s="121"/>
      <c r="I69" s="141">
        <v>4</v>
      </c>
      <c r="J69" s="120"/>
      <c r="K69" s="121"/>
      <c r="L69" s="122"/>
      <c r="M69" s="143">
        <v>4</v>
      </c>
      <c r="N69" s="142" t="s">
        <v>467</v>
      </c>
      <c r="O69" s="210">
        <f t="shared" si="1"/>
        <v>2200</v>
      </c>
      <c r="P69" s="216">
        <f t="shared" si="2"/>
        <v>800</v>
      </c>
      <c r="Q69" s="213">
        <f t="shared" si="5"/>
        <v>3000</v>
      </c>
      <c r="R69" s="373"/>
    </row>
    <row r="70" spans="1:24" s="136" customFormat="1" ht="20.100000000000001" customHeight="1" x14ac:dyDescent="0.2">
      <c r="A70" s="181">
        <v>66</v>
      </c>
      <c r="B70" s="190" t="s">
        <v>168</v>
      </c>
      <c r="C70" s="195" t="s">
        <v>222</v>
      </c>
      <c r="D70" s="120"/>
      <c r="E70" s="121"/>
      <c r="F70" s="122">
        <v>1</v>
      </c>
      <c r="G70" s="140"/>
      <c r="H70" s="121"/>
      <c r="I70" s="141">
        <v>3</v>
      </c>
      <c r="J70" s="120"/>
      <c r="K70" s="121"/>
      <c r="L70" s="122">
        <v>1</v>
      </c>
      <c r="M70" s="143">
        <v>3</v>
      </c>
      <c r="N70" s="142" t="s">
        <v>467</v>
      </c>
      <c r="O70" s="210">
        <f t="shared" si="1"/>
        <v>2200</v>
      </c>
      <c r="P70" s="216">
        <f t="shared" si="2"/>
        <v>600</v>
      </c>
      <c r="Q70" s="213">
        <f t="shared" si="5"/>
        <v>2800</v>
      </c>
      <c r="R70" s="373">
        <f>SUM(Q62:Q70)</f>
        <v>30850</v>
      </c>
    </row>
    <row r="71" spans="1:24" s="136" customFormat="1" ht="20.100000000000001" customHeight="1" x14ac:dyDescent="0.2">
      <c r="A71" s="356">
        <v>67</v>
      </c>
      <c r="B71" s="330" t="s">
        <v>158</v>
      </c>
      <c r="C71" s="331" t="s">
        <v>195</v>
      </c>
      <c r="D71" s="332"/>
      <c r="E71" s="333">
        <v>1</v>
      </c>
      <c r="F71" s="334"/>
      <c r="G71" s="335"/>
      <c r="H71" s="333">
        <v>5</v>
      </c>
      <c r="I71" s="336"/>
      <c r="J71" s="332"/>
      <c r="K71" s="333"/>
      <c r="L71" s="334"/>
      <c r="M71" s="337">
        <v>5</v>
      </c>
      <c r="N71" s="357" t="s">
        <v>467</v>
      </c>
      <c r="O71" s="359">
        <f t="shared" si="1"/>
        <v>2750</v>
      </c>
      <c r="P71" s="351">
        <f t="shared" si="2"/>
        <v>1000</v>
      </c>
      <c r="Q71" s="352">
        <f t="shared" si="5"/>
        <v>3750</v>
      </c>
      <c r="R71" s="373"/>
    </row>
    <row r="72" spans="1:24" s="136" customFormat="1" ht="20.100000000000001" customHeight="1" x14ac:dyDescent="0.2">
      <c r="A72" s="356">
        <v>68</v>
      </c>
      <c r="B72" s="330" t="s">
        <v>158</v>
      </c>
      <c r="C72" s="331" t="s">
        <v>196</v>
      </c>
      <c r="D72" s="332"/>
      <c r="E72" s="333"/>
      <c r="F72" s="334">
        <v>1</v>
      </c>
      <c r="G72" s="335"/>
      <c r="H72" s="333"/>
      <c r="I72" s="336">
        <v>5</v>
      </c>
      <c r="J72" s="332"/>
      <c r="K72" s="333"/>
      <c r="L72" s="334"/>
      <c r="M72" s="337">
        <v>5</v>
      </c>
      <c r="N72" s="357" t="s">
        <v>467</v>
      </c>
      <c r="O72" s="359">
        <f t="shared" si="1"/>
        <v>2750</v>
      </c>
      <c r="P72" s="351">
        <f t="shared" si="2"/>
        <v>1000</v>
      </c>
      <c r="Q72" s="352">
        <f t="shared" si="5"/>
        <v>3750</v>
      </c>
      <c r="R72" s="373"/>
    </row>
    <row r="73" spans="1:24" s="131" customFormat="1" ht="20.100000000000001" customHeight="1" x14ac:dyDescent="0.2">
      <c r="A73" s="356">
        <v>69</v>
      </c>
      <c r="B73" s="347" t="s">
        <v>79</v>
      </c>
      <c r="C73" s="346" t="s">
        <v>129</v>
      </c>
      <c r="D73" s="332">
        <v>1</v>
      </c>
      <c r="E73" s="333"/>
      <c r="F73" s="334"/>
      <c r="G73" s="335">
        <v>6</v>
      </c>
      <c r="H73" s="333"/>
      <c r="I73" s="336"/>
      <c r="J73" s="332">
        <v>4</v>
      </c>
      <c r="K73" s="333">
        <v>3</v>
      </c>
      <c r="L73" s="334">
        <v>2</v>
      </c>
      <c r="M73" s="337">
        <v>14</v>
      </c>
      <c r="N73" s="357" t="s">
        <v>467</v>
      </c>
      <c r="O73" s="359">
        <f t="shared" si="1"/>
        <v>8250</v>
      </c>
      <c r="P73" s="351">
        <f t="shared" ref="P73" si="6">SUM(M73)*200</f>
        <v>2800</v>
      </c>
      <c r="Q73" s="352">
        <f t="shared" si="5"/>
        <v>11050</v>
      </c>
      <c r="R73" s="355">
        <f>SUM(Q71:Q73)</f>
        <v>18550</v>
      </c>
    </row>
    <row r="74" spans="1:24" ht="5.0999999999999996" customHeight="1" x14ac:dyDescent="0.2">
      <c r="A74" s="187"/>
      <c r="B74" s="192"/>
      <c r="C74" s="197"/>
      <c r="D74" s="159"/>
      <c r="E74" s="154"/>
      <c r="F74" s="160"/>
      <c r="G74" s="161"/>
      <c r="H74" s="154"/>
      <c r="I74" s="162"/>
      <c r="J74" s="159"/>
      <c r="K74" s="154"/>
      <c r="L74" s="160"/>
      <c r="M74" s="175"/>
      <c r="N74" s="163"/>
      <c r="O74" s="307"/>
      <c r="P74" s="308"/>
      <c r="Q74" s="309"/>
      <c r="R74" s="348"/>
    </row>
    <row r="75" spans="1:24" s="16" customFormat="1" ht="18" customHeight="1" thickBot="1" x14ac:dyDescent="0.25">
      <c r="A75" s="217"/>
      <c r="B75" s="218" t="s">
        <v>524</v>
      </c>
      <c r="C75" s="219"/>
      <c r="D75" s="164"/>
      <c r="E75" s="165"/>
      <c r="F75" s="166"/>
      <c r="G75" s="167"/>
      <c r="H75" s="168"/>
      <c r="I75" s="170"/>
      <c r="J75" s="220">
        <v>1</v>
      </c>
      <c r="K75" s="168">
        <v>1</v>
      </c>
      <c r="L75" s="169">
        <v>1</v>
      </c>
      <c r="M75" s="182"/>
      <c r="N75" s="171"/>
      <c r="O75" s="301">
        <f t="shared" ref="O75" si="7">SUM(G75:L75)*550</f>
        <v>1650</v>
      </c>
      <c r="P75" s="302">
        <f t="shared" ref="P75" si="8">SUM(M75)*200</f>
        <v>0</v>
      </c>
      <c r="Q75" s="303">
        <f t="shared" si="5"/>
        <v>1650</v>
      </c>
      <c r="R75" s="349"/>
    </row>
    <row r="76" spans="1:24" s="37" customFormat="1" ht="18" customHeight="1" thickBot="1" x14ac:dyDescent="0.25">
      <c r="A76" s="34"/>
      <c r="B76" s="35"/>
      <c r="C76" s="254" t="s">
        <v>12</v>
      </c>
      <c r="D76" s="43">
        <f t="shared" ref="D76:Q76" si="9">SUM(D4:D75)</f>
        <v>16</v>
      </c>
      <c r="E76" s="44">
        <f t="shared" si="9"/>
        <v>37</v>
      </c>
      <c r="F76" s="49">
        <f t="shared" si="9"/>
        <v>15</v>
      </c>
      <c r="G76" s="46">
        <f t="shared" si="9"/>
        <v>84</v>
      </c>
      <c r="H76" s="44">
        <f t="shared" si="9"/>
        <v>217</v>
      </c>
      <c r="I76" s="45">
        <f t="shared" si="9"/>
        <v>105</v>
      </c>
      <c r="J76" s="43">
        <f t="shared" si="9"/>
        <v>13</v>
      </c>
      <c r="K76" s="44">
        <f t="shared" si="9"/>
        <v>25</v>
      </c>
      <c r="L76" s="49">
        <f t="shared" si="9"/>
        <v>25</v>
      </c>
      <c r="M76" s="255">
        <f t="shared" si="9"/>
        <v>433</v>
      </c>
      <c r="N76" s="328">
        <f t="shared" si="9"/>
        <v>0</v>
      </c>
      <c r="O76" s="47">
        <f t="shared" si="9"/>
        <v>257950</v>
      </c>
      <c r="P76" s="42">
        <f t="shared" si="9"/>
        <v>86600</v>
      </c>
      <c r="Q76" s="48">
        <f t="shared" si="9"/>
        <v>344550</v>
      </c>
      <c r="R76" s="350">
        <f>SUM(R5:R75)</f>
        <v>342900</v>
      </c>
      <c r="S76" s="36"/>
      <c r="T76" s="36"/>
      <c r="U76" s="36"/>
      <c r="V76" s="36"/>
      <c r="W76" s="36"/>
      <c r="X76" s="36"/>
    </row>
    <row r="77" spans="1:24" ht="20.100000000000001" customHeight="1" x14ac:dyDescent="0.2">
      <c r="C77" s="146"/>
      <c r="D77" s="444">
        <f>SUM(D76:F76)</f>
        <v>68</v>
      </c>
      <c r="E77" s="444"/>
      <c r="F77" s="444"/>
      <c r="M77" s="146" t="s">
        <v>476</v>
      </c>
      <c r="N77" s="150">
        <f>COUNTIF(N5:N75,"MN")</f>
        <v>6</v>
      </c>
    </row>
    <row r="78" spans="1:24" ht="20.100000000000001" customHeight="1" x14ac:dyDescent="0.2">
      <c r="C78" s="146"/>
      <c r="M78" s="146" t="s">
        <v>467</v>
      </c>
      <c r="N78" s="150">
        <f>COUNTIF(N5:N75,"BR")</f>
        <v>62</v>
      </c>
    </row>
    <row r="79" spans="1:24" ht="20.100000000000001" customHeight="1" x14ac:dyDescent="0.2">
      <c r="C79" s="50"/>
      <c r="D79" s="75"/>
      <c r="E79" s="75"/>
      <c r="F79" s="75"/>
      <c r="G79" s="75"/>
      <c r="M79" s="146" t="s">
        <v>475</v>
      </c>
      <c r="N79" s="150">
        <f>COUNTIF(N5:N75,"PKS")</f>
        <v>0</v>
      </c>
    </row>
    <row r="80" spans="1:24" ht="20.100000000000001" customHeight="1" x14ac:dyDescent="0.2">
      <c r="M80" s="146" t="s">
        <v>468</v>
      </c>
      <c r="N80" s="150">
        <f>COUNTIF(N5:N75,"K")</f>
        <v>0</v>
      </c>
    </row>
    <row r="81" spans="13:14" ht="20.100000000000001" customHeight="1" x14ac:dyDescent="0.2">
      <c r="M81" s="146" t="s">
        <v>14</v>
      </c>
      <c r="N81" s="150">
        <f>SUM(N77:N80)</f>
        <v>68</v>
      </c>
    </row>
    <row r="82" spans="13:14" ht="20.100000000000001" customHeight="1" x14ac:dyDescent="0.2"/>
    <row r="83" spans="13:14" ht="20.100000000000001" customHeight="1" x14ac:dyDescent="0.2"/>
    <row r="84" spans="13:14" ht="20.100000000000001" customHeight="1" x14ac:dyDescent="0.2"/>
  </sheetData>
  <sortState ref="B5:C73">
    <sortCondition ref="B5:B73"/>
  </sortState>
  <mergeCells count="11">
    <mergeCell ref="A2:A3"/>
    <mergeCell ref="B2:B3"/>
    <mergeCell ref="C2:C3"/>
    <mergeCell ref="G2:I2"/>
    <mergeCell ref="D2:F2"/>
    <mergeCell ref="D77:F77"/>
    <mergeCell ref="M2:M3"/>
    <mergeCell ref="O2:O3"/>
    <mergeCell ref="P2:P3"/>
    <mergeCell ref="Q2:Q3"/>
    <mergeCell ref="J2:L2"/>
  </mergeCell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2"/>
  <sheetViews>
    <sheetView zoomScale="90" zoomScaleNormal="90" workbookViewId="0">
      <pane ySplit="4" topLeftCell="A5" activePane="bottomLeft" state="frozen"/>
      <selection pane="bottomLeft" activeCell="Y22" sqref="Y22"/>
    </sheetView>
  </sheetViews>
  <sheetFormatPr defaultRowHeight="12.75" x14ac:dyDescent="0.2"/>
  <cols>
    <col min="1" max="1" width="3.85546875" style="150" customWidth="1"/>
    <col min="2" max="2" width="62.7109375" style="150" customWidth="1"/>
    <col min="3" max="3" width="32.7109375" style="151" customWidth="1"/>
    <col min="4" max="12" width="5.7109375" style="150" customWidth="1"/>
    <col min="13" max="13" width="6.7109375" style="150" customWidth="1"/>
    <col min="14" max="14" width="7.7109375" style="150" customWidth="1"/>
    <col min="15" max="15" width="10.85546875" style="152" customWidth="1"/>
    <col min="16" max="16" width="9.7109375" style="152" customWidth="1"/>
    <col min="17" max="17" width="12.7109375" style="152" customWidth="1"/>
    <col min="18" max="18" width="10.7109375" style="355" customWidth="1"/>
    <col min="19" max="24" width="9.140625" style="131"/>
    <col min="25" max="16384" width="9.140625" style="152"/>
  </cols>
  <sheetData>
    <row r="1" spans="1:24" ht="15" customHeight="1" thickBot="1" x14ac:dyDescent="0.25"/>
    <row r="2" spans="1:24" s="37" customFormat="1" ht="15" customHeight="1" x14ac:dyDescent="0.2">
      <c r="A2" s="456" t="s">
        <v>7</v>
      </c>
      <c r="B2" s="458" t="s">
        <v>8</v>
      </c>
      <c r="C2" s="460" t="s">
        <v>13</v>
      </c>
      <c r="D2" s="465" t="s">
        <v>15</v>
      </c>
      <c r="E2" s="466"/>
      <c r="F2" s="467"/>
      <c r="G2" s="462" t="s">
        <v>9</v>
      </c>
      <c r="H2" s="463"/>
      <c r="I2" s="464"/>
      <c r="J2" s="453" t="s">
        <v>10</v>
      </c>
      <c r="K2" s="454"/>
      <c r="L2" s="455"/>
      <c r="M2" s="445" t="s">
        <v>16</v>
      </c>
      <c r="N2" s="207" t="s">
        <v>11</v>
      </c>
      <c r="O2" s="447" t="s">
        <v>17</v>
      </c>
      <c r="P2" s="449" t="s">
        <v>18</v>
      </c>
      <c r="Q2" s="451" t="s">
        <v>1</v>
      </c>
      <c r="R2" s="350"/>
      <c r="S2" s="36"/>
      <c r="T2" s="36"/>
      <c r="U2" s="36"/>
      <c r="V2" s="36"/>
      <c r="W2" s="36"/>
      <c r="X2" s="36"/>
    </row>
    <row r="3" spans="1:24" s="37" customFormat="1" ht="54.95" customHeight="1" thickBot="1" x14ac:dyDescent="0.25">
      <c r="A3" s="457"/>
      <c r="B3" s="459"/>
      <c r="C3" s="461"/>
      <c r="D3" s="200" t="s">
        <v>3</v>
      </c>
      <c r="E3" s="184" t="s">
        <v>4</v>
      </c>
      <c r="F3" s="201" t="s">
        <v>5</v>
      </c>
      <c r="G3" s="199" t="s">
        <v>3</v>
      </c>
      <c r="H3" s="185" t="s">
        <v>4</v>
      </c>
      <c r="I3" s="204" t="s">
        <v>5</v>
      </c>
      <c r="J3" s="205" t="s">
        <v>3</v>
      </c>
      <c r="K3" s="186" t="s">
        <v>4</v>
      </c>
      <c r="L3" s="206" t="s">
        <v>5</v>
      </c>
      <c r="M3" s="446"/>
      <c r="N3" s="208" t="s">
        <v>486</v>
      </c>
      <c r="O3" s="448"/>
      <c r="P3" s="450"/>
      <c r="Q3" s="452"/>
      <c r="R3" s="350"/>
      <c r="S3" s="36"/>
      <c r="T3" s="36"/>
      <c r="U3" s="36"/>
      <c r="V3" s="36"/>
      <c r="W3" s="36"/>
      <c r="X3" s="36"/>
    </row>
    <row r="4" spans="1:24" s="131" customFormat="1" ht="20.100000000000001" customHeight="1" x14ac:dyDescent="0.2">
      <c r="A4" s="134"/>
      <c r="B4" s="189" t="s">
        <v>58</v>
      </c>
      <c r="C4" s="176"/>
      <c r="D4" s="177"/>
      <c r="E4" s="124"/>
      <c r="F4" s="125"/>
      <c r="G4" s="123"/>
      <c r="H4" s="124"/>
      <c r="I4" s="126"/>
      <c r="J4" s="177"/>
      <c r="K4" s="124"/>
      <c r="L4" s="125"/>
      <c r="M4" s="128"/>
      <c r="N4" s="127"/>
      <c r="O4" s="130"/>
      <c r="P4" s="129"/>
      <c r="Q4" s="211"/>
      <c r="R4" s="355"/>
    </row>
    <row r="5" spans="1:24" s="131" customFormat="1" ht="20.100000000000001" customHeight="1" x14ac:dyDescent="0.2">
      <c r="A5" s="356">
        <v>1</v>
      </c>
      <c r="B5" s="345" t="s">
        <v>238</v>
      </c>
      <c r="C5" s="337" t="s">
        <v>256</v>
      </c>
      <c r="D5" s="332"/>
      <c r="E5" s="333">
        <v>1</v>
      </c>
      <c r="F5" s="334"/>
      <c r="G5" s="335"/>
      <c r="H5" s="333">
        <v>6</v>
      </c>
      <c r="I5" s="336"/>
      <c r="J5" s="332"/>
      <c r="K5" s="333"/>
      <c r="L5" s="334"/>
      <c r="M5" s="337">
        <v>6</v>
      </c>
      <c r="N5" s="357" t="s">
        <v>476</v>
      </c>
      <c r="O5" s="358">
        <f t="shared" ref="O5:O46" si="0">SUM(G5:L5)*550</f>
        <v>3300</v>
      </c>
      <c r="P5" s="353">
        <f t="shared" ref="P5:P46" si="1">SUM(M5)*200</f>
        <v>1200</v>
      </c>
      <c r="Q5" s="354">
        <f t="shared" ref="Q5:Q29" si="2">SUM(O5:P5)</f>
        <v>4500</v>
      </c>
      <c r="R5" s="355"/>
    </row>
    <row r="6" spans="1:24" s="131" customFormat="1" ht="20.100000000000001" customHeight="1" x14ac:dyDescent="0.2">
      <c r="A6" s="356">
        <v>2</v>
      </c>
      <c r="B6" s="345" t="s">
        <v>238</v>
      </c>
      <c r="C6" s="337" t="s">
        <v>257</v>
      </c>
      <c r="D6" s="332"/>
      <c r="E6" s="333">
        <v>1</v>
      </c>
      <c r="F6" s="334"/>
      <c r="G6" s="335"/>
      <c r="H6" s="333">
        <v>6</v>
      </c>
      <c r="I6" s="336"/>
      <c r="J6" s="332"/>
      <c r="K6" s="333">
        <v>1</v>
      </c>
      <c r="L6" s="334"/>
      <c r="M6" s="337">
        <v>12</v>
      </c>
      <c r="N6" s="357" t="s">
        <v>476</v>
      </c>
      <c r="O6" s="358">
        <f t="shared" si="0"/>
        <v>3850</v>
      </c>
      <c r="P6" s="353">
        <f t="shared" si="1"/>
        <v>2400</v>
      </c>
      <c r="Q6" s="354">
        <f t="shared" si="2"/>
        <v>6250</v>
      </c>
      <c r="R6" s="355">
        <f>SUM(Q5:Q6)</f>
        <v>10750</v>
      </c>
    </row>
    <row r="7" spans="1:24" s="131" customFormat="1" ht="20.100000000000001" customHeight="1" x14ac:dyDescent="0.2">
      <c r="A7" s="181">
        <v>3</v>
      </c>
      <c r="B7" s="313" t="s">
        <v>239</v>
      </c>
      <c r="C7" s="314" t="s">
        <v>260</v>
      </c>
      <c r="D7" s="120"/>
      <c r="E7" s="121"/>
      <c r="F7" s="122">
        <v>1</v>
      </c>
      <c r="G7" s="140"/>
      <c r="H7" s="121"/>
      <c r="I7" s="141">
        <v>5</v>
      </c>
      <c r="J7" s="120"/>
      <c r="K7" s="121"/>
      <c r="L7" s="122"/>
      <c r="M7" s="143">
        <v>5</v>
      </c>
      <c r="N7" s="142" t="s">
        <v>476</v>
      </c>
      <c r="O7" s="209">
        <f t="shared" si="0"/>
        <v>2750</v>
      </c>
      <c r="P7" s="215">
        <f t="shared" si="1"/>
        <v>1000</v>
      </c>
      <c r="Q7" s="212">
        <f t="shared" si="2"/>
        <v>3750</v>
      </c>
      <c r="R7" s="355"/>
    </row>
    <row r="8" spans="1:24" s="131" customFormat="1" ht="20.100000000000001" customHeight="1" x14ac:dyDescent="0.2">
      <c r="A8" s="181">
        <v>4</v>
      </c>
      <c r="B8" s="313" t="s">
        <v>239</v>
      </c>
      <c r="C8" s="314" t="s">
        <v>261</v>
      </c>
      <c r="D8" s="120"/>
      <c r="E8" s="121"/>
      <c r="F8" s="122">
        <v>1</v>
      </c>
      <c r="G8" s="140"/>
      <c r="H8" s="121"/>
      <c r="I8" s="141">
        <v>5</v>
      </c>
      <c r="J8" s="120"/>
      <c r="K8" s="121"/>
      <c r="L8" s="122"/>
      <c r="M8" s="143">
        <v>5</v>
      </c>
      <c r="N8" s="142" t="s">
        <v>476</v>
      </c>
      <c r="O8" s="209">
        <f t="shared" si="0"/>
        <v>2750</v>
      </c>
      <c r="P8" s="215">
        <f t="shared" si="1"/>
        <v>1000</v>
      </c>
      <c r="Q8" s="212">
        <f t="shared" si="2"/>
        <v>3750</v>
      </c>
      <c r="R8" s="355">
        <f>SUM(Q7:Q8)</f>
        <v>7500</v>
      </c>
    </row>
    <row r="9" spans="1:24" s="131" customFormat="1" ht="20.100000000000001" customHeight="1" x14ac:dyDescent="0.2">
      <c r="A9" s="356">
        <v>5</v>
      </c>
      <c r="B9" s="345" t="s">
        <v>236</v>
      </c>
      <c r="C9" s="337" t="s">
        <v>254</v>
      </c>
      <c r="D9" s="332"/>
      <c r="E9" s="333"/>
      <c r="F9" s="334">
        <v>1</v>
      </c>
      <c r="G9" s="335"/>
      <c r="H9" s="333"/>
      <c r="I9" s="336">
        <v>6</v>
      </c>
      <c r="J9" s="332"/>
      <c r="K9" s="333"/>
      <c r="L9" s="334"/>
      <c r="M9" s="337">
        <v>6</v>
      </c>
      <c r="N9" s="357" t="s">
        <v>476</v>
      </c>
      <c r="O9" s="358">
        <f t="shared" si="0"/>
        <v>3300</v>
      </c>
      <c r="P9" s="353">
        <f t="shared" si="1"/>
        <v>1200</v>
      </c>
      <c r="Q9" s="354">
        <f t="shared" si="2"/>
        <v>4500</v>
      </c>
      <c r="R9" s="355">
        <f>Q9</f>
        <v>4500</v>
      </c>
    </row>
    <row r="10" spans="1:24" s="131" customFormat="1" ht="20.100000000000001" customHeight="1" x14ac:dyDescent="0.2">
      <c r="A10" s="181">
        <v>6</v>
      </c>
      <c r="B10" s="135" t="s">
        <v>241</v>
      </c>
      <c r="C10" s="143" t="s">
        <v>264</v>
      </c>
      <c r="D10" s="120"/>
      <c r="E10" s="121"/>
      <c r="F10" s="122">
        <v>1</v>
      </c>
      <c r="G10" s="140"/>
      <c r="H10" s="121"/>
      <c r="I10" s="141">
        <v>5</v>
      </c>
      <c r="J10" s="120"/>
      <c r="K10" s="121"/>
      <c r="L10" s="122">
        <v>3</v>
      </c>
      <c r="M10" s="143">
        <v>8</v>
      </c>
      <c r="N10" s="142" t="s">
        <v>476</v>
      </c>
      <c r="O10" s="209">
        <f t="shared" si="0"/>
        <v>4400</v>
      </c>
      <c r="P10" s="215">
        <f t="shared" si="1"/>
        <v>1600</v>
      </c>
      <c r="Q10" s="212">
        <f t="shared" si="2"/>
        <v>6000</v>
      </c>
      <c r="R10" s="355"/>
    </row>
    <row r="11" spans="1:24" s="131" customFormat="1" ht="20.100000000000001" customHeight="1" x14ac:dyDescent="0.2">
      <c r="A11" s="181">
        <v>7</v>
      </c>
      <c r="B11" s="191" t="s">
        <v>241</v>
      </c>
      <c r="C11" s="196" t="s">
        <v>266</v>
      </c>
      <c r="D11" s="120"/>
      <c r="E11" s="121"/>
      <c r="F11" s="122">
        <v>1</v>
      </c>
      <c r="G11" s="140"/>
      <c r="H11" s="121"/>
      <c r="I11" s="141">
        <v>5</v>
      </c>
      <c r="J11" s="120"/>
      <c r="K11" s="121"/>
      <c r="L11" s="122"/>
      <c r="M11" s="143">
        <v>5</v>
      </c>
      <c r="N11" s="142" t="s">
        <v>476</v>
      </c>
      <c r="O11" s="209">
        <f t="shared" si="0"/>
        <v>2750</v>
      </c>
      <c r="P11" s="215">
        <f t="shared" si="1"/>
        <v>1000</v>
      </c>
      <c r="Q11" s="212">
        <f t="shared" si="2"/>
        <v>3750</v>
      </c>
      <c r="R11" s="355"/>
    </row>
    <row r="12" spans="1:24" s="131" customFormat="1" ht="20.100000000000001" customHeight="1" x14ac:dyDescent="0.2">
      <c r="A12" s="366">
        <v>8</v>
      </c>
      <c r="B12" s="367" t="s">
        <v>241</v>
      </c>
      <c r="C12" s="365" t="s">
        <v>491</v>
      </c>
      <c r="D12" s="368"/>
      <c r="E12" s="369"/>
      <c r="F12" s="370"/>
      <c r="G12" s="371"/>
      <c r="H12" s="369"/>
      <c r="I12" s="372"/>
      <c r="J12" s="368"/>
      <c r="K12" s="369"/>
      <c r="L12" s="370"/>
      <c r="M12" s="365"/>
      <c r="N12" s="137"/>
      <c r="O12" s="258">
        <f t="shared" si="0"/>
        <v>0</v>
      </c>
      <c r="P12" s="263">
        <f t="shared" si="1"/>
        <v>0</v>
      </c>
      <c r="Q12" s="261">
        <f t="shared" si="2"/>
        <v>0</v>
      </c>
      <c r="R12" s="355"/>
    </row>
    <row r="13" spans="1:24" s="131" customFormat="1" ht="20.100000000000001" customHeight="1" x14ac:dyDescent="0.2">
      <c r="A13" s="366">
        <v>9</v>
      </c>
      <c r="B13" s="367" t="s">
        <v>241</v>
      </c>
      <c r="C13" s="365" t="s">
        <v>268</v>
      </c>
      <c r="D13" s="368"/>
      <c r="E13" s="369"/>
      <c r="F13" s="370"/>
      <c r="G13" s="371"/>
      <c r="H13" s="369"/>
      <c r="I13" s="372"/>
      <c r="J13" s="368"/>
      <c r="K13" s="369"/>
      <c r="L13" s="370"/>
      <c r="M13" s="365"/>
      <c r="N13" s="137"/>
      <c r="O13" s="258">
        <f t="shared" si="0"/>
        <v>0</v>
      </c>
      <c r="P13" s="263">
        <f t="shared" si="1"/>
        <v>0</v>
      </c>
      <c r="Q13" s="261">
        <f t="shared" si="2"/>
        <v>0</v>
      </c>
      <c r="R13" s="355">
        <f>SUM(Q10:Q13)</f>
        <v>9750</v>
      </c>
    </row>
    <row r="14" spans="1:24" s="131" customFormat="1" ht="20.100000000000001" customHeight="1" x14ac:dyDescent="0.2">
      <c r="A14" s="356">
        <v>10</v>
      </c>
      <c r="B14" s="345" t="s">
        <v>246</v>
      </c>
      <c r="C14" s="337" t="s">
        <v>274</v>
      </c>
      <c r="D14" s="332"/>
      <c r="E14" s="333">
        <v>1</v>
      </c>
      <c r="F14" s="334"/>
      <c r="G14" s="335"/>
      <c r="H14" s="333">
        <v>4</v>
      </c>
      <c r="I14" s="336">
        <v>4</v>
      </c>
      <c r="J14" s="332"/>
      <c r="K14" s="333"/>
      <c r="L14" s="334"/>
      <c r="M14" s="337">
        <v>4</v>
      </c>
      <c r="N14" s="357" t="s">
        <v>476</v>
      </c>
      <c r="O14" s="358">
        <f t="shared" si="0"/>
        <v>4400</v>
      </c>
      <c r="P14" s="353">
        <f t="shared" si="1"/>
        <v>800</v>
      </c>
      <c r="Q14" s="354">
        <f t="shared" si="2"/>
        <v>5200</v>
      </c>
      <c r="R14" s="355"/>
    </row>
    <row r="15" spans="1:24" s="131" customFormat="1" ht="20.100000000000001" customHeight="1" x14ac:dyDescent="0.2">
      <c r="A15" s="356">
        <v>11</v>
      </c>
      <c r="B15" s="345" t="s">
        <v>246</v>
      </c>
      <c r="C15" s="337" t="s">
        <v>276</v>
      </c>
      <c r="D15" s="332"/>
      <c r="E15" s="333">
        <v>1</v>
      </c>
      <c r="F15" s="334"/>
      <c r="G15" s="335"/>
      <c r="H15" s="333">
        <v>4</v>
      </c>
      <c r="I15" s="336">
        <v>4</v>
      </c>
      <c r="J15" s="332"/>
      <c r="K15" s="333"/>
      <c r="L15" s="334"/>
      <c r="M15" s="337">
        <v>4</v>
      </c>
      <c r="N15" s="357" t="s">
        <v>476</v>
      </c>
      <c r="O15" s="358">
        <f t="shared" si="0"/>
        <v>4400</v>
      </c>
      <c r="P15" s="353">
        <f t="shared" si="1"/>
        <v>800</v>
      </c>
      <c r="Q15" s="354">
        <f t="shared" si="2"/>
        <v>5200</v>
      </c>
      <c r="R15" s="355"/>
    </row>
    <row r="16" spans="1:24" s="131" customFormat="1" ht="20.100000000000001" customHeight="1" x14ac:dyDescent="0.2">
      <c r="A16" s="400">
        <v>12</v>
      </c>
      <c r="B16" s="401" t="s">
        <v>246</v>
      </c>
      <c r="C16" s="402" t="s">
        <v>278</v>
      </c>
      <c r="D16" s="403"/>
      <c r="E16" s="404"/>
      <c r="F16" s="405"/>
      <c r="G16" s="406"/>
      <c r="H16" s="404"/>
      <c r="I16" s="407"/>
      <c r="J16" s="403"/>
      <c r="K16" s="404"/>
      <c r="L16" s="405"/>
      <c r="M16" s="402"/>
      <c r="N16" s="408"/>
      <c r="O16" s="409">
        <f t="shared" si="0"/>
        <v>0</v>
      </c>
      <c r="P16" s="410">
        <f t="shared" si="1"/>
        <v>0</v>
      </c>
      <c r="Q16" s="411">
        <f t="shared" si="2"/>
        <v>0</v>
      </c>
      <c r="R16" s="355"/>
    </row>
    <row r="17" spans="1:18" s="131" customFormat="1" ht="20.100000000000001" customHeight="1" x14ac:dyDescent="0.2">
      <c r="A17" s="356">
        <v>13</v>
      </c>
      <c r="B17" s="345" t="s">
        <v>246</v>
      </c>
      <c r="C17" s="337" t="s">
        <v>20</v>
      </c>
      <c r="D17" s="332"/>
      <c r="E17" s="333">
        <v>1</v>
      </c>
      <c r="F17" s="334"/>
      <c r="G17" s="335"/>
      <c r="H17" s="333">
        <v>5</v>
      </c>
      <c r="I17" s="336">
        <v>5</v>
      </c>
      <c r="J17" s="332"/>
      <c r="K17" s="333">
        <v>5</v>
      </c>
      <c r="L17" s="334">
        <v>5</v>
      </c>
      <c r="M17" s="337">
        <v>10</v>
      </c>
      <c r="N17" s="357" t="s">
        <v>476</v>
      </c>
      <c r="O17" s="358">
        <f t="shared" si="0"/>
        <v>11000</v>
      </c>
      <c r="P17" s="353">
        <f t="shared" si="1"/>
        <v>2000</v>
      </c>
      <c r="Q17" s="354">
        <f t="shared" si="2"/>
        <v>13000</v>
      </c>
      <c r="R17" s="355">
        <f>SUM(Q14:Q17)</f>
        <v>23400</v>
      </c>
    </row>
    <row r="18" spans="1:18" s="131" customFormat="1" ht="20.100000000000001" customHeight="1" x14ac:dyDescent="0.2">
      <c r="A18" s="181">
        <v>14</v>
      </c>
      <c r="B18" s="313" t="s">
        <v>245</v>
      </c>
      <c r="C18" s="314" t="s">
        <v>271</v>
      </c>
      <c r="D18" s="120"/>
      <c r="E18" s="121"/>
      <c r="F18" s="122">
        <v>1</v>
      </c>
      <c r="G18" s="140"/>
      <c r="H18" s="121">
        <v>9</v>
      </c>
      <c r="I18" s="141">
        <v>9</v>
      </c>
      <c r="J18" s="120"/>
      <c r="K18" s="121"/>
      <c r="L18" s="122"/>
      <c r="M18" s="143">
        <v>9</v>
      </c>
      <c r="N18" s="142" t="s">
        <v>476</v>
      </c>
      <c r="O18" s="209">
        <f t="shared" si="0"/>
        <v>9900</v>
      </c>
      <c r="P18" s="215">
        <f t="shared" si="1"/>
        <v>1800</v>
      </c>
      <c r="Q18" s="212">
        <f t="shared" si="2"/>
        <v>11700</v>
      </c>
      <c r="R18" s="355"/>
    </row>
    <row r="19" spans="1:18" s="131" customFormat="1" ht="20.100000000000001" customHeight="1" x14ac:dyDescent="0.2">
      <c r="A19" s="181">
        <v>15</v>
      </c>
      <c r="B19" s="313" t="s">
        <v>245</v>
      </c>
      <c r="C19" s="314" t="s">
        <v>272</v>
      </c>
      <c r="D19" s="120"/>
      <c r="E19" s="121">
        <v>1</v>
      </c>
      <c r="F19" s="122"/>
      <c r="G19" s="140"/>
      <c r="H19" s="121">
        <v>11</v>
      </c>
      <c r="I19" s="141">
        <v>11</v>
      </c>
      <c r="J19" s="120"/>
      <c r="K19" s="121"/>
      <c r="L19" s="122"/>
      <c r="M19" s="143">
        <v>11</v>
      </c>
      <c r="N19" s="142" t="s">
        <v>476</v>
      </c>
      <c r="O19" s="209">
        <f t="shared" si="0"/>
        <v>12100</v>
      </c>
      <c r="P19" s="215">
        <f t="shared" si="1"/>
        <v>2200</v>
      </c>
      <c r="Q19" s="212">
        <f t="shared" si="2"/>
        <v>14300</v>
      </c>
      <c r="R19" s="355"/>
    </row>
    <row r="20" spans="1:18" s="131" customFormat="1" ht="20.100000000000001" customHeight="1" x14ac:dyDescent="0.2">
      <c r="A20" s="181">
        <v>16</v>
      </c>
      <c r="B20" s="313" t="s">
        <v>245</v>
      </c>
      <c r="C20" s="314" t="s">
        <v>273</v>
      </c>
      <c r="D20" s="120"/>
      <c r="E20" s="121">
        <v>1</v>
      </c>
      <c r="F20" s="122"/>
      <c r="G20" s="140"/>
      <c r="H20" s="121">
        <v>9</v>
      </c>
      <c r="I20" s="141">
        <v>9</v>
      </c>
      <c r="J20" s="120"/>
      <c r="K20" s="121">
        <v>5</v>
      </c>
      <c r="L20" s="122">
        <v>5</v>
      </c>
      <c r="M20" s="143">
        <v>17</v>
      </c>
      <c r="N20" s="142" t="s">
        <v>476</v>
      </c>
      <c r="O20" s="209">
        <f t="shared" si="0"/>
        <v>15400</v>
      </c>
      <c r="P20" s="215">
        <f t="shared" si="1"/>
        <v>3400</v>
      </c>
      <c r="Q20" s="212">
        <f t="shared" si="2"/>
        <v>18800</v>
      </c>
      <c r="R20" s="355">
        <f>SUM(Q18:Q20)</f>
        <v>44800</v>
      </c>
    </row>
    <row r="21" spans="1:18" s="36" customFormat="1" ht="20.100000000000001" customHeight="1" x14ac:dyDescent="0.2">
      <c r="A21" s="356">
        <v>17</v>
      </c>
      <c r="B21" s="345" t="s">
        <v>250</v>
      </c>
      <c r="C21" s="337" t="s">
        <v>255</v>
      </c>
      <c r="D21" s="332"/>
      <c r="E21" s="333">
        <v>1</v>
      </c>
      <c r="F21" s="334"/>
      <c r="G21" s="335"/>
      <c r="H21" s="333">
        <v>5</v>
      </c>
      <c r="I21" s="336"/>
      <c r="J21" s="332"/>
      <c r="K21" s="333"/>
      <c r="L21" s="334"/>
      <c r="M21" s="337">
        <v>6</v>
      </c>
      <c r="N21" s="357" t="s">
        <v>476</v>
      </c>
      <c r="O21" s="358">
        <f t="shared" si="0"/>
        <v>2750</v>
      </c>
      <c r="P21" s="353">
        <f t="shared" si="1"/>
        <v>1200</v>
      </c>
      <c r="Q21" s="354">
        <f t="shared" si="2"/>
        <v>3950</v>
      </c>
      <c r="R21" s="355">
        <f>Q21</f>
        <v>3950</v>
      </c>
    </row>
    <row r="22" spans="1:18" s="36" customFormat="1" ht="20.100000000000001" customHeight="1" x14ac:dyDescent="0.2">
      <c r="A22" s="366">
        <v>18</v>
      </c>
      <c r="B22" s="367" t="s">
        <v>248</v>
      </c>
      <c r="C22" s="365" t="s">
        <v>275</v>
      </c>
      <c r="D22" s="368"/>
      <c r="E22" s="369"/>
      <c r="F22" s="370"/>
      <c r="G22" s="371"/>
      <c r="H22" s="369"/>
      <c r="I22" s="372"/>
      <c r="J22" s="368"/>
      <c r="K22" s="369"/>
      <c r="L22" s="370"/>
      <c r="M22" s="365"/>
      <c r="N22" s="137"/>
      <c r="O22" s="258">
        <f t="shared" si="0"/>
        <v>0</v>
      </c>
      <c r="P22" s="263">
        <f t="shared" si="1"/>
        <v>0</v>
      </c>
      <c r="Q22" s="261">
        <f t="shared" si="2"/>
        <v>0</v>
      </c>
      <c r="R22" s="350"/>
    </row>
    <row r="23" spans="1:18" s="131" customFormat="1" ht="20.100000000000001" customHeight="1" x14ac:dyDescent="0.2">
      <c r="A23" s="181">
        <v>19</v>
      </c>
      <c r="B23" s="191" t="s">
        <v>248</v>
      </c>
      <c r="C23" s="143" t="s">
        <v>279</v>
      </c>
      <c r="D23" s="120"/>
      <c r="E23" s="121"/>
      <c r="F23" s="122">
        <v>1</v>
      </c>
      <c r="G23" s="140"/>
      <c r="H23" s="121"/>
      <c r="I23" s="141">
        <v>5</v>
      </c>
      <c r="J23" s="120"/>
      <c r="K23" s="121"/>
      <c r="L23" s="122"/>
      <c r="M23" s="143">
        <v>5</v>
      </c>
      <c r="N23" s="142" t="s">
        <v>476</v>
      </c>
      <c r="O23" s="209">
        <f t="shared" si="0"/>
        <v>2750</v>
      </c>
      <c r="P23" s="215">
        <f t="shared" si="1"/>
        <v>1000</v>
      </c>
      <c r="Q23" s="212">
        <f t="shared" si="2"/>
        <v>3750</v>
      </c>
      <c r="R23" s="355">
        <f>SUM(Q22:Q23)</f>
        <v>3750</v>
      </c>
    </row>
    <row r="24" spans="1:18" s="131" customFormat="1" ht="20.100000000000001" customHeight="1" x14ac:dyDescent="0.2">
      <c r="A24" s="356">
        <v>20</v>
      </c>
      <c r="B24" s="345" t="s">
        <v>243</v>
      </c>
      <c r="C24" s="337" t="s">
        <v>259</v>
      </c>
      <c r="D24" s="332">
        <v>1</v>
      </c>
      <c r="E24" s="333"/>
      <c r="F24" s="334"/>
      <c r="G24" s="335">
        <v>4</v>
      </c>
      <c r="H24" s="333"/>
      <c r="I24" s="336"/>
      <c r="J24" s="332"/>
      <c r="K24" s="333"/>
      <c r="L24" s="334"/>
      <c r="M24" s="337">
        <v>4</v>
      </c>
      <c r="N24" s="357" t="s">
        <v>476</v>
      </c>
      <c r="O24" s="358">
        <f t="shared" si="0"/>
        <v>2200</v>
      </c>
      <c r="P24" s="353">
        <f t="shared" si="1"/>
        <v>800</v>
      </c>
      <c r="Q24" s="354">
        <f t="shared" si="2"/>
        <v>3000</v>
      </c>
      <c r="R24" s="355"/>
    </row>
    <row r="25" spans="1:18" s="131" customFormat="1" ht="20.100000000000001" customHeight="1" x14ac:dyDescent="0.2">
      <c r="A25" s="356">
        <v>21</v>
      </c>
      <c r="B25" s="345" t="s">
        <v>243</v>
      </c>
      <c r="C25" s="346" t="s">
        <v>263</v>
      </c>
      <c r="D25" s="332">
        <v>1</v>
      </c>
      <c r="E25" s="333"/>
      <c r="F25" s="334"/>
      <c r="G25" s="335">
        <v>4</v>
      </c>
      <c r="H25" s="333"/>
      <c r="I25" s="336"/>
      <c r="J25" s="332"/>
      <c r="K25" s="333"/>
      <c r="L25" s="334"/>
      <c r="M25" s="337">
        <v>4</v>
      </c>
      <c r="N25" s="357" t="s">
        <v>476</v>
      </c>
      <c r="O25" s="358">
        <f t="shared" si="0"/>
        <v>2200</v>
      </c>
      <c r="P25" s="353">
        <f t="shared" si="1"/>
        <v>800</v>
      </c>
      <c r="Q25" s="354">
        <f t="shared" si="2"/>
        <v>3000</v>
      </c>
      <c r="R25" s="355"/>
    </row>
    <row r="26" spans="1:18" s="131" customFormat="1" ht="20.100000000000001" customHeight="1" x14ac:dyDescent="0.2">
      <c r="A26" s="356">
        <v>22</v>
      </c>
      <c r="B26" s="345" t="s">
        <v>243</v>
      </c>
      <c r="C26" s="337" t="s">
        <v>270</v>
      </c>
      <c r="D26" s="332"/>
      <c r="E26" s="333">
        <v>1</v>
      </c>
      <c r="F26" s="334"/>
      <c r="G26" s="335"/>
      <c r="H26" s="333">
        <v>4</v>
      </c>
      <c r="I26" s="336"/>
      <c r="J26" s="332"/>
      <c r="K26" s="333"/>
      <c r="L26" s="334"/>
      <c r="M26" s="337">
        <v>4</v>
      </c>
      <c r="N26" s="357" t="s">
        <v>476</v>
      </c>
      <c r="O26" s="358">
        <f t="shared" si="0"/>
        <v>2200</v>
      </c>
      <c r="P26" s="353">
        <f t="shared" si="1"/>
        <v>800</v>
      </c>
      <c r="Q26" s="354">
        <f t="shared" si="2"/>
        <v>3000</v>
      </c>
      <c r="R26" s="355"/>
    </row>
    <row r="27" spans="1:18" s="131" customFormat="1" ht="20.100000000000001" customHeight="1" x14ac:dyDescent="0.2">
      <c r="A27" s="356">
        <v>23</v>
      </c>
      <c r="B27" s="345" t="s">
        <v>243</v>
      </c>
      <c r="C27" s="337" t="s">
        <v>277</v>
      </c>
      <c r="D27" s="332"/>
      <c r="E27" s="333">
        <v>1</v>
      </c>
      <c r="F27" s="334"/>
      <c r="G27" s="335"/>
      <c r="H27" s="333">
        <v>4</v>
      </c>
      <c r="I27" s="336"/>
      <c r="J27" s="332"/>
      <c r="K27" s="333"/>
      <c r="L27" s="334"/>
      <c r="M27" s="337">
        <v>4</v>
      </c>
      <c r="N27" s="357" t="s">
        <v>476</v>
      </c>
      <c r="O27" s="358">
        <f t="shared" si="0"/>
        <v>2200</v>
      </c>
      <c r="P27" s="353">
        <f t="shared" si="1"/>
        <v>800</v>
      </c>
      <c r="Q27" s="354">
        <f t="shared" si="2"/>
        <v>3000</v>
      </c>
      <c r="R27" s="355">
        <f>SUM(Q24:Q27)</f>
        <v>12000</v>
      </c>
    </row>
    <row r="28" spans="1:18" s="131" customFormat="1" ht="20.100000000000001" customHeight="1" x14ac:dyDescent="0.2">
      <c r="A28" s="181">
        <v>24</v>
      </c>
      <c r="B28" s="191" t="s">
        <v>485</v>
      </c>
      <c r="C28" s="143" t="s">
        <v>251</v>
      </c>
      <c r="D28" s="120"/>
      <c r="E28" s="121">
        <v>1</v>
      </c>
      <c r="F28" s="122"/>
      <c r="G28" s="140"/>
      <c r="H28" s="121">
        <v>4</v>
      </c>
      <c r="I28" s="141"/>
      <c r="J28" s="120"/>
      <c r="K28" s="121"/>
      <c r="L28" s="122"/>
      <c r="M28" s="143">
        <v>1</v>
      </c>
      <c r="N28" s="142" t="s">
        <v>476</v>
      </c>
      <c r="O28" s="209">
        <f t="shared" si="0"/>
        <v>2200</v>
      </c>
      <c r="P28" s="215">
        <f t="shared" si="1"/>
        <v>200</v>
      </c>
      <c r="Q28" s="212">
        <f t="shared" si="2"/>
        <v>2400</v>
      </c>
      <c r="R28" s="355"/>
    </row>
    <row r="29" spans="1:18" s="131" customFormat="1" ht="20.100000000000001" customHeight="1" x14ac:dyDescent="0.2">
      <c r="A29" s="181">
        <v>25</v>
      </c>
      <c r="B29" s="191" t="s">
        <v>485</v>
      </c>
      <c r="C29" s="143" t="s">
        <v>252</v>
      </c>
      <c r="D29" s="120"/>
      <c r="E29" s="121">
        <v>1</v>
      </c>
      <c r="F29" s="122"/>
      <c r="G29" s="140"/>
      <c r="H29" s="121">
        <v>5</v>
      </c>
      <c r="I29" s="141"/>
      <c r="J29" s="120"/>
      <c r="K29" s="121"/>
      <c r="L29" s="122"/>
      <c r="M29" s="143">
        <v>5</v>
      </c>
      <c r="N29" s="142" t="s">
        <v>476</v>
      </c>
      <c r="O29" s="209">
        <f t="shared" si="0"/>
        <v>2750</v>
      </c>
      <c r="P29" s="215">
        <f t="shared" si="1"/>
        <v>1000</v>
      </c>
      <c r="Q29" s="212">
        <f t="shared" si="2"/>
        <v>3750</v>
      </c>
      <c r="R29" s="355"/>
    </row>
    <row r="30" spans="1:18" s="131" customFormat="1" ht="20.100000000000001" customHeight="1" x14ac:dyDescent="0.2">
      <c r="A30" s="181">
        <v>26</v>
      </c>
      <c r="B30" s="191" t="s">
        <v>485</v>
      </c>
      <c r="C30" s="143" t="s">
        <v>258</v>
      </c>
      <c r="D30" s="120"/>
      <c r="E30" s="121">
        <v>1</v>
      </c>
      <c r="F30" s="122"/>
      <c r="G30" s="140"/>
      <c r="H30" s="121">
        <v>4</v>
      </c>
      <c r="I30" s="141"/>
      <c r="J30" s="120"/>
      <c r="K30" s="121"/>
      <c r="L30" s="122"/>
      <c r="M30" s="143">
        <v>2</v>
      </c>
      <c r="N30" s="142" t="s">
        <v>476</v>
      </c>
      <c r="O30" s="209">
        <f t="shared" si="0"/>
        <v>2200</v>
      </c>
      <c r="P30" s="215">
        <f t="shared" si="1"/>
        <v>400</v>
      </c>
      <c r="Q30" s="212">
        <f t="shared" ref="Q30:Q36" si="3">SUM(O30:P30)</f>
        <v>2600</v>
      </c>
      <c r="R30" s="355">
        <f>SUM(Q28:Q30)</f>
        <v>8750</v>
      </c>
    </row>
    <row r="31" spans="1:18" s="131" customFormat="1" ht="20.100000000000001" customHeight="1" x14ac:dyDescent="0.2">
      <c r="A31" s="356">
        <v>27</v>
      </c>
      <c r="B31" s="345" t="s">
        <v>247</v>
      </c>
      <c r="C31" s="337" t="s">
        <v>21</v>
      </c>
      <c r="D31" s="332"/>
      <c r="E31" s="333"/>
      <c r="F31" s="334">
        <v>1</v>
      </c>
      <c r="G31" s="335"/>
      <c r="H31" s="333"/>
      <c r="I31" s="336">
        <v>4</v>
      </c>
      <c r="J31" s="332"/>
      <c r="K31" s="333"/>
      <c r="L31" s="334"/>
      <c r="M31" s="337">
        <v>4</v>
      </c>
      <c r="N31" s="357" t="s">
        <v>476</v>
      </c>
      <c r="O31" s="358">
        <f t="shared" si="0"/>
        <v>2200</v>
      </c>
      <c r="P31" s="353">
        <f t="shared" si="1"/>
        <v>800</v>
      </c>
      <c r="Q31" s="354">
        <f t="shared" si="3"/>
        <v>3000</v>
      </c>
      <c r="R31" s="355"/>
    </row>
    <row r="32" spans="1:18" s="131" customFormat="1" ht="20.100000000000001" customHeight="1" x14ac:dyDescent="0.2">
      <c r="A32" s="356">
        <v>28</v>
      </c>
      <c r="B32" s="345" t="s">
        <v>247</v>
      </c>
      <c r="C32" s="337" t="s">
        <v>255</v>
      </c>
      <c r="D32" s="332"/>
      <c r="E32" s="333"/>
      <c r="F32" s="334">
        <v>1</v>
      </c>
      <c r="G32" s="335"/>
      <c r="H32" s="333"/>
      <c r="I32" s="336">
        <v>4</v>
      </c>
      <c r="J32" s="332"/>
      <c r="K32" s="333"/>
      <c r="L32" s="334"/>
      <c r="M32" s="337">
        <v>4</v>
      </c>
      <c r="N32" s="357" t="s">
        <v>476</v>
      </c>
      <c r="O32" s="358">
        <f t="shared" si="0"/>
        <v>2200</v>
      </c>
      <c r="P32" s="353">
        <f t="shared" si="1"/>
        <v>800</v>
      </c>
      <c r="Q32" s="354">
        <f t="shared" si="3"/>
        <v>3000</v>
      </c>
      <c r="R32" s="355"/>
    </row>
    <row r="33" spans="1:24" s="131" customFormat="1" ht="20.100000000000001" customHeight="1" x14ac:dyDescent="0.2">
      <c r="A33" s="356">
        <v>29</v>
      </c>
      <c r="B33" s="345" t="s">
        <v>247</v>
      </c>
      <c r="C33" s="337" t="s">
        <v>22</v>
      </c>
      <c r="D33" s="332"/>
      <c r="E33" s="333"/>
      <c r="F33" s="334">
        <v>1</v>
      </c>
      <c r="G33" s="335"/>
      <c r="H33" s="333"/>
      <c r="I33" s="336">
        <v>4</v>
      </c>
      <c r="J33" s="332"/>
      <c r="K33" s="333"/>
      <c r="L33" s="334">
        <v>3</v>
      </c>
      <c r="M33" s="337">
        <v>7</v>
      </c>
      <c r="N33" s="357" t="s">
        <v>476</v>
      </c>
      <c r="O33" s="358">
        <f t="shared" si="0"/>
        <v>3850</v>
      </c>
      <c r="P33" s="353">
        <f t="shared" si="1"/>
        <v>1400</v>
      </c>
      <c r="Q33" s="354">
        <f t="shared" si="3"/>
        <v>5250</v>
      </c>
      <c r="R33" s="355">
        <f>SUM(Q31:Q33)</f>
        <v>11250</v>
      </c>
    </row>
    <row r="34" spans="1:24" s="131" customFormat="1" ht="20.100000000000001" customHeight="1" x14ac:dyDescent="0.2">
      <c r="A34" s="366">
        <v>30</v>
      </c>
      <c r="B34" s="367" t="s">
        <v>249</v>
      </c>
      <c r="C34" s="365" t="s">
        <v>280</v>
      </c>
      <c r="D34" s="368"/>
      <c r="E34" s="369"/>
      <c r="F34" s="370"/>
      <c r="G34" s="371"/>
      <c r="H34" s="369"/>
      <c r="I34" s="372"/>
      <c r="J34" s="368"/>
      <c r="K34" s="369"/>
      <c r="L34" s="370"/>
      <c r="M34" s="365"/>
      <c r="N34" s="137"/>
      <c r="O34" s="258">
        <f t="shared" si="0"/>
        <v>0</v>
      </c>
      <c r="P34" s="263">
        <f t="shared" si="1"/>
        <v>0</v>
      </c>
      <c r="Q34" s="261">
        <f t="shared" si="3"/>
        <v>0</v>
      </c>
      <c r="R34" s="355">
        <f>Q34</f>
        <v>0</v>
      </c>
    </row>
    <row r="35" spans="1:24" s="131" customFormat="1" ht="20.100000000000001" customHeight="1" x14ac:dyDescent="0.2">
      <c r="A35" s="356">
        <v>31</v>
      </c>
      <c r="B35" s="345" t="s">
        <v>242</v>
      </c>
      <c r="C35" s="337" t="s">
        <v>267</v>
      </c>
      <c r="D35" s="332"/>
      <c r="E35" s="333">
        <v>1</v>
      </c>
      <c r="F35" s="334"/>
      <c r="G35" s="335"/>
      <c r="H35" s="333">
        <v>4</v>
      </c>
      <c r="I35" s="336"/>
      <c r="J35" s="332"/>
      <c r="K35" s="333"/>
      <c r="L35" s="334"/>
      <c r="M35" s="337">
        <v>4</v>
      </c>
      <c r="N35" s="357" t="s">
        <v>476</v>
      </c>
      <c r="O35" s="358">
        <f t="shared" si="0"/>
        <v>2200</v>
      </c>
      <c r="P35" s="353">
        <f t="shared" si="1"/>
        <v>800</v>
      </c>
      <c r="Q35" s="354">
        <f t="shared" si="3"/>
        <v>3000</v>
      </c>
      <c r="R35" s="355">
        <f>Q35</f>
        <v>3000</v>
      </c>
    </row>
    <row r="36" spans="1:24" s="131" customFormat="1" ht="20.100000000000001" customHeight="1" x14ac:dyDescent="0.2">
      <c r="A36" s="181">
        <v>32</v>
      </c>
      <c r="B36" s="191" t="s">
        <v>235</v>
      </c>
      <c r="C36" s="143" t="s">
        <v>253</v>
      </c>
      <c r="D36" s="120"/>
      <c r="E36" s="121">
        <v>1</v>
      </c>
      <c r="F36" s="122"/>
      <c r="G36" s="140"/>
      <c r="H36" s="121">
        <v>1</v>
      </c>
      <c r="I36" s="141">
        <v>1</v>
      </c>
      <c r="J36" s="120"/>
      <c r="K36" s="121">
        <v>1</v>
      </c>
      <c r="L36" s="122">
        <v>1</v>
      </c>
      <c r="M36" s="143">
        <v>2</v>
      </c>
      <c r="N36" s="142" t="s">
        <v>467</v>
      </c>
      <c r="O36" s="209">
        <f t="shared" si="0"/>
        <v>2200</v>
      </c>
      <c r="P36" s="215">
        <f t="shared" si="1"/>
        <v>400</v>
      </c>
      <c r="Q36" s="212">
        <f t="shared" si="3"/>
        <v>2600</v>
      </c>
      <c r="R36" s="355">
        <f>Q36</f>
        <v>2600</v>
      </c>
    </row>
    <row r="37" spans="1:24" s="131" customFormat="1" ht="20.100000000000001" customHeight="1" x14ac:dyDescent="0.2">
      <c r="A37" s="356">
        <v>33</v>
      </c>
      <c r="B37" s="345" t="s">
        <v>240</v>
      </c>
      <c r="C37" s="337" t="s">
        <v>262</v>
      </c>
      <c r="D37" s="332"/>
      <c r="E37" s="333"/>
      <c r="F37" s="334">
        <v>1</v>
      </c>
      <c r="G37" s="335"/>
      <c r="H37" s="333"/>
      <c r="I37" s="336">
        <v>8</v>
      </c>
      <c r="J37" s="332"/>
      <c r="K37" s="333"/>
      <c r="L37" s="334"/>
      <c r="M37" s="337">
        <v>8</v>
      </c>
      <c r="N37" s="357" t="s">
        <v>476</v>
      </c>
      <c r="O37" s="358">
        <f t="shared" si="0"/>
        <v>4400</v>
      </c>
      <c r="P37" s="353">
        <f t="shared" si="1"/>
        <v>1600</v>
      </c>
      <c r="Q37" s="354">
        <f t="shared" ref="Q37:Q44" si="4">SUM(O37:P37)</f>
        <v>6000</v>
      </c>
      <c r="R37" s="355"/>
    </row>
    <row r="38" spans="1:24" s="131" customFormat="1" ht="20.100000000000001" customHeight="1" x14ac:dyDescent="0.2">
      <c r="A38" s="356">
        <v>34</v>
      </c>
      <c r="B38" s="347" t="s">
        <v>240</v>
      </c>
      <c r="C38" s="337" t="s">
        <v>265</v>
      </c>
      <c r="D38" s="332"/>
      <c r="E38" s="333"/>
      <c r="F38" s="334">
        <v>1</v>
      </c>
      <c r="G38" s="335"/>
      <c r="H38" s="333"/>
      <c r="I38" s="336">
        <v>7</v>
      </c>
      <c r="J38" s="332"/>
      <c r="K38" s="333"/>
      <c r="L38" s="334"/>
      <c r="M38" s="337">
        <v>7</v>
      </c>
      <c r="N38" s="357" t="s">
        <v>476</v>
      </c>
      <c r="O38" s="358">
        <f t="shared" si="0"/>
        <v>3850</v>
      </c>
      <c r="P38" s="353">
        <f t="shared" si="1"/>
        <v>1400</v>
      </c>
      <c r="Q38" s="354">
        <f t="shared" si="4"/>
        <v>5250</v>
      </c>
      <c r="R38" s="355"/>
    </row>
    <row r="39" spans="1:24" s="131" customFormat="1" ht="20.100000000000001" customHeight="1" x14ac:dyDescent="0.2">
      <c r="A39" s="356">
        <v>35</v>
      </c>
      <c r="B39" s="347" t="s">
        <v>240</v>
      </c>
      <c r="C39" s="337" t="s">
        <v>269</v>
      </c>
      <c r="D39" s="332"/>
      <c r="E39" s="333">
        <v>1</v>
      </c>
      <c r="F39" s="334"/>
      <c r="G39" s="335"/>
      <c r="H39" s="333">
        <v>5</v>
      </c>
      <c r="I39" s="336"/>
      <c r="J39" s="332"/>
      <c r="K39" s="333"/>
      <c r="L39" s="334"/>
      <c r="M39" s="337">
        <v>14</v>
      </c>
      <c r="N39" s="357" t="s">
        <v>476</v>
      </c>
      <c r="O39" s="358">
        <f t="shared" si="0"/>
        <v>2750</v>
      </c>
      <c r="P39" s="353">
        <f t="shared" si="1"/>
        <v>2800</v>
      </c>
      <c r="Q39" s="354">
        <f t="shared" si="4"/>
        <v>5550</v>
      </c>
      <c r="R39" s="355">
        <f>SUM(Q37:Q39)</f>
        <v>16800</v>
      </c>
    </row>
    <row r="40" spans="1:24" s="131" customFormat="1" ht="20.100000000000001" customHeight="1" x14ac:dyDescent="0.2">
      <c r="A40" s="181">
        <v>36</v>
      </c>
      <c r="B40" s="191" t="s">
        <v>237</v>
      </c>
      <c r="C40" s="143" t="s">
        <v>509</v>
      </c>
      <c r="D40" s="120">
        <v>1</v>
      </c>
      <c r="E40" s="121"/>
      <c r="F40" s="122"/>
      <c r="G40" s="140">
        <v>4</v>
      </c>
      <c r="H40" s="121"/>
      <c r="I40" s="141"/>
      <c r="J40" s="120">
        <v>1</v>
      </c>
      <c r="K40" s="121">
        <v>1</v>
      </c>
      <c r="L40" s="122"/>
      <c r="M40" s="143">
        <v>9</v>
      </c>
      <c r="N40" s="142" t="s">
        <v>475</v>
      </c>
      <c r="O40" s="209">
        <f t="shared" si="0"/>
        <v>3300</v>
      </c>
      <c r="P40" s="215">
        <f t="shared" si="1"/>
        <v>1800</v>
      </c>
      <c r="Q40" s="212">
        <f t="shared" si="4"/>
        <v>5100</v>
      </c>
      <c r="R40" s="355">
        <f>Q40</f>
        <v>5100</v>
      </c>
    </row>
    <row r="41" spans="1:24" s="131" customFormat="1" ht="20.100000000000001" customHeight="1" x14ac:dyDescent="0.2">
      <c r="A41" s="356">
        <v>37</v>
      </c>
      <c r="B41" s="345" t="s">
        <v>244</v>
      </c>
      <c r="C41" s="337" t="s">
        <v>510</v>
      </c>
      <c r="D41" s="332"/>
      <c r="E41" s="333">
        <v>1</v>
      </c>
      <c r="F41" s="334"/>
      <c r="G41" s="335">
        <v>8</v>
      </c>
      <c r="H41" s="333">
        <v>8</v>
      </c>
      <c r="I41" s="336">
        <v>8</v>
      </c>
      <c r="J41" s="332"/>
      <c r="K41" s="333"/>
      <c r="L41" s="334"/>
      <c r="M41" s="337">
        <v>8</v>
      </c>
      <c r="N41" s="357" t="s">
        <v>476</v>
      </c>
      <c r="O41" s="358">
        <f>SUM(G41:L41)*550</f>
        <v>13200</v>
      </c>
      <c r="P41" s="353">
        <f t="shared" si="1"/>
        <v>1600</v>
      </c>
      <c r="Q41" s="354">
        <f t="shared" si="4"/>
        <v>14800</v>
      </c>
      <c r="R41" s="355"/>
    </row>
    <row r="42" spans="1:24" s="36" customFormat="1" ht="20.100000000000001" customHeight="1" x14ac:dyDescent="0.2">
      <c r="A42" s="356">
        <v>38</v>
      </c>
      <c r="B42" s="345" t="s">
        <v>244</v>
      </c>
      <c r="C42" s="337" t="s">
        <v>512</v>
      </c>
      <c r="D42" s="332"/>
      <c r="E42" s="333">
        <v>1</v>
      </c>
      <c r="F42" s="334"/>
      <c r="G42" s="335">
        <v>9</v>
      </c>
      <c r="H42" s="333">
        <v>9</v>
      </c>
      <c r="I42" s="336">
        <v>9</v>
      </c>
      <c r="J42" s="332"/>
      <c r="K42" s="333"/>
      <c r="L42" s="334"/>
      <c r="M42" s="337">
        <v>9</v>
      </c>
      <c r="N42" s="357" t="s">
        <v>476</v>
      </c>
      <c r="O42" s="358">
        <f t="shared" si="0"/>
        <v>14850</v>
      </c>
      <c r="P42" s="353">
        <f t="shared" si="1"/>
        <v>1800</v>
      </c>
      <c r="Q42" s="354">
        <f t="shared" si="4"/>
        <v>16650</v>
      </c>
      <c r="R42" s="350"/>
    </row>
    <row r="43" spans="1:24" s="131" customFormat="1" ht="20.100000000000001" customHeight="1" x14ac:dyDescent="0.2">
      <c r="A43" s="356">
        <v>39</v>
      </c>
      <c r="B43" s="345" t="s">
        <v>244</v>
      </c>
      <c r="C43" s="337" t="s">
        <v>511</v>
      </c>
      <c r="D43" s="332">
        <v>1</v>
      </c>
      <c r="E43" s="333"/>
      <c r="F43" s="334"/>
      <c r="G43" s="335">
        <v>9</v>
      </c>
      <c r="H43" s="333">
        <v>9</v>
      </c>
      <c r="I43" s="336">
        <v>9</v>
      </c>
      <c r="J43" s="332"/>
      <c r="K43" s="333"/>
      <c r="L43" s="334"/>
      <c r="M43" s="337">
        <v>9</v>
      </c>
      <c r="N43" s="357" t="s">
        <v>476</v>
      </c>
      <c r="O43" s="358">
        <f t="shared" si="0"/>
        <v>14850</v>
      </c>
      <c r="P43" s="353">
        <f t="shared" si="1"/>
        <v>1800</v>
      </c>
      <c r="Q43" s="354">
        <f t="shared" si="4"/>
        <v>16650</v>
      </c>
      <c r="R43" s="355"/>
    </row>
    <row r="44" spans="1:24" s="131" customFormat="1" ht="20.100000000000001" customHeight="1" x14ac:dyDescent="0.2">
      <c r="A44" s="356">
        <v>40</v>
      </c>
      <c r="B44" s="345" t="s">
        <v>244</v>
      </c>
      <c r="C44" s="337" t="s">
        <v>281</v>
      </c>
      <c r="D44" s="332">
        <v>1</v>
      </c>
      <c r="E44" s="333"/>
      <c r="F44" s="334"/>
      <c r="G44" s="335">
        <v>7</v>
      </c>
      <c r="H44" s="333">
        <v>7</v>
      </c>
      <c r="I44" s="336">
        <v>7</v>
      </c>
      <c r="J44" s="332">
        <v>4</v>
      </c>
      <c r="K44" s="333">
        <v>4</v>
      </c>
      <c r="L44" s="334">
        <v>4</v>
      </c>
      <c r="M44" s="337">
        <v>11</v>
      </c>
      <c r="N44" s="357" t="s">
        <v>476</v>
      </c>
      <c r="O44" s="358">
        <f t="shared" si="0"/>
        <v>18150</v>
      </c>
      <c r="P44" s="353">
        <f t="shared" si="1"/>
        <v>2200</v>
      </c>
      <c r="Q44" s="354">
        <f t="shared" si="4"/>
        <v>20350</v>
      </c>
      <c r="R44" s="355">
        <f>SUM(Q41:Q44)</f>
        <v>68450</v>
      </c>
    </row>
    <row r="45" spans="1:24" ht="5.0999999999999996" customHeight="1" x14ac:dyDescent="0.2">
      <c r="A45" s="187"/>
      <c r="B45" s="192"/>
      <c r="C45" s="197"/>
      <c r="D45" s="159"/>
      <c r="E45" s="154"/>
      <c r="F45" s="160"/>
      <c r="G45" s="161"/>
      <c r="H45" s="154"/>
      <c r="I45" s="162"/>
      <c r="J45" s="159"/>
      <c r="K45" s="154"/>
      <c r="L45" s="160"/>
      <c r="M45" s="175"/>
      <c r="N45" s="163"/>
      <c r="O45" s="175"/>
      <c r="P45" s="163"/>
      <c r="Q45" s="360"/>
    </row>
    <row r="46" spans="1:24" s="131" customFormat="1" ht="20.100000000000001" customHeight="1" thickBot="1" x14ac:dyDescent="0.25">
      <c r="A46" s="217"/>
      <c r="B46" s="218"/>
      <c r="C46" s="219"/>
      <c r="D46" s="164"/>
      <c r="E46" s="165"/>
      <c r="F46" s="166"/>
      <c r="G46" s="167"/>
      <c r="H46" s="168"/>
      <c r="I46" s="170"/>
      <c r="J46" s="220"/>
      <c r="K46" s="168"/>
      <c r="L46" s="169"/>
      <c r="M46" s="182"/>
      <c r="N46" s="171"/>
      <c r="O46" s="361">
        <f t="shared" si="0"/>
        <v>0</v>
      </c>
      <c r="P46" s="362">
        <f t="shared" si="1"/>
        <v>0</v>
      </c>
      <c r="Q46" s="363">
        <f t="shared" ref="Q46" si="5">SUM(O46:P46)</f>
        <v>0</v>
      </c>
      <c r="R46" s="355"/>
    </row>
    <row r="47" spans="1:24" s="37" customFormat="1" ht="20.100000000000001" customHeight="1" thickBot="1" x14ac:dyDescent="0.25">
      <c r="A47" s="34"/>
      <c r="B47" s="35"/>
      <c r="C47" s="221" t="s">
        <v>12</v>
      </c>
      <c r="D47" s="222">
        <f t="shared" ref="D47:Q47" si="6">SUM(D4:D46)</f>
        <v>5</v>
      </c>
      <c r="E47" s="223">
        <f t="shared" si="6"/>
        <v>18</v>
      </c>
      <c r="F47" s="224">
        <f t="shared" si="6"/>
        <v>12</v>
      </c>
      <c r="G47" s="225">
        <f t="shared" si="6"/>
        <v>45</v>
      </c>
      <c r="H47" s="223">
        <f t="shared" si="6"/>
        <v>123</v>
      </c>
      <c r="I47" s="226">
        <f t="shared" si="6"/>
        <v>134</v>
      </c>
      <c r="J47" s="222">
        <f t="shared" si="6"/>
        <v>5</v>
      </c>
      <c r="K47" s="223">
        <f t="shared" si="6"/>
        <v>17</v>
      </c>
      <c r="L47" s="224">
        <f t="shared" si="6"/>
        <v>21</v>
      </c>
      <c r="M47" s="227">
        <f t="shared" si="6"/>
        <v>233</v>
      </c>
      <c r="N47" s="35">
        <f t="shared" si="6"/>
        <v>0</v>
      </c>
      <c r="O47" s="275">
        <f t="shared" si="6"/>
        <v>189750</v>
      </c>
      <c r="P47" s="276">
        <f t="shared" si="6"/>
        <v>46600</v>
      </c>
      <c r="Q47" s="277">
        <f t="shared" si="6"/>
        <v>236350</v>
      </c>
      <c r="R47" s="350">
        <f>SUM(R5:R46)</f>
        <v>236350</v>
      </c>
      <c r="S47" s="36"/>
      <c r="T47" s="36"/>
      <c r="U47" s="36"/>
      <c r="V47" s="36"/>
      <c r="W47" s="36"/>
      <c r="X47" s="36"/>
    </row>
    <row r="48" spans="1:24" ht="20.100000000000001" customHeight="1" x14ac:dyDescent="0.2">
      <c r="C48" s="146"/>
      <c r="D48" s="444">
        <f>SUM(D47:F47)</f>
        <v>35</v>
      </c>
      <c r="E48" s="444"/>
      <c r="F48" s="444"/>
      <c r="M48" s="146" t="s">
        <v>476</v>
      </c>
      <c r="N48" s="150">
        <f>COUNTIF(N5:N46,"MN")</f>
        <v>33</v>
      </c>
      <c r="Q48" s="364"/>
    </row>
    <row r="49" spans="3:14" ht="20.100000000000001" customHeight="1" x14ac:dyDescent="0.2">
      <c r="C49" s="146"/>
      <c r="M49" s="146" t="s">
        <v>467</v>
      </c>
      <c r="N49" s="150">
        <f>COUNTIF(N5:N46,"BR")</f>
        <v>1</v>
      </c>
    </row>
    <row r="50" spans="3:14" ht="20.100000000000001" customHeight="1" x14ac:dyDescent="0.2">
      <c r="C50" s="50"/>
      <c r="D50" s="75"/>
      <c r="E50" s="75"/>
      <c r="F50" s="75"/>
      <c r="G50" s="75"/>
      <c r="M50" s="146" t="s">
        <v>475</v>
      </c>
      <c r="N50" s="150">
        <f>COUNTIF(N5:N46,"PKS")</f>
        <v>1</v>
      </c>
    </row>
    <row r="51" spans="3:14" ht="20.100000000000001" customHeight="1" x14ac:dyDescent="0.2">
      <c r="M51" s="146" t="s">
        <v>468</v>
      </c>
      <c r="N51" s="150">
        <f>COUNTIF(N5:N46,"K")</f>
        <v>0</v>
      </c>
    </row>
    <row r="52" spans="3:14" x14ac:dyDescent="0.2">
      <c r="M52" s="50" t="s">
        <v>14</v>
      </c>
      <c r="N52" s="75">
        <f>SUM(N48:N51)</f>
        <v>35</v>
      </c>
    </row>
  </sheetData>
  <sortState ref="B5:C44">
    <sortCondition ref="B5:B44"/>
  </sortState>
  <mergeCells count="11">
    <mergeCell ref="A2:A3"/>
    <mergeCell ref="C2:C3"/>
    <mergeCell ref="G2:I2"/>
    <mergeCell ref="B2:B3"/>
    <mergeCell ref="D2:F2"/>
    <mergeCell ref="D48:F48"/>
    <mergeCell ref="M2:M3"/>
    <mergeCell ref="O2:O3"/>
    <mergeCell ref="P2:P3"/>
    <mergeCell ref="Q2:Q3"/>
    <mergeCell ref="J2:L2"/>
  </mergeCells>
  <phoneticPr fontId="2" type="noConversion"/>
  <pageMargins left="0" right="0" top="0" bottom="0" header="0.5" footer="0.5"/>
  <pageSetup paperSize="9" scale="80" orientation="landscape" r:id="rId1"/>
  <headerFooter alignWithMargins="0"/>
  <ignoredErrors>
    <ignoredError sqref="O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9"/>
  <sheetViews>
    <sheetView zoomScale="90" zoomScaleNormal="90" workbookViewId="0">
      <pane ySplit="4" topLeftCell="A20" activePane="bottomLeft" state="frozen"/>
      <selection pane="bottomLeft" activeCell="G23" sqref="G23"/>
    </sheetView>
  </sheetViews>
  <sheetFormatPr defaultRowHeight="12.75" x14ac:dyDescent="0.2"/>
  <cols>
    <col min="1" max="1" width="3.85546875" style="2" customWidth="1"/>
    <col min="2" max="2" width="69.7109375" style="2" customWidth="1"/>
    <col min="3" max="3" width="30.7109375" style="38" customWidth="1"/>
    <col min="4" max="12" width="4.7109375" style="2" customWidth="1"/>
    <col min="13" max="13" width="6.7109375" style="2" customWidth="1"/>
    <col min="14" max="14" width="8.7109375" style="2" customWidth="1"/>
    <col min="15" max="16" width="10.7109375" style="37" customWidth="1"/>
    <col min="17" max="17" width="12.7109375" style="37" customWidth="1"/>
    <col min="18" max="18" width="10.7109375" style="4" customWidth="1"/>
    <col min="19" max="23" width="9.140625" style="4"/>
    <col min="24" max="16384" width="9.140625" style="3"/>
  </cols>
  <sheetData>
    <row r="1" spans="1:23" ht="15" customHeight="1" thickBot="1" x14ac:dyDescent="0.25"/>
    <row r="2" spans="1:23" s="6" customFormat="1" ht="15" customHeight="1" x14ac:dyDescent="0.2">
      <c r="A2" s="456" t="s">
        <v>7</v>
      </c>
      <c r="B2" s="458" t="s">
        <v>8</v>
      </c>
      <c r="C2" s="460" t="s">
        <v>13</v>
      </c>
      <c r="D2" s="465" t="s">
        <v>15</v>
      </c>
      <c r="E2" s="466"/>
      <c r="F2" s="467"/>
      <c r="G2" s="462" t="s">
        <v>9</v>
      </c>
      <c r="H2" s="463"/>
      <c r="I2" s="464"/>
      <c r="J2" s="453" t="s">
        <v>10</v>
      </c>
      <c r="K2" s="454"/>
      <c r="L2" s="455"/>
      <c r="M2" s="445" t="s">
        <v>16</v>
      </c>
      <c r="N2" s="207" t="s">
        <v>11</v>
      </c>
      <c r="O2" s="447" t="s">
        <v>17</v>
      </c>
      <c r="P2" s="449" t="s">
        <v>18</v>
      </c>
      <c r="Q2" s="451" t="s">
        <v>1</v>
      </c>
      <c r="R2" s="5"/>
      <c r="S2" s="5"/>
      <c r="T2" s="5"/>
      <c r="U2" s="5"/>
      <c r="V2" s="5"/>
      <c r="W2" s="5"/>
    </row>
    <row r="3" spans="1:23" s="6" customFormat="1" ht="54.95" customHeight="1" thickBot="1" x14ac:dyDescent="0.25">
      <c r="A3" s="457"/>
      <c r="B3" s="459"/>
      <c r="C3" s="461"/>
      <c r="D3" s="200" t="s">
        <v>3</v>
      </c>
      <c r="E3" s="184" t="s">
        <v>4</v>
      </c>
      <c r="F3" s="201" t="s">
        <v>5</v>
      </c>
      <c r="G3" s="199" t="s">
        <v>3</v>
      </c>
      <c r="H3" s="185" t="s">
        <v>4</v>
      </c>
      <c r="I3" s="204" t="s">
        <v>5</v>
      </c>
      <c r="J3" s="205" t="s">
        <v>3</v>
      </c>
      <c r="K3" s="186" t="s">
        <v>4</v>
      </c>
      <c r="L3" s="206" t="s">
        <v>5</v>
      </c>
      <c r="M3" s="446"/>
      <c r="N3" s="208" t="s">
        <v>23</v>
      </c>
      <c r="O3" s="448"/>
      <c r="P3" s="450"/>
      <c r="Q3" s="452"/>
      <c r="R3" s="5"/>
      <c r="S3" s="5"/>
      <c r="T3" s="5"/>
      <c r="U3" s="5"/>
      <c r="V3" s="5"/>
      <c r="W3" s="5"/>
    </row>
    <row r="4" spans="1:23" s="16" customFormat="1" ht="20.100000000000001" customHeight="1" x14ac:dyDescent="0.2">
      <c r="A4" s="134"/>
      <c r="B4" s="189" t="s">
        <v>2</v>
      </c>
      <c r="C4" s="176"/>
      <c r="D4" s="177"/>
      <c r="E4" s="124"/>
      <c r="F4" s="125"/>
      <c r="G4" s="123"/>
      <c r="H4" s="124"/>
      <c r="I4" s="126"/>
      <c r="J4" s="177"/>
      <c r="K4" s="124"/>
      <c r="L4" s="125"/>
      <c r="M4" s="128"/>
      <c r="N4" s="127"/>
      <c r="O4" s="295">
        <f>SUM(G4:L4)*550</f>
        <v>0</v>
      </c>
      <c r="P4" s="296">
        <f>SUM(M4)*200</f>
        <v>0</v>
      </c>
      <c r="Q4" s="297">
        <f t="shared" ref="Q4:Q22" si="0">SUM(O4:P4)</f>
        <v>0</v>
      </c>
    </row>
    <row r="5" spans="1:23" s="136" customFormat="1" ht="20.100000000000001" customHeight="1" x14ac:dyDescent="0.2">
      <c r="A5" s="356">
        <v>1</v>
      </c>
      <c r="B5" s="330" t="s">
        <v>300</v>
      </c>
      <c r="C5" s="331" t="s">
        <v>349</v>
      </c>
      <c r="D5" s="332"/>
      <c r="E5" s="333"/>
      <c r="F5" s="334">
        <v>1</v>
      </c>
      <c r="G5" s="335"/>
      <c r="H5" s="333"/>
      <c r="I5" s="336">
        <v>7</v>
      </c>
      <c r="J5" s="332"/>
      <c r="K5" s="333"/>
      <c r="L5" s="334">
        <v>2</v>
      </c>
      <c r="M5" s="337">
        <v>9</v>
      </c>
      <c r="N5" s="357" t="s">
        <v>468</v>
      </c>
      <c r="O5" s="359">
        <f t="shared" ref="O5:O22" si="1">SUM(G5:L5)*550</f>
        <v>4950</v>
      </c>
      <c r="P5" s="351">
        <f t="shared" ref="P5:P22" si="2">SUM(M5)*200</f>
        <v>1800</v>
      </c>
      <c r="Q5" s="352">
        <f t="shared" si="0"/>
        <v>6750</v>
      </c>
      <c r="R5" s="373">
        <f>Q5</f>
        <v>6750</v>
      </c>
    </row>
    <row r="6" spans="1:23" s="136" customFormat="1" ht="20.100000000000001" customHeight="1" x14ac:dyDescent="0.2">
      <c r="A6" s="181">
        <v>2</v>
      </c>
      <c r="B6" s="190" t="s">
        <v>37</v>
      </c>
      <c r="C6" s="195" t="s">
        <v>0</v>
      </c>
      <c r="D6" s="120"/>
      <c r="E6" s="121">
        <v>1</v>
      </c>
      <c r="F6" s="122"/>
      <c r="G6" s="140"/>
      <c r="H6" s="121">
        <v>3</v>
      </c>
      <c r="I6" s="141"/>
      <c r="J6" s="120"/>
      <c r="K6" s="121"/>
      <c r="L6" s="122"/>
      <c r="M6" s="143">
        <v>3</v>
      </c>
      <c r="N6" s="142" t="s">
        <v>468</v>
      </c>
      <c r="O6" s="210">
        <f t="shared" si="1"/>
        <v>1650</v>
      </c>
      <c r="P6" s="216">
        <f t="shared" si="2"/>
        <v>600</v>
      </c>
      <c r="Q6" s="213">
        <f t="shared" si="0"/>
        <v>2250</v>
      </c>
      <c r="R6" s="373"/>
    </row>
    <row r="7" spans="1:23" s="131" customFormat="1" ht="20.100000000000001" customHeight="1" x14ac:dyDescent="0.2">
      <c r="A7" s="366">
        <v>3</v>
      </c>
      <c r="B7" s="398" t="s">
        <v>37</v>
      </c>
      <c r="C7" s="399" t="s">
        <v>355</v>
      </c>
      <c r="D7" s="368"/>
      <c r="E7" s="369"/>
      <c r="F7" s="370"/>
      <c r="G7" s="371"/>
      <c r="H7" s="369"/>
      <c r="I7" s="372"/>
      <c r="J7" s="368"/>
      <c r="K7" s="369"/>
      <c r="L7" s="370"/>
      <c r="M7" s="365"/>
      <c r="N7" s="137"/>
      <c r="O7" s="258">
        <f t="shared" si="1"/>
        <v>0</v>
      </c>
      <c r="P7" s="263">
        <f t="shared" si="2"/>
        <v>0</v>
      </c>
      <c r="Q7" s="261">
        <f t="shared" si="0"/>
        <v>0</v>
      </c>
      <c r="R7" s="355"/>
    </row>
    <row r="8" spans="1:23" s="131" customFormat="1" ht="20.100000000000001" customHeight="1" x14ac:dyDescent="0.2">
      <c r="A8" s="181">
        <v>4</v>
      </c>
      <c r="B8" s="190" t="s">
        <v>37</v>
      </c>
      <c r="C8" s="195" t="s">
        <v>48</v>
      </c>
      <c r="D8" s="120"/>
      <c r="E8" s="121">
        <v>1</v>
      </c>
      <c r="F8" s="122"/>
      <c r="G8" s="140"/>
      <c r="H8" s="121">
        <v>2</v>
      </c>
      <c r="I8" s="141"/>
      <c r="J8" s="120"/>
      <c r="K8" s="121"/>
      <c r="L8" s="122"/>
      <c r="M8" s="143">
        <v>3</v>
      </c>
      <c r="N8" s="142" t="s">
        <v>468</v>
      </c>
      <c r="O8" s="210">
        <f t="shared" si="1"/>
        <v>1100</v>
      </c>
      <c r="P8" s="216">
        <f t="shared" si="2"/>
        <v>600</v>
      </c>
      <c r="Q8" s="213">
        <f t="shared" si="0"/>
        <v>1700</v>
      </c>
      <c r="R8" s="355">
        <f>SUM(Q6:Q8)</f>
        <v>3950</v>
      </c>
    </row>
    <row r="9" spans="1:23" s="16" customFormat="1" ht="20.100000000000001" customHeight="1" x14ac:dyDescent="0.2">
      <c r="A9" s="356">
        <v>5</v>
      </c>
      <c r="B9" s="330" t="s">
        <v>282</v>
      </c>
      <c r="C9" s="331" t="s">
        <v>306</v>
      </c>
      <c r="D9" s="332"/>
      <c r="E9" s="333">
        <v>1</v>
      </c>
      <c r="F9" s="334"/>
      <c r="G9" s="335"/>
      <c r="H9" s="333">
        <v>9</v>
      </c>
      <c r="I9" s="336"/>
      <c r="J9" s="332"/>
      <c r="K9" s="333"/>
      <c r="L9" s="334"/>
      <c r="M9" s="337">
        <v>9</v>
      </c>
      <c r="N9" s="357" t="s">
        <v>468</v>
      </c>
      <c r="O9" s="359">
        <f t="shared" si="1"/>
        <v>4950</v>
      </c>
      <c r="P9" s="351">
        <f t="shared" si="2"/>
        <v>1800</v>
      </c>
      <c r="Q9" s="352">
        <f t="shared" si="0"/>
        <v>6750</v>
      </c>
      <c r="R9" s="349">
        <f>Q9</f>
        <v>6750</v>
      </c>
    </row>
    <row r="10" spans="1:23" s="16" customFormat="1" ht="20.100000000000001" customHeight="1" x14ac:dyDescent="0.2">
      <c r="A10" s="181">
        <v>6</v>
      </c>
      <c r="B10" s="190" t="s">
        <v>288</v>
      </c>
      <c r="C10" s="195" t="s">
        <v>506</v>
      </c>
      <c r="D10" s="120"/>
      <c r="E10" s="121">
        <v>1</v>
      </c>
      <c r="F10" s="122"/>
      <c r="G10" s="140"/>
      <c r="H10" s="121">
        <v>11</v>
      </c>
      <c r="I10" s="141"/>
      <c r="J10" s="120"/>
      <c r="K10" s="121"/>
      <c r="L10" s="122"/>
      <c r="M10" s="143">
        <v>7</v>
      </c>
      <c r="N10" s="142" t="s">
        <v>468</v>
      </c>
      <c r="O10" s="210">
        <f t="shared" si="1"/>
        <v>6050</v>
      </c>
      <c r="P10" s="216">
        <f t="shared" si="2"/>
        <v>1400</v>
      </c>
      <c r="Q10" s="213">
        <f t="shared" si="0"/>
        <v>7450</v>
      </c>
      <c r="R10" s="349">
        <f>Q10</f>
        <v>7450</v>
      </c>
    </row>
    <row r="11" spans="1:23" s="16" customFormat="1" ht="20.100000000000001" customHeight="1" x14ac:dyDescent="0.2">
      <c r="A11" s="356">
        <v>7</v>
      </c>
      <c r="B11" s="330" t="s">
        <v>38</v>
      </c>
      <c r="C11" s="331" t="s">
        <v>309</v>
      </c>
      <c r="D11" s="332">
        <v>1</v>
      </c>
      <c r="E11" s="333"/>
      <c r="F11" s="334"/>
      <c r="G11" s="335">
        <v>9</v>
      </c>
      <c r="H11" s="333"/>
      <c r="I11" s="336"/>
      <c r="J11" s="332"/>
      <c r="K11" s="333"/>
      <c r="L11" s="334"/>
      <c r="M11" s="337">
        <v>11</v>
      </c>
      <c r="N11" s="357" t="s">
        <v>468</v>
      </c>
      <c r="O11" s="359">
        <f t="shared" si="1"/>
        <v>4950</v>
      </c>
      <c r="P11" s="351">
        <f t="shared" si="2"/>
        <v>2200</v>
      </c>
      <c r="Q11" s="352">
        <f t="shared" si="0"/>
        <v>7150</v>
      </c>
      <c r="R11" s="349"/>
    </row>
    <row r="12" spans="1:23" s="16" customFormat="1" ht="20.100000000000001" customHeight="1" x14ac:dyDescent="0.2">
      <c r="A12" s="356">
        <v>8</v>
      </c>
      <c r="B12" s="330" t="s">
        <v>38</v>
      </c>
      <c r="C12" s="337" t="s">
        <v>332</v>
      </c>
      <c r="D12" s="332"/>
      <c r="E12" s="333">
        <v>1</v>
      </c>
      <c r="F12" s="334"/>
      <c r="G12" s="335"/>
      <c r="H12" s="333">
        <v>10</v>
      </c>
      <c r="I12" s="336"/>
      <c r="J12" s="332"/>
      <c r="K12" s="333"/>
      <c r="L12" s="334"/>
      <c r="M12" s="337">
        <v>10</v>
      </c>
      <c r="N12" s="357" t="s">
        <v>468</v>
      </c>
      <c r="O12" s="359">
        <f t="shared" si="1"/>
        <v>5500</v>
      </c>
      <c r="P12" s="351">
        <f t="shared" si="2"/>
        <v>2000</v>
      </c>
      <c r="Q12" s="352">
        <f t="shared" si="0"/>
        <v>7500</v>
      </c>
      <c r="R12" s="349">
        <f>Q12+Q11</f>
        <v>14650</v>
      </c>
    </row>
    <row r="13" spans="1:23" s="16" customFormat="1" ht="20.100000000000001" customHeight="1" x14ac:dyDescent="0.2">
      <c r="A13" s="181">
        <v>9</v>
      </c>
      <c r="B13" s="190" t="s">
        <v>296</v>
      </c>
      <c r="C13" s="195" t="s">
        <v>346</v>
      </c>
      <c r="D13" s="120">
        <v>1</v>
      </c>
      <c r="E13" s="121"/>
      <c r="F13" s="122"/>
      <c r="G13" s="140">
        <v>8</v>
      </c>
      <c r="H13" s="121"/>
      <c r="I13" s="141"/>
      <c r="J13" s="120"/>
      <c r="K13" s="121"/>
      <c r="L13" s="122"/>
      <c r="M13" s="143">
        <v>4</v>
      </c>
      <c r="N13" s="142" t="s">
        <v>468</v>
      </c>
      <c r="O13" s="210">
        <f t="shared" si="1"/>
        <v>4400</v>
      </c>
      <c r="P13" s="216">
        <f t="shared" si="2"/>
        <v>800</v>
      </c>
      <c r="Q13" s="213">
        <f t="shared" si="0"/>
        <v>5200</v>
      </c>
      <c r="R13" s="349">
        <f t="shared" ref="R13:R29" si="3">Q13</f>
        <v>5200</v>
      </c>
    </row>
    <row r="14" spans="1:23" s="16" customFormat="1" ht="20.100000000000001" customHeight="1" x14ac:dyDescent="0.2">
      <c r="A14" s="356">
        <v>10</v>
      </c>
      <c r="B14" s="330" t="s">
        <v>295</v>
      </c>
      <c r="C14" s="331" t="s">
        <v>345</v>
      </c>
      <c r="D14" s="332"/>
      <c r="E14" s="333">
        <v>1</v>
      </c>
      <c r="F14" s="334"/>
      <c r="G14" s="335"/>
      <c r="H14" s="333">
        <v>10</v>
      </c>
      <c r="I14" s="336"/>
      <c r="J14" s="332"/>
      <c r="K14" s="333"/>
      <c r="L14" s="334"/>
      <c r="M14" s="337"/>
      <c r="N14" s="357" t="s">
        <v>468</v>
      </c>
      <c r="O14" s="359">
        <f t="shared" si="1"/>
        <v>5500</v>
      </c>
      <c r="P14" s="351">
        <f t="shared" si="2"/>
        <v>0</v>
      </c>
      <c r="Q14" s="352">
        <f t="shared" si="0"/>
        <v>5500</v>
      </c>
      <c r="R14" s="349">
        <f t="shared" si="3"/>
        <v>5500</v>
      </c>
    </row>
    <row r="15" spans="1:23" s="136" customFormat="1" ht="20.100000000000001" customHeight="1" x14ac:dyDescent="0.2">
      <c r="A15" s="181">
        <v>11</v>
      </c>
      <c r="B15" s="190" t="s">
        <v>302</v>
      </c>
      <c r="C15" s="195" t="s">
        <v>352</v>
      </c>
      <c r="D15" s="120"/>
      <c r="E15" s="121">
        <v>1</v>
      </c>
      <c r="F15" s="122"/>
      <c r="G15" s="140"/>
      <c r="H15" s="121">
        <v>9</v>
      </c>
      <c r="I15" s="141"/>
      <c r="J15" s="120"/>
      <c r="K15" s="121">
        <v>6</v>
      </c>
      <c r="L15" s="122"/>
      <c r="M15" s="143">
        <v>15</v>
      </c>
      <c r="N15" s="142" t="s">
        <v>468</v>
      </c>
      <c r="O15" s="210">
        <f t="shared" si="1"/>
        <v>8250</v>
      </c>
      <c r="P15" s="216">
        <f t="shared" si="2"/>
        <v>3000</v>
      </c>
      <c r="Q15" s="213">
        <f t="shared" si="0"/>
        <v>11250</v>
      </c>
      <c r="R15" s="373">
        <f t="shared" si="3"/>
        <v>11250</v>
      </c>
    </row>
    <row r="16" spans="1:23" s="16" customFormat="1" ht="20.100000000000001" customHeight="1" x14ac:dyDescent="0.2">
      <c r="A16" s="356">
        <v>12</v>
      </c>
      <c r="B16" s="330" t="s">
        <v>525</v>
      </c>
      <c r="C16" s="331" t="s">
        <v>322</v>
      </c>
      <c r="D16" s="332"/>
      <c r="E16" s="333">
        <v>1</v>
      </c>
      <c r="F16" s="334"/>
      <c r="G16" s="335"/>
      <c r="H16" s="333">
        <v>6</v>
      </c>
      <c r="I16" s="336"/>
      <c r="J16" s="332"/>
      <c r="K16" s="333"/>
      <c r="L16" s="334"/>
      <c r="M16" s="337">
        <v>6</v>
      </c>
      <c r="N16" s="357" t="s">
        <v>468</v>
      </c>
      <c r="O16" s="359">
        <f t="shared" si="1"/>
        <v>3300</v>
      </c>
      <c r="P16" s="351">
        <f t="shared" si="2"/>
        <v>1200</v>
      </c>
      <c r="Q16" s="352">
        <f t="shared" si="0"/>
        <v>4500</v>
      </c>
      <c r="R16" s="349">
        <f t="shared" si="3"/>
        <v>4500</v>
      </c>
    </row>
    <row r="17" spans="1:18" s="136" customFormat="1" ht="20.100000000000001" customHeight="1" x14ac:dyDescent="0.2">
      <c r="A17" s="181">
        <v>13</v>
      </c>
      <c r="B17" s="190" t="s">
        <v>291</v>
      </c>
      <c r="C17" s="195" t="s">
        <v>329</v>
      </c>
      <c r="D17" s="120"/>
      <c r="E17" s="121">
        <v>1</v>
      </c>
      <c r="F17" s="122"/>
      <c r="G17" s="140"/>
      <c r="H17" s="121">
        <v>9</v>
      </c>
      <c r="I17" s="141"/>
      <c r="J17" s="120"/>
      <c r="K17" s="121">
        <v>4</v>
      </c>
      <c r="L17" s="122"/>
      <c r="M17" s="143">
        <v>13</v>
      </c>
      <c r="N17" s="142" t="s">
        <v>468</v>
      </c>
      <c r="O17" s="210">
        <f t="shared" si="1"/>
        <v>7150</v>
      </c>
      <c r="P17" s="216">
        <f t="shared" si="2"/>
        <v>2600</v>
      </c>
      <c r="Q17" s="213">
        <f t="shared" si="0"/>
        <v>9750</v>
      </c>
      <c r="R17" s="373">
        <f t="shared" si="3"/>
        <v>9750</v>
      </c>
    </row>
    <row r="18" spans="1:18" s="136" customFormat="1" ht="19.5" customHeight="1" x14ac:dyDescent="0.2">
      <c r="A18" s="356">
        <v>14</v>
      </c>
      <c r="B18" s="330" t="s">
        <v>298</v>
      </c>
      <c r="C18" s="416" t="s">
        <v>521</v>
      </c>
      <c r="D18" s="332"/>
      <c r="E18" s="333"/>
      <c r="F18" s="334">
        <v>1</v>
      </c>
      <c r="G18" s="335"/>
      <c r="H18" s="333"/>
      <c r="I18" s="336">
        <v>4</v>
      </c>
      <c r="J18" s="332"/>
      <c r="K18" s="333"/>
      <c r="L18" s="334">
        <v>1</v>
      </c>
      <c r="M18" s="337">
        <v>5</v>
      </c>
      <c r="N18" s="357" t="s">
        <v>468</v>
      </c>
      <c r="O18" s="359">
        <f t="shared" si="1"/>
        <v>2750</v>
      </c>
      <c r="P18" s="351">
        <f t="shared" si="2"/>
        <v>1000</v>
      </c>
      <c r="Q18" s="352">
        <f t="shared" si="0"/>
        <v>3750</v>
      </c>
      <c r="R18" s="373">
        <f t="shared" si="3"/>
        <v>3750</v>
      </c>
    </row>
    <row r="19" spans="1:18" s="136" customFormat="1" ht="20.100000000000001" customHeight="1" x14ac:dyDescent="0.2">
      <c r="A19" s="181">
        <v>15</v>
      </c>
      <c r="B19" s="190" t="s">
        <v>301</v>
      </c>
      <c r="C19" s="195" t="s">
        <v>350</v>
      </c>
      <c r="D19" s="120"/>
      <c r="E19" s="121">
        <v>1</v>
      </c>
      <c r="F19" s="122"/>
      <c r="G19" s="140"/>
      <c r="H19" s="121">
        <v>7</v>
      </c>
      <c r="I19" s="141"/>
      <c r="J19" s="120"/>
      <c r="K19" s="121">
        <v>2</v>
      </c>
      <c r="L19" s="122"/>
      <c r="M19" s="143">
        <v>9</v>
      </c>
      <c r="N19" s="142" t="s">
        <v>468</v>
      </c>
      <c r="O19" s="210">
        <f t="shared" si="1"/>
        <v>4950</v>
      </c>
      <c r="P19" s="216">
        <f t="shared" si="2"/>
        <v>1800</v>
      </c>
      <c r="Q19" s="213">
        <f t="shared" si="0"/>
        <v>6750</v>
      </c>
      <c r="R19" s="373">
        <f t="shared" si="3"/>
        <v>6750</v>
      </c>
    </row>
    <row r="20" spans="1:18" s="136" customFormat="1" ht="20.100000000000001" customHeight="1" x14ac:dyDescent="0.2">
      <c r="A20" s="400">
        <v>16</v>
      </c>
      <c r="B20" s="401" t="s">
        <v>294</v>
      </c>
      <c r="C20" s="402" t="s">
        <v>344</v>
      </c>
      <c r="D20" s="403"/>
      <c r="E20" s="404"/>
      <c r="F20" s="405"/>
      <c r="G20" s="406"/>
      <c r="H20" s="404"/>
      <c r="I20" s="407"/>
      <c r="J20" s="403"/>
      <c r="K20" s="404"/>
      <c r="L20" s="405"/>
      <c r="M20" s="402"/>
      <c r="N20" s="408"/>
      <c r="O20" s="409">
        <f t="shared" si="1"/>
        <v>0</v>
      </c>
      <c r="P20" s="410">
        <f t="shared" si="2"/>
        <v>0</v>
      </c>
      <c r="Q20" s="411">
        <f t="shared" si="0"/>
        <v>0</v>
      </c>
      <c r="R20" s="373">
        <f t="shared" si="3"/>
        <v>0</v>
      </c>
    </row>
    <row r="21" spans="1:18" s="131" customFormat="1" ht="20.100000000000001" customHeight="1" x14ac:dyDescent="0.2">
      <c r="A21" s="181">
        <v>17</v>
      </c>
      <c r="B21" s="191" t="s">
        <v>487</v>
      </c>
      <c r="C21" s="143" t="s">
        <v>342</v>
      </c>
      <c r="D21" s="120"/>
      <c r="E21" s="121">
        <v>1</v>
      </c>
      <c r="F21" s="122"/>
      <c r="G21" s="140"/>
      <c r="H21" s="121">
        <v>6</v>
      </c>
      <c r="I21" s="141"/>
      <c r="J21" s="120"/>
      <c r="K21" s="121"/>
      <c r="L21" s="122"/>
      <c r="M21" s="143">
        <v>6</v>
      </c>
      <c r="N21" s="142" t="s">
        <v>468</v>
      </c>
      <c r="O21" s="210">
        <f t="shared" si="1"/>
        <v>3300</v>
      </c>
      <c r="P21" s="216">
        <f t="shared" si="2"/>
        <v>1200</v>
      </c>
      <c r="Q21" s="213">
        <f t="shared" si="0"/>
        <v>4500</v>
      </c>
      <c r="R21" s="355">
        <f t="shared" si="3"/>
        <v>4500</v>
      </c>
    </row>
    <row r="22" spans="1:18" s="131" customFormat="1" ht="20.100000000000001" customHeight="1" x14ac:dyDescent="0.2">
      <c r="A22" s="356">
        <v>18</v>
      </c>
      <c r="B22" s="347" t="s">
        <v>488</v>
      </c>
      <c r="C22" s="337" t="s">
        <v>492</v>
      </c>
      <c r="D22" s="332">
        <v>1</v>
      </c>
      <c r="E22" s="333"/>
      <c r="F22" s="334"/>
      <c r="G22" s="335">
        <v>6</v>
      </c>
      <c r="H22" s="333"/>
      <c r="I22" s="336"/>
      <c r="J22" s="332">
        <v>2</v>
      </c>
      <c r="K22" s="333"/>
      <c r="L22" s="334"/>
      <c r="M22" s="337">
        <v>8</v>
      </c>
      <c r="N22" s="357" t="s">
        <v>468</v>
      </c>
      <c r="O22" s="359">
        <f t="shared" si="1"/>
        <v>4400</v>
      </c>
      <c r="P22" s="351">
        <f t="shared" si="2"/>
        <v>1600</v>
      </c>
      <c r="Q22" s="352">
        <f t="shared" si="0"/>
        <v>6000</v>
      </c>
      <c r="R22" s="355">
        <f t="shared" si="3"/>
        <v>6000</v>
      </c>
    </row>
    <row r="23" spans="1:18" s="16" customFormat="1" ht="20.100000000000001" customHeight="1" x14ac:dyDescent="0.2">
      <c r="A23" s="181">
        <v>19</v>
      </c>
      <c r="B23" s="190" t="s">
        <v>39</v>
      </c>
      <c r="C23" s="195" t="s">
        <v>318</v>
      </c>
      <c r="D23" s="120">
        <v>1</v>
      </c>
      <c r="E23" s="121"/>
      <c r="F23" s="122"/>
      <c r="G23" s="140">
        <v>3</v>
      </c>
      <c r="H23" s="121"/>
      <c r="I23" s="141"/>
      <c r="J23" s="120"/>
      <c r="K23" s="121"/>
      <c r="L23" s="122"/>
      <c r="M23" s="143">
        <v>3</v>
      </c>
      <c r="N23" s="142" t="s">
        <v>468</v>
      </c>
      <c r="O23" s="210">
        <f t="shared" ref="O23:O53" si="4">SUM(G23:L23)*550</f>
        <v>1650</v>
      </c>
      <c r="P23" s="216">
        <f t="shared" ref="P23:P53" si="5">SUM(M23)*200</f>
        <v>600</v>
      </c>
      <c r="Q23" s="213">
        <f t="shared" ref="Q23:Q53" si="6">SUM(O23:P23)</f>
        <v>2250</v>
      </c>
      <c r="R23" s="349">
        <f t="shared" si="3"/>
        <v>2250</v>
      </c>
    </row>
    <row r="24" spans="1:18" s="16" customFormat="1" ht="20.100000000000001" customHeight="1" x14ac:dyDescent="0.2">
      <c r="A24" s="356">
        <v>20</v>
      </c>
      <c r="B24" s="330" t="s">
        <v>490</v>
      </c>
      <c r="C24" s="331" t="s">
        <v>216</v>
      </c>
      <c r="D24" s="332">
        <v>1</v>
      </c>
      <c r="E24" s="333"/>
      <c r="F24" s="334"/>
      <c r="G24" s="335">
        <v>10</v>
      </c>
      <c r="H24" s="333"/>
      <c r="I24" s="336"/>
      <c r="J24" s="332">
        <v>2</v>
      </c>
      <c r="K24" s="333"/>
      <c r="L24" s="334"/>
      <c r="M24" s="337">
        <v>12</v>
      </c>
      <c r="N24" s="357" t="s">
        <v>468</v>
      </c>
      <c r="O24" s="359">
        <f t="shared" si="4"/>
        <v>6600</v>
      </c>
      <c r="P24" s="351">
        <f t="shared" si="5"/>
        <v>2400</v>
      </c>
      <c r="Q24" s="352">
        <f t="shared" si="6"/>
        <v>9000</v>
      </c>
      <c r="R24" s="349">
        <f t="shared" si="3"/>
        <v>9000</v>
      </c>
    </row>
    <row r="25" spans="1:18" s="16" customFormat="1" ht="20.100000000000001" customHeight="1" x14ac:dyDescent="0.2">
      <c r="A25" s="366">
        <v>21</v>
      </c>
      <c r="B25" s="367" t="s">
        <v>305</v>
      </c>
      <c r="C25" s="365" t="s">
        <v>356</v>
      </c>
      <c r="D25" s="368"/>
      <c r="E25" s="369"/>
      <c r="F25" s="370"/>
      <c r="G25" s="371"/>
      <c r="H25" s="369"/>
      <c r="I25" s="372"/>
      <c r="J25" s="368"/>
      <c r="K25" s="369"/>
      <c r="L25" s="370"/>
      <c r="M25" s="365"/>
      <c r="N25" s="137"/>
      <c r="O25" s="258">
        <f t="shared" si="4"/>
        <v>0</v>
      </c>
      <c r="P25" s="263">
        <f t="shared" si="5"/>
        <v>0</v>
      </c>
      <c r="Q25" s="261">
        <f t="shared" si="6"/>
        <v>0</v>
      </c>
      <c r="R25" s="349">
        <f t="shared" si="3"/>
        <v>0</v>
      </c>
    </row>
    <row r="26" spans="1:18" s="16" customFormat="1" ht="20.100000000000001" customHeight="1" x14ac:dyDescent="0.2">
      <c r="A26" s="400">
        <v>22</v>
      </c>
      <c r="B26" s="401" t="s">
        <v>40</v>
      </c>
      <c r="C26" s="402" t="s">
        <v>50</v>
      </c>
      <c r="D26" s="403"/>
      <c r="E26" s="404"/>
      <c r="F26" s="405"/>
      <c r="G26" s="406"/>
      <c r="H26" s="404"/>
      <c r="I26" s="407"/>
      <c r="J26" s="403"/>
      <c r="K26" s="404"/>
      <c r="L26" s="405"/>
      <c r="M26" s="402"/>
      <c r="N26" s="408"/>
      <c r="O26" s="409">
        <f t="shared" si="4"/>
        <v>0</v>
      </c>
      <c r="P26" s="410">
        <f t="shared" si="5"/>
        <v>0</v>
      </c>
      <c r="Q26" s="411">
        <f t="shared" si="6"/>
        <v>0</v>
      </c>
      <c r="R26" s="349">
        <f t="shared" si="3"/>
        <v>0</v>
      </c>
    </row>
    <row r="27" spans="1:18" s="16" customFormat="1" ht="20.100000000000001" customHeight="1" x14ac:dyDescent="0.2">
      <c r="A27" s="181">
        <v>23</v>
      </c>
      <c r="B27" s="190" t="s">
        <v>155</v>
      </c>
      <c r="C27" s="195" t="s">
        <v>191</v>
      </c>
      <c r="D27" s="120"/>
      <c r="E27" s="121">
        <v>1</v>
      </c>
      <c r="F27" s="122"/>
      <c r="G27" s="140"/>
      <c r="H27" s="121">
        <v>9</v>
      </c>
      <c r="I27" s="141"/>
      <c r="J27" s="120"/>
      <c r="K27" s="121">
        <v>6</v>
      </c>
      <c r="L27" s="122"/>
      <c r="M27" s="143">
        <v>9</v>
      </c>
      <c r="N27" s="142" t="s">
        <v>468</v>
      </c>
      <c r="O27" s="210">
        <f t="shared" si="4"/>
        <v>8250</v>
      </c>
      <c r="P27" s="216">
        <f t="shared" si="5"/>
        <v>1800</v>
      </c>
      <c r="Q27" s="213">
        <f t="shared" si="6"/>
        <v>10050</v>
      </c>
      <c r="R27" s="349">
        <f t="shared" si="3"/>
        <v>10050</v>
      </c>
    </row>
    <row r="28" spans="1:18" s="16" customFormat="1" ht="20.100000000000001" customHeight="1" x14ac:dyDescent="0.2">
      <c r="A28" s="181">
        <v>24</v>
      </c>
      <c r="B28" s="190" t="s">
        <v>289</v>
      </c>
      <c r="C28" s="195" t="s">
        <v>501</v>
      </c>
      <c r="D28" s="120"/>
      <c r="E28" s="121"/>
      <c r="F28" s="122">
        <v>1</v>
      </c>
      <c r="G28" s="140"/>
      <c r="H28" s="121"/>
      <c r="I28" s="141">
        <v>5</v>
      </c>
      <c r="J28" s="120"/>
      <c r="K28" s="121"/>
      <c r="L28" s="122"/>
      <c r="M28" s="143">
        <v>7</v>
      </c>
      <c r="N28" s="142" t="s">
        <v>468</v>
      </c>
      <c r="O28" s="210">
        <f t="shared" si="4"/>
        <v>2750</v>
      </c>
      <c r="P28" s="216">
        <f t="shared" si="5"/>
        <v>1400</v>
      </c>
      <c r="Q28" s="213">
        <f t="shared" si="6"/>
        <v>4150</v>
      </c>
      <c r="R28" s="349">
        <f t="shared" si="3"/>
        <v>4150</v>
      </c>
    </row>
    <row r="29" spans="1:18" s="131" customFormat="1" ht="20.100000000000001" customHeight="1" x14ac:dyDescent="0.2">
      <c r="A29" s="356">
        <v>25</v>
      </c>
      <c r="B29" s="330" t="s">
        <v>299</v>
      </c>
      <c r="C29" s="331" t="s">
        <v>348</v>
      </c>
      <c r="D29" s="332"/>
      <c r="E29" s="333"/>
      <c r="F29" s="334">
        <v>1</v>
      </c>
      <c r="G29" s="335"/>
      <c r="H29" s="333"/>
      <c r="I29" s="336">
        <v>6</v>
      </c>
      <c r="J29" s="332"/>
      <c r="K29" s="333"/>
      <c r="L29" s="334"/>
      <c r="M29" s="337">
        <v>1</v>
      </c>
      <c r="N29" s="357" t="s">
        <v>468</v>
      </c>
      <c r="O29" s="359">
        <f t="shared" si="4"/>
        <v>3300</v>
      </c>
      <c r="P29" s="351">
        <f t="shared" si="5"/>
        <v>200</v>
      </c>
      <c r="Q29" s="352">
        <f t="shared" si="6"/>
        <v>3500</v>
      </c>
      <c r="R29" s="355">
        <f t="shared" si="3"/>
        <v>3500</v>
      </c>
    </row>
    <row r="30" spans="1:18" s="16" customFormat="1" ht="20.100000000000001" customHeight="1" x14ac:dyDescent="0.2">
      <c r="A30" s="181">
        <v>26</v>
      </c>
      <c r="B30" s="135" t="s">
        <v>41</v>
      </c>
      <c r="C30" s="196" t="s">
        <v>336</v>
      </c>
      <c r="D30" s="120">
        <v>1</v>
      </c>
      <c r="E30" s="121"/>
      <c r="F30" s="122"/>
      <c r="G30" s="140">
        <v>5</v>
      </c>
      <c r="H30" s="121"/>
      <c r="I30" s="141"/>
      <c r="J30" s="120"/>
      <c r="K30" s="121"/>
      <c r="L30" s="122"/>
      <c r="M30" s="143">
        <v>5</v>
      </c>
      <c r="N30" s="142" t="s">
        <v>468</v>
      </c>
      <c r="O30" s="210">
        <f t="shared" si="4"/>
        <v>2750</v>
      </c>
      <c r="P30" s="216">
        <f t="shared" si="5"/>
        <v>1000</v>
      </c>
      <c r="Q30" s="213">
        <f t="shared" si="6"/>
        <v>3750</v>
      </c>
      <c r="R30" s="349"/>
    </row>
    <row r="31" spans="1:18" s="16" customFormat="1" ht="20.100000000000001" customHeight="1" x14ac:dyDescent="0.2">
      <c r="A31" s="181">
        <v>27</v>
      </c>
      <c r="B31" s="135" t="s">
        <v>41</v>
      </c>
      <c r="C31" s="196" t="s">
        <v>197</v>
      </c>
      <c r="D31" s="120">
        <v>1</v>
      </c>
      <c r="E31" s="121"/>
      <c r="F31" s="122"/>
      <c r="G31" s="140">
        <v>5</v>
      </c>
      <c r="H31" s="121"/>
      <c r="I31" s="141"/>
      <c r="J31" s="120"/>
      <c r="K31" s="121"/>
      <c r="L31" s="122"/>
      <c r="M31" s="143">
        <v>20</v>
      </c>
      <c r="N31" s="142" t="s">
        <v>468</v>
      </c>
      <c r="O31" s="210">
        <f t="shared" si="4"/>
        <v>2750</v>
      </c>
      <c r="P31" s="216">
        <f t="shared" si="5"/>
        <v>4000</v>
      </c>
      <c r="Q31" s="213">
        <f t="shared" si="6"/>
        <v>6750</v>
      </c>
      <c r="R31" s="349">
        <f>Q31+Q30</f>
        <v>10500</v>
      </c>
    </row>
    <row r="32" spans="1:18" s="16" customFormat="1" ht="20.100000000000001" customHeight="1" x14ac:dyDescent="0.2">
      <c r="A32" s="356">
        <v>28</v>
      </c>
      <c r="B32" s="330" t="s">
        <v>303</v>
      </c>
      <c r="C32" s="331" t="s">
        <v>353</v>
      </c>
      <c r="D32" s="332">
        <v>1</v>
      </c>
      <c r="E32" s="333"/>
      <c r="F32" s="334"/>
      <c r="G32" s="335">
        <v>7</v>
      </c>
      <c r="H32" s="333"/>
      <c r="I32" s="336"/>
      <c r="J32" s="332"/>
      <c r="K32" s="333"/>
      <c r="L32" s="334"/>
      <c r="M32" s="337">
        <v>8</v>
      </c>
      <c r="N32" s="357" t="s">
        <v>468</v>
      </c>
      <c r="O32" s="359">
        <f t="shared" si="4"/>
        <v>3850</v>
      </c>
      <c r="P32" s="351">
        <f t="shared" si="5"/>
        <v>1600</v>
      </c>
      <c r="Q32" s="352">
        <f t="shared" si="6"/>
        <v>5450</v>
      </c>
      <c r="R32" s="349">
        <f>Q32</f>
        <v>5450</v>
      </c>
    </row>
    <row r="33" spans="1:18" s="136" customFormat="1" ht="20.100000000000001" customHeight="1" x14ac:dyDescent="0.2">
      <c r="A33" s="366">
        <v>29</v>
      </c>
      <c r="B33" s="413" t="s">
        <v>292</v>
      </c>
      <c r="C33" s="365" t="s">
        <v>333</v>
      </c>
      <c r="D33" s="368"/>
      <c r="E33" s="369"/>
      <c r="F33" s="370"/>
      <c r="G33" s="371"/>
      <c r="H33" s="369"/>
      <c r="I33" s="372"/>
      <c r="J33" s="368"/>
      <c r="K33" s="369"/>
      <c r="L33" s="370"/>
      <c r="M33" s="365"/>
      <c r="N33" s="137"/>
      <c r="O33" s="258">
        <f t="shared" si="4"/>
        <v>0</v>
      </c>
      <c r="P33" s="263">
        <f t="shared" si="5"/>
        <v>0</v>
      </c>
      <c r="Q33" s="261">
        <f t="shared" si="6"/>
        <v>0</v>
      </c>
      <c r="R33" s="373"/>
    </row>
    <row r="34" spans="1:18" s="16" customFormat="1" ht="20.100000000000001" customHeight="1" x14ac:dyDescent="0.2">
      <c r="A34" s="366">
        <v>30</v>
      </c>
      <c r="B34" s="413" t="s">
        <v>292</v>
      </c>
      <c r="C34" s="365" t="s">
        <v>340</v>
      </c>
      <c r="D34" s="368"/>
      <c r="E34" s="369"/>
      <c r="F34" s="370"/>
      <c r="G34" s="371"/>
      <c r="H34" s="369"/>
      <c r="I34" s="372"/>
      <c r="J34" s="368"/>
      <c r="K34" s="369"/>
      <c r="L34" s="370"/>
      <c r="M34" s="365"/>
      <c r="N34" s="137"/>
      <c r="O34" s="258">
        <f t="shared" si="4"/>
        <v>0</v>
      </c>
      <c r="P34" s="263">
        <f t="shared" si="5"/>
        <v>0</v>
      </c>
      <c r="Q34" s="261">
        <f t="shared" si="6"/>
        <v>0</v>
      </c>
      <c r="R34" s="349"/>
    </row>
    <row r="35" spans="1:18" s="136" customFormat="1" ht="20.100000000000001" customHeight="1" x14ac:dyDescent="0.2">
      <c r="A35" s="366">
        <v>31</v>
      </c>
      <c r="B35" s="413" t="s">
        <v>292</v>
      </c>
      <c r="C35" s="399" t="s">
        <v>312</v>
      </c>
      <c r="D35" s="368"/>
      <c r="E35" s="369"/>
      <c r="F35" s="370"/>
      <c r="G35" s="371"/>
      <c r="H35" s="369"/>
      <c r="I35" s="372"/>
      <c r="J35" s="368"/>
      <c r="K35" s="369"/>
      <c r="L35" s="370"/>
      <c r="M35" s="365"/>
      <c r="N35" s="137"/>
      <c r="O35" s="258">
        <f t="shared" si="4"/>
        <v>0</v>
      </c>
      <c r="P35" s="263">
        <f t="shared" si="5"/>
        <v>0</v>
      </c>
      <c r="Q35" s="261">
        <f t="shared" si="6"/>
        <v>0</v>
      </c>
      <c r="R35" s="373">
        <f>SUM(Q33:Q35)</f>
        <v>0</v>
      </c>
    </row>
    <row r="36" spans="1:18" s="16" customFormat="1" ht="20.100000000000001" customHeight="1" x14ac:dyDescent="0.2">
      <c r="A36" s="356">
        <v>32</v>
      </c>
      <c r="B36" s="330" t="s">
        <v>42</v>
      </c>
      <c r="C36" s="331" t="s">
        <v>174</v>
      </c>
      <c r="D36" s="332">
        <v>1</v>
      </c>
      <c r="E36" s="333"/>
      <c r="F36" s="334"/>
      <c r="G36" s="335">
        <v>5</v>
      </c>
      <c r="H36" s="333"/>
      <c r="I36" s="336"/>
      <c r="J36" s="332"/>
      <c r="K36" s="333"/>
      <c r="L36" s="334"/>
      <c r="M36" s="337">
        <v>5</v>
      </c>
      <c r="N36" s="357" t="s">
        <v>468</v>
      </c>
      <c r="O36" s="359">
        <f t="shared" si="4"/>
        <v>2750</v>
      </c>
      <c r="P36" s="351">
        <f t="shared" si="5"/>
        <v>1000</v>
      </c>
      <c r="Q36" s="352">
        <f t="shared" si="6"/>
        <v>3750</v>
      </c>
      <c r="R36" s="349"/>
    </row>
    <row r="37" spans="1:18" s="131" customFormat="1" ht="20.100000000000001" customHeight="1" x14ac:dyDescent="0.2">
      <c r="A37" s="356">
        <v>33</v>
      </c>
      <c r="B37" s="330" t="s">
        <v>42</v>
      </c>
      <c r="C37" s="337" t="s">
        <v>343</v>
      </c>
      <c r="D37" s="332"/>
      <c r="E37" s="333"/>
      <c r="F37" s="334">
        <v>1</v>
      </c>
      <c r="G37" s="335"/>
      <c r="H37" s="333"/>
      <c r="I37" s="336">
        <v>5</v>
      </c>
      <c r="J37" s="332"/>
      <c r="K37" s="333"/>
      <c r="L37" s="334"/>
      <c r="M37" s="337">
        <v>5</v>
      </c>
      <c r="N37" s="357" t="s">
        <v>468</v>
      </c>
      <c r="O37" s="359">
        <f t="shared" si="4"/>
        <v>2750</v>
      </c>
      <c r="P37" s="351">
        <f t="shared" si="5"/>
        <v>1000</v>
      </c>
      <c r="Q37" s="352">
        <f t="shared" si="6"/>
        <v>3750</v>
      </c>
      <c r="R37" s="355"/>
    </row>
    <row r="38" spans="1:18" s="16" customFormat="1" ht="20.100000000000001" customHeight="1" x14ac:dyDescent="0.2">
      <c r="A38" s="356">
        <v>34</v>
      </c>
      <c r="B38" s="330" t="s">
        <v>42</v>
      </c>
      <c r="C38" s="337" t="s">
        <v>498</v>
      </c>
      <c r="D38" s="332"/>
      <c r="E38" s="333"/>
      <c r="F38" s="334">
        <v>1</v>
      </c>
      <c r="G38" s="335"/>
      <c r="H38" s="333"/>
      <c r="I38" s="336">
        <v>5</v>
      </c>
      <c r="J38" s="332"/>
      <c r="K38" s="333"/>
      <c r="L38" s="334"/>
      <c r="M38" s="337">
        <v>5</v>
      </c>
      <c r="N38" s="357" t="s">
        <v>468</v>
      </c>
      <c r="O38" s="359">
        <f t="shared" si="4"/>
        <v>2750</v>
      </c>
      <c r="P38" s="351">
        <f t="shared" si="5"/>
        <v>1000</v>
      </c>
      <c r="Q38" s="352">
        <f t="shared" si="6"/>
        <v>3750</v>
      </c>
      <c r="R38" s="349"/>
    </row>
    <row r="39" spans="1:18" s="131" customFormat="1" ht="20.100000000000001" customHeight="1" x14ac:dyDescent="0.2">
      <c r="A39" s="356">
        <v>35</v>
      </c>
      <c r="B39" s="330" t="s">
        <v>42</v>
      </c>
      <c r="C39" s="331" t="s">
        <v>313</v>
      </c>
      <c r="D39" s="332"/>
      <c r="E39" s="333"/>
      <c r="F39" s="334">
        <v>1</v>
      </c>
      <c r="G39" s="335"/>
      <c r="H39" s="333"/>
      <c r="I39" s="336">
        <v>5</v>
      </c>
      <c r="J39" s="332"/>
      <c r="K39" s="333"/>
      <c r="L39" s="334"/>
      <c r="M39" s="337">
        <v>5</v>
      </c>
      <c r="N39" s="357" t="s">
        <v>468</v>
      </c>
      <c r="O39" s="359">
        <f t="shared" si="4"/>
        <v>2750</v>
      </c>
      <c r="P39" s="351">
        <f t="shared" si="5"/>
        <v>1000</v>
      </c>
      <c r="Q39" s="352">
        <f t="shared" si="6"/>
        <v>3750</v>
      </c>
      <c r="R39" s="355"/>
    </row>
    <row r="40" spans="1:18" s="16" customFormat="1" ht="20.100000000000001" customHeight="1" x14ac:dyDescent="0.2">
      <c r="A40" s="356">
        <v>36</v>
      </c>
      <c r="B40" s="330" t="s">
        <v>42</v>
      </c>
      <c r="C40" s="337" t="s">
        <v>499</v>
      </c>
      <c r="D40" s="332">
        <v>1</v>
      </c>
      <c r="E40" s="333"/>
      <c r="F40" s="334"/>
      <c r="G40" s="335">
        <v>5</v>
      </c>
      <c r="H40" s="333"/>
      <c r="I40" s="336"/>
      <c r="J40" s="332"/>
      <c r="K40" s="333"/>
      <c r="L40" s="334"/>
      <c r="M40" s="337">
        <v>5</v>
      </c>
      <c r="N40" s="357" t="s">
        <v>468</v>
      </c>
      <c r="O40" s="359">
        <f t="shared" si="4"/>
        <v>2750</v>
      </c>
      <c r="P40" s="351">
        <f t="shared" si="5"/>
        <v>1000</v>
      </c>
      <c r="Q40" s="352">
        <f t="shared" si="6"/>
        <v>3750</v>
      </c>
      <c r="R40" s="349"/>
    </row>
    <row r="41" spans="1:18" s="16" customFormat="1" ht="20.100000000000001" customHeight="1" x14ac:dyDescent="0.2">
      <c r="A41" s="356">
        <v>37</v>
      </c>
      <c r="B41" s="330" t="s">
        <v>42</v>
      </c>
      <c r="C41" s="331" t="s">
        <v>315</v>
      </c>
      <c r="D41" s="332">
        <v>1</v>
      </c>
      <c r="E41" s="333"/>
      <c r="F41" s="334"/>
      <c r="G41" s="335">
        <v>5</v>
      </c>
      <c r="H41" s="333"/>
      <c r="I41" s="336"/>
      <c r="J41" s="332"/>
      <c r="K41" s="333"/>
      <c r="L41" s="334"/>
      <c r="M41" s="337">
        <v>5</v>
      </c>
      <c r="N41" s="357" t="s">
        <v>468</v>
      </c>
      <c r="O41" s="359">
        <f t="shared" si="4"/>
        <v>2750</v>
      </c>
      <c r="P41" s="351">
        <f t="shared" si="5"/>
        <v>1000</v>
      </c>
      <c r="Q41" s="352">
        <f t="shared" si="6"/>
        <v>3750</v>
      </c>
      <c r="R41" s="349"/>
    </row>
    <row r="42" spans="1:18" s="136" customFormat="1" ht="20.100000000000001" customHeight="1" x14ac:dyDescent="0.2">
      <c r="A42" s="356">
        <v>38</v>
      </c>
      <c r="B42" s="330" t="s">
        <v>42</v>
      </c>
      <c r="C42" s="331" t="s">
        <v>317</v>
      </c>
      <c r="D42" s="332">
        <v>1</v>
      </c>
      <c r="E42" s="333"/>
      <c r="F42" s="334"/>
      <c r="G42" s="335">
        <v>5</v>
      </c>
      <c r="H42" s="333"/>
      <c r="I42" s="336"/>
      <c r="J42" s="332">
        <v>6</v>
      </c>
      <c r="K42" s="333"/>
      <c r="L42" s="334"/>
      <c r="M42" s="337">
        <v>11</v>
      </c>
      <c r="N42" s="357" t="s">
        <v>468</v>
      </c>
      <c r="O42" s="359">
        <f t="shared" si="4"/>
        <v>6050</v>
      </c>
      <c r="P42" s="351">
        <f t="shared" si="5"/>
        <v>2200</v>
      </c>
      <c r="Q42" s="352">
        <f t="shared" si="6"/>
        <v>8250</v>
      </c>
      <c r="R42" s="373">
        <f>SUM(Q36:Q42)</f>
        <v>30750</v>
      </c>
    </row>
    <row r="43" spans="1:18" s="16" customFormat="1" ht="20.100000000000001" customHeight="1" x14ac:dyDescent="0.2">
      <c r="A43" s="181">
        <v>39</v>
      </c>
      <c r="B43" s="135" t="s">
        <v>43</v>
      </c>
      <c r="C43" s="196" t="s">
        <v>338</v>
      </c>
      <c r="D43" s="120"/>
      <c r="E43" s="121">
        <v>1</v>
      </c>
      <c r="F43" s="122"/>
      <c r="G43" s="140"/>
      <c r="H43" s="121">
        <v>7</v>
      </c>
      <c r="I43" s="141"/>
      <c r="J43" s="120"/>
      <c r="K43" s="121"/>
      <c r="L43" s="122"/>
      <c r="M43" s="143"/>
      <c r="N43" s="142" t="s">
        <v>468</v>
      </c>
      <c r="O43" s="210">
        <f t="shared" si="4"/>
        <v>3850</v>
      </c>
      <c r="P43" s="216">
        <f t="shared" si="5"/>
        <v>0</v>
      </c>
      <c r="Q43" s="213">
        <f t="shared" si="6"/>
        <v>3850</v>
      </c>
      <c r="R43" s="349"/>
    </row>
    <row r="44" spans="1:18" s="131" customFormat="1" ht="20.100000000000001" customHeight="1" x14ac:dyDescent="0.2">
      <c r="A44" s="181">
        <v>40</v>
      </c>
      <c r="B44" s="135" t="s">
        <v>43</v>
      </c>
      <c r="C44" s="196" t="s">
        <v>339</v>
      </c>
      <c r="D44" s="120"/>
      <c r="E44" s="121">
        <v>1</v>
      </c>
      <c r="F44" s="122"/>
      <c r="G44" s="140"/>
      <c r="H44" s="121">
        <v>5</v>
      </c>
      <c r="I44" s="141"/>
      <c r="J44" s="120"/>
      <c r="K44" s="121"/>
      <c r="L44" s="122"/>
      <c r="M44" s="143">
        <v>2</v>
      </c>
      <c r="N44" s="142" t="s">
        <v>468</v>
      </c>
      <c r="O44" s="210">
        <f t="shared" si="4"/>
        <v>2750</v>
      </c>
      <c r="P44" s="216">
        <f t="shared" si="5"/>
        <v>400</v>
      </c>
      <c r="Q44" s="213">
        <f t="shared" si="6"/>
        <v>3150</v>
      </c>
      <c r="R44" s="355"/>
    </row>
    <row r="45" spans="1:18" s="131" customFormat="1" ht="20.100000000000001" customHeight="1" x14ac:dyDescent="0.2">
      <c r="A45" s="181">
        <v>41</v>
      </c>
      <c r="B45" s="191" t="s">
        <v>43</v>
      </c>
      <c r="C45" s="143" t="s">
        <v>341</v>
      </c>
      <c r="D45" s="120"/>
      <c r="E45" s="121">
        <v>1</v>
      </c>
      <c r="F45" s="122"/>
      <c r="G45" s="140"/>
      <c r="H45" s="121">
        <v>3</v>
      </c>
      <c r="I45" s="141"/>
      <c r="J45" s="120"/>
      <c r="K45" s="121"/>
      <c r="L45" s="122"/>
      <c r="M45" s="143"/>
      <c r="N45" s="142" t="s">
        <v>468</v>
      </c>
      <c r="O45" s="210">
        <f t="shared" si="4"/>
        <v>1650</v>
      </c>
      <c r="P45" s="216">
        <f t="shared" si="5"/>
        <v>0</v>
      </c>
      <c r="Q45" s="213">
        <f t="shared" si="6"/>
        <v>1650</v>
      </c>
      <c r="R45" s="355">
        <f>SUM(Q43:Q45)</f>
        <v>8650</v>
      </c>
    </row>
    <row r="46" spans="1:18" s="131" customFormat="1" ht="20.100000000000001" customHeight="1" x14ac:dyDescent="0.2">
      <c r="A46" s="356">
        <v>42</v>
      </c>
      <c r="B46" s="347" t="s">
        <v>293</v>
      </c>
      <c r="C46" s="337" t="s">
        <v>334</v>
      </c>
      <c r="D46" s="332">
        <v>1</v>
      </c>
      <c r="E46" s="333"/>
      <c r="F46" s="334"/>
      <c r="G46" s="335">
        <v>9</v>
      </c>
      <c r="H46" s="333"/>
      <c r="I46" s="336"/>
      <c r="J46" s="332"/>
      <c r="K46" s="333"/>
      <c r="L46" s="334"/>
      <c r="M46" s="337">
        <v>9</v>
      </c>
      <c r="N46" s="357" t="s">
        <v>468</v>
      </c>
      <c r="O46" s="359">
        <f t="shared" si="4"/>
        <v>4950</v>
      </c>
      <c r="P46" s="351">
        <f t="shared" si="5"/>
        <v>1800</v>
      </c>
      <c r="Q46" s="352">
        <f t="shared" si="6"/>
        <v>6750</v>
      </c>
      <c r="R46" s="355">
        <f>Q46</f>
        <v>6750</v>
      </c>
    </row>
    <row r="47" spans="1:18" s="131" customFormat="1" ht="20.100000000000001" customHeight="1" x14ac:dyDescent="0.2">
      <c r="A47" s="181">
        <v>43</v>
      </c>
      <c r="B47" s="190" t="s">
        <v>285</v>
      </c>
      <c r="C47" s="195" t="s">
        <v>314</v>
      </c>
      <c r="D47" s="120">
        <v>1</v>
      </c>
      <c r="E47" s="121"/>
      <c r="F47" s="122"/>
      <c r="G47" s="140">
        <v>3</v>
      </c>
      <c r="H47" s="121"/>
      <c r="I47" s="141"/>
      <c r="J47" s="120"/>
      <c r="K47" s="121"/>
      <c r="L47" s="122"/>
      <c r="M47" s="143">
        <v>3</v>
      </c>
      <c r="N47" s="142" t="s">
        <v>468</v>
      </c>
      <c r="O47" s="210">
        <f t="shared" si="4"/>
        <v>1650</v>
      </c>
      <c r="P47" s="216">
        <f t="shared" si="5"/>
        <v>600</v>
      </c>
      <c r="Q47" s="213">
        <f t="shared" si="6"/>
        <v>2250</v>
      </c>
      <c r="R47" s="355"/>
    </row>
    <row r="48" spans="1:18" s="16" customFormat="1" ht="20.100000000000001" customHeight="1" x14ac:dyDescent="0.2">
      <c r="A48" s="181">
        <v>44</v>
      </c>
      <c r="B48" s="190" t="s">
        <v>285</v>
      </c>
      <c r="C48" s="195" t="s">
        <v>316</v>
      </c>
      <c r="D48" s="120"/>
      <c r="E48" s="121"/>
      <c r="F48" s="122">
        <v>1</v>
      </c>
      <c r="G48" s="140"/>
      <c r="H48" s="121"/>
      <c r="I48" s="141">
        <v>3</v>
      </c>
      <c r="J48" s="120"/>
      <c r="K48" s="121"/>
      <c r="L48" s="122"/>
      <c r="M48" s="143"/>
      <c r="N48" s="142" t="s">
        <v>468</v>
      </c>
      <c r="O48" s="210">
        <f t="shared" si="4"/>
        <v>1650</v>
      </c>
      <c r="P48" s="216">
        <f t="shared" si="5"/>
        <v>0</v>
      </c>
      <c r="Q48" s="213">
        <f t="shared" si="6"/>
        <v>1650</v>
      </c>
      <c r="R48" s="349">
        <f>SUM(Q47:Q48)</f>
        <v>3900</v>
      </c>
    </row>
    <row r="49" spans="1:18" s="16" customFormat="1" ht="20.100000000000001" customHeight="1" x14ac:dyDescent="0.2">
      <c r="A49" s="356">
        <v>45</v>
      </c>
      <c r="B49" s="330" t="s">
        <v>286</v>
      </c>
      <c r="C49" s="337" t="s">
        <v>523</v>
      </c>
      <c r="D49" s="332">
        <v>1</v>
      </c>
      <c r="E49" s="333"/>
      <c r="F49" s="334"/>
      <c r="G49" s="335">
        <v>6</v>
      </c>
      <c r="H49" s="333"/>
      <c r="I49" s="336"/>
      <c r="J49" s="332">
        <v>1</v>
      </c>
      <c r="K49" s="333"/>
      <c r="L49" s="334"/>
      <c r="M49" s="337">
        <v>5</v>
      </c>
      <c r="N49" s="357" t="s">
        <v>468</v>
      </c>
      <c r="O49" s="359">
        <f t="shared" si="4"/>
        <v>3850</v>
      </c>
      <c r="P49" s="351">
        <f t="shared" si="5"/>
        <v>1000</v>
      </c>
      <c r="Q49" s="352">
        <f t="shared" si="6"/>
        <v>4850</v>
      </c>
      <c r="R49" s="349">
        <f>Q49</f>
        <v>4850</v>
      </c>
    </row>
    <row r="50" spans="1:18" s="16" customFormat="1" ht="20.100000000000001" customHeight="1" x14ac:dyDescent="0.2">
      <c r="A50" s="181">
        <v>46</v>
      </c>
      <c r="B50" s="190" t="s">
        <v>297</v>
      </c>
      <c r="C50" s="195" t="s">
        <v>347</v>
      </c>
      <c r="D50" s="120"/>
      <c r="E50" s="121"/>
      <c r="F50" s="122">
        <v>1</v>
      </c>
      <c r="G50" s="140"/>
      <c r="H50" s="121"/>
      <c r="I50" s="141">
        <v>8</v>
      </c>
      <c r="J50" s="120"/>
      <c r="K50" s="121"/>
      <c r="L50" s="122"/>
      <c r="M50" s="143">
        <v>8</v>
      </c>
      <c r="N50" s="142" t="s">
        <v>468</v>
      </c>
      <c r="O50" s="210">
        <f t="shared" si="4"/>
        <v>4400</v>
      </c>
      <c r="P50" s="216">
        <f t="shared" si="5"/>
        <v>1600</v>
      </c>
      <c r="Q50" s="213">
        <f t="shared" si="6"/>
        <v>6000</v>
      </c>
      <c r="R50" s="349">
        <f>Q50</f>
        <v>6000</v>
      </c>
    </row>
    <row r="51" spans="1:18" s="16" customFormat="1" ht="20.100000000000001" customHeight="1" x14ac:dyDescent="0.2">
      <c r="A51" s="356">
        <v>47</v>
      </c>
      <c r="B51" s="330" t="s">
        <v>283</v>
      </c>
      <c r="C51" s="331" t="s">
        <v>310</v>
      </c>
      <c r="D51" s="332">
        <v>1</v>
      </c>
      <c r="E51" s="333"/>
      <c r="F51" s="334"/>
      <c r="G51" s="335">
        <v>10</v>
      </c>
      <c r="H51" s="333"/>
      <c r="I51" s="336"/>
      <c r="J51" s="332"/>
      <c r="K51" s="333"/>
      <c r="L51" s="334"/>
      <c r="M51" s="337">
        <v>10</v>
      </c>
      <c r="N51" s="357" t="s">
        <v>468</v>
      </c>
      <c r="O51" s="359">
        <f t="shared" si="4"/>
        <v>5500</v>
      </c>
      <c r="P51" s="351">
        <f t="shared" si="5"/>
        <v>2000</v>
      </c>
      <c r="Q51" s="352">
        <f t="shared" si="6"/>
        <v>7500</v>
      </c>
      <c r="R51" s="349">
        <f>Q51</f>
        <v>7500</v>
      </c>
    </row>
    <row r="52" spans="1:18" s="16" customFormat="1" ht="20.100000000000001" customHeight="1" x14ac:dyDescent="0.2">
      <c r="A52" s="181">
        <v>48</v>
      </c>
      <c r="B52" s="190" t="s">
        <v>284</v>
      </c>
      <c r="C52" s="195" t="s">
        <v>51</v>
      </c>
      <c r="D52" s="120"/>
      <c r="E52" s="121">
        <v>1</v>
      </c>
      <c r="F52" s="122"/>
      <c r="G52" s="140"/>
      <c r="H52" s="121">
        <v>9</v>
      </c>
      <c r="I52" s="141"/>
      <c r="J52" s="120"/>
      <c r="K52" s="121"/>
      <c r="L52" s="122"/>
      <c r="M52" s="143">
        <v>9</v>
      </c>
      <c r="N52" s="142" t="s">
        <v>468</v>
      </c>
      <c r="O52" s="210">
        <f t="shared" si="4"/>
        <v>4950</v>
      </c>
      <c r="P52" s="216">
        <f t="shared" si="5"/>
        <v>1800</v>
      </c>
      <c r="Q52" s="213">
        <f t="shared" si="6"/>
        <v>6750</v>
      </c>
      <c r="R52" s="349"/>
    </row>
    <row r="53" spans="1:18" s="16" customFormat="1" ht="20.100000000000001" customHeight="1" x14ac:dyDescent="0.2">
      <c r="A53" s="181">
        <v>49</v>
      </c>
      <c r="B53" s="190" t="s">
        <v>284</v>
      </c>
      <c r="C53" s="195" t="s">
        <v>311</v>
      </c>
      <c r="D53" s="120"/>
      <c r="E53" s="121">
        <v>1</v>
      </c>
      <c r="F53" s="122"/>
      <c r="G53" s="140"/>
      <c r="H53" s="121">
        <v>7</v>
      </c>
      <c r="I53" s="141"/>
      <c r="J53" s="120"/>
      <c r="K53" s="121"/>
      <c r="L53" s="122"/>
      <c r="M53" s="143">
        <v>7</v>
      </c>
      <c r="N53" s="142" t="s">
        <v>468</v>
      </c>
      <c r="O53" s="210">
        <f t="shared" si="4"/>
        <v>3850</v>
      </c>
      <c r="P53" s="216">
        <f t="shared" si="5"/>
        <v>1400</v>
      </c>
      <c r="Q53" s="213">
        <f t="shared" si="6"/>
        <v>5250</v>
      </c>
      <c r="R53" s="349">
        <f>SUM(Q52:Q53)</f>
        <v>12000</v>
      </c>
    </row>
    <row r="54" spans="1:18" s="16" customFormat="1" ht="20.100000000000001" customHeight="1" x14ac:dyDescent="0.2">
      <c r="A54" s="356">
        <v>50</v>
      </c>
      <c r="B54" s="330" t="s">
        <v>44</v>
      </c>
      <c r="C54" s="331" t="s">
        <v>326</v>
      </c>
      <c r="D54" s="332"/>
      <c r="E54" s="333"/>
      <c r="F54" s="334">
        <v>1</v>
      </c>
      <c r="G54" s="335"/>
      <c r="H54" s="333"/>
      <c r="I54" s="336">
        <v>10</v>
      </c>
      <c r="J54" s="332"/>
      <c r="K54" s="333"/>
      <c r="L54" s="334"/>
      <c r="M54" s="337">
        <v>10</v>
      </c>
      <c r="N54" s="357" t="s">
        <v>468</v>
      </c>
      <c r="O54" s="359">
        <f t="shared" ref="O54:O71" si="7">SUM(G54:L54)*550</f>
        <v>5500</v>
      </c>
      <c r="P54" s="351">
        <f t="shared" ref="P54:P71" si="8">SUM(M54)*200</f>
        <v>2000</v>
      </c>
      <c r="Q54" s="352">
        <f t="shared" ref="Q54:Q71" si="9">SUM(O54:P54)</f>
        <v>7500</v>
      </c>
      <c r="R54" s="349"/>
    </row>
    <row r="55" spans="1:18" s="16" customFormat="1" ht="20.100000000000001" customHeight="1" x14ac:dyDescent="0.2">
      <c r="A55" s="356">
        <v>51</v>
      </c>
      <c r="B55" s="330" t="s">
        <v>44</v>
      </c>
      <c r="C55" s="331" t="s">
        <v>328</v>
      </c>
      <c r="D55" s="332"/>
      <c r="E55" s="333"/>
      <c r="F55" s="334">
        <v>1</v>
      </c>
      <c r="G55" s="335"/>
      <c r="H55" s="333"/>
      <c r="I55" s="336">
        <v>8</v>
      </c>
      <c r="J55" s="332"/>
      <c r="K55" s="333"/>
      <c r="L55" s="334"/>
      <c r="M55" s="337">
        <v>8</v>
      </c>
      <c r="N55" s="357" t="s">
        <v>468</v>
      </c>
      <c r="O55" s="359">
        <f t="shared" si="7"/>
        <v>4400</v>
      </c>
      <c r="P55" s="351">
        <f t="shared" si="8"/>
        <v>1600</v>
      </c>
      <c r="Q55" s="352">
        <f t="shared" si="9"/>
        <v>6000</v>
      </c>
      <c r="R55" s="349"/>
    </row>
    <row r="56" spans="1:18" s="136" customFormat="1" ht="20.100000000000001" customHeight="1" x14ac:dyDescent="0.2">
      <c r="A56" s="356">
        <v>52</v>
      </c>
      <c r="B56" s="330" t="s">
        <v>44</v>
      </c>
      <c r="C56" s="331" t="s">
        <v>330</v>
      </c>
      <c r="D56" s="332"/>
      <c r="E56" s="333"/>
      <c r="F56" s="334">
        <v>1</v>
      </c>
      <c r="G56" s="335"/>
      <c r="H56" s="333"/>
      <c r="I56" s="336">
        <v>8</v>
      </c>
      <c r="J56" s="332"/>
      <c r="K56" s="333"/>
      <c r="L56" s="334"/>
      <c r="M56" s="337">
        <v>8</v>
      </c>
      <c r="N56" s="357" t="s">
        <v>468</v>
      </c>
      <c r="O56" s="359">
        <f t="shared" si="7"/>
        <v>4400</v>
      </c>
      <c r="P56" s="351">
        <f t="shared" si="8"/>
        <v>1600</v>
      </c>
      <c r="Q56" s="352">
        <f t="shared" si="9"/>
        <v>6000</v>
      </c>
      <c r="R56" s="373">
        <f>SUM(Q54:Q56)</f>
        <v>19500</v>
      </c>
    </row>
    <row r="57" spans="1:18" s="136" customFormat="1" ht="20.100000000000001" customHeight="1" x14ac:dyDescent="0.2">
      <c r="A57" s="366">
        <v>53</v>
      </c>
      <c r="B57" s="398" t="s">
        <v>287</v>
      </c>
      <c r="C57" s="399" t="s">
        <v>319</v>
      </c>
      <c r="D57" s="368"/>
      <c r="E57" s="369"/>
      <c r="F57" s="370"/>
      <c r="G57" s="371"/>
      <c r="H57" s="369"/>
      <c r="I57" s="372"/>
      <c r="J57" s="368"/>
      <c r="K57" s="369"/>
      <c r="L57" s="370"/>
      <c r="M57" s="365"/>
      <c r="N57" s="137"/>
      <c r="O57" s="258">
        <f t="shared" si="7"/>
        <v>0</v>
      </c>
      <c r="P57" s="263">
        <f t="shared" si="8"/>
        <v>0</v>
      </c>
      <c r="Q57" s="261">
        <f t="shared" si="9"/>
        <v>0</v>
      </c>
      <c r="R57" s="373"/>
    </row>
    <row r="58" spans="1:18" s="16" customFormat="1" ht="20.100000000000001" customHeight="1" x14ac:dyDescent="0.2">
      <c r="A58" s="181">
        <v>54</v>
      </c>
      <c r="B58" s="190" t="s">
        <v>287</v>
      </c>
      <c r="C58" s="195" t="s">
        <v>323</v>
      </c>
      <c r="D58" s="120">
        <v>1</v>
      </c>
      <c r="E58" s="121"/>
      <c r="F58" s="122"/>
      <c r="G58" s="140">
        <v>2</v>
      </c>
      <c r="H58" s="121"/>
      <c r="I58" s="141"/>
      <c r="J58" s="120"/>
      <c r="K58" s="121"/>
      <c r="L58" s="122"/>
      <c r="M58" s="143">
        <v>10</v>
      </c>
      <c r="N58" s="142" t="s">
        <v>468</v>
      </c>
      <c r="O58" s="210">
        <f t="shared" si="7"/>
        <v>1100</v>
      </c>
      <c r="P58" s="216">
        <f t="shared" si="8"/>
        <v>2000</v>
      </c>
      <c r="Q58" s="213">
        <f t="shared" si="9"/>
        <v>3100</v>
      </c>
      <c r="R58" s="349">
        <f>SUM(Q57:Q58)</f>
        <v>3100</v>
      </c>
    </row>
    <row r="59" spans="1:18" s="16" customFormat="1" ht="20.100000000000001" customHeight="1" x14ac:dyDescent="0.2">
      <c r="A59" s="356">
        <v>55</v>
      </c>
      <c r="B59" s="330" t="s">
        <v>45</v>
      </c>
      <c r="C59" s="331" t="s">
        <v>307</v>
      </c>
      <c r="D59" s="332">
        <v>1</v>
      </c>
      <c r="E59" s="333"/>
      <c r="F59" s="334"/>
      <c r="G59" s="335">
        <v>8</v>
      </c>
      <c r="H59" s="333"/>
      <c r="I59" s="336"/>
      <c r="J59" s="332"/>
      <c r="K59" s="333"/>
      <c r="L59" s="334"/>
      <c r="M59" s="337">
        <v>4</v>
      </c>
      <c r="N59" s="357" t="s">
        <v>468</v>
      </c>
      <c r="O59" s="359">
        <f t="shared" si="7"/>
        <v>4400</v>
      </c>
      <c r="P59" s="351">
        <f t="shared" si="8"/>
        <v>800</v>
      </c>
      <c r="Q59" s="352">
        <f t="shared" si="9"/>
        <v>5200</v>
      </c>
      <c r="R59" s="349"/>
    </row>
    <row r="60" spans="1:18" s="16" customFormat="1" ht="20.100000000000001" customHeight="1" x14ac:dyDescent="0.2">
      <c r="A60" s="356">
        <v>56</v>
      </c>
      <c r="B60" s="330" t="s">
        <v>45</v>
      </c>
      <c r="C60" s="331" t="s">
        <v>308</v>
      </c>
      <c r="D60" s="332">
        <v>1</v>
      </c>
      <c r="E60" s="333"/>
      <c r="F60" s="334"/>
      <c r="G60" s="335">
        <v>7</v>
      </c>
      <c r="H60" s="333"/>
      <c r="I60" s="336"/>
      <c r="J60" s="332"/>
      <c r="K60" s="333"/>
      <c r="L60" s="334"/>
      <c r="M60" s="337">
        <v>6</v>
      </c>
      <c r="N60" s="357" t="s">
        <v>468</v>
      </c>
      <c r="O60" s="359">
        <f t="shared" si="7"/>
        <v>3850</v>
      </c>
      <c r="P60" s="351">
        <f t="shared" si="8"/>
        <v>1200</v>
      </c>
      <c r="Q60" s="352">
        <f t="shared" si="9"/>
        <v>5050</v>
      </c>
      <c r="R60" s="349"/>
    </row>
    <row r="61" spans="1:18" s="16" customFormat="1" ht="20.100000000000001" customHeight="1" x14ac:dyDescent="0.2">
      <c r="A61" s="356">
        <v>57</v>
      </c>
      <c r="B61" s="330" t="s">
        <v>45</v>
      </c>
      <c r="C61" s="331" t="s">
        <v>320</v>
      </c>
      <c r="D61" s="332">
        <v>1</v>
      </c>
      <c r="E61" s="333"/>
      <c r="F61" s="334"/>
      <c r="G61" s="335">
        <v>11</v>
      </c>
      <c r="H61" s="333"/>
      <c r="I61" s="336"/>
      <c r="J61" s="332"/>
      <c r="K61" s="333"/>
      <c r="L61" s="334"/>
      <c r="M61" s="337">
        <v>11</v>
      </c>
      <c r="N61" s="357" t="s">
        <v>468</v>
      </c>
      <c r="O61" s="359">
        <f t="shared" si="7"/>
        <v>6050</v>
      </c>
      <c r="P61" s="351">
        <f t="shared" si="8"/>
        <v>2200</v>
      </c>
      <c r="Q61" s="352">
        <f t="shared" si="9"/>
        <v>8250</v>
      </c>
      <c r="R61" s="349"/>
    </row>
    <row r="62" spans="1:18" s="136" customFormat="1" ht="20.100000000000001" customHeight="1" x14ac:dyDescent="0.2">
      <c r="A62" s="356">
        <v>58</v>
      </c>
      <c r="B62" s="330" t="s">
        <v>45</v>
      </c>
      <c r="C62" s="331" t="s">
        <v>321</v>
      </c>
      <c r="D62" s="332">
        <v>1</v>
      </c>
      <c r="E62" s="333"/>
      <c r="F62" s="334"/>
      <c r="G62" s="335">
        <v>10</v>
      </c>
      <c r="H62" s="333"/>
      <c r="I62" s="336"/>
      <c r="J62" s="332">
        <v>1</v>
      </c>
      <c r="K62" s="333"/>
      <c r="L62" s="334"/>
      <c r="M62" s="337">
        <v>8</v>
      </c>
      <c r="N62" s="357" t="s">
        <v>468</v>
      </c>
      <c r="O62" s="359">
        <f t="shared" si="7"/>
        <v>6050</v>
      </c>
      <c r="P62" s="351">
        <f t="shared" si="8"/>
        <v>1600</v>
      </c>
      <c r="Q62" s="352">
        <f t="shared" si="9"/>
        <v>7650</v>
      </c>
      <c r="R62" s="373">
        <f>SUM(Q59:Q62)</f>
        <v>26150</v>
      </c>
    </row>
    <row r="63" spans="1:18" s="136" customFormat="1" ht="20.100000000000001" customHeight="1" x14ac:dyDescent="0.2">
      <c r="A63" s="181">
        <v>59</v>
      </c>
      <c r="B63" s="190" t="s">
        <v>46</v>
      </c>
      <c r="C63" s="195" t="s">
        <v>325</v>
      </c>
      <c r="D63" s="120"/>
      <c r="E63" s="121"/>
      <c r="F63" s="122">
        <v>1</v>
      </c>
      <c r="G63" s="140"/>
      <c r="H63" s="121"/>
      <c r="I63" s="141">
        <v>4</v>
      </c>
      <c r="J63" s="120"/>
      <c r="K63" s="121"/>
      <c r="L63" s="122"/>
      <c r="M63" s="143">
        <v>1</v>
      </c>
      <c r="N63" s="142" t="s">
        <v>468</v>
      </c>
      <c r="O63" s="210">
        <f t="shared" si="7"/>
        <v>2200</v>
      </c>
      <c r="P63" s="216">
        <f t="shared" si="8"/>
        <v>200</v>
      </c>
      <c r="Q63" s="213">
        <f t="shared" si="9"/>
        <v>2400</v>
      </c>
      <c r="R63" s="373">
        <f>Q63</f>
        <v>2400</v>
      </c>
    </row>
    <row r="64" spans="1:18" s="136" customFormat="1" ht="20.100000000000001" customHeight="1" x14ac:dyDescent="0.2">
      <c r="A64" s="356">
        <v>60</v>
      </c>
      <c r="B64" s="330" t="s">
        <v>358</v>
      </c>
      <c r="C64" s="331" t="s">
        <v>351</v>
      </c>
      <c r="D64" s="332"/>
      <c r="E64" s="333">
        <v>1</v>
      </c>
      <c r="F64" s="334"/>
      <c r="G64" s="335"/>
      <c r="H64" s="333">
        <v>6</v>
      </c>
      <c r="I64" s="336"/>
      <c r="J64" s="332"/>
      <c r="K64" s="333"/>
      <c r="L64" s="334"/>
      <c r="M64" s="337">
        <v>2</v>
      </c>
      <c r="N64" s="357" t="s">
        <v>468</v>
      </c>
      <c r="O64" s="359">
        <f t="shared" si="7"/>
        <v>3300</v>
      </c>
      <c r="P64" s="351">
        <f t="shared" si="8"/>
        <v>400</v>
      </c>
      <c r="Q64" s="352">
        <f t="shared" si="9"/>
        <v>3700</v>
      </c>
      <c r="R64" s="373">
        <f>Q64</f>
        <v>3700</v>
      </c>
    </row>
    <row r="65" spans="1:23" s="136" customFormat="1" ht="20.100000000000001" customHeight="1" x14ac:dyDescent="0.2">
      <c r="A65" s="366">
        <v>61</v>
      </c>
      <c r="B65" s="367" t="s">
        <v>47</v>
      </c>
      <c r="C65" s="365" t="s">
        <v>335</v>
      </c>
      <c r="D65" s="368"/>
      <c r="E65" s="369"/>
      <c r="F65" s="370"/>
      <c r="G65" s="371"/>
      <c r="H65" s="369"/>
      <c r="I65" s="372"/>
      <c r="J65" s="368"/>
      <c r="K65" s="369"/>
      <c r="L65" s="370"/>
      <c r="M65" s="365"/>
      <c r="N65" s="137"/>
      <c r="O65" s="258">
        <f t="shared" si="7"/>
        <v>0</v>
      </c>
      <c r="P65" s="263">
        <f t="shared" si="8"/>
        <v>0</v>
      </c>
      <c r="Q65" s="261">
        <f t="shared" si="9"/>
        <v>0</v>
      </c>
      <c r="R65" s="373"/>
    </row>
    <row r="66" spans="1:23" s="16" customFormat="1" ht="20.100000000000001" customHeight="1" x14ac:dyDescent="0.2">
      <c r="A66" s="366">
        <v>62</v>
      </c>
      <c r="B66" s="413" t="s">
        <v>47</v>
      </c>
      <c r="C66" s="365" t="s">
        <v>337</v>
      </c>
      <c r="D66" s="368"/>
      <c r="E66" s="369"/>
      <c r="F66" s="370"/>
      <c r="G66" s="371"/>
      <c r="H66" s="369"/>
      <c r="I66" s="372"/>
      <c r="J66" s="368"/>
      <c r="K66" s="369"/>
      <c r="L66" s="370"/>
      <c r="M66" s="365"/>
      <c r="N66" s="137"/>
      <c r="O66" s="258">
        <f t="shared" si="7"/>
        <v>0</v>
      </c>
      <c r="P66" s="263">
        <f t="shared" si="8"/>
        <v>0</v>
      </c>
      <c r="Q66" s="261">
        <f t="shared" si="9"/>
        <v>0</v>
      </c>
      <c r="R66" s="349">
        <f>SUM(Q65:Q66)</f>
        <v>0</v>
      </c>
    </row>
    <row r="67" spans="1:23" s="16" customFormat="1" ht="20.100000000000001" customHeight="1" x14ac:dyDescent="0.2">
      <c r="A67" s="356">
        <v>63</v>
      </c>
      <c r="B67" s="330" t="s">
        <v>304</v>
      </c>
      <c r="C67" s="331" t="s">
        <v>354</v>
      </c>
      <c r="D67" s="332"/>
      <c r="E67" s="333"/>
      <c r="F67" s="334">
        <v>1</v>
      </c>
      <c r="G67" s="335"/>
      <c r="H67" s="333"/>
      <c r="I67" s="336">
        <v>10</v>
      </c>
      <c r="J67" s="332"/>
      <c r="K67" s="333"/>
      <c r="L67" s="334"/>
      <c r="M67" s="337">
        <v>10</v>
      </c>
      <c r="N67" s="357" t="s">
        <v>468</v>
      </c>
      <c r="O67" s="359">
        <f t="shared" si="7"/>
        <v>5500</v>
      </c>
      <c r="P67" s="351">
        <f t="shared" si="8"/>
        <v>2000</v>
      </c>
      <c r="Q67" s="352">
        <f t="shared" si="9"/>
        <v>7500</v>
      </c>
      <c r="R67" s="349">
        <f>Q67</f>
        <v>7500</v>
      </c>
    </row>
    <row r="68" spans="1:23" s="132" customFormat="1" ht="20.100000000000001" customHeight="1" x14ac:dyDescent="0.2">
      <c r="A68" s="181">
        <v>64</v>
      </c>
      <c r="B68" s="190" t="s">
        <v>357</v>
      </c>
      <c r="C68" s="195" t="s">
        <v>324</v>
      </c>
      <c r="D68" s="156"/>
      <c r="E68" s="153"/>
      <c r="F68" s="122">
        <v>1</v>
      </c>
      <c r="G68" s="140"/>
      <c r="H68" s="121"/>
      <c r="I68" s="141">
        <v>10</v>
      </c>
      <c r="J68" s="120"/>
      <c r="K68" s="121"/>
      <c r="L68" s="122"/>
      <c r="M68" s="143">
        <v>10</v>
      </c>
      <c r="N68" s="142" t="s">
        <v>468</v>
      </c>
      <c r="O68" s="210">
        <f t="shared" si="7"/>
        <v>5500</v>
      </c>
      <c r="P68" s="216">
        <f t="shared" si="8"/>
        <v>2000</v>
      </c>
      <c r="Q68" s="213">
        <f t="shared" si="9"/>
        <v>7500</v>
      </c>
      <c r="R68" s="374"/>
    </row>
    <row r="69" spans="1:23" s="131" customFormat="1" ht="20.100000000000001" customHeight="1" x14ac:dyDescent="0.2">
      <c r="A69" s="181">
        <v>65</v>
      </c>
      <c r="B69" s="190" t="s">
        <v>357</v>
      </c>
      <c r="C69" s="195" t="s">
        <v>19</v>
      </c>
      <c r="D69" s="120"/>
      <c r="E69" s="121"/>
      <c r="F69" s="122">
        <v>1</v>
      </c>
      <c r="G69" s="140"/>
      <c r="H69" s="121"/>
      <c r="I69" s="141">
        <v>8</v>
      </c>
      <c r="J69" s="120"/>
      <c r="K69" s="121"/>
      <c r="L69" s="122">
        <v>2</v>
      </c>
      <c r="M69" s="143">
        <v>10</v>
      </c>
      <c r="N69" s="142" t="s">
        <v>468</v>
      </c>
      <c r="O69" s="210">
        <f t="shared" si="7"/>
        <v>5500</v>
      </c>
      <c r="P69" s="216">
        <f t="shared" si="8"/>
        <v>2000</v>
      </c>
      <c r="Q69" s="213">
        <f t="shared" si="9"/>
        <v>7500</v>
      </c>
      <c r="R69" s="355"/>
    </row>
    <row r="70" spans="1:23" s="16" customFormat="1" ht="20.100000000000001" customHeight="1" x14ac:dyDescent="0.2">
      <c r="A70" s="181">
        <v>66</v>
      </c>
      <c r="B70" s="190" t="s">
        <v>357</v>
      </c>
      <c r="C70" s="195" t="s">
        <v>197</v>
      </c>
      <c r="D70" s="120">
        <v>1</v>
      </c>
      <c r="E70" s="121"/>
      <c r="F70" s="122"/>
      <c r="G70" s="140">
        <v>10</v>
      </c>
      <c r="H70" s="121"/>
      <c r="I70" s="141"/>
      <c r="J70" s="120"/>
      <c r="K70" s="121"/>
      <c r="L70" s="122"/>
      <c r="M70" s="143">
        <v>10</v>
      </c>
      <c r="N70" s="142" t="s">
        <v>468</v>
      </c>
      <c r="O70" s="210">
        <f t="shared" si="7"/>
        <v>5500</v>
      </c>
      <c r="P70" s="216">
        <f t="shared" si="8"/>
        <v>2000</v>
      </c>
      <c r="Q70" s="213">
        <f t="shared" si="9"/>
        <v>7500</v>
      </c>
      <c r="R70" s="349"/>
    </row>
    <row r="71" spans="1:23" s="4" customFormat="1" ht="20.100000000000001" customHeight="1" x14ac:dyDescent="0.2">
      <c r="A71" s="181">
        <v>67</v>
      </c>
      <c r="B71" s="190" t="s">
        <v>357</v>
      </c>
      <c r="C71" s="195" t="s">
        <v>331</v>
      </c>
      <c r="D71" s="120"/>
      <c r="E71" s="121"/>
      <c r="F71" s="122">
        <v>1</v>
      </c>
      <c r="G71" s="140"/>
      <c r="H71" s="121"/>
      <c r="I71" s="141">
        <v>10</v>
      </c>
      <c r="J71" s="120"/>
      <c r="K71" s="121"/>
      <c r="L71" s="122">
        <v>8</v>
      </c>
      <c r="M71" s="143">
        <v>18</v>
      </c>
      <c r="N71" s="142" t="s">
        <v>468</v>
      </c>
      <c r="O71" s="210">
        <f t="shared" si="7"/>
        <v>9900</v>
      </c>
      <c r="P71" s="216">
        <f t="shared" si="8"/>
        <v>3600</v>
      </c>
      <c r="Q71" s="213">
        <f t="shared" si="9"/>
        <v>13500</v>
      </c>
      <c r="R71" s="348">
        <f>SUM(Q68:Q71)</f>
        <v>36000</v>
      </c>
    </row>
    <row r="72" spans="1:23" s="4" customFormat="1" ht="5.0999999999999996" customHeight="1" x14ac:dyDescent="0.2">
      <c r="A72" s="266"/>
      <c r="B72" s="268"/>
      <c r="C72" s="270"/>
      <c r="D72" s="264"/>
      <c r="E72" s="173"/>
      <c r="F72" s="265"/>
      <c r="G72" s="271"/>
      <c r="H72" s="173"/>
      <c r="I72" s="272"/>
      <c r="J72" s="264"/>
      <c r="K72" s="173"/>
      <c r="L72" s="265"/>
      <c r="M72" s="273"/>
      <c r="N72" s="274"/>
      <c r="O72" s="310"/>
      <c r="P72" s="311"/>
      <c r="Q72" s="312"/>
      <c r="R72" s="348"/>
    </row>
    <row r="73" spans="1:23" s="16" customFormat="1" ht="20.100000000000001" customHeight="1" thickBot="1" x14ac:dyDescent="0.25">
      <c r="A73" s="217"/>
      <c r="B73" s="218"/>
      <c r="C73" s="219"/>
      <c r="D73" s="164"/>
      <c r="E73" s="165"/>
      <c r="F73" s="166"/>
      <c r="G73" s="167"/>
      <c r="H73" s="168"/>
      <c r="I73" s="170"/>
      <c r="J73" s="220"/>
      <c r="K73" s="168"/>
      <c r="L73" s="169"/>
      <c r="M73" s="182"/>
      <c r="N73" s="171"/>
      <c r="O73" s="301">
        <f t="shared" ref="O73" si="10">SUM(G73:L73)*550</f>
        <v>0</v>
      </c>
      <c r="P73" s="302">
        <f t="shared" ref="P73" si="11">SUM(M73)*200</f>
        <v>0</v>
      </c>
      <c r="Q73" s="303">
        <f t="shared" ref="Q73" si="12">SUM(O73:P73)</f>
        <v>0</v>
      </c>
      <c r="R73" s="349"/>
    </row>
    <row r="74" spans="1:23" s="37" customFormat="1" ht="20.100000000000001" customHeight="1" thickBot="1" x14ac:dyDescent="0.25">
      <c r="A74" s="34"/>
      <c r="B74" s="35"/>
      <c r="C74" s="221" t="s">
        <v>12</v>
      </c>
      <c r="D74" s="222">
        <f t="shared" ref="D74:Q74" si="13">SUM(D4:D73)</f>
        <v>22</v>
      </c>
      <c r="E74" s="223">
        <f t="shared" si="13"/>
        <v>18</v>
      </c>
      <c r="F74" s="224">
        <f t="shared" si="13"/>
        <v>17</v>
      </c>
      <c r="G74" s="225">
        <f t="shared" si="13"/>
        <v>149</v>
      </c>
      <c r="H74" s="223">
        <f t="shared" si="13"/>
        <v>128</v>
      </c>
      <c r="I74" s="226">
        <f t="shared" si="13"/>
        <v>116</v>
      </c>
      <c r="J74" s="222">
        <f t="shared" si="13"/>
        <v>12</v>
      </c>
      <c r="K74" s="223">
        <f t="shared" si="13"/>
        <v>18</v>
      </c>
      <c r="L74" s="224">
        <f t="shared" si="13"/>
        <v>13</v>
      </c>
      <c r="M74" s="227">
        <f t="shared" si="13"/>
        <v>403</v>
      </c>
      <c r="N74" s="35">
        <f t="shared" si="13"/>
        <v>0</v>
      </c>
      <c r="O74" s="275">
        <f t="shared" si="13"/>
        <v>239800</v>
      </c>
      <c r="P74" s="276">
        <f t="shared" si="13"/>
        <v>80600</v>
      </c>
      <c r="Q74" s="277">
        <f t="shared" si="13"/>
        <v>320400</v>
      </c>
      <c r="R74" s="350">
        <f>SUM(R5:R73)</f>
        <v>320400</v>
      </c>
      <c r="S74" s="36"/>
      <c r="T74" s="36"/>
      <c r="U74" s="36"/>
      <c r="V74" s="36"/>
      <c r="W74" s="36"/>
    </row>
    <row r="75" spans="1:23" ht="20.100000000000001" customHeight="1" x14ac:dyDescent="0.2">
      <c r="C75" s="146"/>
      <c r="D75" s="444">
        <f>SUM(D74:F74)</f>
        <v>57</v>
      </c>
      <c r="E75" s="444"/>
      <c r="F75" s="444"/>
      <c r="M75" s="146" t="s">
        <v>476</v>
      </c>
      <c r="N75" s="150">
        <f>COUNTIF(N5:N73,"MN")</f>
        <v>0</v>
      </c>
    </row>
    <row r="76" spans="1:23" ht="20.100000000000001" customHeight="1" x14ac:dyDescent="0.2">
      <c r="C76" s="146"/>
      <c r="M76" s="146" t="s">
        <v>467</v>
      </c>
      <c r="N76" s="150">
        <f>COUNTIF(N5:N73,"BR")</f>
        <v>0</v>
      </c>
    </row>
    <row r="77" spans="1:23" ht="20.100000000000001" customHeight="1" x14ac:dyDescent="0.2">
      <c r="C77" s="146"/>
      <c r="M77" s="146" t="s">
        <v>475</v>
      </c>
      <c r="N77" s="150">
        <f>COUNTIF(N5:N73,"PKS")</f>
        <v>0</v>
      </c>
    </row>
    <row r="78" spans="1:23" ht="20.100000000000001" customHeight="1" x14ac:dyDescent="0.2">
      <c r="M78" s="146" t="s">
        <v>468</v>
      </c>
      <c r="N78" s="150">
        <f>COUNTIF(N5:N73,"K")</f>
        <v>57</v>
      </c>
    </row>
    <row r="79" spans="1:23" ht="20.100000000000001" customHeight="1" x14ac:dyDescent="0.2">
      <c r="M79" s="50" t="s">
        <v>14</v>
      </c>
      <c r="N79" s="75">
        <f>SUM(N75:N78)</f>
        <v>57</v>
      </c>
    </row>
  </sheetData>
  <sortState ref="A23:Q71">
    <sortCondition ref="B23:B71"/>
  </sortState>
  <mergeCells count="11">
    <mergeCell ref="A2:A3"/>
    <mergeCell ref="B2:B3"/>
    <mergeCell ref="C2:C3"/>
    <mergeCell ref="G2:I2"/>
    <mergeCell ref="D2:F2"/>
    <mergeCell ref="D75:F75"/>
    <mergeCell ref="M2:M3"/>
    <mergeCell ref="O2:O3"/>
    <mergeCell ref="P2:P3"/>
    <mergeCell ref="Q2:Q3"/>
    <mergeCell ref="J2:L2"/>
  </mergeCells>
  <pageMargins left="0.7" right="0.7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1"/>
  <sheetViews>
    <sheetView zoomScale="90" zoomScaleNormal="90" workbookViewId="0">
      <pane ySplit="4" topLeftCell="A17" activePane="bottomLeft" state="frozen"/>
      <selection pane="bottomLeft" activeCell="Q23" sqref="Q23"/>
    </sheetView>
  </sheetViews>
  <sheetFormatPr defaultRowHeight="12.75" x14ac:dyDescent="0.2"/>
  <cols>
    <col min="1" max="1" width="3.85546875" style="2" customWidth="1"/>
    <col min="2" max="2" width="63.7109375" style="2" customWidth="1"/>
    <col min="3" max="3" width="27.42578125" style="38" customWidth="1"/>
    <col min="4" max="12" width="5.7109375" style="2" customWidth="1"/>
    <col min="13" max="13" width="6.7109375" style="2" customWidth="1"/>
    <col min="14" max="14" width="8.7109375" style="2" customWidth="1"/>
    <col min="15" max="16" width="10.7109375" style="3" customWidth="1"/>
    <col min="17" max="17" width="12.7109375" style="3" customWidth="1"/>
    <col min="18" max="18" width="10.7109375" style="131" customWidth="1"/>
    <col min="19" max="23" width="9.140625" style="4"/>
    <col min="24" max="16384" width="9.140625" style="3"/>
  </cols>
  <sheetData>
    <row r="1" spans="1:23" ht="15" customHeight="1" thickBot="1" x14ac:dyDescent="0.25"/>
    <row r="2" spans="1:23" s="6" customFormat="1" ht="15" customHeight="1" x14ac:dyDescent="0.2">
      <c r="A2" s="479" t="s">
        <v>7</v>
      </c>
      <c r="B2" s="481" t="s">
        <v>8</v>
      </c>
      <c r="C2" s="483" t="s">
        <v>13</v>
      </c>
      <c r="D2" s="488" t="s">
        <v>15</v>
      </c>
      <c r="E2" s="489"/>
      <c r="F2" s="490"/>
      <c r="G2" s="485" t="s">
        <v>9</v>
      </c>
      <c r="H2" s="486"/>
      <c r="I2" s="487"/>
      <c r="J2" s="476" t="s">
        <v>10</v>
      </c>
      <c r="K2" s="477"/>
      <c r="L2" s="478"/>
      <c r="M2" s="468" t="s">
        <v>16</v>
      </c>
      <c r="N2" s="247" t="s">
        <v>11</v>
      </c>
      <c r="O2" s="470" t="s">
        <v>17</v>
      </c>
      <c r="P2" s="472" t="s">
        <v>18</v>
      </c>
      <c r="Q2" s="474" t="s">
        <v>1</v>
      </c>
      <c r="R2" s="131"/>
      <c r="S2" s="5"/>
      <c r="T2" s="5"/>
      <c r="U2" s="5"/>
      <c r="V2" s="5"/>
      <c r="W2" s="5"/>
    </row>
    <row r="3" spans="1:23" s="6" customFormat="1" ht="54.95" customHeight="1" thickBot="1" x14ac:dyDescent="0.25">
      <c r="A3" s="480"/>
      <c r="B3" s="482"/>
      <c r="C3" s="484"/>
      <c r="D3" s="238" t="s">
        <v>3</v>
      </c>
      <c r="E3" s="232" t="s">
        <v>4</v>
      </c>
      <c r="F3" s="239" t="s">
        <v>5</v>
      </c>
      <c r="G3" s="236" t="s">
        <v>3</v>
      </c>
      <c r="H3" s="233" t="s">
        <v>4</v>
      </c>
      <c r="I3" s="242" t="s">
        <v>5</v>
      </c>
      <c r="J3" s="244" t="s">
        <v>3</v>
      </c>
      <c r="K3" s="234" t="s">
        <v>4</v>
      </c>
      <c r="L3" s="245" t="s">
        <v>5</v>
      </c>
      <c r="M3" s="469"/>
      <c r="N3" s="248" t="s">
        <v>23</v>
      </c>
      <c r="O3" s="471"/>
      <c r="P3" s="473"/>
      <c r="Q3" s="475"/>
      <c r="R3" s="131"/>
      <c r="S3" s="5"/>
      <c r="T3" s="5"/>
      <c r="U3" s="5"/>
      <c r="V3" s="5"/>
      <c r="W3" s="5"/>
    </row>
    <row r="4" spans="1:23" s="16" customFormat="1" ht="20.100000000000001" customHeight="1" x14ac:dyDescent="0.2">
      <c r="A4" s="134"/>
      <c r="B4" s="189" t="s">
        <v>2</v>
      </c>
      <c r="C4" s="176"/>
      <c r="D4" s="177"/>
      <c r="E4" s="124"/>
      <c r="F4" s="125"/>
      <c r="G4" s="123"/>
      <c r="H4" s="124"/>
      <c r="I4" s="126"/>
      <c r="J4" s="177"/>
      <c r="K4" s="124"/>
      <c r="L4" s="125"/>
      <c r="M4" s="128"/>
      <c r="N4" s="127"/>
      <c r="O4" s="130">
        <f>SUM(G4:L4)*550</f>
        <v>0</v>
      </c>
      <c r="P4" s="129">
        <f>SUM(M4)*200</f>
        <v>0</v>
      </c>
      <c r="Q4" s="211">
        <f t="shared" ref="Q4:Q35" si="0">SUM(O4:P4)</f>
        <v>0</v>
      </c>
      <c r="R4" s="131"/>
    </row>
    <row r="5" spans="1:23" s="16" customFormat="1" ht="20.100000000000001" customHeight="1" x14ac:dyDescent="0.2">
      <c r="A5" s="400">
        <v>1</v>
      </c>
      <c r="B5" s="401" t="s">
        <v>52</v>
      </c>
      <c r="C5" s="402" t="s">
        <v>417</v>
      </c>
      <c r="D5" s="403"/>
      <c r="E5" s="404"/>
      <c r="F5" s="405"/>
      <c r="G5" s="406"/>
      <c r="H5" s="404"/>
      <c r="I5" s="407"/>
      <c r="J5" s="403"/>
      <c r="K5" s="404"/>
      <c r="L5" s="405"/>
      <c r="M5" s="402"/>
      <c r="N5" s="408"/>
      <c r="O5" s="409">
        <f t="shared" ref="O5:O62" si="1">SUM(G5:L5)*550</f>
        <v>0</v>
      </c>
      <c r="P5" s="410">
        <f t="shared" ref="P5:P62" si="2">SUM(M5)*200</f>
        <v>0</v>
      </c>
      <c r="Q5" s="411">
        <f t="shared" si="0"/>
        <v>0</v>
      </c>
      <c r="R5" s="355"/>
    </row>
    <row r="6" spans="1:23" s="16" customFormat="1" ht="20.100000000000001" customHeight="1" x14ac:dyDescent="0.2">
      <c r="A6" s="356">
        <v>2</v>
      </c>
      <c r="B6" s="330" t="s">
        <v>52</v>
      </c>
      <c r="C6" s="331" t="s">
        <v>418</v>
      </c>
      <c r="D6" s="332"/>
      <c r="E6" s="333">
        <v>1</v>
      </c>
      <c r="F6" s="334"/>
      <c r="G6" s="335"/>
      <c r="H6" s="333">
        <v>7</v>
      </c>
      <c r="I6" s="336"/>
      <c r="J6" s="332"/>
      <c r="K6" s="333"/>
      <c r="L6" s="334"/>
      <c r="M6" s="337">
        <v>7</v>
      </c>
      <c r="N6" s="357" t="s">
        <v>468</v>
      </c>
      <c r="O6" s="358">
        <f t="shared" si="1"/>
        <v>3850</v>
      </c>
      <c r="P6" s="353">
        <f t="shared" si="2"/>
        <v>1400</v>
      </c>
      <c r="Q6" s="354">
        <f t="shared" si="0"/>
        <v>5250</v>
      </c>
      <c r="R6" s="355"/>
    </row>
    <row r="7" spans="1:23" s="16" customFormat="1" ht="20.100000000000001" customHeight="1" x14ac:dyDescent="0.2">
      <c r="A7" s="400">
        <v>3</v>
      </c>
      <c r="B7" s="401" t="s">
        <v>52</v>
      </c>
      <c r="C7" s="402" t="s">
        <v>419</v>
      </c>
      <c r="D7" s="403"/>
      <c r="E7" s="404"/>
      <c r="F7" s="405"/>
      <c r="G7" s="406"/>
      <c r="H7" s="404"/>
      <c r="I7" s="407"/>
      <c r="J7" s="403"/>
      <c r="K7" s="404"/>
      <c r="L7" s="405"/>
      <c r="M7" s="402"/>
      <c r="N7" s="408"/>
      <c r="O7" s="409">
        <f t="shared" si="1"/>
        <v>0</v>
      </c>
      <c r="P7" s="410">
        <f t="shared" si="2"/>
        <v>0</v>
      </c>
      <c r="Q7" s="411">
        <f t="shared" si="0"/>
        <v>0</v>
      </c>
      <c r="R7" s="355"/>
    </row>
    <row r="8" spans="1:23" s="81" customFormat="1" ht="20.100000000000001" customHeight="1" x14ac:dyDescent="0.2">
      <c r="A8" s="356">
        <v>4</v>
      </c>
      <c r="B8" s="330" t="s">
        <v>52</v>
      </c>
      <c r="C8" s="331" t="s">
        <v>420</v>
      </c>
      <c r="D8" s="332"/>
      <c r="E8" s="333">
        <v>1</v>
      </c>
      <c r="F8" s="334"/>
      <c r="G8" s="335"/>
      <c r="H8" s="333">
        <v>6</v>
      </c>
      <c r="I8" s="336"/>
      <c r="J8" s="332"/>
      <c r="K8" s="333">
        <v>2</v>
      </c>
      <c r="L8" s="334"/>
      <c r="M8" s="337">
        <v>10</v>
      </c>
      <c r="N8" s="357" t="s">
        <v>468</v>
      </c>
      <c r="O8" s="358">
        <f t="shared" si="1"/>
        <v>4400</v>
      </c>
      <c r="P8" s="353">
        <f t="shared" si="2"/>
        <v>2000</v>
      </c>
      <c r="Q8" s="354">
        <f t="shared" si="0"/>
        <v>6400</v>
      </c>
      <c r="R8" s="355">
        <f>SUM(Q5:Q8)</f>
        <v>11650</v>
      </c>
    </row>
    <row r="9" spans="1:23" s="81" customFormat="1" ht="20.100000000000001" customHeight="1" x14ac:dyDescent="0.2">
      <c r="A9" s="181">
        <v>5</v>
      </c>
      <c r="B9" s="191" t="s">
        <v>371</v>
      </c>
      <c r="C9" s="143" t="s">
        <v>404</v>
      </c>
      <c r="D9" s="120"/>
      <c r="E9" s="121">
        <v>1</v>
      </c>
      <c r="F9" s="122"/>
      <c r="G9" s="140"/>
      <c r="H9" s="121">
        <v>4</v>
      </c>
      <c r="I9" s="141"/>
      <c r="J9" s="120"/>
      <c r="K9" s="121"/>
      <c r="L9" s="122"/>
      <c r="M9" s="143">
        <v>2</v>
      </c>
      <c r="N9" s="142" t="s">
        <v>468</v>
      </c>
      <c r="O9" s="209">
        <f t="shared" si="1"/>
        <v>2200</v>
      </c>
      <c r="P9" s="215">
        <f t="shared" si="2"/>
        <v>400</v>
      </c>
      <c r="Q9" s="212">
        <f t="shared" si="0"/>
        <v>2600</v>
      </c>
      <c r="R9" s="355">
        <f>Q9</f>
        <v>2600</v>
      </c>
    </row>
    <row r="10" spans="1:23" s="131" customFormat="1" ht="20.100000000000001" customHeight="1" x14ac:dyDescent="0.2">
      <c r="A10" s="356">
        <v>6</v>
      </c>
      <c r="B10" s="330" t="s">
        <v>377</v>
      </c>
      <c r="C10" s="331" t="s">
        <v>413</v>
      </c>
      <c r="D10" s="332"/>
      <c r="E10" s="333">
        <v>1</v>
      </c>
      <c r="F10" s="334"/>
      <c r="G10" s="335"/>
      <c r="H10" s="333">
        <v>6</v>
      </c>
      <c r="I10" s="336"/>
      <c r="J10" s="332"/>
      <c r="K10" s="333"/>
      <c r="L10" s="334"/>
      <c r="M10" s="337">
        <v>6</v>
      </c>
      <c r="N10" s="357" t="s">
        <v>468</v>
      </c>
      <c r="O10" s="358">
        <f t="shared" si="1"/>
        <v>3300</v>
      </c>
      <c r="P10" s="353">
        <f t="shared" si="2"/>
        <v>1200</v>
      </c>
      <c r="Q10" s="354">
        <f t="shared" si="0"/>
        <v>4500</v>
      </c>
      <c r="R10" s="355">
        <f>Q10</f>
        <v>4500</v>
      </c>
    </row>
    <row r="11" spans="1:23" s="131" customFormat="1" ht="20.100000000000001" customHeight="1" x14ac:dyDescent="0.2">
      <c r="A11" s="181">
        <v>7</v>
      </c>
      <c r="B11" s="190" t="s">
        <v>368</v>
      </c>
      <c r="C11" s="195" t="s">
        <v>398</v>
      </c>
      <c r="D11" s="120"/>
      <c r="E11" s="121"/>
      <c r="F11" s="122">
        <v>1</v>
      </c>
      <c r="G11" s="140"/>
      <c r="H11" s="121"/>
      <c r="I11" s="141">
        <v>3</v>
      </c>
      <c r="J11" s="120"/>
      <c r="K11" s="121"/>
      <c r="L11" s="122"/>
      <c r="M11" s="143">
        <v>7</v>
      </c>
      <c r="N11" s="142" t="s">
        <v>468</v>
      </c>
      <c r="O11" s="209">
        <f t="shared" si="1"/>
        <v>1650</v>
      </c>
      <c r="P11" s="215">
        <f t="shared" si="2"/>
        <v>1400</v>
      </c>
      <c r="Q11" s="212">
        <f t="shared" si="0"/>
        <v>3050</v>
      </c>
      <c r="R11" s="355">
        <f>Q11</f>
        <v>3050</v>
      </c>
    </row>
    <row r="12" spans="1:23" s="131" customFormat="1" ht="20.100000000000001" customHeight="1" x14ac:dyDescent="0.2">
      <c r="A12" s="356">
        <v>8</v>
      </c>
      <c r="B12" s="330" t="s">
        <v>364</v>
      </c>
      <c r="C12" s="331" t="s">
        <v>390</v>
      </c>
      <c r="D12" s="332"/>
      <c r="E12" s="333">
        <v>1</v>
      </c>
      <c r="F12" s="334"/>
      <c r="G12" s="335"/>
      <c r="H12" s="333">
        <v>6</v>
      </c>
      <c r="I12" s="336"/>
      <c r="J12" s="332"/>
      <c r="K12" s="333"/>
      <c r="L12" s="334"/>
      <c r="M12" s="337">
        <v>6</v>
      </c>
      <c r="N12" s="357" t="s">
        <v>468</v>
      </c>
      <c r="O12" s="358">
        <f t="shared" si="1"/>
        <v>3300</v>
      </c>
      <c r="P12" s="353">
        <f t="shared" si="2"/>
        <v>1200</v>
      </c>
      <c r="Q12" s="354">
        <f t="shared" si="0"/>
        <v>4500</v>
      </c>
      <c r="R12" s="355">
        <f>Q12</f>
        <v>4500</v>
      </c>
    </row>
    <row r="13" spans="1:23" s="131" customFormat="1" ht="20.100000000000001" customHeight="1" x14ac:dyDescent="0.2">
      <c r="A13" s="181">
        <v>9</v>
      </c>
      <c r="B13" s="190" t="s">
        <v>374</v>
      </c>
      <c r="C13" s="195" t="s">
        <v>408</v>
      </c>
      <c r="D13" s="120"/>
      <c r="E13" s="121">
        <v>1</v>
      </c>
      <c r="F13" s="122"/>
      <c r="G13" s="140"/>
      <c r="H13" s="121">
        <v>6</v>
      </c>
      <c r="I13" s="141"/>
      <c r="J13" s="120"/>
      <c r="K13" s="121">
        <v>3</v>
      </c>
      <c r="L13" s="122"/>
      <c r="M13" s="143">
        <v>9</v>
      </c>
      <c r="N13" s="142" t="s">
        <v>468</v>
      </c>
      <c r="O13" s="209">
        <f t="shared" si="1"/>
        <v>4950</v>
      </c>
      <c r="P13" s="215">
        <f t="shared" si="2"/>
        <v>1800</v>
      </c>
      <c r="Q13" s="212">
        <f t="shared" si="0"/>
        <v>6750</v>
      </c>
      <c r="R13" s="355">
        <f>Q13</f>
        <v>6750</v>
      </c>
    </row>
    <row r="14" spans="1:23" s="81" customFormat="1" ht="20.100000000000001" customHeight="1" x14ac:dyDescent="0.2">
      <c r="A14" s="400">
        <v>10</v>
      </c>
      <c r="B14" s="401" t="s">
        <v>375</v>
      </c>
      <c r="C14" s="402" t="s">
        <v>411</v>
      </c>
      <c r="D14" s="403"/>
      <c r="E14" s="404"/>
      <c r="F14" s="405"/>
      <c r="G14" s="406"/>
      <c r="H14" s="404"/>
      <c r="I14" s="407"/>
      <c r="J14" s="403"/>
      <c r="K14" s="404"/>
      <c r="L14" s="405"/>
      <c r="M14" s="402"/>
      <c r="N14" s="408"/>
      <c r="O14" s="409">
        <f t="shared" si="1"/>
        <v>0</v>
      </c>
      <c r="P14" s="410">
        <f t="shared" si="2"/>
        <v>0</v>
      </c>
      <c r="Q14" s="411">
        <f t="shared" si="0"/>
        <v>0</v>
      </c>
      <c r="R14" s="412"/>
    </row>
    <row r="15" spans="1:23" s="16" customFormat="1" ht="20.100000000000001" customHeight="1" x14ac:dyDescent="0.2">
      <c r="A15" s="356">
        <v>11</v>
      </c>
      <c r="B15" s="330" t="s">
        <v>376</v>
      </c>
      <c r="C15" s="331" t="s">
        <v>412</v>
      </c>
      <c r="D15" s="332"/>
      <c r="E15" s="333">
        <v>1</v>
      </c>
      <c r="F15" s="334"/>
      <c r="G15" s="335"/>
      <c r="H15" s="333">
        <v>8</v>
      </c>
      <c r="I15" s="336"/>
      <c r="J15" s="332"/>
      <c r="K15" s="333">
        <v>1</v>
      </c>
      <c r="L15" s="334"/>
      <c r="M15" s="337">
        <v>9</v>
      </c>
      <c r="N15" s="357" t="s">
        <v>468</v>
      </c>
      <c r="O15" s="358">
        <f t="shared" si="1"/>
        <v>4950</v>
      </c>
      <c r="P15" s="353">
        <f t="shared" si="2"/>
        <v>1800</v>
      </c>
      <c r="Q15" s="354">
        <f t="shared" si="0"/>
        <v>6750</v>
      </c>
      <c r="R15" s="355">
        <f>SUM(Q14:Q15)</f>
        <v>6750</v>
      </c>
    </row>
    <row r="16" spans="1:23" s="131" customFormat="1" ht="20.100000000000001" customHeight="1" x14ac:dyDescent="0.2">
      <c r="A16" s="181">
        <v>12</v>
      </c>
      <c r="B16" s="190" t="s">
        <v>433</v>
      </c>
      <c r="C16" s="195" t="s">
        <v>422</v>
      </c>
      <c r="D16" s="120"/>
      <c r="E16" s="121"/>
      <c r="F16" s="122">
        <v>1</v>
      </c>
      <c r="G16" s="140"/>
      <c r="H16" s="121"/>
      <c r="I16" s="141">
        <v>7</v>
      </c>
      <c r="J16" s="120"/>
      <c r="K16" s="121"/>
      <c r="L16" s="122"/>
      <c r="M16" s="143">
        <v>7</v>
      </c>
      <c r="N16" s="142" t="s">
        <v>468</v>
      </c>
      <c r="O16" s="209">
        <f t="shared" si="1"/>
        <v>3850</v>
      </c>
      <c r="P16" s="215">
        <f t="shared" si="2"/>
        <v>1400</v>
      </c>
      <c r="Q16" s="212">
        <f t="shared" si="0"/>
        <v>5250</v>
      </c>
      <c r="R16" s="355"/>
    </row>
    <row r="17" spans="1:18" s="16" customFormat="1" ht="20.100000000000001" customHeight="1" x14ac:dyDescent="0.2">
      <c r="A17" s="181">
        <v>13</v>
      </c>
      <c r="B17" s="190" t="s">
        <v>433</v>
      </c>
      <c r="C17" s="195" t="s">
        <v>429</v>
      </c>
      <c r="D17" s="120"/>
      <c r="E17" s="121"/>
      <c r="F17" s="122">
        <v>1</v>
      </c>
      <c r="G17" s="140"/>
      <c r="H17" s="121"/>
      <c r="I17" s="141">
        <v>7</v>
      </c>
      <c r="J17" s="120"/>
      <c r="K17" s="121"/>
      <c r="L17" s="122"/>
      <c r="M17" s="143">
        <v>7</v>
      </c>
      <c r="N17" s="142" t="s">
        <v>468</v>
      </c>
      <c r="O17" s="209">
        <f t="shared" si="1"/>
        <v>3850</v>
      </c>
      <c r="P17" s="215">
        <f t="shared" si="2"/>
        <v>1400</v>
      </c>
      <c r="Q17" s="212">
        <f t="shared" si="0"/>
        <v>5250</v>
      </c>
      <c r="R17" s="355">
        <f>SUM(Q16:Q17)</f>
        <v>10500</v>
      </c>
    </row>
    <row r="18" spans="1:18" s="131" customFormat="1" ht="20.100000000000001" customHeight="1" x14ac:dyDescent="0.2">
      <c r="A18" s="356">
        <v>14</v>
      </c>
      <c r="B18" s="330" t="s">
        <v>363</v>
      </c>
      <c r="C18" s="331" t="s">
        <v>389</v>
      </c>
      <c r="D18" s="332"/>
      <c r="E18" s="333"/>
      <c r="F18" s="334">
        <v>1</v>
      </c>
      <c r="G18" s="335"/>
      <c r="H18" s="333"/>
      <c r="I18" s="336">
        <v>10</v>
      </c>
      <c r="J18" s="332"/>
      <c r="K18" s="333"/>
      <c r="L18" s="334"/>
      <c r="M18" s="337">
        <v>2</v>
      </c>
      <c r="N18" s="357" t="s">
        <v>468</v>
      </c>
      <c r="O18" s="358">
        <f t="shared" si="1"/>
        <v>5500</v>
      </c>
      <c r="P18" s="353">
        <f t="shared" ref="P18" si="3">SUM(M18)*200</f>
        <v>400</v>
      </c>
      <c r="Q18" s="354">
        <f t="shared" si="0"/>
        <v>5900</v>
      </c>
      <c r="R18" s="355"/>
    </row>
    <row r="19" spans="1:18" s="131" customFormat="1" ht="20.100000000000001" customHeight="1" x14ac:dyDescent="0.2">
      <c r="A19" s="356">
        <v>15</v>
      </c>
      <c r="B19" s="330" t="s">
        <v>363</v>
      </c>
      <c r="C19" s="331" t="s">
        <v>391</v>
      </c>
      <c r="D19" s="332"/>
      <c r="E19" s="333"/>
      <c r="F19" s="334">
        <v>1</v>
      </c>
      <c r="G19" s="335"/>
      <c r="H19" s="333"/>
      <c r="I19" s="336">
        <v>10</v>
      </c>
      <c r="J19" s="332"/>
      <c r="K19" s="333"/>
      <c r="L19" s="334">
        <v>1</v>
      </c>
      <c r="M19" s="337">
        <v>3</v>
      </c>
      <c r="N19" s="357" t="s">
        <v>468</v>
      </c>
      <c r="O19" s="358">
        <f t="shared" si="1"/>
        <v>6050</v>
      </c>
      <c r="P19" s="353">
        <f t="shared" si="2"/>
        <v>600</v>
      </c>
      <c r="Q19" s="354">
        <f t="shared" si="0"/>
        <v>6650</v>
      </c>
      <c r="R19" s="355">
        <f>SUM(Q18:Q19)</f>
        <v>12550</v>
      </c>
    </row>
    <row r="20" spans="1:18" s="16" customFormat="1" ht="20.100000000000001" customHeight="1" x14ac:dyDescent="0.2">
      <c r="A20" s="181">
        <v>16</v>
      </c>
      <c r="B20" s="191" t="s">
        <v>369</v>
      </c>
      <c r="C20" s="196" t="s">
        <v>399</v>
      </c>
      <c r="D20" s="120">
        <v>1</v>
      </c>
      <c r="E20" s="121"/>
      <c r="F20" s="122"/>
      <c r="G20" s="140">
        <v>10</v>
      </c>
      <c r="H20" s="121"/>
      <c r="I20" s="141"/>
      <c r="J20" s="120">
        <v>2</v>
      </c>
      <c r="K20" s="121"/>
      <c r="L20" s="122"/>
      <c r="M20" s="143">
        <v>12</v>
      </c>
      <c r="N20" s="142" t="s">
        <v>468</v>
      </c>
      <c r="O20" s="209">
        <f t="shared" si="1"/>
        <v>6600</v>
      </c>
      <c r="P20" s="215">
        <f t="shared" si="2"/>
        <v>2400</v>
      </c>
      <c r="Q20" s="212">
        <f t="shared" si="0"/>
        <v>9000</v>
      </c>
      <c r="R20" s="355">
        <f>Q20</f>
        <v>9000</v>
      </c>
    </row>
    <row r="21" spans="1:18" s="16" customFormat="1" ht="20.100000000000001" customHeight="1" x14ac:dyDescent="0.2">
      <c r="A21" s="356">
        <v>17</v>
      </c>
      <c r="B21" s="330" t="s">
        <v>365</v>
      </c>
      <c r="C21" s="331" t="s">
        <v>394</v>
      </c>
      <c r="D21" s="332">
        <v>1</v>
      </c>
      <c r="E21" s="333"/>
      <c r="F21" s="334"/>
      <c r="G21" s="335">
        <v>8</v>
      </c>
      <c r="H21" s="333"/>
      <c r="I21" s="336"/>
      <c r="J21" s="332">
        <v>2</v>
      </c>
      <c r="K21" s="333"/>
      <c r="L21" s="334"/>
      <c r="M21" s="337">
        <v>10</v>
      </c>
      <c r="N21" s="357" t="s">
        <v>468</v>
      </c>
      <c r="O21" s="358">
        <f t="shared" si="1"/>
        <v>5500</v>
      </c>
      <c r="P21" s="353">
        <f t="shared" si="2"/>
        <v>2000</v>
      </c>
      <c r="Q21" s="354">
        <f t="shared" si="0"/>
        <v>7500</v>
      </c>
      <c r="R21" s="355">
        <f>Q21</f>
        <v>7500</v>
      </c>
    </row>
    <row r="22" spans="1:18" s="131" customFormat="1" ht="20.100000000000001" customHeight="1" x14ac:dyDescent="0.2">
      <c r="A22" s="181">
        <v>18</v>
      </c>
      <c r="B22" s="190" t="s">
        <v>359</v>
      </c>
      <c r="C22" s="195" t="s">
        <v>383</v>
      </c>
      <c r="D22" s="120"/>
      <c r="E22" s="121">
        <v>1</v>
      </c>
      <c r="F22" s="122"/>
      <c r="G22" s="140"/>
      <c r="H22" s="121">
        <v>10</v>
      </c>
      <c r="I22" s="141"/>
      <c r="J22" s="120"/>
      <c r="K22" s="121"/>
      <c r="L22" s="122"/>
      <c r="M22" s="143">
        <v>10</v>
      </c>
      <c r="N22" s="142" t="s">
        <v>468</v>
      </c>
      <c r="O22" s="209">
        <f t="shared" si="1"/>
        <v>5500</v>
      </c>
      <c r="P22" s="215">
        <f t="shared" si="2"/>
        <v>2000</v>
      </c>
      <c r="Q22" s="212">
        <f t="shared" si="0"/>
        <v>7500</v>
      </c>
      <c r="R22" s="355">
        <f>Q22</f>
        <v>7500</v>
      </c>
    </row>
    <row r="23" spans="1:18" s="16" customFormat="1" ht="20.100000000000001" customHeight="1" x14ac:dyDescent="0.2">
      <c r="A23" s="356">
        <v>19</v>
      </c>
      <c r="B23" s="330" t="s">
        <v>434</v>
      </c>
      <c r="C23" s="331" t="s">
        <v>424</v>
      </c>
      <c r="D23" s="332"/>
      <c r="E23" s="333">
        <v>1</v>
      </c>
      <c r="F23" s="334"/>
      <c r="G23" s="335"/>
      <c r="H23" s="333">
        <v>6</v>
      </c>
      <c r="I23" s="336"/>
      <c r="J23" s="332"/>
      <c r="K23" s="333">
        <v>3</v>
      </c>
      <c r="L23" s="334"/>
      <c r="M23" s="337">
        <v>6</v>
      </c>
      <c r="N23" s="357" t="s">
        <v>468</v>
      </c>
      <c r="O23" s="358">
        <f t="shared" si="1"/>
        <v>4950</v>
      </c>
      <c r="P23" s="353">
        <f t="shared" si="2"/>
        <v>1200</v>
      </c>
      <c r="Q23" s="354">
        <f t="shared" si="0"/>
        <v>6150</v>
      </c>
      <c r="R23" s="355">
        <f>Q23</f>
        <v>6150</v>
      </c>
    </row>
    <row r="24" spans="1:18" s="131" customFormat="1" ht="20.100000000000001" customHeight="1" x14ac:dyDescent="0.2">
      <c r="A24" s="181">
        <v>20</v>
      </c>
      <c r="B24" s="190" t="s">
        <v>435</v>
      </c>
      <c r="C24" s="195" t="s">
        <v>425</v>
      </c>
      <c r="D24" s="120"/>
      <c r="E24" s="121"/>
      <c r="F24" s="122">
        <v>1</v>
      </c>
      <c r="G24" s="140">
        <v>4</v>
      </c>
      <c r="H24" s="121">
        <v>4</v>
      </c>
      <c r="I24" s="141">
        <v>4</v>
      </c>
      <c r="J24" s="120"/>
      <c r="K24" s="121"/>
      <c r="L24" s="122"/>
      <c r="M24" s="143">
        <v>4</v>
      </c>
      <c r="N24" s="142" t="s">
        <v>468</v>
      </c>
      <c r="O24" s="209">
        <f t="shared" si="1"/>
        <v>6600</v>
      </c>
      <c r="P24" s="215">
        <f t="shared" si="2"/>
        <v>800</v>
      </c>
      <c r="Q24" s="212">
        <f t="shared" si="0"/>
        <v>7400</v>
      </c>
      <c r="R24" s="355">
        <f>Q24</f>
        <v>7400</v>
      </c>
    </row>
    <row r="25" spans="1:18" s="16" customFormat="1" ht="20.100000000000001" customHeight="1" x14ac:dyDescent="0.2">
      <c r="A25" s="356">
        <v>21</v>
      </c>
      <c r="B25" s="345" t="s">
        <v>436</v>
      </c>
      <c r="C25" s="337" t="s">
        <v>407</v>
      </c>
      <c r="D25" s="332"/>
      <c r="E25" s="333">
        <v>1</v>
      </c>
      <c r="F25" s="334"/>
      <c r="G25" s="335"/>
      <c r="H25" s="333">
        <v>6</v>
      </c>
      <c r="I25" s="336"/>
      <c r="J25" s="332"/>
      <c r="K25" s="333"/>
      <c r="L25" s="334"/>
      <c r="M25" s="337">
        <v>6</v>
      </c>
      <c r="N25" s="357" t="s">
        <v>468</v>
      </c>
      <c r="O25" s="358">
        <f t="shared" si="1"/>
        <v>3300</v>
      </c>
      <c r="P25" s="353">
        <f t="shared" si="2"/>
        <v>1200</v>
      </c>
      <c r="Q25" s="354">
        <f t="shared" si="0"/>
        <v>4500</v>
      </c>
      <c r="R25" s="355"/>
    </row>
    <row r="26" spans="1:18" s="131" customFormat="1" ht="20.100000000000001" customHeight="1" x14ac:dyDescent="0.2">
      <c r="A26" s="356">
        <v>22</v>
      </c>
      <c r="B26" s="330" t="s">
        <v>436</v>
      </c>
      <c r="C26" s="331" t="s">
        <v>423</v>
      </c>
      <c r="D26" s="332"/>
      <c r="E26" s="333">
        <v>1</v>
      </c>
      <c r="F26" s="334"/>
      <c r="G26" s="335"/>
      <c r="H26" s="333">
        <v>8</v>
      </c>
      <c r="I26" s="336"/>
      <c r="J26" s="332"/>
      <c r="K26" s="333"/>
      <c r="L26" s="334"/>
      <c r="M26" s="337">
        <v>8</v>
      </c>
      <c r="N26" s="357" t="s">
        <v>468</v>
      </c>
      <c r="O26" s="358">
        <f t="shared" si="1"/>
        <v>4400</v>
      </c>
      <c r="P26" s="353">
        <f t="shared" si="2"/>
        <v>1600</v>
      </c>
      <c r="Q26" s="354">
        <f t="shared" si="0"/>
        <v>6000</v>
      </c>
      <c r="R26" s="355"/>
    </row>
    <row r="27" spans="1:18" s="16" customFormat="1" ht="20.100000000000001" customHeight="1" x14ac:dyDescent="0.2">
      <c r="A27" s="356">
        <v>23</v>
      </c>
      <c r="B27" s="330" t="s">
        <v>436</v>
      </c>
      <c r="C27" s="337" t="s">
        <v>497</v>
      </c>
      <c r="D27" s="332"/>
      <c r="E27" s="333">
        <v>1</v>
      </c>
      <c r="F27" s="334"/>
      <c r="G27" s="335"/>
      <c r="H27" s="333">
        <v>6</v>
      </c>
      <c r="I27" s="336"/>
      <c r="J27" s="332"/>
      <c r="K27" s="333">
        <v>3</v>
      </c>
      <c r="L27" s="334"/>
      <c r="M27" s="337">
        <v>9</v>
      </c>
      <c r="N27" s="357" t="s">
        <v>468</v>
      </c>
      <c r="O27" s="358">
        <f t="shared" si="1"/>
        <v>4950</v>
      </c>
      <c r="P27" s="353">
        <f t="shared" si="2"/>
        <v>1800</v>
      </c>
      <c r="Q27" s="354">
        <f t="shared" si="0"/>
        <v>6750</v>
      </c>
      <c r="R27" s="355">
        <f>SUM(Q25:Q27)</f>
        <v>17250</v>
      </c>
    </row>
    <row r="28" spans="1:18" s="16" customFormat="1" ht="20.100000000000001" customHeight="1" x14ac:dyDescent="0.2">
      <c r="A28" s="181">
        <v>24</v>
      </c>
      <c r="B28" s="191" t="s">
        <v>59</v>
      </c>
      <c r="C28" s="143" t="s">
        <v>401</v>
      </c>
      <c r="D28" s="120"/>
      <c r="E28" s="121">
        <v>1</v>
      </c>
      <c r="F28" s="122"/>
      <c r="G28" s="140"/>
      <c r="H28" s="121">
        <v>8</v>
      </c>
      <c r="I28" s="141"/>
      <c r="J28" s="120"/>
      <c r="K28" s="121">
        <v>2</v>
      </c>
      <c r="L28" s="122"/>
      <c r="M28" s="143">
        <v>10</v>
      </c>
      <c r="N28" s="142" t="s">
        <v>468</v>
      </c>
      <c r="O28" s="209">
        <f t="shared" si="1"/>
        <v>5500</v>
      </c>
      <c r="P28" s="215">
        <f t="shared" si="2"/>
        <v>2000</v>
      </c>
      <c r="Q28" s="212">
        <f t="shared" si="0"/>
        <v>7500</v>
      </c>
      <c r="R28" s="355">
        <f>Q28</f>
        <v>7500</v>
      </c>
    </row>
    <row r="29" spans="1:18" s="16" customFormat="1" ht="20.100000000000001" customHeight="1" x14ac:dyDescent="0.2">
      <c r="A29" s="356">
        <v>25</v>
      </c>
      <c r="B29" s="330" t="s">
        <v>382</v>
      </c>
      <c r="C29" s="331" t="s">
        <v>431</v>
      </c>
      <c r="D29" s="332"/>
      <c r="E29" s="333">
        <v>1</v>
      </c>
      <c r="F29" s="334"/>
      <c r="G29" s="335"/>
      <c r="H29" s="333">
        <v>5</v>
      </c>
      <c r="I29" s="336"/>
      <c r="J29" s="332"/>
      <c r="K29" s="333"/>
      <c r="L29" s="334"/>
      <c r="M29" s="337">
        <v>1</v>
      </c>
      <c r="N29" s="357" t="s">
        <v>468</v>
      </c>
      <c r="O29" s="358">
        <f t="shared" si="1"/>
        <v>2750</v>
      </c>
      <c r="P29" s="353">
        <f t="shared" si="2"/>
        <v>200</v>
      </c>
      <c r="Q29" s="354">
        <f t="shared" si="0"/>
        <v>2950</v>
      </c>
      <c r="R29" s="355"/>
    </row>
    <row r="30" spans="1:18" s="16" customFormat="1" ht="20.100000000000001" customHeight="1" x14ac:dyDescent="0.2">
      <c r="A30" s="356">
        <v>26</v>
      </c>
      <c r="B30" s="330" t="s">
        <v>382</v>
      </c>
      <c r="C30" s="331" t="s">
        <v>432</v>
      </c>
      <c r="D30" s="332"/>
      <c r="E30" s="333">
        <v>1</v>
      </c>
      <c r="F30" s="334"/>
      <c r="G30" s="335"/>
      <c r="H30" s="333">
        <v>5</v>
      </c>
      <c r="I30" s="336"/>
      <c r="J30" s="332"/>
      <c r="K30" s="333"/>
      <c r="L30" s="334"/>
      <c r="M30" s="337"/>
      <c r="N30" s="357" t="s">
        <v>468</v>
      </c>
      <c r="O30" s="358">
        <f t="shared" si="1"/>
        <v>2750</v>
      </c>
      <c r="P30" s="353">
        <f t="shared" si="2"/>
        <v>0</v>
      </c>
      <c r="Q30" s="354">
        <f t="shared" si="0"/>
        <v>2750</v>
      </c>
      <c r="R30" s="355"/>
    </row>
    <row r="31" spans="1:18" s="16" customFormat="1" ht="20.100000000000001" customHeight="1" x14ac:dyDescent="0.2">
      <c r="A31" s="356">
        <v>27</v>
      </c>
      <c r="B31" s="330" t="s">
        <v>382</v>
      </c>
      <c r="C31" s="331" t="s">
        <v>55</v>
      </c>
      <c r="D31" s="332"/>
      <c r="E31" s="333">
        <v>1</v>
      </c>
      <c r="F31" s="334"/>
      <c r="G31" s="335"/>
      <c r="H31" s="333">
        <v>5</v>
      </c>
      <c r="I31" s="336"/>
      <c r="J31" s="332"/>
      <c r="K31" s="333">
        <v>1</v>
      </c>
      <c r="L31" s="334"/>
      <c r="M31" s="337">
        <v>3</v>
      </c>
      <c r="N31" s="357" t="s">
        <v>468</v>
      </c>
      <c r="O31" s="358">
        <f t="shared" si="1"/>
        <v>3300</v>
      </c>
      <c r="P31" s="353">
        <f t="shared" si="2"/>
        <v>600</v>
      </c>
      <c r="Q31" s="354">
        <f t="shared" si="0"/>
        <v>3900</v>
      </c>
      <c r="R31" s="355">
        <f>SUM(Q29:Q31)</f>
        <v>9600</v>
      </c>
    </row>
    <row r="32" spans="1:18" s="16" customFormat="1" ht="20.100000000000001" customHeight="1" x14ac:dyDescent="0.2">
      <c r="A32" s="181">
        <v>28</v>
      </c>
      <c r="B32" s="190" t="s">
        <v>53</v>
      </c>
      <c r="C32" s="195" t="s">
        <v>385</v>
      </c>
      <c r="D32" s="120">
        <v>1</v>
      </c>
      <c r="E32" s="121"/>
      <c r="F32" s="122"/>
      <c r="G32" s="140">
        <v>5</v>
      </c>
      <c r="H32" s="121"/>
      <c r="I32" s="141"/>
      <c r="J32" s="120">
        <v>2</v>
      </c>
      <c r="K32" s="121"/>
      <c r="L32" s="122"/>
      <c r="M32" s="143">
        <v>9</v>
      </c>
      <c r="N32" s="142" t="s">
        <v>468</v>
      </c>
      <c r="O32" s="209">
        <f t="shared" si="1"/>
        <v>3850</v>
      </c>
      <c r="P32" s="215">
        <f t="shared" si="2"/>
        <v>1800</v>
      </c>
      <c r="Q32" s="212">
        <f t="shared" si="0"/>
        <v>5650</v>
      </c>
      <c r="R32" s="355">
        <f>Q32</f>
        <v>5650</v>
      </c>
    </row>
    <row r="33" spans="1:18" s="16" customFormat="1" ht="20.100000000000001" customHeight="1" x14ac:dyDescent="0.2">
      <c r="A33" s="356">
        <v>29</v>
      </c>
      <c r="B33" s="347" t="s">
        <v>372</v>
      </c>
      <c r="C33" s="346" t="s">
        <v>405</v>
      </c>
      <c r="D33" s="332"/>
      <c r="E33" s="333"/>
      <c r="F33" s="334">
        <v>1</v>
      </c>
      <c r="G33" s="335"/>
      <c r="H33" s="333"/>
      <c r="I33" s="336">
        <v>6</v>
      </c>
      <c r="J33" s="332"/>
      <c r="K33" s="333"/>
      <c r="L33" s="334">
        <v>2</v>
      </c>
      <c r="M33" s="337">
        <v>8</v>
      </c>
      <c r="N33" s="357" t="s">
        <v>468</v>
      </c>
      <c r="O33" s="358">
        <f t="shared" si="1"/>
        <v>4400</v>
      </c>
      <c r="P33" s="353">
        <f t="shared" si="2"/>
        <v>1600</v>
      </c>
      <c r="Q33" s="354">
        <f t="shared" si="0"/>
        <v>6000</v>
      </c>
      <c r="R33" s="355">
        <f>Q33</f>
        <v>6000</v>
      </c>
    </row>
    <row r="34" spans="1:18" s="16" customFormat="1" ht="20.100000000000001" customHeight="1" x14ac:dyDescent="0.2">
      <c r="A34" s="181">
        <v>30</v>
      </c>
      <c r="B34" s="190" t="s">
        <v>366</v>
      </c>
      <c r="C34" s="195" t="s">
        <v>395</v>
      </c>
      <c r="D34" s="120"/>
      <c r="E34" s="121">
        <v>1</v>
      </c>
      <c r="F34" s="122"/>
      <c r="G34" s="140"/>
      <c r="H34" s="121">
        <v>3</v>
      </c>
      <c r="I34" s="141"/>
      <c r="J34" s="120"/>
      <c r="K34" s="121"/>
      <c r="L34" s="122"/>
      <c r="M34" s="143">
        <v>5</v>
      </c>
      <c r="N34" s="142" t="s">
        <v>468</v>
      </c>
      <c r="O34" s="209">
        <f t="shared" si="1"/>
        <v>1650</v>
      </c>
      <c r="P34" s="215">
        <f t="shared" si="2"/>
        <v>1000</v>
      </c>
      <c r="Q34" s="212">
        <f t="shared" si="0"/>
        <v>2650</v>
      </c>
      <c r="R34" s="355"/>
    </row>
    <row r="35" spans="1:18" s="16" customFormat="1" ht="20.100000000000001" customHeight="1" x14ac:dyDescent="0.2">
      <c r="A35" s="181">
        <v>31</v>
      </c>
      <c r="B35" s="191" t="s">
        <v>366</v>
      </c>
      <c r="C35" s="143" t="s">
        <v>402</v>
      </c>
      <c r="D35" s="120"/>
      <c r="E35" s="121">
        <v>1</v>
      </c>
      <c r="F35" s="122"/>
      <c r="G35" s="140"/>
      <c r="H35" s="121">
        <v>3</v>
      </c>
      <c r="I35" s="141"/>
      <c r="J35" s="120"/>
      <c r="K35" s="121">
        <v>2</v>
      </c>
      <c r="L35" s="122"/>
      <c r="M35" s="143">
        <v>6</v>
      </c>
      <c r="N35" s="142" t="s">
        <v>468</v>
      </c>
      <c r="O35" s="209">
        <f t="shared" si="1"/>
        <v>2750</v>
      </c>
      <c r="P35" s="215">
        <f t="shared" si="2"/>
        <v>1200</v>
      </c>
      <c r="Q35" s="212">
        <f t="shared" si="0"/>
        <v>3950</v>
      </c>
      <c r="R35" s="355">
        <f>SUM(Q34:Q35)</f>
        <v>6600</v>
      </c>
    </row>
    <row r="36" spans="1:18" s="16" customFormat="1" ht="20.100000000000001" customHeight="1" x14ac:dyDescent="0.2">
      <c r="A36" s="356">
        <v>32</v>
      </c>
      <c r="B36" s="330" t="s">
        <v>360</v>
      </c>
      <c r="C36" s="331" t="s">
        <v>384</v>
      </c>
      <c r="D36" s="332">
        <v>1</v>
      </c>
      <c r="E36" s="333"/>
      <c r="F36" s="334"/>
      <c r="G36" s="335">
        <v>7</v>
      </c>
      <c r="H36" s="333"/>
      <c r="I36" s="336"/>
      <c r="J36" s="332"/>
      <c r="K36" s="333"/>
      <c r="L36" s="334"/>
      <c r="M36" s="337">
        <v>7</v>
      </c>
      <c r="N36" s="357" t="s">
        <v>468</v>
      </c>
      <c r="O36" s="358">
        <f t="shared" si="1"/>
        <v>3850</v>
      </c>
      <c r="P36" s="353">
        <f t="shared" si="2"/>
        <v>1400</v>
      </c>
      <c r="Q36" s="354">
        <f t="shared" ref="Q36:Q59" si="4">SUM(O36:P36)</f>
        <v>5250</v>
      </c>
      <c r="R36" s="355"/>
    </row>
    <row r="37" spans="1:18" s="16" customFormat="1" ht="20.100000000000001" customHeight="1" x14ac:dyDescent="0.2">
      <c r="A37" s="356">
        <v>33</v>
      </c>
      <c r="B37" s="330" t="s">
        <v>360</v>
      </c>
      <c r="C37" s="331" t="s">
        <v>386</v>
      </c>
      <c r="D37" s="332">
        <v>1</v>
      </c>
      <c r="E37" s="333"/>
      <c r="F37" s="334"/>
      <c r="G37" s="335">
        <v>6</v>
      </c>
      <c r="H37" s="333"/>
      <c r="I37" s="336"/>
      <c r="J37" s="332"/>
      <c r="K37" s="333"/>
      <c r="L37" s="334"/>
      <c r="M37" s="337">
        <v>6</v>
      </c>
      <c r="N37" s="357" t="s">
        <v>468</v>
      </c>
      <c r="O37" s="358">
        <f t="shared" si="1"/>
        <v>3300</v>
      </c>
      <c r="P37" s="353">
        <f t="shared" si="2"/>
        <v>1200</v>
      </c>
      <c r="Q37" s="354">
        <f t="shared" si="4"/>
        <v>4500</v>
      </c>
      <c r="R37" s="355"/>
    </row>
    <row r="38" spans="1:18" s="16" customFormat="1" ht="20.100000000000001" customHeight="1" x14ac:dyDescent="0.2">
      <c r="A38" s="356">
        <v>34</v>
      </c>
      <c r="B38" s="330" t="s">
        <v>360</v>
      </c>
      <c r="C38" s="331" t="s">
        <v>387</v>
      </c>
      <c r="D38" s="332">
        <v>1</v>
      </c>
      <c r="E38" s="333"/>
      <c r="F38" s="334"/>
      <c r="G38" s="335">
        <v>8</v>
      </c>
      <c r="H38" s="333"/>
      <c r="I38" s="336"/>
      <c r="J38" s="332">
        <v>3</v>
      </c>
      <c r="K38" s="333"/>
      <c r="L38" s="334"/>
      <c r="M38" s="337">
        <v>11</v>
      </c>
      <c r="N38" s="357" t="s">
        <v>468</v>
      </c>
      <c r="O38" s="358">
        <f t="shared" si="1"/>
        <v>6050</v>
      </c>
      <c r="P38" s="353">
        <f t="shared" si="2"/>
        <v>2200</v>
      </c>
      <c r="Q38" s="354">
        <f t="shared" si="4"/>
        <v>8250</v>
      </c>
      <c r="R38" s="355">
        <f>SUM(Q36:Q38)</f>
        <v>18000</v>
      </c>
    </row>
    <row r="39" spans="1:18" s="16" customFormat="1" ht="20.100000000000001" customHeight="1" x14ac:dyDescent="0.2">
      <c r="A39" s="181">
        <v>35</v>
      </c>
      <c r="B39" s="190" t="s">
        <v>361</v>
      </c>
      <c r="C39" s="195" t="s">
        <v>117</v>
      </c>
      <c r="D39" s="120">
        <v>1</v>
      </c>
      <c r="E39" s="121"/>
      <c r="F39" s="122"/>
      <c r="G39" s="140">
        <v>9</v>
      </c>
      <c r="H39" s="121"/>
      <c r="I39" s="141"/>
      <c r="J39" s="120"/>
      <c r="K39" s="121"/>
      <c r="L39" s="122"/>
      <c r="M39" s="143">
        <v>6</v>
      </c>
      <c r="N39" s="142" t="s">
        <v>468</v>
      </c>
      <c r="O39" s="209">
        <f t="shared" si="1"/>
        <v>4950</v>
      </c>
      <c r="P39" s="215">
        <f t="shared" si="2"/>
        <v>1200</v>
      </c>
      <c r="Q39" s="212">
        <f t="shared" si="4"/>
        <v>6150</v>
      </c>
      <c r="R39" s="355"/>
    </row>
    <row r="40" spans="1:18" s="16" customFormat="1" ht="20.100000000000001" customHeight="1" x14ac:dyDescent="0.2">
      <c r="A40" s="181">
        <v>36</v>
      </c>
      <c r="B40" s="190" t="s">
        <v>361</v>
      </c>
      <c r="C40" s="195" t="s">
        <v>392</v>
      </c>
      <c r="D40" s="120">
        <v>1</v>
      </c>
      <c r="E40" s="121"/>
      <c r="F40" s="122"/>
      <c r="G40" s="140">
        <v>6</v>
      </c>
      <c r="H40" s="121"/>
      <c r="I40" s="141"/>
      <c r="J40" s="120"/>
      <c r="K40" s="121"/>
      <c r="L40" s="122"/>
      <c r="M40" s="143">
        <v>3</v>
      </c>
      <c r="N40" s="142" t="s">
        <v>468</v>
      </c>
      <c r="O40" s="209">
        <f t="shared" si="1"/>
        <v>3300</v>
      </c>
      <c r="P40" s="215">
        <f t="shared" si="2"/>
        <v>600</v>
      </c>
      <c r="Q40" s="212">
        <f t="shared" si="4"/>
        <v>3900</v>
      </c>
      <c r="R40" s="355">
        <f>SUM(Q39:Q40)</f>
        <v>10050</v>
      </c>
    </row>
    <row r="41" spans="1:18" s="16" customFormat="1" ht="20.100000000000001" customHeight="1" x14ac:dyDescent="0.2">
      <c r="A41" s="356">
        <v>37</v>
      </c>
      <c r="B41" s="330" t="s">
        <v>290</v>
      </c>
      <c r="C41" s="331" t="s">
        <v>327</v>
      </c>
      <c r="D41" s="332"/>
      <c r="E41" s="333"/>
      <c r="F41" s="334">
        <v>1</v>
      </c>
      <c r="G41" s="335"/>
      <c r="H41" s="333"/>
      <c r="I41" s="336">
        <v>10</v>
      </c>
      <c r="J41" s="332"/>
      <c r="K41" s="333"/>
      <c r="L41" s="334"/>
      <c r="M41" s="337">
        <v>14</v>
      </c>
      <c r="N41" s="357" t="s">
        <v>468</v>
      </c>
      <c r="O41" s="358">
        <f t="shared" si="1"/>
        <v>5500</v>
      </c>
      <c r="P41" s="353">
        <f t="shared" si="2"/>
        <v>2800</v>
      </c>
      <c r="Q41" s="354">
        <f t="shared" si="4"/>
        <v>8300</v>
      </c>
      <c r="R41" s="349">
        <f t="shared" ref="R41" si="5">Q41</f>
        <v>8300</v>
      </c>
    </row>
    <row r="42" spans="1:18" s="16" customFormat="1" ht="20.100000000000001" customHeight="1" x14ac:dyDescent="0.2">
      <c r="A42" s="356">
        <v>38</v>
      </c>
      <c r="B42" s="347" t="s">
        <v>373</v>
      </c>
      <c r="C42" s="331" t="s">
        <v>410</v>
      </c>
      <c r="D42" s="332"/>
      <c r="E42" s="333">
        <v>1</v>
      </c>
      <c r="F42" s="334"/>
      <c r="G42" s="335"/>
      <c r="H42" s="333">
        <v>9</v>
      </c>
      <c r="I42" s="336"/>
      <c r="J42" s="332"/>
      <c r="K42" s="333"/>
      <c r="L42" s="334"/>
      <c r="M42" s="337">
        <v>9</v>
      </c>
      <c r="N42" s="357" t="s">
        <v>468</v>
      </c>
      <c r="O42" s="358">
        <f t="shared" si="1"/>
        <v>4950</v>
      </c>
      <c r="P42" s="353">
        <f t="shared" si="2"/>
        <v>1800</v>
      </c>
      <c r="Q42" s="354">
        <f t="shared" si="4"/>
        <v>6750</v>
      </c>
      <c r="R42" s="355"/>
    </row>
    <row r="43" spans="1:18" s="131" customFormat="1" ht="20.100000000000001" customHeight="1" x14ac:dyDescent="0.2">
      <c r="A43" s="356">
        <v>39</v>
      </c>
      <c r="B43" s="347" t="s">
        <v>373</v>
      </c>
      <c r="C43" s="346" t="s">
        <v>406</v>
      </c>
      <c r="D43" s="332"/>
      <c r="E43" s="333">
        <v>1</v>
      </c>
      <c r="F43" s="334"/>
      <c r="G43" s="335"/>
      <c r="H43" s="333">
        <v>11</v>
      </c>
      <c r="I43" s="336"/>
      <c r="J43" s="332"/>
      <c r="K43" s="333">
        <v>3</v>
      </c>
      <c r="L43" s="334"/>
      <c r="M43" s="337">
        <v>13</v>
      </c>
      <c r="N43" s="357" t="s">
        <v>468</v>
      </c>
      <c r="O43" s="358">
        <f t="shared" si="1"/>
        <v>7700</v>
      </c>
      <c r="P43" s="353">
        <f t="shared" si="2"/>
        <v>2600</v>
      </c>
      <c r="Q43" s="354">
        <f t="shared" si="4"/>
        <v>10300</v>
      </c>
      <c r="R43" s="355">
        <f>SUM(Q42:Q43)</f>
        <v>17050</v>
      </c>
    </row>
    <row r="44" spans="1:18" s="16" customFormat="1" ht="20.100000000000001" customHeight="1" x14ac:dyDescent="0.2">
      <c r="A44" s="181">
        <v>40</v>
      </c>
      <c r="B44" s="190" t="s">
        <v>367</v>
      </c>
      <c r="C44" s="195" t="s">
        <v>396</v>
      </c>
      <c r="D44" s="120"/>
      <c r="E44" s="121"/>
      <c r="F44" s="122">
        <v>1</v>
      </c>
      <c r="G44" s="140"/>
      <c r="H44" s="121"/>
      <c r="I44" s="141">
        <v>6</v>
      </c>
      <c r="J44" s="120"/>
      <c r="K44" s="121"/>
      <c r="L44" s="122"/>
      <c r="M44" s="143">
        <v>6</v>
      </c>
      <c r="N44" s="142" t="s">
        <v>468</v>
      </c>
      <c r="O44" s="209">
        <f t="shared" si="1"/>
        <v>3300</v>
      </c>
      <c r="P44" s="215">
        <f t="shared" si="2"/>
        <v>1200</v>
      </c>
      <c r="Q44" s="212">
        <f t="shared" si="4"/>
        <v>4500</v>
      </c>
      <c r="R44" s="355"/>
    </row>
    <row r="45" spans="1:18" s="16" customFormat="1" ht="20.100000000000001" customHeight="1" x14ac:dyDescent="0.2">
      <c r="A45" s="181">
        <v>41</v>
      </c>
      <c r="B45" s="190" t="s">
        <v>367</v>
      </c>
      <c r="C45" s="195" t="s">
        <v>397</v>
      </c>
      <c r="D45" s="120"/>
      <c r="E45" s="121"/>
      <c r="F45" s="122">
        <v>1</v>
      </c>
      <c r="G45" s="140"/>
      <c r="H45" s="121"/>
      <c r="I45" s="141">
        <v>8</v>
      </c>
      <c r="J45" s="120"/>
      <c r="K45" s="121"/>
      <c r="L45" s="122"/>
      <c r="M45" s="143">
        <v>8</v>
      </c>
      <c r="N45" s="142" t="s">
        <v>468</v>
      </c>
      <c r="O45" s="209">
        <f t="shared" si="1"/>
        <v>4400</v>
      </c>
      <c r="P45" s="215">
        <f t="shared" si="2"/>
        <v>1600</v>
      </c>
      <c r="Q45" s="212">
        <f t="shared" si="4"/>
        <v>6000</v>
      </c>
      <c r="R45" s="355"/>
    </row>
    <row r="46" spans="1:18" s="16" customFormat="1" ht="20.100000000000001" customHeight="1" x14ac:dyDescent="0.2">
      <c r="A46" s="181">
        <v>42</v>
      </c>
      <c r="B46" s="190" t="s">
        <v>367</v>
      </c>
      <c r="C46" s="195" t="s">
        <v>421</v>
      </c>
      <c r="D46" s="120"/>
      <c r="E46" s="121"/>
      <c r="F46" s="122">
        <v>1</v>
      </c>
      <c r="G46" s="140"/>
      <c r="H46" s="121"/>
      <c r="I46" s="141">
        <v>7</v>
      </c>
      <c r="J46" s="120"/>
      <c r="K46" s="121"/>
      <c r="L46" s="122"/>
      <c r="M46" s="143">
        <v>7</v>
      </c>
      <c r="N46" s="142" t="s">
        <v>468</v>
      </c>
      <c r="O46" s="209">
        <f t="shared" si="1"/>
        <v>3850</v>
      </c>
      <c r="P46" s="215">
        <f t="shared" si="2"/>
        <v>1400</v>
      </c>
      <c r="Q46" s="212">
        <f t="shared" si="4"/>
        <v>5250</v>
      </c>
      <c r="R46" s="355"/>
    </row>
    <row r="47" spans="1:18" s="16" customFormat="1" ht="20.100000000000001" customHeight="1" x14ac:dyDescent="0.2">
      <c r="A47" s="181">
        <v>43</v>
      </c>
      <c r="B47" s="190" t="s">
        <v>367</v>
      </c>
      <c r="C47" s="195" t="s">
        <v>426</v>
      </c>
      <c r="D47" s="120"/>
      <c r="E47" s="121"/>
      <c r="F47" s="122">
        <v>1</v>
      </c>
      <c r="G47" s="140"/>
      <c r="H47" s="121"/>
      <c r="I47" s="141">
        <v>7</v>
      </c>
      <c r="J47" s="120"/>
      <c r="K47" s="121"/>
      <c r="L47" s="122"/>
      <c r="M47" s="143">
        <v>10</v>
      </c>
      <c r="N47" s="142" t="s">
        <v>468</v>
      </c>
      <c r="O47" s="209">
        <f t="shared" si="1"/>
        <v>3850</v>
      </c>
      <c r="P47" s="215">
        <f t="shared" si="2"/>
        <v>2000</v>
      </c>
      <c r="Q47" s="212">
        <f t="shared" si="4"/>
        <v>5850</v>
      </c>
      <c r="R47" s="355"/>
    </row>
    <row r="48" spans="1:18" s="16" customFormat="1" ht="20.100000000000001" customHeight="1" x14ac:dyDescent="0.2">
      <c r="A48" s="366">
        <v>44</v>
      </c>
      <c r="B48" s="398" t="s">
        <v>367</v>
      </c>
      <c r="C48" s="399" t="s">
        <v>428</v>
      </c>
      <c r="D48" s="120"/>
      <c r="E48" s="121"/>
      <c r="F48" s="122"/>
      <c r="G48" s="140"/>
      <c r="H48" s="121"/>
      <c r="I48" s="141"/>
      <c r="J48" s="120"/>
      <c r="K48" s="121"/>
      <c r="L48" s="122"/>
      <c r="M48" s="143"/>
      <c r="N48" s="142"/>
      <c r="O48" s="258">
        <f t="shared" si="1"/>
        <v>0</v>
      </c>
      <c r="P48" s="263">
        <f t="shared" si="2"/>
        <v>0</v>
      </c>
      <c r="Q48" s="261">
        <f t="shared" si="4"/>
        <v>0</v>
      </c>
      <c r="R48" s="355">
        <f>SUM(Q44:Q48)</f>
        <v>21600</v>
      </c>
    </row>
    <row r="49" spans="1:23" s="131" customFormat="1" ht="20.100000000000001" customHeight="1" x14ac:dyDescent="0.2">
      <c r="A49" s="356">
        <v>45</v>
      </c>
      <c r="B49" s="330" t="s">
        <v>381</v>
      </c>
      <c r="C49" s="331" t="s">
        <v>430</v>
      </c>
      <c r="D49" s="332"/>
      <c r="E49" s="333"/>
      <c r="F49" s="334">
        <v>1</v>
      </c>
      <c r="G49" s="335"/>
      <c r="H49" s="333"/>
      <c r="I49" s="336">
        <v>9</v>
      </c>
      <c r="J49" s="332"/>
      <c r="K49" s="333"/>
      <c r="L49" s="334"/>
      <c r="M49" s="337">
        <v>9</v>
      </c>
      <c r="N49" s="357" t="s">
        <v>468</v>
      </c>
      <c r="O49" s="358">
        <f t="shared" si="1"/>
        <v>4950</v>
      </c>
      <c r="P49" s="353">
        <f t="shared" si="2"/>
        <v>1800</v>
      </c>
      <c r="Q49" s="354">
        <f t="shared" si="4"/>
        <v>6750</v>
      </c>
      <c r="R49" s="355"/>
    </row>
    <row r="50" spans="1:23" s="131" customFormat="1" ht="20.100000000000001" customHeight="1" x14ac:dyDescent="0.2">
      <c r="A50" s="356">
        <v>46</v>
      </c>
      <c r="B50" s="330" t="s">
        <v>381</v>
      </c>
      <c r="C50" s="331" t="s">
        <v>502</v>
      </c>
      <c r="D50" s="332"/>
      <c r="E50" s="333"/>
      <c r="F50" s="334">
        <v>1</v>
      </c>
      <c r="G50" s="335"/>
      <c r="H50" s="333"/>
      <c r="I50" s="336">
        <v>9</v>
      </c>
      <c r="J50" s="332"/>
      <c r="K50" s="333"/>
      <c r="L50" s="334">
        <v>6</v>
      </c>
      <c r="M50" s="337">
        <v>15</v>
      </c>
      <c r="N50" s="357" t="s">
        <v>468</v>
      </c>
      <c r="O50" s="358">
        <f t="shared" si="1"/>
        <v>8250</v>
      </c>
      <c r="P50" s="353">
        <f t="shared" si="2"/>
        <v>3000</v>
      </c>
      <c r="Q50" s="354">
        <f t="shared" si="4"/>
        <v>11250</v>
      </c>
      <c r="R50" s="355">
        <f>SUM(Q49:Q50)</f>
        <v>18000</v>
      </c>
    </row>
    <row r="51" spans="1:23" s="16" customFormat="1" ht="20.100000000000001" customHeight="1" x14ac:dyDescent="0.2">
      <c r="A51" s="181">
        <v>47</v>
      </c>
      <c r="B51" s="190" t="s">
        <v>380</v>
      </c>
      <c r="C51" s="195" t="s">
        <v>427</v>
      </c>
      <c r="D51" s="120"/>
      <c r="E51" s="121">
        <v>1</v>
      </c>
      <c r="F51" s="122"/>
      <c r="G51" s="140"/>
      <c r="H51" s="121">
        <v>8</v>
      </c>
      <c r="I51" s="141"/>
      <c r="J51" s="120"/>
      <c r="K51" s="121">
        <v>4</v>
      </c>
      <c r="L51" s="122"/>
      <c r="M51" s="143">
        <v>11</v>
      </c>
      <c r="N51" s="142" t="s">
        <v>468</v>
      </c>
      <c r="O51" s="209">
        <f t="shared" si="1"/>
        <v>6600</v>
      </c>
      <c r="P51" s="215">
        <f t="shared" si="2"/>
        <v>2200</v>
      </c>
      <c r="Q51" s="212">
        <f t="shared" si="4"/>
        <v>8800</v>
      </c>
      <c r="R51" s="355">
        <f>Q51</f>
        <v>8800</v>
      </c>
    </row>
    <row r="52" spans="1:23" s="16" customFormat="1" ht="20.100000000000001" customHeight="1" x14ac:dyDescent="0.2">
      <c r="A52" s="356">
        <v>48</v>
      </c>
      <c r="B52" s="330" t="s">
        <v>362</v>
      </c>
      <c r="C52" s="331" t="s">
        <v>393</v>
      </c>
      <c r="D52" s="332"/>
      <c r="E52" s="333">
        <v>1</v>
      </c>
      <c r="F52" s="334"/>
      <c r="G52" s="335"/>
      <c r="H52" s="333">
        <v>7</v>
      </c>
      <c r="I52" s="336"/>
      <c r="J52" s="332"/>
      <c r="K52" s="333"/>
      <c r="L52" s="334"/>
      <c r="M52" s="337">
        <v>7</v>
      </c>
      <c r="N52" s="357" t="s">
        <v>468</v>
      </c>
      <c r="O52" s="358">
        <f t="shared" si="1"/>
        <v>3850</v>
      </c>
      <c r="P52" s="353">
        <f t="shared" si="2"/>
        <v>1400</v>
      </c>
      <c r="Q52" s="354">
        <f t="shared" si="4"/>
        <v>5250</v>
      </c>
      <c r="R52" s="355"/>
    </row>
    <row r="53" spans="1:23" s="16" customFormat="1" ht="20.100000000000001" customHeight="1" x14ac:dyDescent="0.2">
      <c r="A53" s="356">
        <v>49</v>
      </c>
      <c r="B53" s="330" t="s">
        <v>362</v>
      </c>
      <c r="C53" s="331" t="s">
        <v>388</v>
      </c>
      <c r="D53" s="332"/>
      <c r="E53" s="333">
        <v>1</v>
      </c>
      <c r="F53" s="334"/>
      <c r="G53" s="335"/>
      <c r="H53" s="333">
        <v>6</v>
      </c>
      <c r="I53" s="336"/>
      <c r="J53" s="332"/>
      <c r="K53" s="333">
        <v>1</v>
      </c>
      <c r="L53" s="334"/>
      <c r="M53" s="337">
        <v>7</v>
      </c>
      <c r="N53" s="357" t="s">
        <v>468</v>
      </c>
      <c r="O53" s="358">
        <f t="shared" si="1"/>
        <v>3850</v>
      </c>
      <c r="P53" s="353">
        <f t="shared" si="2"/>
        <v>1400</v>
      </c>
      <c r="Q53" s="354">
        <f t="shared" si="4"/>
        <v>5250</v>
      </c>
      <c r="R53" s="355">
        <f>SUM(Q52:Q53)</f>
        <v>10500</v>
      </c>
    </row>
    <row r="54" spans="1:23" s="16" customFormat="1" ht="20.100000000000001" customHeight="1" x14ac:dyDescent="0.2">
      <c r="A54" s="181">
        <v>50</v>
      </c>
      <c r="B54" s="191" t="s">
        <v>370</v>
      </c>
      <c r="C54" s="143" t="s">
        <v>403</v>
      </c>
      <c r="D54" s="120"/>
      <c r="E54" s="121">
        <v>1</v>
      </c>
      <c r="F54" s="122"/>
      <c r="G54" s="140"/>
      <c r="H54" s="121">
        <v>11</v>
      </c>
      <c r="I54" s="141"/>
      <c r="J54" s="120"/>
      <c r="K54" s="121"/>
      <c r="L54" s="122"/>
      <c r="M54" s="143">
        <v>13</v>
      </c>
      <c r="N54" s="142" t="s">
        <v>468</v>
      </c>
      <c r="O54" s="209">
        <f t="shared" si="1"/>
        <v>6050</v>
      </c>
      <c r="P54" s="215">
        <f t="shared" si="2"/>
        <v>2600</v>
      </c>
      <c r="Q54" s="212">
        <f t="shared" si="4"/>
        <v>8650</v>
      </c>
      <c r="R54" s="355">
        <f>Q54</f>
        <v>8650</v>
      </c>
    </row>
    <row r="55" spans="1:23" s="131" customFormat="1" ht="20.100000000000001" customHeight="1" x14ac:dyDescent="0.2">
      <c r="A55" s="356">
        <v>51</v>
      </c>
      <c r="B55" s="345" t="s">
        <v>54</v>
      </c>
      <c r="C55" s="346" t="s">
        <v>400</v>
      </c>
      <c r="D55" s="332"/>
      <c r="E55" s="333"/>
      <c r="F55" s="334">
        <v>1</v>
      </c>
      <c r="G55" s="335"/>
      <c r="H55" s="333"/>
      <c r="I55" s="336">
        <v>5</v>
      </c>
      <c r="J55" s="332"/>
      <c r="K55" s="333"/>
      <c r="L55" s="334"/>
      <c r="M55" s="337">
        <v>8</v>
      </c>
      <c r="N55" s="357" t="s">
        <v>468</v>
      </c>
      <c r="O55" s="358">
        <f t="shared" si="1"/>
        <v>2750</v>
      </c>
      <c r="P55" s="353">
        <f t="shared" si="2"/>
        <v>1600</v>
      </c>
      <c r="Q55" s="354">
        <f t="shared" si="4"/>
        <v>4350</v>
      </c>
      <c r="R55" s="355"/>
    </row>
    <row r="56" spans="1:23" s="131" customFormat="1" ht="20.100000000000001" customHeight="1" x14ac:dyDescent="0.2">
      <c r="A56" s="356">
        <v>52</v>
      </c>
      <c r="B56" s="330" t="s">
        <v>54</v>
      </c>
      <c r="C56" s="331" t="s">
        <v>409</v>
      </c>
      <c r="D56" s="332">
        <v>1</v>
      </c>
      <c r="E56" s="333"/>
      <c r="F56" s="334"/>
      <c r="G56" s="335">
        <v>6</v>
      </c>
      <c r="H56" s="333"/>
      <c r="I56" s="336"/>
      <c r="J56" s="332"/>
      <c r="K56" s="333"/>
      <c r="L56" s="334"/>
      <c r="M56" s="337">
        <v>6</v>
      </c>
      <c r="N56" s="357" t="s">
        <v>468</v>
      </c>
      <c r="O56" s="358">
        <f t="shared" si="1"/>
        <v>3300</v>
      </c>
      <c r="P56" s="353">
        <f t="shared" si="2"/>
        <v>1200</v>
      </c>
      <c r="Q56" s="354">
        <f t="shared" si="4"/>
        <v>4500</v>
      </c>
      <c r="R56" s="355">
        <f>SUM(Q55:Q56)</f>
        <v>8850</v>
      </c>
    </row>
    <row r="57" spans="1:23" s="131" customFormat="1" ht="20.100000000000001" customHeight="1" x14ac:dyDescent="0.2">
      <c r="A57" s="366">
        <v>53</v>
      </c>
      <c r="B57" s="398" t="s">
        <v>378</v>
      </c>
      <c r="C57" s="399" t="s">
        <v>414</v>
      </c>
      <c r="D57" s="368"/>
      <c r="E57" s="369"/>
      <c r="F57" s="370"/>
      <c r="G57" s="371"/>
      <c r="H57" s="369"/>
      <c r="I57" s="372"/>
      <c r="J57" s="368"/>
      <c r="K57" s="369"/>
      <c r="L57" s="370"/>
      <c r="M57" s="365"/>
      <c r="N57" s="137"/>
      <c r="O57" s="258">
        <f t="shared" si="1"/>
        <v>0</v>
      </c>
      <c r="P57" s="263">
        <f t="shared" si="2"/>
        <v>0</v>
      </c>
      <c r="Q57" s="261">
        <f t="shared" si="4"/>
        <v>0</v>
      </c>
      <c r="R57" s="355"/>
    </row>
    <row r="58" spans="1:23" s="16" customFormat="1" ht="20.100000000000001" customHeight="1" x14ac:dyDescent="0.2">
      <c r="A58" s="366">
        <v>54</v>
      </c>
      <c r="B58" s="398" t="s">
        <v>378</v>
      </c>
      <c r="C58" s="399" t="s">
        <v>415</v>
      </c>
      <c r="D58" s="368"/>
      <c r="E58" s="369"/>
      <c r="F58" s="370"/>
      <c r="G58" s="371"/>
      <c r="H58" s="369"/>
      <c r="I58" s="372"/>
      <c r="J58" s="368"/>
      <c r="K58" s="369"/>
      <c r="L58" s="370"/>
      <c r="M58" s="365"/>
      <c r="N58" s="137"/>
      <c r="O58" s="258">
        <f t="shared" si="1"/>
        <v>0</v>
      </c>
      <c r="P58" s="263">
        <f t="shared" si="2"/>
        <v>0</v>
      </c>
      <c r="Q58" s="261">
        <f t="shared" si="4"/>
        <v>0</v>
      </c>
      <c r="R58" s="355">
        <f>SUM(Q57:Q58)</f>
        <v>0</v>
      </c>
    </row>
    <row r="59" spans="1:23" s="16" customFormat="1" ht="20.100000000000001" customHeight="1" x14ac:dyDescent="0.2">
      <c r="A59" s="356">
        <v>55</v>
      </c>
      <c r="B59" s="330" t="s">
        <v>379</v>
      </c>
      <c r="C59" s="331" t="s">
        <v>416</v>
      </c>
      <c r="D59" s="332"/>
      <c r="E59" s="333">
        <v>1</v>
      </c>
      <c r="F59" s="334"/>
      <c r="G59" s="335"/>
      <c r="H59" s="333">
        <v>4</v>
      </c>
      <c r="I59" s="336"/>
      <c r="J59" s="332"/>
      <c r="K59" s="333">
        <v>1</v>
      </c>
      <c r="L59" s="334"/>
      <c r="M59" s="337">
        <v>5</v>
      </c>
      <c r="N59" s="357" t="s">
        <v>468</v>
      </c>
      <c r="O59" s="358">
        <f t="shared" si="1"/>
        <v>2750</v>
      </c>
      <c r="P59" s="353">
        <f t="shared" si="2"/>
        <v>1000</v>
      </c>
      <c r="Q59" s="354">
        <f t="shared" si="4"/>
        <v>3750</v>
      </c>
      <c r="R59" s="355">
        <f>Q59</f>
        <v>3750</v>
      </c>
    </row>
    <row r="60" spans="1:23" ht="5.0999999999999996" customHeight="1" x14ac:dyDescent="0.2">
      <c r="A60" s="178"/>
      <c r="B60" s="158"/>
      <c r="C60" s="174"/>
      <c r="D60" s="159"/>
      <c r="E60" s="154"/>
      <c r="F60" s="160"/>
      <c r="G60" s="161"/>
      <c r="H60" s="154"/>
      <c r="I60" s="162"/>
      <c r="J60" s="159"/>
      <c r="K60" s="154"/>
      <c r="L60" s="160"/>
      <c r="M60" s="175"/>
      <c r="N60" s="163"/>
      <c r="O60" s="180"/>
      <c r="P60" s="179"/>
      <c r="Q60" s="214"/>
      <c r="R60" s="355"/>
    </row>
    <row r="61" spans="1:23" s="16" customFormat="1" ht="20.100000000000001" customHeight="1" x14ac:dyDescent="0.2">
      <c r="A61" s="181">
        <v>1</v>
      </c>
      <c r="B61" s="193" t="s">
        <v>515</v>
      </c>
      <c r="C61" s="198"/>
      <c r="D61" s="202"/>
      <c r="E61" s="155"/>
      <c r="F61" s="203"/>
      <c r="G61" s="140"/>
      <c r="H61" s="121"/>
      <c r="I61" s="141"/>
      <c r="J61" s="120">
        <v>10</v>
      </c>
      <c r="K61" s="121"/>
      <c r="L61" s="122"/>
      <c r="M61" s="143"/>
      <c r="N61" s="274"/>
      <c r="O61" s="209">
        <f t="shared" si="1"/>
        <v>5500</v>
      </c>
      <c r="P61" s="215">
        <f t="shared" si="2"/>
        <v>0</v>
      </c>
      <c r="Q61" s="212">
        <f>SUM(O61:P61)</f>
        <v>5500</v>
      </c>
      <c r="R61" s="355"/>
    </row>
    <row r="62" spans="1:23" s="16" customFormat="1" ht="20.100000000000001" customHeight="1" x14ac:dyDescent="0.2">
      <c r="A62" s="181">
        <v>2</v>
      </c>
      <c r="B62" s="193" t="s">
        <v>522</v>
      </c>
      <c r="C62" s="198"/>
      <c r="D62" s="202"/>
      <c r="E62" s="155"/>
      <c r="F62" s="203"/>
      <c r="G62" s="140"/>
      <c r="H62" s="121"/>
      <c r="I62" s="141"/>
      <c r="J62" s="120"/>
      <c r="K62" s="121"/>
      <c r="L62" s="122">
        <v>1</v>
      </c>
      <c r="M62" s="143">
        <v>1</v>
      </c>
      <c r="N62" s="142"/>
      <c r="O62" s="209">
        <f t="shared" si="1"/>
        <v>550</v>
      </c>
      <c r="P62" s="215">
        <f t="shared" si="2"/>
        <v>200</v>
      </c>
      <c r="Q62" s="212">
        <f>SUM(O62:P62)</f>
        <v>750</v>
      </c>
      <c r="R62" s="355"/>
    </row>
    <row r="63" spans="1:23" s="37" customFormat="1" ht="20.100000000000001" customHeight="1" thickBot="1" x14ac:dyDescent="0.25">
      <c r="A63" s="188"/>
      <c r="B63" s="194"/>
      <c r="C63" s="235" t="s">
        <v>12</v>
      </c>
      <c r="D63" s="240">
        <f>SUM(D4:D61)</f>
        <v>9</v>
      </c>
      <c r="E63" s="231">
        <f>SUM(E4:E61)</f>
        <v>25</v>
      </c>
      <c r="F63" s="241">
        <f>SUM(F4:F61)</f>
        <v>15</v>
      </c>
      <c r="G63" s="237">
        <f t="shared" ref="G63:N63" si="6">SUM(G4:G61)</f>
        <v>69</v>
      </c>
      <c r="H63" s="231">
        <f t="shared" si="6"/>
        <v>168</v>
      </c>
      <c r="I63" s="243">
        <f t="shared" si="6"/>
        <v>108</v>
      </c>
      <c r="J63" s="240">
        <f>SUM(J4:J62)</f>
        <v>19</v>
      </c>
      <c r="K63" s="231">
        <f>SUM(K4:K62)</f>
        <v>26</v>
      </c>
      <c r="L63" s="241">
        <f>SUM(L4:L62)</f>
        <v>10</v>
      </c>
      <c r="M63" s="246">
        <f>SUM(M4:M62)</f>
        <v>364</v>
      </c>
      <c r="N63" s="249">
        <f t="shared" si="6"/>
        <v>0</v>
      </c>
      <c r="O63" s="250">
        <f>SUM(O4:O62)</f>
        <v>220000</v>
      </c>
      <c r="P63" s="253">
        <f>SUM(P4:P62)</f>
        <v>72800</v>
      </c>
      <c r="Q63" s="252">
        <f>SUM(Q4:Q62)</f>
        <v>292800</v>
      </c>
      <c r="R63" s="350">
        <f>SUM(R5:R62)</f>
        <v>286550</v>
      </c>
      <c r="S63" s="36"/>
      <c r="T63" s="36"/>
      <c r="U63" s="36"/>
      <c r="V63" s="36"/>
      <c r="W63" s="36"/>
    </row>
    <row r="64" spans="1:23" ht="20.100000000000001" customHeight="1" x14ac:dyDescent="0.2">
      <c r="C64" s="146"/>
      <c r="D64" s="444">
        <f>SUM(D63:F63)</f>
        <v>49</v>
      </c>
      <c r="E64" s="444"/>
      <c r="F64" s="444"/>
      <c r="M64" s="146" t="s">
        <v>476</v>
      </c>
      <c r="N64" s="150">
        <f>COUNTIF(N5:N62,"MN")</f>
        <v>0</v>
      </c>
    </row>
    <row r="65" spans="1:14" ht="20.100000000000001" customHeight="1" x14ac:dyDescent="0.2">
      <c r="C65" s="146"/>
      <c r="M65" s="146" t="s">
        <v>467</v>
      </c>
      <c r="N65" s="150">
        <f>COUNTIF(N5:N62,"BR")</f>
        <v>0</v>
      </c>
    </row>
    <row r="66" spans="1:14" ht="20.100000000000001" customHeight="1" x14ac:dyDescent="0.2">
      <c r="C66" s="50"/>
      <c r="D66" s="75"/>
      <c r="E66" s="75"/>
      <c r="F66" s="75"/>
      <c r="G66" s="75"/>
      <c r="M66" s="146" t="s">
        <v>475</v>
      </c>
      <c r="N66" s="150">
        <f>COUNTIF(N5:N62,"PKS")</f>
        <v>0</v>
      </c>
    </row>
    <row r="67" spans="1:14" ht="20.100000000000001" customHeight="1" x14ac:dyDescent="0.2">
      <c r="M67" s="146" t="s">
        <v>468</v>
      </c>
      <c r="N67" s="150">
        <f>COUNTIF(N5:N62,"K")</f>
        <v>49</v>
      </c>
    </row>
    <row r="68" spans="1:14" x14ac:dyDescent="0.2">
      <c r="M68" s="50" t="s">
        <v>14</v>
      </c>
      <c r="N68" s="75">
        <f>SUM(N64:N67)</f>
        <v>49</v>
      </c>
    </row>
    <row r="71" spans="1:14" x14ac:dyDescent="0.2">
      <c r="A71" s="2">
        <v>5</v>
      </c>
    </row>
  </sheetData>
  <sortState ref="B5:C59">
    <sortCondition ref="B5:B59"/>
  </sortState>
  <mergeCells count="11">
    <mergeCell ref="A2:A3"/>
    <mergeCell ref="B2:B3"/>
    <mergeCell ref="C2:C3"/>
    <mergeCell ref="G2:I2"/>
    <mergeCell ref="D2:F2"/>
    <mergeCell ref="D64:F64"/>
    <mergeCell ref="M2:M3"/>
    <mergeCell ref="O2:O3"/>
    <mergeCell ref="P2:P3"/>
    <mergeCell ref="Q2:Q3"/>
    <mergeCell ref="J2:L2"/>
  </mergeCells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0"/>
  <sheetViews>
    <sheetView zoomScale="90" zoomScaleNormal="90" workbookViewId="0">
      <selection activeCell="M16" sqref="M16:M18"/>
    </sheetView>
  </sheetViews>
  <sheetFormatPr defaultRowHeight="12.75" x14ac:dyDescent="0.2"/>
  <cols>
    <col min="1" max="1" width="3.85546875" style="2" customWidth="1"/>
    <col min="2" max="2" width="60.7109375" style="2" customWidth="1"/>
    <col min="3" max="3" width="28.7109375" style="38" customWidth="1"/>
    <col min="4" max="12" width="5.7109375" style="2" customWidth="1"/>
    <col min="13" max="13" width="6.7109375" style="2" customWidth="1"/>
    <col min="14" max="14" width="8.7109375" style="2" customWidth="1"/>
    <col min="15" max="16" width="10.7109375" style="3" customWidth="1"/>
    <col min="17" max="17" width="12.7109375" style="3" customWidth="1"/>
    <col min="18" max="18" width="10.7109375" style="4" customWidth="1"/>
    <col min="19" max="24" width="9.140625" style="4"/>
    <col min="25" max="16384" width="9.140625" style="3"/>
  </cols>
  <sheetData>
    <row r="1" spans="1:24" ht="15" customHeight="1" thickBot="1" x14ac:dyDescent="0.25"/>
    <row r="2" spans="1:24" s="6" customFormat="1" ht="15" customHeight="1" x14ac:dyDescent="0.2">
      <c r="A2" s="479" t="s">
        <v>7</v>
      </c>
      <c r="B2" s="481" t="s">
        <v>8</v>
      </c>
      <c r="C2" s="483" t="s">
        <v>13</v>
      </c>
      <c r="D2" s="488" t="s">
        <v>15</v>
      </c>
      <c r="E2" s="489"/>
      <c r="F2" s="490"/>
      <c r="G2" s="485" t="s">
        <v>9</v>
      </c>
      <c r="H2" s="486"/>
      <c r="I2" s="487"/>
      <c r="J2" s="476" t="s">
        <v>10</v>
      </c>
      <c r="K2" s="477"/>
      <c r="L2" s="478"/>
      <c r="M2" s="468" t="s">
        <v>16</v>
      </c>
      <c r="N2" s="247" t="s">
        <v>11</v>
      </c>
      <c r="O2" s="470" t="s">
        <v>17</v>
      </c>
      <c r="P2" s="472" t="s">
        <v>18</v>
      </c>
      <c r="Q2" s="474" t="s">
        <v>1</v>
      </c>
      <c r="R2" s="5"/>
      <c r="S2" s="5"/>
      <c r="T2" s="5"/>
      <c r="U2" s="5"/>
      <c r="V2" s="5"/>
      <c r="W2" s="5"/>
      <c r="X2" s="5"/>
    </row>
    <row r="3" spans="1:24" s="6" customFormat="1" ht="54.95" customHeight="1" thickBot="1" x14ac:dyDescent="0.25">
      <c r="A3" s="480"/>
      <c r="B3" s="482"/>
      <c r="C3" s="484"/>
      <c r="D3" s="238" t="s">
        <v>3</v>
      </c>
      <c r="E3" s="232" t="s">
        <v>4</v>
      </c>
      <c r="F3" s="239" t="s">
        <v>5</v>
      </c>
      <c r="G3" s="236" t="s">
        <v>3</v>
      </c>
      <c r="H3" s="233" t="s">
        <v>4</v>
      </c>
      <c r="I3" s="242" t="s">
        <v>5</v>
      </c>
      <c r="J3" s="244" t="s">
        <v>3</v>
      </c>
      <c r="K3" s="234" t="s">
        <v>4</v>
      </c>
      <c r="L3" s="245" t="s">
        <v>5</v>
      </c>
      <c r="M3" s="469"/>
      <c r="N3" s="248" t="s">
        <v>23</v>
      </c>
      <c r="O3" s="471"/>
      <c r="P3" s="473"/>
      <c r="Q3" s="475"/>
      <c r="R3" s="5"/>
      <c r="S3" s="5"/>
      <c r="T3" s="5"/>
      <c r="U3" s="5"/>
      <c r="V3" s="5"/>
      <c r="W3" s="5"/>
      <c r="X3" s="5"/>
    </row>
    <row r="4" spans="1:24" s="16" customFormat="1" ht="20.100000000000001" customHeight="1" x14ac:dyDescent="0.2">
      <c r="A4" s="7"/>
      <c r="B4" s="41" t="s">
        <v>2</v>
      </c>
      <c r="C4" s="33"/>
      <c r="D4" s="91"/>
      <c r="E4" s="10"/>
      <c r="F4" s="12"/>
      <c r="G4" s="9"/>
      <c r="H4" s="10"/>
      <c r="I4" s="11"/>
      <c r="J4" s="91"/>
      <c r="K4" s="10"/>
      <c r="L4" s="12"/>
      <c r="M4" s="13"/>
      <c r="N4" s="8"/>
      <c r="O4" s="15">
        <f>SUM(G4:L4)*550</f>
        <v>0</v>
      </c>
      <c r="P4" s="14">
        <f>SUM(M4)*200</f>
        <v>0</v>
      </c>
      <c r="Q4" s="251">
        <f t="shared" ref="Q4:Q20" si="0">SUM(O4:P4)</f>
        <v>0</v>
      </c>
    </row>
    <row r="5" spans="1:24" s="16" customFormat="1" ht="20.100000000000001" customHeight="1" x14ac:dyDescent="0.2">
      <c r="A5" s="329">
        <v>1</v>
      </c>
      <c r="B5" s="330" t="s">
        <v>442</v>
      </c>
      <c r="C5" s="331" t="s">
        <v>445</v>
      </c>
      <c r="D5" s="377"/>
      <c r="E5" s="378">
        <v>1</v>
      </c>
      <c r="F5" s="379"/>
      <c r="G5" s="380"/>
      <c r="H5" s="378">
        <v>7</v>
      </c>
      <c r="I5" s="381"/>
      <c r="J5" s="377"/>
      <c r="K5" s="378"/>
      <c r="L5" s="379"/>
      <c r="M5" s="382">
        <v>4</v>
      </c>
      <c r="N5" s="338" t="s">
        <v>468</v>
      </c>
      <c r="O5" s="339">
        <f t="shared" ref="O5:O20" si="1">SUM(G5:L5)*550</f>
        <v>3850</v>
      </c>
      <c r="P5" s="340">
        <f t="shared" ref="P5:P20" si="2">SUM(M5)*200</f>
        <v>800</v>
      </c>
      <c r="Q5" s="341">
        <f t="shared" si="0"/>
        <v>4650</v>
      </c>
      <c r="R5" s="349">
        <f t="shared" ref="R5:R15" si="3">Q5</f>
        <v>4650</v>
      </c>
    </row>
    <row r="6" spans="1:24" s="16" customFormat="1" ht="20.100000000000001" customHeight="1" x14ac:dyDescent="0.2">
      <c r="A6" s="17">
        <v>2</v>
      </c>
      <c r="B6" s="267" t="s">
        <v>152</v>
      </c>
      <c r="C6" s="269" t="s">
        <v>450</v>
      </c>
      <c r="D6" s="88">
        <v>1</v>
      </c>
      <c r="E6" s="20"/>
      <c r="F6" s="22"/>
      <c r="G6" s="19">
        <v>2</v>
      </c>
      <c r="H6" s="20"/>
      <c r="I6" s="21"/>
      <c r="J6" s="88"/>
      <c r="K6" s="20"/>
      <c r="L6" s="22"/>
      <c r="M6" s="23"/>
      <c r="N6" s="18" t="s">
        <v>467</v>
      </c>
      <c r="O6" s="25">
        <f t="shared" si="1"/>
        <v>1100</v>
      </c>
      <c r="P6" s="24">
        <f t="shared" si="2"/>
        <v>0</v>
      </c>
      <c r="Q6" s="259">
        <f t="shared" si="0"/>
        <v>1100</v>
      </c>
      <c r="R6" s="349">
        <f t="shared" si="3"/>
        <v>1100</v>
      </c>
    </row>
    <row r="7" spans="1:24" s="16" customFormat="1" ht="20.100000000000001" customHeight="1" x14ac:dyDescent="0.2">
      <c r="A7" s="329">
        <v>3</v>
      </c>
      <c r="B7" s="345" t="s">
        <v>241</v>
      </c>
      <c r="C7" s="337" t="s">
        <v>447</v>
      </c>
      <c r="D7" s="377"/>
      <c r="E7" s="378">
        <v>1</v>
      </c>
      <c r="F7" s="379"/>
      <c r="G7" s="380"/>
      <c r="H7" s="378">
        <v>5</v>
      </c>
      <c r="I7" s="381"/>
      <c r="J7" s="377"/>
      <c r="K7" s="378"/>
      <c r="L7" s="379"/>
      <c r="M7" s="382">
        <v>5</v>
      </c>
      <c r="N7" s="338" t="s">
        <v>476</v>
      </c>
      <c r="O7" s="339">
        <f t="shared" si="1"/>
        <v>2750</v>
      </c>
      <c r="P7" s="340">
        <f t="shared" si="2"/>
        <v>1000</v>
      </c>
      <c r="Q7" s="341">
        <f t="shared" si="0"/>
        <v>3750</v>
      </c>
      <c r="R7" s="349">
        <f t="shared" si="3"/>
        <v>3750</v>
      </c>
    </row>
    <row r="8" spans="1:24" s="16" customFormat="1" ht="20.100000000000001" customHeight="1" x14ac:dyDescent="0.2">
      <c r="A8" s="366">
        <v>4</v>
      </c>
      <c r="B8" s="367" t="s">
        <v>443</v>
      </c>
      <c r="C8" s="365" t="s">
        <v>446</v>
      </c>
      <c r="D8" s="368"/>
      <c r="E8" s="369"/>
      <c r="F8" s="370"/>
      <c r="G8" s="371"/>
      <c r="H8" s="369"/>
      <c r="I8" s="372"/>
      <c r="J8" s="368"/>
      <c r="K8" s="369"/>
      <c r="L8" s="370"/>
      <c r="M8" s="365"/>
      <c r="N8" s="137"/>
      <c r="O8" s="258">
        <f t="shared" si="1"/>
        <v>0</v>
      </c>
      <c r="P8" s="263">
        <f t="shared" si="2"/>
        <v>0</v>
      </c>
      <c r="Q8" s="261">
        <f t="shared" si="0"/>
        <v>0</v>
      </c>
      <c r="R8" s="349">
        <f t="shared" si="3"/>
        <v>0</v>
      </c>
    </row>
    <row r="9" spans="1:24" s="131" customFormat="1" ht="20.100000000000001" customHeight="1" x14ac:dyDescent="0.2">
      <c r="A9" s="329">
        <v>5</v>
      </c>
      <c r="B9" s="345" t="s">
        <v>25</v>
      </c>
      <c r="C9" s="337" t="s">
        <v>455</v>
      </c>
      <c r="D9" s="332"/>
      <c r="E9" s="333"/>
      <c r="F9" s="334">
        <v>1</v>
      </c>
      <c r="G9" s="335"/>
      <c r="H9" s="333"/>
      <c r="I9" s="336">
        <v>3</v>
      </c>
      <c r="J9" s="332"/>
      <c r="K9" s="333"/>
      <c r="L9" s="334"/>
      <c r="M9" s="337">
        <v>3</v>
      </c>
      <c r="N9" s="357" t="s">
        <v>467</v>
      </c>
      <c r="O9" s="358">
        <f t="shared" si="1"/>
        <v>1650</v>
      </c>
      <c r="P9" s="353">
        <f t="shared" si="2"/>
        <v>600</v>
      </c>
      <c r="Q9" s="354">
        <f t="shared" si="0"/>
        <v>2250</v>
      </c>
      <c r="R9" s="355">
        <f t="shared" si="3"/>
        <v>2250</v>
      </c>
    </row>
    <row r="10" spans="1:24" s="16" customFormat="1" ht="20.100000000000001" customHeight="1" x14ac:dyDescent="0.2">
      <c r="A10" s="17">
        <v>6</v>
      </c>
      <c r="B10" s="191" t="s">
        <v>444</v>
      </c>
      <c r="C10" s="196" t="s">
        <v>503</v>
      </c>
      <c r="D10" s="88"/>
      <c r="E10" s="20"/>
      <c r="F10" s="22">
        <v>1</v>
      </c>
      <c r="G10" s="19"/>
      <c r="H10" s="20"/>
      <c r="I10" s="21">
        <v>5</v>
      </c>
      <c r="J10" s="88"/>
      <c r="K10" s="20"/>
      <c r="L10" s="22">
        <v>2</v>
      </c>
      <c r="M10" s="23">
        <v>7</v>
      </c>
      <c r="N10" s="18" t="s">
        <v>468</v>
      </c>
      <c r="O10" s="25">
        <f t="shared" si="1"/>
        <v>3850</v>
      </c>
      <c r="P10" s="24">
        <f t="shared" si="2"/>
        <v>1400</v>
      </c>
      <c r="Q10" s="259">
        <f t="shared" si="0"/>
        <v>5250</v>
      </c>
      <c r="R10" s="349">
        <f t="shared" si="3"/>
        <v>5250</v>
      </c>
    </row>
    <row r="11" spans="1:24" s="16" customFormat="1" ht="20.100000000000001" customHeight="1" x14ac:dyDescent="0.2">
      <c r="A11" s="329">
        <v>7</v>
      </c>
      <c r="B11" s="330" t="s">
        <v>374</v>
      </c>
      <c r="C11" s="331" t="s">
        <v>440</v>
      </c>
      <c r="D11" s="377">
        <v>1</v>
      </c>
      <c r="E11" s="378"/>
      <c r="F11" s="379"/>
      <c r="G11" s="380">
        <v>4</v>
      </c>
      <c r="H11" s="378"/>
      <c r="I11" s="381"/>
      <c r="J11" s="377"/>
      <c r="K11" s="378"/>
      <c r="L11" s="379"/>
      <c r="M11" s="382">
        <v>4</v>
      </c>
      <c r="N11" s="338" t="s">
        <v>468</v>
      </c>
      <c r="O11" s="339">
        <f t="shared" si="1"/>
        <v>2200</v>
      </c>
      <c r="P11" s="340">
        <f t="shared" si="2"/>
        <v>800</v>
      </c>
      <c r="Q11" s="341">
        <f t="shared" si="0"/>
        <v>3000</v>
      </c>
      <c r="R11" s="349">
        <f t="shared" si="3"/>
        <v>3000</v>
      </c>
    </row>
    <row r="12" spans="1:24" s="16" customFormat="1" ht="20.100000000000001" customHeight="1" x14ac:dyDescent="0.2">
      <c r="A12" s="17">
        <v>8</v>
      </c>
      <c r="B12" s="267" t="s">
        <v>448</v>
      </c>
      <c r="C12" s="269" t="s">
        <v>449</v>
      </c>
      <c r="D12" s="88"/>
      <c r="E12" s="20"/>
      <c r="F12" s="22">
        <v>1</v>
      </c>
      <c r="G12" s="19"/>
      <c r="H12" s="20"/>
      <c r="I12" s="21">
        <v>7</v>
      </c>
      <c r="J12" s="88"/>
      <c r="K12" s="20"/>
      <c r="L12" s="22"/>
      <c r="M12" s="23">
        <v>7</v>
      </c>
      <c r="N12" s="18" t="s">
        <v>467</v>
      </c>
      <c r="O12" s="25">
        <f t="shared" si="1"/>
        <v>3850</v>
      </c>
      <c r="P12" s="24">
        <f t="shared" si="2"/>
        <v>1400</v>
      </c>
      <c r="Q12" s="259">
        <f t="shared" si="0"/>
        <v>5250</v>
      </c>
      <c r="R12" s="349">
        <f t="shared" si="3"/>
        <v>5250</v>
      </c>
    </row>
    <row r="13" spans="1:24" s="4" customFormat="1" ht="20.100000000000001" customHeight="1" x14ac:dyDescent="0.2">
      <c r="A13" s="329">
        <v>9</v>
      </c>
      <c r="B13" s="330" t="s">
        <v>452</v>
      </c>
      <c r="C13" s="337" t="s">
        <v>493</v>
      </c>
      <c r="D13" s="383"/>
      <c r="E13" s="384"/>
      <c r="F13" s="385">
        <v>1</v>
      </c>
      <c r="G13" s="386"/>
      <c r="H13" s="384"/>
      <c r="I13" s="387">
        <v>6</v>
      </c>
      <c r="J13" s="383"/>
      <c r="K13" s="384"/>
      <c r="L13" s="385"/>
      <c r="M13" s="388">
        <v>6</v>
      </c>
      <c r="N13" s="357" t="s">
        <v>467</v>
      </c>
      <c r="O13" s="342">
        <f t="shared" si="1"/>
        <v>3300</v>
      </c>
      <c r="P13" s="343">
        <f t="shared" si="2"/>
        <v>1200</v>
      </c>
      <c r="Q13" s="344">
        <f t="shared" si="0"/>
        <v>4500</v>
      </c>
      <c r="R13" s="348">
        <f t="shared" si="3"/>
        <v>4500</v>
      </c>
    </row>
    <row r="14" spans="1:24" s="4" customFormat="1" ht="20.100000000000001" customHeight="1" x14ac:dyDescent="0.2">
      <c r="A14" s="17">
        <v>10</v>
      </c>
      <c r="B14" s="267" t="s">
        <v>53</v>
      </c>
      <c r="C14" s="269" t="s">
        <v>438</v>
      </c>
      <c r="D14" s="90">
        <v>1</v>
      </c>
      <c r="E14" s="84"/>
      <c r="F14" s="85"/>
      <c r="G14" s="83">
        <v>5</v>
      </c>
      <c r="H14" s="84"/>
      <c r="I14" s="86"/>
      <c r="J14" s="90"/>
      <c r="K14" s="84"/>
      <c r="L14" s="85"/>
      <c r="M14" s="87">
        <v>5</v>
      </c>
      <c r="N14" s="142" t="s">
        <v>468</v>
      </c>
      <c r="O14" s="257">
        <f t="shared" si="1"/>
        <v>2750</v>
      </c>
      <c r="P14" s="262">
        <f t="shared" si="2"/>
        <v>1000</v>
      </c>
      <c r="Q14" s="260">
        <f t="shared" si="0"/>
        <v>3750</v>
      </c>
      <c r="R14" s="348">
        <f t="shared" si="3"/>
        <v>3750</v>
      </c>
    </row>
    <row r="15" spans="1:24" s="16" customFormat="1" ht="20.100000000000001" customHeight="1" x14ac:dyDescent="0.2">
      <c r="A15" s="329">
        <v>11</v>
      </c>
      <c r="B15" s="330" t="s">
        <v>361</v>
      </c>
      <c r="C15" s="331" t="s">
        <v>439</v>
      </c>
      <c r="D15" s="377"/>
      <c r="E15" s="378">
        <v>1</v>
      </c>
      <c r="F15" s="379"/>
      <c r="G15" s="380"/>
      <c r="H15" s="378">
        <v>5</v>
      </c>
      <c r="I15" s="381"/>
      <c r="J15" s="377"/>
      <c r="K15" s="378"/>
      <c r="L15" s="379"/>
      <c r="M15" s="382">
        <v>3</v>
      </c>
      <c r="N15" s="338" t="s">
        <v>468</v>
      </c>
      <c r="O15" s="339">
        <f t="shared" si="1"/>
        <v>2750</v>
      </c>
      <c r="P15" s="340">
        <f t="shared" si="2"/>
        <v>600</v>
      </c>
      <c r="Q15" s="341">
        <f t="shared" si="0"/>
        <v>3350</v>
      </c>
      <c r="R15" s="349">
        <f t="shared" si="3"/>
        <v>3350</v>
      </c>
    </row>
    <row r="16" spans="1:24" s="16" customFormat="1" ht="20.100000000000001" customHeight="1" x14ac:dyDescent="0.2">
      <c r="A16" s="17">
        <v>12</v>
      </c>
      <c r="B16" s="267" t="s">
        <v>28</v>
      </c>
      <c r="C16" s="269" t="s">
        <v>519</v>
      </c>
      <c r="D16" s="88"/>
      <c r="E16" s="20">
        <v>1</v>
      </c>
      <c r="F16" s="22"/>
      <c r="G16" s="19"/>
      <c r="H16" s="20">
        <v>6</v>
      </c>
      <c r="I16" s="21"/>
      <c r="J16" s="88"/>
      <c r="K16" s="20"/>
      <c r="L16" s="22"/>
      <c r="M16" s="23">
        <v>6</v>
      </c>
      <c r="N16" s="18" t="s">
        <v>476</v>
      </c>
      <c r="O16" s="25">
        <f t="shared" si="1"/>
        <v>3300</v>
      </c>
      <c r="P16" s="24">
        <f t="shared" si="2"/>
        <v>1200</v>
      </c>
      <c r="Q16" s="259">
        <f t="shared" si="0"/>
        <v>4500</v>
      </c>
      <c r="R16" s="349"/>
    </row>
    <row r="17" spans="1:24" s="16" customFormat="1" ht="20.100000000000001" customHeight="1" x14ac:dyDescent="0.2">
      <c r="A17" s="17">
        <v>13</v>
      </c>
      <c r="B17" s="267" t="s">
        <v>28</v>
      </c>
      <c r="C17" s="269" t="s">
        <v>453</v>
      </c>
      <c r="D17" s="88"/>
      <c r="E17" s="20">
        <v>1</v>
      </c>
      <c r="F17" s="22"/>
      <c r="G17" s="19"/>
      <c r="H17" s="20">
        <v>6</v>
      </c>
      <c r="I17" s="21"/>
      <c r="J17" s="88"/>
      <c r="K17" s="20"/>
      <c r="L17" s="22"/>
      <c r="M17" s="23">
        <v>6</v>
      </c>
      <c r="N17" s="18" t="s">
        <v>476</v>
      </c>
      <c r="O17" s="25">
        <f t="shared" si="1"/>
        <v>3300</v>
      </c>
      <c r="P17" s="24">
        <f t="shared" si="2"/>
        <v>1200</v>
      </c>
      <c r="Q17" s="259">
        <f t="shared" si="0"/>
        <v>4500</v>
      </c>
      <c r="R17" s="349"/>
    </row>
    <row r="18" spans="1:24" s="131" customFormat="1" ht="20.100000000000001" customHeight="1" x14ac:dyDescent="0.2">
      <c r="A18" s="17">
        <v>14</v>
      </c>
      <c r="B18" s="267" t="s">
        <v>28</v>
      </c>
      <c r="C18" s="269" t="s">
        <v>454</v>
      </c>
      <c r="D18" s="120"/>
      <c r="E18" s="121">
        <v>1</v>
      </c>
      <c r="F18" s="122"/>
      <c r="G18" s="140"/>
      <c r="H18" s="121">
        <v>6</v>
      </c>
      <c r="I18" s="141"/>
      <c r="J18" s="120"/>
      <c r="K18" s="121"/>
      <c r="L18" s="122"/>
      <c r="M18" s="143">
        <v>6</v>
      </c>
      <c r="N18" s="142" t="s">
        <v>476</v>
      </c>
      <c r="O18" s="209">
        <f t="shared" si="1"/>
        <v>3300</v>
      </c>
      <c r="P18" s="215">
        <f t="shared" si="2"/>
        <v>1200</v>
      </c>
      <c r="Q18" s="212">
        <f t="shared" si="0"/>
        <v>4500</v>
      </c>
      <c r="R18" s="355">
        <f>SUM(Q16:Q18)</f>
        <v>13500</v>
      </c>
    </row>
    <row r="19" spans="1:24" s="16" customFormat="1" ht="20.100000000000001" customHeight="1" x14ac:dyDescent="0.2">
      <c r="A19" s="329">
        <v>15</v>
      </c>
      <c r="B19" s="345" t="s">
        <v>160</v>
      </c>
      <c r="C19" s="337" t="s">
        <v>451</v>
      </c>
      <c r="D19" s="377"/>
      <c r="E19" s="378">
        <v>1</v>
      </c>
      <c r="F19" s="379"/>
      <c r="G19" s="380"/>
      <c r="H19" s="378">
        <v>7</v>
      </c>
      <c r="I19" s="381"/>
      <c r="J19" s="377"/>
      <c r="K19" s="378"/>
      <c r="L19" s="379"/>
      <c r="M19" s="382">
        <v>7</v>
      </c>
      <c r="N19" s="338" t="s">
        <v>467</v>
      </c>
      <c r="O19" s="339">
        <f t="shared" si="1"/>
        <v>3850</v>
      </c>
      <c r="P19" s="340">
        <f t="shared" si="2"/>
        <v>1400</v>
      </c>
      <c r="Q19" s="341">
        <f t="shared" si="0"/>
        <v>5250</v>
      </c>
      <c r="R19" s="349">
        <f>Q19</f>
        <v>5250</v>
      </c>
    </row>
    <row r="20" spans="1:24" s="16" customFormat="1" ht="20.100000000000001" customHeight="1" x14ac:dyDescent="0.2">
      <c r="A20" s="366">
        <v>16</v>
      </c>
      <c r="B20" s="367" t="s">
        <v>437</v>
      </c>
      <c r="C20" s="365" t="s">
        <v>441</v>
      </c>
      <c r="D20" s="368"/>
      <c r="E20" s="369"/>
      <c r="F20" s="370"/>
      <c r="G20" s="371"/>
      <c r="H20" s="369"/>
      <c r="I20" s="372"/>
      <c r="J20" s="368"/>
      <c r="K20" s="369"/>
      <c r="L20" s="370"/>
      <c r="M20" s="365"/>
      <c r="N20" s="137"/>
      <c r="O20" s="258">
        <f t="shared" si="1"/>
        <v>0</v>
      </c>
      <c r="P20" s="263">
        <f t="shared" si="2"/>
        <v>0</v>
      </c>
      <c r="Q20" s="261">
        <f t="shared" si="0"/>
        <v>0</v>
      </c>
      <c r="R20" s="349">
        <f>Q20</f>
        <v>0</v>
      </c>
    </row>
    <row r="21" spans="1:24" ht="5.0999999999999996" customHeight="1" x14ac:dyDescent="0.2">
      <c r="A21" s="256"/>
      <c r="B21" s="278"/>
      <c r="C21" s="279"/>
      <c r="D21" s="89"/>
      <c r="E21" s="27"/>
      <c r="F21" s="29"/>
      <c r="G21" s="26"/>
      <c r="H21" s="27"/>
      <c r="I21" s="28"/>
      <c r="J21" s="89"/>
      <c r="K21" s="27"/>
      <c r="L21" s="29"/>
      <c r="M21" s="30"/>
      <c r="N21" s="40"/>
      <c r="O21" s="32"/>
      <c r="P21" s="31"/>
      <c r="Q21" s="283"/>
      <c r="R21" s="376"/>
      <c r="S21" s="3"/>
      <c r="T21" s="3"/>
      <c r="U21" s="3"/>
      <c r="V21" s="3"/>
      <c r="W21" s="3"/>
      <c r="X21" s="3"/>
    </row>
    <row r="22" spans="1:24" s="16" customFormat="1" ht="20.100000000000001" customHeight="1" x14ac:dyDescent="0.2">
      <c r="A22" s="17"/>
      <c r="B22" s="39"/>
      <c r="C22" s="280"/>
      <c r="D22" s="281"/>
      <c r="E22" s="172"/>
      <c r="F22" s="282"/>
      <c r="G22" s="19"/>
      <c r="H22" s="20"/>
      <c r="I22" s="21"/>
      <c r="J22" s="88"/>
      <c r="K22" s="20"/>
      <c r="L22" s="22"/>
      <c r="M22" s="23"/>
      <c r="N22" s="18"/>
      <c r="O22" s="25"/>
      <c r="P22" s="24"/>
      <c r="Q22" s="259"/>
      <c r="R22" s="349"/>
    </row>
    <row r="23" spans="1:24" s="37" customFormat="1" ht="20.100000000000001" customHeight="1" thickBot="1" x14ac:dyDescent="0.25">
      <c r="A23" s="188"/>
      <c r="B23" s="194"/>
      <c r="C23" s="235" t="s">
        <v>12</v>
      </c>
      <c r="D23" s="240">
        <f>SUM(D4:D22)</f>
        <v>3</v>
      </c>
      <c r="E23" s="231">
        <f t="shared" ref="E23:F23" si="4">SUM(E4:E22)</f>
        <v>7</v>
      </c>
      <c r="F23" s="241">
        <f t="shared" si="4"/>
        <v>4</v>
      </c>
      <c r="G23" s="237">
        <f t="shared" ref="G23:Q23" si="5">SUM(G4:G22)</f>
        <v>11</v>
      </c>
      <c r="H23" s="231">
        <f t="shared" si="5"/>
        <v>42</v>
      </c>
      <c r="I23" s="243">
        <f t="shared" si="5"/>
        <v>21</v>
      </c>
      <c r="J23" s="240">
        <f t="shared" si="5"/>
        <v>0</v>
      </c>
      <c r="K23" s="231">
        <f t="shared" si="5"/>
        <v>0</v>
      </c>
      <c r="L23" s="241">
        <f t="shared" si="5"/>
        <v>2</v>
      </c>
      <c r="M23" s="246">
        <f t="shared" si="5"/>
        <v>69</v>
      </c>
      <c r="N23" s="249">
        <f t="shared" si="5"/>
        <v>0</v>
      </c>
      <c r="O23" s="250">
        <f t="shared" si="5"/>
        <v>41800</v>
      </c>
      <c r="P23" s="253">
        <f t="shared" si="5"/>
        <v>13800</v>
      </c>
      <c r="Q23" s="252">
        <f t="shared" si="5"/>
        <v>55600</v>
      </c>
      <c r="R23" s="350">
        <f>SUM(R5:R22)</f>
        <v>55600</v>
      </c>
      <c r="S23" s="36"/>
      <c r="T23" s="36"/>
      <c r="U23" s="36"/>
      <c r="V23" s="36"/>
      <c r="W23" s="36"/>
      <c r="X23" s="36"/>
    </row>
    <row r="24" spans="1:24" ht="20.100000000000001" customHeight="1" x14ac:dyDescent="0.2">
      <c r="C24" s="146"/>
      <c r="D24" s="491">
        <f>SUM(D23:F23)</f>
        <v>14</v>
      </c>
      <c r="E24" s="491"/>
      <c r="F24" s="491"/>
      <c r="M24" s="146" t="s">
        <v>476</v>
      </c>
      <c r="N24" s="150">
        <f>COUNTIF(N5:N22,"MN")</f>
        <v>4</v>
      </c>
    </row>
    <row r="25" spans="1:24" ht="20.100000000000001" customHeight="1" x14ac:dyDescent="0.2">
      <c r="C25" s="146"/>
      <c r="M25" s="146" t="s">
        <v>467</v>
      </c>
      <c r="N25" s="150">
        <f>COUNTIF(N5:N22,"BR")</f>
        <v>5</v>
      </c>
    </row>
    <row r="26" spans="1:24" ht="20.100000000000001" customHeight="1" x14ac:dyDescent="0.2">
      <c r="C26" s="50"/>
      <c r="D26" s="75"/>
      <c r="E26" s="75"/>
      <c r="F26" s="75"/>
      <c r="G26" s="75"/>
      <c r="M26" s="146" t="s">
        <v>475</v>
      </c>
      <c r="N26" s="150">
        <f>COUNTIF(N5:N22,"PKS")</f>
        <v>0</v>
      </c>
    </row>
    <row r="27" spans="1:24" ht="20.100000000000001" customHeight="1" x14ac:dyDescent="0.2">
      <c r="M27" s="146" t="s">
        <v>468</v>
      </c>
      <c r="N27" s="150">
        <f>COUNTIF(N5:N22,"K")</f>
        <v>5</v>
      </c>
    </row>
    <row r="28" spans="1:24" ht="20.100000000000001" customHeight="1" x14ac:dyDescent="0.2">
      <c r="M28" s="50" t="s">
        <v>14</v>
      </c>
      <c r="N28" s="75">
        <f>SUM(N24:N27)</f>
        <v>14</v>
      </c>
    </row>
    <row r="29" spans="1:24" ht="20.100000000000001" customHeight="1" x14ac:dyDescent="0.2"/>
    <row r="30" spans="1:24" ht="20.100000000000001" customHeight="1" x14ac:dyDescent="0.2"/>
  </sheetData>
  <sortState ref="B5:C20">
    <sortCondition ref="B5:B20"/>
  </sortState>
  <mergeCells count="11">
    <mergeCell ref="A2:A3"/>
    <mergeCell ref="B2:B3"/>
    <mergeCell ref="C2:C3"/>
    <mergeCell ref="G2:I2"/>
    <mergeCell ref="D2:F2"/>
    <mergeCell ref="D24:F24"/>
    <mergeCell ref="M2:M3"/>
    <mergeCell ref="O2:O3"/>
    <mergeCell ref="P2:P3"/>
    <mergeCell ref="Q2:Q3"/>
    <mergeCell ref="J2:L2"/>
  </mergeCells>
  <pageMargins left="0.7" right="0.7" top="0.75" bottom="0.75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4"/>
  <sheetViews>
    <sheetView workbookViewId="0">
      <selection activeCell="E14" sqref="E14"/>
    </sheetView>
  </sheetViews>
  <sheetFormatPr defaultRowHeight="12.75" x14ac:dyDescent="0.2"/>
  <cols>
    <col min="1" max="1" width="3.85546875" style="2" customWidth="1"/>
    <col min="2" max="2" width="60.7109375" style="2" customWidth="1"/>
    <col min="3" max="3" width="28.7109375" style="38" customWidth="1"/>
    <col min="4" max="12" width="5.7109375" style="2" customWidth="1"/>
    <col min="13" max="13" width="6.7109375" style="2" customWidth="1"/>
    <col min="14" max="14" width="8.7109375" style="2" customWidth="1"/>
    <col min="15" max="16" width="10.7109375" style="3" customWidth="1"/>
    <col min="17" max="17" width="12.7109375" style="3" customWidth="1"/>
    <col min="18" max="18" width="10.7109375" style="4" customWidth="1"/>
    <col min="19" max="24" width="9.140625" style="4"/>
    <col min="25" max="16384" width="9.140625" style="3"/>
  </cols>
  <sheetData>
    <row r="1" spans="1:24" ht="15" customHeight="1" thickBot="1" x14ac:dyDescent="0.25"/>
    <row r="2" spans="1:24" s="6" customFormat="1" ht="15" customHeight="1" x14ac:dyDescent="0.2">
      <c r="A2" s="479" t="s">
        <v>7</v>
      </c>
      <c r="B2" s="481" t="s">
        <v>8</v>
      </c>
      <c r="C2" s="483" t="s">
        <v>13</v>
      </c>
      <c r="D2" s="488" t="s">
        <v>15</v>
      </c>
      <c r="E2" s="489"/>
      <c r="F2" s="490"/>
      <c r="G2" s="485" t="s">
        <v>9</v>
      </c>
      <c r="H2" s="486"/>
      <c r="I2" s="487"/>
      <c r="J2" s="476" t="s">
        <v>10</v>
      </c>
      <c r="K2" s="477"/>
      <c r="L2" s="478"/>
      <c r="M2" s="468" t="s">
        <v>16</v>
      </c>
      <c r="N2" s="247" t="s">
        <v>11</v>
      </c>
      <c r="O2" s="470" t="s">
        <v>17</v>
      </c>
      <c r="P2" s="472" t="s">
        <v>18</v>
      </c>
      <c r="Q2" s="474" t="s">
        <v>1</v>
      </c>
      <c r="R2" s="5"/>
      <c r="S2" s="5"/>
      <c r="T2" s="5"/>
      <c r="U2" s="5"/>
      <c r="V2" s="5"/>
      <c r="W2" s="5"/>
      <c r="X2" s="5"/>
    </row>
    <row r="3" spans="1:24" s="6" customFormat="1" ht="54.95" customHeight="1" thickBot="1" x14ac:dyDescent="0.25">
      <c r="A3" s="480"/>
      <c r="B3" s="482"/>
      <c r="C3" s="484"/>
      <c r="D3" s="238" t="s">
        <v>3</v>
      </c>
      <c r="E3" s="232" t="s">
        <v>4</v>
      </c>
      <c r="F3" s="239" t="s">
        <v>5</v>
      </c>
      <c r="G3" s="236" t="s">
        <v>3</v>
      </c>
      <c r="H3" s="233" t="s">
        <v>4</v>
      </c>
      <c r="I3" s="242" t="s">
        <v>5</v>
      </c>
      <c r="J3" s="244" t="s">
        <v>3</v>
      </c>
      <c r="K3" s="234" t="s">
        <v>4</v>
      </c>
      <c r="L3" s="245" t="s">
        <v>5</v>
      </c>
      <c r="M3" s="469"/>
      <c r="N3" s="248" t="s">
        <v>23</v>
      </c>
      <c r="O3" s="471"/>
      <c r="P3" s="473"/>
      <c r="Q3" s="475"/>
      <c r="R3" s="5"/>
      <c r="S3" s="5"/>
      <c r="T3" s="5"/>
      <c r="U3" s="5"/>
      <c r="V3" s="5"/>
      <c r="W3" s="5"/>
      <c r="X3" s="5"/>
    </row>
    <row r="4" spans="1:24" s="16" customFormat="1" ht="20.100000000000001" customHeight="1" x14ac:dyDescent="0.2">
      <c r="A4" s="7"/>
      <c r="B4" s="41" t="s">
        <v>2</v>
      </c>
      <c r="C4" s="33"/>
      <c r="D4" s="91"/>
      <c r="E4" s="10"/>
      <c r="F4" s="12"/>
      <c r="G4" s="9"/>
      <c r="H4" s="10"/>
      <c r="I4" s="11"/>
      <c r="J4" s="91"/>
      <c r="K4" s="10"/>
      <c r="L4" s="12"/>
      <c r="M4" s="13"/>
      <c r="N4" s="8"/>
      <c r="O4" s="15">
        <f>SUM(G4:L4)*550</f>
        <v>0</v>
      </c>
      <c r="P4" s="14">
        <f>SUM(M4)*200</f>
        <v>0</v>
      </c>
      <c r="Q4" s="251">
        <f t="shared" ref="Q4:Q14" si="0">SUM(O4:P4)</f>
        <v>0</v>
      </c>
    </row>
    <row r="5" spans="1:24" s="16" customFormat="1" ht="20.100000000000001" customHeight="1" x14ac:dyDescent="0.2">
      <c r="A5" s="329">
        <v>1</v>
      </c>
      <c r="B5" s="330"/>
      <c r="C5" s="331"/>
      <c r="D5" s="377">
        <v>1</v>
      </c>
      <c r="E5" s="378"/>
      <c r="F5" s="379"/>
      <c r="G5" s="380">
        <v>10</v>
      </c>
      <c r="H5" s="378"/>
      <c r="I5" s="381"/>
      <c r="J5" s="377"/>
      <c r="K5" s="378"/>
      <c r="L5" s="379"/>
      <c r="M5" s="382"/>
      <c r="N5" s="338" t="s">
        <v>475</v>
      </c>
      <c r="O5" s="339">
        <f t="shared" ref="O5:O14" si="1">SUM(G5:L5)*550</f>
        <v>5500</v>
      </c>
      <c r="P5" s="340">
        <f t="shared" ref="P5:P14" si="2">SUM(M5)*200</f>
        <v>0</v>
      </c>
      <c r="Q5" s="341">
        <f t="shared" si="0"/>
        <v>5500</v>
      </c>
      <c r="R5" s="349">
        <f t="shared" ref="R5:R14" si="3">Q5</f>
        <v>5500</v>
      </c>
    </row>
    <row r="6" spans="1:24" s="16" customFormat="1" ht="20.100000000000001" customHeight="1" x14ac:dyDescent="0.2">
      <c r="A6" s="17">
        <v>2</v>
      </c>
      <c r="B6" s="267"/>
      <c r="C6" s="269"/>
      <c r="D6" s="88">
        <v>1</v>
      </c>
      <c r="E6" s="20"/>
      <c r="F6" s="22"/>
      <c r="G6" s="19">
        <v>10</v>
      </c>
      <c r="H6" s="20"/>
      <c r="I6" s="21"/>
      <c r="J6" s="88"/>
      <c r="K6" s="20"/>
      <c r="L6" s="22"/>
      <c r="M6" s="23"/>
      <c r="N6" s="18" t="s">
        <v>475</v>
      </c>
      <c r="O6" s="25">
        <f t="shared" si="1"/>
        <v>5500</v>
      </c>
      <c r="P6" s="24">
        <f t="shared" si="2"/>
        <v>0</v>
      </c>
      <c r="Q6" s="259">
        <f t="shared" si="0"/>
        <v>5500</v>
      </c>
      <c r="R6" s="349">
        <f t="shared" si="3"/>
        <v>5500</v>
      </c>
    </row>
    <row r="7" spans="1:24" s="16" customFormat="1" ht="20.100000000000001" customHeight="1" x14ac:dyDescent="0.2">
      <c r="A7" s="329">
        <v>3</v>
      </c>
      <c r="B7" s="345"/>
      <c r="C7" s="337"/>
      <c r="D7" s="377">
        <v>1</v>
      </c>
      <c r="E7" s="378"/>
      <c r="F7" s="379"/>
      <c r="G7" s="380">
        <v>10</v>
      </c>
      <c r="H7" s="378"/>
      <c r="I7" s="381"/>
      <c r="J7" s="377"/>
      <c r="K7" s="378"/>
      <c r="L7" s="379"/>
      <c r="M7" s="382"/>
      <c r="N7" s="338" t="s">
        <v>475</v>
      </c>
      <c r="O7" s="339">
        <f t="shared" si="1"/>
        <v>5500</v>
      </c>
      <c r="P7" s="340">
        <f t="shared" si="2"/>
        <v>0</v>
      </c>
      <c r="Q7" s="341">
        <f t="shared" si="0"/>
        <v>5500</v>
      </c>
      <c r="R7" s="349">
        <f t="shared" si="3"/>
        <v>5500</v>
      </c>
    </row>
    <row r="8" spans="1:24" s="131" customFormat="1" ht="20.100000000000001" customHeight="1" x14ac:dyDescent="0.2">
      <c r="A8" s="181">
        <v>4</v>
      </c>
      <c r="B8" s="191"/>
      <c r="C8" s="143"/>
      <c r="D8" s="120">
        <v>1</v>
      </c>
      <c r="E8" s="121"/>
      <c r="F8" s="122"/>
      <c r="G8" s="140">
        <v>10</v>
      </c>
      <c r="H8" s="121"/>
      <c r="I8" s="141"/>
      <c r="J8" s="120"/>
      <c r="K8" s="121"/>
      <c r="L8" s="122"/>
      <c r="M8" s="143"/>
      <c r="N8" s="142" t="s">
        <v>475</v>
      </c>
      <c r="O8" s="209">
        <f t="shared" si="1"/>
        <v>5500</v>
      </c>
      <c r="P8" s="215">
        <f t="shared" si="2"/>
        <v>0</v>
      </c>
      <c r="Q8" s="212">
        <f t="shared" si="0"/>
        <v>5500</v>
      </c>
      <c r="R8" s="355">
        <f t="shared" si="3"/>
        <v>5500</v>
      </c>
    </row>
    <row r="9" spans="1:24" s="131" customFormat="1" ht="20.100000000000001" customHeight="1" x14ac:dyDescent="0.2">
      <c r="A9" s="329">
        <v>5</v>
      </c>
      <c r="B9" s="345"/>
      <c r="C9" s="337"/>
      <c r="D9" s="332">
        <v>1</v>
      </c>
      <c r="E9" s="333"/>
      <c r="F9" s="334"/>
      <c r="G9" s="335">
        <v>10</v>
      </c>
      <c r="H9" s="333"/>
      <c r="I9" s="336"/>
      <c r="J9" s="332"/>
      <c r="K9" s="333"/>
      <c r="L9" s="334"/>
      <c r="M9" s="337"/>
      <c r="N9" s="357" t="s">
        <v>475</v>
      </c>
      <c r="O9" s="358">
        <f t="shared" si="1"/>
        <v>5500</v>
      </c>
      <c r="P9" s="353">
        <f t="shared" si="2"/>
        <v>0</v>
      </c>
      <c r="Q9" s="354">
        <f t="shared" si="0"/>
        <v>5500</v>
      </c>
      <c r="R9" s="355">
        <f t="shared" si="3"/>
        <v>5500</v>
      </c>
    </row>
    <row r="10" spans="1:24" s="16" customFormat="1" ht="20.100000000000001" customHeight="1" x14ac:dyDescent="0.2">
      <c r="A10" s="17">
        <v>6</v>
      </c>
      <c r="B10" s="191"/>
      <c r="C10" s="196"/>
      <c r="D10" s="88">
        <v>1</v>
      </c>
      <c r="E10" s="20"/>
      <c r="F10" s="22"/>
      <c r="G10" s="19">
        <v>10</v>
      </c>
      <c r="H10" s="20"/>
      <c r="I10" s="21"/>
      <c r="J10" s="88"/>
      <c r="K10" s="20"/>
      <c r="L10" s="22"/>
      <c r="M10" s="23"/>
      <c r="N10" s="18" t="s">
        <v>475</v>
      </c>
      <c r="O10" s="25">
        <f t="shared" si="1"/>
        <v>5500</v>
      </c>
      <c r="P10" s="24">
        <f t="shared" si="2"/>
        <v>0</v>
      </c>
      <c r="Q10" s="259">
        <f t="shared" si="0"/>
        <v>5500</v>
      </c>
      <c r="R10" s="349">
        <f t="shared" si="3"/>
        <v>5500</v>
      </c>
    </row>
    <row r="11" spans="1:24" s="16" customFormat="1" ht="20.100000000000001" customHeight="1" x14ac:dyDescent="0.2">
      <c r="A11" s="329">
        <v>7</v>
      </c>
      <c r="B11" s="330"/>
      <c r="C11" s="331"/>
      <c r="D11" s="377">
        <v>1</v>
      </c>
      <c r="E11" s="378"/>
      <c r="F11" s="379"/>
      <c r="G11" s="380">
        <v>10</v>
      </c>
      <c r="H11" s="378"/>
      <c r="I11" s="381"/>
      <c r="J11" s="377"/>
      <c r="K11" s="378"/>
      <c r="L11" s="379"/>
      <c r="M11" s="382"/>
      <c r="N11" s="338" t="s">
        <v>475</v>
      </c>
      <c r="O11" s="339">
        <f t="shared" si="1"/>
        <v>5500</v>
      </c>
      <c r="P11" s="340">
        <f t="shared" si="2"/>
        <v>0</v>
      </c>
      <c r="Q11" s="341">
        <f t="shared" si="0"/>
        <v>5500</v>
      </c>
      <c r="R11" s="349">
        <f t="shared" si="3"/>
        <v>5500</v>
      </c>
    </row>
    <row r="12" spans="1:24" s="16" customFormat="1" ht="20.100000000000001" customHeight="1" x14ac:dyDescent="0.2">
      <c r="A12" s="17">
        <v>8</v>
      </c>
      <c r="B12" s="267"/>
      <c r="C12" s="269"/>
      <c r="D12" s="88">
        <v>1</v>
      </c>
      <c r="E12" s="20"/>
      <c r="F12" s="22"/>
      <c r="G12" s="19">
        <v>10</v>
      </c>
      <c r="H12" s="20"/>
      <c r="I12" s="21"/>
      <c r="J12" s="88"/>
      <c r="K12" s="20"/>
      <c r="L12" s="22"/>
      <c r="M12" s="23"/>
      <c r="N12" s="18" t="s">
        <v>475</v>
      </c>
      <c r="O12" s="25">
        <f t="shared" si="1"/>
        <v>5500</v>
      </c>
      <c r="P12" s="24">
        <f t="shared" si="2"/>
        <v>0</v>
      </c>
      <c r="Q12" s="259">
        <f t="shared" si="0"/>
        <v>5500</v>
      </c>
      <c r="R12" s="349">
        <f t="shared" si="3"/>
        <v>5500</v>
      </c>
    </row>
    <row r="13" spans="1:24" s="4" customFormat="1" ht="20.100000000000001" customHeight="1" x14ac:dyDescent="0.2">
      <c r="A13" s="329">
        <v>9</v>
      </c>
      <c r="B13" s="330"/>
      <c r="C13" s="337"/>
      <c r="D13" s="383">
        <v>1</v>
      </c>
      <c r="E13" s="384"/>
      <c r="F13" s="385"/>
      <c r="G13" s="386">
        <v>10</v>
      </c>
      <c r="H13" s="384"/>
      <c r="I13" s="387"/>
      <c r="J13" s="383"/>
      <c r="K13" s="384"/>
      <c r="L13" s="385"/>
      <c r="M13" s="388"/>
      <c r="N13" s="357" t="s">
        <v>475</v>
      </c>
      <c r="O13" s="342">
        <f t="shared" si="1"/>
        <v>5500</v>
      </c>
      <c r="P13" s="343">
        <f t="shared" si="2"/>
        <v>0</v>
      </c>
      <c r="Q13" s="344">
        <f t="shared" si="0"/>
        <v>5500</v>
      </c>
      <c r="R13" s="348">
        <f t="shared" si="3"/>
        <v>5500</v>
      </c>
    </row>
    <row r="14" spans="1:24" s="4" customFormat="1" ht="20.100000000000001" customHeight="1" x14ac:dyDescent="0.2">
      <c r="A14" s="17">
        <v>10</v>
      </c>
      <c r="B14" s="267"/>
      <c r="C14" s="269"/>
      <c r="D14" s="90">
        <v>1</v>
      </c>
      <c r="E14" s="84"/>
      <c r="F14" s="85"/>
      <c r="G14" s="83">
        <v>10</v>
      </c>
      <c r="H14" s="84"/>
      <c r="I14" s="86"/>
      <c r="J14" s="90"/>
      <c r="K14" s="84"/>
      <c r="L14" s="85"/>
      <c r="M14" s="87"/>
      <c r="N14" s="142" t="s">
        <v>475</v>
      </c>
      <c r="O14" s="257">
        <f t="shared" si="1"/>
        <v>5500</v>
      </c>
      <c r="P14" s="262">
        <f t="shared" si="2"/>
        <v>0</v>
      </c>
      <c r="Q14" s="260">
        <f t="shared" si="0"/>
        <v>5500</v>
      </c>
      <c r="R14" s="348">
        <f t="shared" si="3"/>
        <v>5500</v>
      </c>
    </row>
    <row r="15" spans="1:24" ht="5.0999999999999996" customHeight="1" x14ac:dyDescent="0.2">
      <c r="A15" s="256"/>
      <c r="B15" s="278"/>
      <c r="C15" s="279"/>
      <c r="D15" s="89"/>
      <c r="E15" s="27"/>
      <c r="F15" s="29"/>
      <c r="G15" s="26"/>
      <c r="H15" s="27"/>
      <c r="I15" s="28"/>
      <c r="J15" s="89"/>
      <c r="K15" s="27"/>
      <c r="L15" s="29"/>
      <c r="M15" s="30"/>
      <c r="N15" s="40"/>
      <c r="O15" s="32"/>
      <c r="P15" s="31"/>
      <c r="Q15" s="283"/>
      <c r="R15" s="376"/>
      <c r="S15" s="3"/>
      <c r="T15" s="3"/>
      <c r="U15" s="3"/>
      <c r="V15" s="3"/>
      <c r="W15" s="3"/>
      <c r="X15" s="3"/>
    </row>
    <row r="16" spans="1:24" s="16" customFormat="1" ht="20.100000000000001" customHeight="1" x14ac:dyDescent="0.2">
      <c r="A16" s="17"/>
      <c r="B16" s="39"/>
      <c r="C16" s="280"/>
      <c r="D16" s="281"/>
      <c r="E16" s="172"/>
      <c r="F16" s="282"/>
      <c r="G16" s="19"/>
      <c r="H16" s="20"/>
      <c r="I16" s="21"/>
      <c r="J16" s="88"/>
      <c r="K16" s="20"/>
      <c r="L16" s="22"/>
      <c r="M16" s="23"/>
      <c r="N16" s="18"/>
      <c r="O16" s="25"/>
      <c r="P16" s="24"/>
      <c r="Q16" s="259"/>
      <c r="R16" s="349"/>
    </row>
    <row r="17" spans="1:24" s="37" customFormat="1" ht="20.100000000000001" customHeight="1" thickBot="1" x14ac:dyDescent="0.25">
      <c r="A17" s="188"/>
      <c r="B17" s="194"/>
      <c r="C17" s="235" t="s">
        <v>12</v>
      </c>
      <c r="D17" s="240">
        <f>SUM(D4:D16)</f>
        <v>10</v>
      </c>
      <c r="E17" s="231">
        <f t="shared" ref="E17:Q17" si="4">SUM(E4:E16)</f>
        <v>0</v>
      </c>
      <c r="F17" s="241">
        <f t="shared" si="4"/>
        <v>0</v>
      </c>
      <c r="G17" s="237">
        <f t="shared" si="4"/>
        <v>100</v>
      </c>
      <c r="H17" s="231">
        <f t="shared" si="4"/>
        <v>0</v>
      </c>
      <c r="I17" s="243">
        <f t="shared" si="4"/>
        <v>0</v>
      </c>
      <c r="J17" s="240">
        <f t="shared" si="4"/>
        <v>0</v>
      </c>
      <c r="K17" s="231">
        <f t="shared" si="4"/>
        <v>0</v>
      </c>
      <c r="L17" s="241">
        <f t="shared" si="4"/>
        <v>0</v>
      </c>
      <c r="M17" s="246">
        <f t="shared" si="4"/>
        <v>0</v>
      </c>
      <c r="N17" s="249">
        <f t="shared" si="4"/>
        <v>0</v>
      </c>
      <c r="O17" s="250">
        <f t="shared" si="4"/>
        <v>55000</v>
      </c>
      <c r="P17" s="253">
        <f t="shared" si="4"/>
        <v>0</v>
      </c>
      <c r="Q17" s="252">
        <f t="shared" si="4"/>
        <v>55000</v>
      </c>
      <c r="R17" s="350">
        <f>SUM(R5:R16)</f>
        <v>55000</v>
      </c>
      <c r="S17" s="36"/>
      <c r="T17" s="36"/>
      <c r="U17" s="36"/>
      <c r="V17" s="36"/>
      <c r="W17" s="36"/>
      <c r="X17" s="36"/>
    </row>
    <row r="18" spans="1:24" ht="20.100000000000001" customHeight="1" x14ac:dyDescent="0.2">
      <c r="C18" s="146"/>
      <c r="D18" s="491">
        <f>SUM(D17:F17)</f>
        <v>10</v>
      </c>
      <c r="E18" s="491"/>
      <c r="F18" s="491"/>
      <c r="M18" s="146" t="s">
        <v>476</v>
      </c>
      <c r="N18" s="150">
        <f>COUNTIF(N5:N16,"MN")</f>
        <v>0</v>
      </c>
    </row>
    <row r="19" spans="1:24" ht="20.100000000000001" customHeight="1" x14ac:dyDescent="0.2">
      <c r="C19" s="146"/>
      <c r="M19" s="146" t="s">
        <v>467</v>
      </c>
      <c r="N19" s="150">
        <f>COUNTIF(N5:N16,"BR")</f>
        <v>0</v>
      </c>
    </row>
    <row r="20" spans="1:24" ht="20.100000000000001" customHeight="1" x14ac:dyDescent="0.2">
      <c r="C20" s="50"/>
      <c r="D20" s="75"/>
      <c r="E20" s="75"/>
      <c r="F20" s="75"/>
      <c r="G20" s="75"/>
      <c r="M20" s="146" t="s">
        <v>475</v>
      </c>
      <c r="N20" s="150">
        <f>COUNTIF(N5:N16,"PKS")</f>
        <v>10</v>
      </c>
    </row>
    <row r="21" spans="1:24" ht="20.100000000000001" customHeight="1" x14ac:dyDescent="0.2">
      <c r="M21" s="146" t="s">
        <v>468</v>
      </c>
      <c r="N21" s="150">
        <f>COUNTIF(N5:N16,"K")</f>
        <v>0</v>
      </c>
    </row>
    <row r="22" spans="1:24" ht="20.100000000000001" customHeight="1" x14ac:dyDescent="0.2">
      <c r="M22" s="50" t="s">
        <v>14</v>
      </c>
      <c r="N22" s="75">
        <f>SUM(N18:N21)</f>
        <v>10</v>
      </c>
    </row>
    <row r="23" spans="1:24" ht="20.100000000000001" customHeight="1" x14ac:dyDescent="0.2"/>
    <row r="24" spans="1:24" ht="20.100000000000001" customHeight="1" x14ac:dyDescent="0.2"/>
  </sheetData>
  <mergeCells count="11">
    <mergeCell ref="A2:A3"/>
    <mergeCell ref="B2:B3"/>
    <mergeCell ref="C2:C3"/>
    <mergeCell ref="D2:F2"/>
    <mergeCell ref="P2:P3"/>
    <mergeCell ref="Q2:Q3"/>
    <mergeCell ref="D18:F18"/>
    <mergeCell ref="M2:M3"/>
    <mergeCell ref="O2:O3"/>
    <mergeCell ref="G2:I2"/>
    <mergeCell ref="J2:L2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RINGKASAN</vt:lpstr>
      <vt:lpstr>MFG</vt:lpstr>
      <vt:lpstr>SVS</vt:lpstr>
      <vt:lpstr>E&amp;E</vt:lpstr>
      <vt:lpstr>AWAM (P)</vt:lpstr>
      <vt:lpstr>AWAM (N)</vt:lpstr>
      <vt:lpstr>QE.5S</vt:lpstr>
      <vt:lpstr>PPV MITI</vt:lpstr>
    </vt:vector>
  </TitlesOfParts>
  <Company>mpc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Syairah</dc:creator>
  <cp:lastModifiedBy>Maznee Abd Halim</cp:lastModifiedBy>
  <cp:lastPrinted>2018-11-08T04:06:48Z</cp:lastPrinted>
  <dcterms:created xsi:type="dcterms:W3CDTF">2014-04-08T04:02:42Z</dcterms:created>
  <dcterms:modified xsi:type="dcterms:W3CDTF">2019-05-28T07:15:09Z</dcterms:modified>
</cp:coreProperties>
</file>